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autoCompressPictures="0"/>
  <mc:AlternateContent xmlns:mc="http://schemas.openxmlformats.org/markup-compatibility/2006">
    <mc:Choice Requires="x15">
      <x15ac:absPath xmlns:x15ac="http://schemas.microsoft.com/office/spreadsheetml/2010/11/ac" url="L:\10 Tarification\103ter. Régulation tarifaire 2018\1035ter. Modèle de rapport màj\"/>
    </mc:Choice>
  </mc:AlternateContent>
  <bookViews>
    <workbookView xWindow="1110" yWindow="15" windowWidth="28470" windowHeight="11280" tabRatio="805" firstSheet="5" activeTab="12"/>
  </bookViews>
  <sheets>
    <sheet name="LIGNES DIRECTRICES" sheetId="310" r:id="rId1"/>
    <sheet name="PAGE DE GARDE" sheetId="114" r:id="rId2"/>
    <sheet name="CONTENU" sheetId="91" r:id="rId3"/>
    <sheet name="ANNEXES" sheetId="237" r:id="rId4"/>
    <sheet name="HYPOTHESES" sheetId="56" r:id="rId5"/>
    <sheet name="Tableau 1A" sheetId="201" r:id="rId6"/>
    <sheet name="Tableau 1C" sheetId="202" r:id="rId7"/>
    <sheet name="Tableau 1E" sheetId="205" r:id="rId8"/>
    <sheet name="Tableau 2" sheetId="206" r:id="rId9"/>
    <sheet name="Tableau 2A" sheetId="207" r:id="rId10"/>
    <sheet name="Tableau 3A" sheetId="116" r:id="rId11"/>
    <sheet name="Tableau 4A" sheetId="117" r:id="rId12"/>
    <sheet name="Tableau 6" sheetId="333" r:id="rId13"/>
    <sheet name="Tableau 6 ter" sheetId="330" r:id="rId14"/>
    <sheet name="Tableau 6A" sheetId="273" r:id="rId15"/>
    <sheet name="Tableau 6B" sheetId="274" r:id="rId16"/>
    <sheet name="Tableau 6C" sheetId="275" r:id="rId17"/>
    <sheet name="Tableau 6D" sheetId="276" r:id="rId18"/>
    <sheet name="Tableau 6E" sheetId="277" r:id="rId19"/>
    <sheet name="Tableau 6F" sheetId="278" r:id="rId20"/>
    <sheet name="Tableau 6G" sheetId="279" r:id="rId21"/>
    <sheet name="Tableau 6H" sheetId="280" r:id="rId22"/>
    <sheet name="Tableau 6I" sheetId="281" r:id="rId23"/>
    <sheet name="Tableau 6J" sheetId="282" r:id="rId24"/>
    <sheet name="Tableau 6L" sheetId="284" r:id="rId25"/>
    <sheet name="Tableau 6M" sheetId="285" r:id="rId26"/>
    <sheet name="Tableau 6N" sheetId="286" r:id="rId27"/>
    <sheet name="Tableau 6O" sheetId="287" r:id="rId28"/>
    <sheet name="Tableau 6P" sheetId="288" r:id="rId29"/>
    <sheet name="Tableau 7" sheetId="289" r:id="rId30"/>
    <sheet name="Tableau 7C" sheetId="291" r:id="rId31"/>
    <sheet name="Tableau 7D" sheetId="292" r:id="rId32"/>
    <sheet name="Tableau 7E" sheetId="293" r:id="rId33"/>
    <sheet name="Tableau 7F" sheetId="294" r:id="rId34"/>
    <sheet name="Tableau 7G" sheetId="296" r:id="rId35"/>
    <sheet name="Tableau 7H" sheetId="307" r:id="rId36"/>
    <sheet name="Tableau 7I" sheetId="297" r:id="rId37"/>
    <sheet name="Tableau 7J" sheetId="298" r:id="rId38"/>
    <sheet name="Tableau 7K" sheetId="299" r:id="rId39"/>
    <sheet name="Tableau 7L" sheetId="300" r:id="rId40"/>
    <sheet name="Tableau 7M" sheetId="301" r:id="rId41"/>
    <sheet name="Tableau 7N" sheetId="302" r:id="rId42"/>
    <sheet name="Tableau 7O" sheetId="329" r:id="rId43"/>
    <sheet name="Tableau 7P" sheetId="328" r:id="rId44"/>
    <sheet name="Tableau 7Q" sheetId="326" r:id="rId45"/>
    <sheet name="Tableau 8A" sheetId="74" r:id="rId46"/>
    <sheet name="Tableau 8C" sheetId="315" r:id="rId47"/>
    <sheet name="Tableau 8D" sheetId="316" r:id="rId48"/>
    <sheet name="Tableau 9A" sheetId="217" r:id="rId49"/>
    <sheet name="Tableau 9B" sheetId="218" r:id="rId50"/>
    <sheet name="Tableau 9C" sheetId="304" r:id="rId51"/>
    <sheet name="Tableau 10B" sheetId="220" r:id="rId52"/>
    <sheet name="Tableau 10C" sheetId="221" r:id="rId53"/>
    <sheet name="Tableau 11A" sheetId="62" r:id="rId54"/>
    <sheet name="Tableau 11B" sheetId="305" r:id="rId55"/>
    <sheet name="Tableau 12" sheetId="65" r:id="rId56"/>
    <sheet name="Tableau 13" sheetId="229" r:id="rId57"/>
    <sheet name="Tableau 14" sheetId="225" r:id="rId58"/>
    <sheet name="Tableau 14A" sheetId="226" r:id="rId59"/>
    <sheet name="Tableau 14B" sheetId="230" r:id="rId60"/>
    <sheet name="Tableau 14C" sheetId="231" r:id="rId61"/>
    <sheet name="Tableau 15" sheetId="77" r:id="rId62"/>
    <sheet name="Tableau 16A" sheetId="261" r:id="rId63"/>
    <sheet name="Tableau 16B" sheetId="232" r:id="rId64"/>
    <sheet name="Tableau 17" sheetId="78" r:id="rId65"/>
    <sheet name="Tableau 17A" sheetId="332" r:id="rId66"/>
    <sheet name="Tableau 17B" sheetId="331" r:id="rId67"/>
    <sheet name="Tableau 18A" sheetId="135" r:id="rId68"/>
    <sheet name="Tableau 18B" sheetId="191" r:id="rId69"/>
    <sheet name="Tableau 19" sheetId="235" r:id="rId70"/>
    <sheet name="Tableau 20A" sheetId="122" r:id="rId71"/>
    <sheet name="Tableau 20B" sheetId="131" r:id="rId72"/>
    <sheet name="Tableau 20C" sheetId="236" r:id="rId73"/>
    <sheet name="Tableau 28" sheetId="311" r:id="rId74"/>
    <sheet name="Tableau 29" sheetId="233" r:id="rId75"/>
    <sheet name="Tableau 30" sheetId="318" r:id="rId76"/>
  </sheets>
  <externalReferences>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s>
  <definedNames>
    <definedName name="_________DAT1">[1]ZWEB_0X_EAN_HELP!#REF!</definedName>
    <definedName name="_______DAT1">[1]ZWEB_0X_EAN_HELP!#REF!</definedName>
    <definedName name="______DAT1">[1]ZWEB_0X_EAN_HELP!#REF!</definedName>
    <definedName name="_____DAT1">[1]ZWEB_0X_EAN_HELP!#REF!</definedName>
    <definedName name="____DAT1">[1]ZWEB_0X_EAN_HELP!#REF!</definedName>
    <definedName name="__DAT1">[1]ZWEB_0X_EAN_HELP!#REF!</definedName>
    <definedName name="_DAT1">[1]ZWEB_0X_EAN_HELP!#REF!</definedName>
    <definedName name="_DAT2">#REF!</definedName>
    <definedName name="_DAT3">#REF!</definedName>
    <definedName name="_DAT4">#REF!</definedName>
    <definedName name="_DAT5">#REF!</definedName>
    <definedName name="_GRD2">#REF!</definedName>
    <definedName name="_Key1" hidden="1">#REF!</definedName>
    <definedName name="_Order1" hidden="1">255</definedName>
    <definedName name="_Sort" hidden="1">#REF!</definedName>
    <definedName name="_Tab01">#REF!</definedName>
    <definedName name="_Tab02">#REF!</definedName>
    <definedName name="actif">#REF!</definedName>
    <definedName name="Aftakklem_LS">'[2]BASISPRIJZEN MATERIAAL'!$I$188</definedName>
    <definedName name="Amercoeur">#REF!</definedName>
    <definedName name="AMOKO_WKK_Geel">#REF!</definedName>
    <definedName name="Angleur_3">#REF!</definedName>
    <definedName name="AP_Supplier_GLN">#REF!</definedName>
    <definedName name="Awirs">#REF!</definedName>
    <definedName name="BDQMF">'[3]SAP IMP.'!$A$1:$B$1153</definedName>
    <definedName name="BIBI">'[4]Invoice Base'!#REF!</definedName>
    <definedName name="BilanFction1">#REF!</definedName>
    <definedName name="Cascade">#REF!</definedName>
    <definedName name="CodeGRD">#REF!</definedName>
    <definedName name="CODEIM">#REF!</definedName>
    <definedName name="Codes" localSheetId="2">'[5]Codes des IM'!$B$2:$D$23</definedName>
    <definedName name="Codes">'[6]Codes des IM'!$B$2:$D$23</definedName>
    <definedName name="Consomm_nettoyée">#REF!</definedName>
    <definedName name="Consommation">#REF!</definedName>
    <definedName name="Constante">#REF!</definedName>
    <definedName name="Coo">#REF!</definedName>
    <definedName name="COUCOU">'[7]Modèle Invoice Base'!#REF!</definedName>
    <definedName name="COUCOU2">'[7]Modèle Invoice Base'!#REF!</definedName>
    <definedName name="DATA1">#REF!</definedName>
    <definedName name="DATA2">#REF!</definedName>
    <definedName name="DATA3">#REF!</definedName>
    <definedName name="Delta_EUR">#REF!</definedName>
    <definedName name="Doel">#REF!</definedName>
    <definedName name="Doel1_2">#REF!</definedName>
    <definedName name="Doel3_4">#REF!</definedName>
    <definedName name="EAN">#REF!</definedName>
    <definedName name="EAN_Connexion">'[8]BIW 2009'!$F$10:$F$950</definedName>
    <definedName name="EAN_ex">'[8]EAN exonérés'!$B$1:$B$4822</definedName>
    <definedName name="EAN_Fournisseur">#REF!</definedName>
    <definedName name="EAN_Nettoyée">#REF!</definedName>
    <definedName name="ELECTRICITE" localSheetId="12">'[9]Tableau 17A'!$A$1</definedName>
    <definedName name="ELECTRICITE">'[10]Tableau 17A'!$A$1</definedName>
    <definedName name="Entités">#REF!</definedName>
    <definedName name="Exploit.AA">[11]Invest.ED!#REF!</definedName>
    <definedName name="Exploit.DD">[11]Invest.ED!#REF!</definedName>
    <definedName name="Exploit.DV">[11]Invest.ED!#REF!</definedName>
    <definedName name="Exploit.ED">[11]Invest.ED!#REF!</definedName>
    <definedName name="Exploit.GD">[11]Invest.ED!#REF!</definedName>
    <definedName name="Exploit.MX">[11]Invest.ED!#REF!</definedName>
    <definedName name="Exploit.TD">[11]Invest.ED!#REF!</definedName>
    <definedName name="Exploit.WD">[11]Invest.ED!#REF!</definedName>
    <definedName name="Exploit.WP">[11]Invest.ED!#REF!</definedName>
    <definedName name="Fact__A_EUR">#REF!</definedName>
    <definedName name="Fact__B_EUR">#REF!</definedName>
    <definedName name="Fact__C_EUR">#REF!</definedName>
    <definedName name="Fact__C2_EUR">#REF!</definedName>
    <definedName name="Fact__D_EUR">#REF!</definedName>
    <definedName name="Fact__E_EUR">#REF!</definedName>
    <definedName name="Fact__F_EUR">#REF!</definedName>
    <definedName name="Fact__G_EUR">#REF!</definedName>
    <definedName name="Fact__H_EUR">#REF!</definedName>
    <definedName name="Fact_D01_EUR">#REF!</definedName>
    <definedName name="Fact_D010_EUR">#REF!</definedName>
    <definedName name="Fact_D02_EUR">#REF!</definedName>
    <definedName name="Fact_D03_EUR">#REF!</definedName>
    <definedName name="Fact_D05_EUR">#REF!</definedName>
    <definedName name="Fact_D06_EUR">#REF!</definedName>
    <definedName name="Fact_D07_EUR">#REF!</definedName>
    <definedName name="Fact_D08_EUR">#REF!</definedName>
    <definedName name="Fact_D09_EUR">#REF!</definedName>
    <definedName name="Fact_D12_EUR">#REF!</definedName>
    <definedName name="Fact_D13_EUR">#REF!</definedName>
    <definedName name="Fact_D14_EUR">#REF!</definedName>
    <definedName name="Fact_D15_EUR">#REF!</definedName>
    <definedName name="Fact_D16_EUR">#REF!</definedName>
    <definedName name="Fact_D17_EUR">#REF!</definedName>
    <definedName name="Fact_D18_EUR">#REF!</definedName>
    <definedName name="Fact_D19_EUR">#REF!</definedName>
    <definedName name="Fact_D20_EUR">#REF!</definedName>
    <definedName name="Fact_D21_EUR">#REF!</definedName>
    <definedName name="Facteur_B">#REF!</definedName>
    <definedName name="Facteur_C">#REF!</definedName>
    <definedName name="Facteur_C2">#REF!</definedName>
    <definedName name="Facteur_D1">#REF!</definedName>
    <definedName name="Facteur_D12">#REF!</definedName>
    <definedName name="Facteur_D13">#REF!</definedName>
    <definedName name="Facteur_D8">#REF!</definedName>
    <definedName name="Facteur_D98">#REF!</definedName>
    <definedName name="Facteur_D99">#REF!</definedName>
    <definedName name="Facteur_E">#REF!</definedName>
    <definedName name="Facteur_F">#REF!</definedName>
    <definedName name="Facteur_G">#REF!</definedName>
    <definedName name="Fluide">#REF!</definedName>
    <definedName name="Forfaitair_feeder">75000</definedName>
    <definedName name="Gent_Ringvaart">#REF!</definedName>
    <definedName name="GpClient">#REF!</definedName>
    <definedName name="GrCl_CREG">#REF!</definedName>
    <definedName name="GRD">#REF!</definedName>
    <definedName name="GRD_METERING">#REF!</definedName>
    <definedName name="GSRN">[12]GridFee_Wallonie_TbCrDyn!$A$1:$A$408</definedName>
    <definedName name="Hangslot">'[2]BASISPRIJZEN MATERIAAL'!$I$138</definedName>
    <definedName name="Herdersbrug">#REF!</definedName>
    <definedName name="_xlnm.Print_Titles" localSheetId="70">'Tableau 20A'!$A:$A,'Tableau 20A'!$1:$3</definedName>
    <definedName name="_xlnm.Print_Titles" localSheetId="72">'Tableau 20C'!$A:$A,'Tableau 20C'!$1:$3</definedName>
    <definedName name="_xlnm.Print_Titles" localSheetId="10">'Tableau 3A'!$1:$3</definedName>
    <definedName name="_xlnm.Print_Titles" localSheetId="11">'Tableau 4A'!$1:$5</definedName>
    <definedName name="Intercommunale_ID">#REF!</definedName>
    <definedName name="Intercommunale_Name">#REF!</definedName>
    <definedName name="Investiss.GD">[11]Invest.ED!#REF!</definedName>
    <definedName name="Investiss.MX">[11]Invest.ED!#REF!</definedName>
    <definedName name="Investiss.TD">[11]Invest.ED!#REF!</definedName>
    <definedName name="Investiss.WD">[11]Invest.ED!#REF!</definedName>
    <definedName name="Investiss.WP">[11]Invest.ED!#REF!</definedName>
    <definedName name="Kabelschoen_HS">'[2]BASISPRIJZEN MATERIAAL'!$I$201</definedName>
    <definedName name="Kabelschoen_LS">'[2]BASISPRIJZEN MATERIAAL'!$I$198</definedName>
    <definedName name="Kallo">#REF!</definedName>
    <definedName name="Kit_kunststof_AL">'[2]BASISPRIJZEN MATERIAAL'!$I$190</definedName>
    <definedName name="Kit_kunststof_papierlood">'[2]BASISPRIJZEN MATERIAAL'!$I$191</definedName>
    <definedName name="Kit_papierlood">'[2]BASISPRIJZEN MATERIAAL'!$I$189</definedName>
    <definedName name="Klein_materiaal_10">10</definedName>
    <definedName name="Klein_materiaal_100">100</definedName>
    <definedName name="Klein_materiaal_25">25</definedName>
    <definedName name="Langerbrugge">#REF!</definedName>
    <definedName name="Langerlo">#REF!</definedName>
    <definedName name="LibIM">[13]Bilan!$CA$1:$CF$28</definedName>
    <definedName name="Market_Type">#REF!</definedName>
    <definedName name="Metering_Method">#REF!</definedName>
    <definedName name="Méthode">#REF!</definedName>
    <definedName name="MetMeth">#REF!</definedName>
    <definedName name="Mol">#REF!</definedName>
    <definedName name="MOL_TAG">#REF!</definedName>
    <definedName name="Mol11_12">#REF!</definedName>
    <definedName name="Monceau">#REF!</definedName>
    <definedName name="Monsin_TAG">#REF!</definedName>
    <definedName name="Nb">#REF!</definedName>
    <definedName name="Nbre">#REF!</definedName>
    <definedName name="Nbre_ex">'[8]EAN exonérés'!$M$1:$M$4822</definedName>
    <definedName name="Ne">#REF!</definedName>
    <definedName name="PARAMS_IMPORT_DIR">[14]Contrôle!#REF!</definedName>
    <definedName name="PARAMS_IMPORT_FILE">[14]Contrôle!#REF!</definedName>
    <definedName name="PARAMS_IMPORT_FILENAME">[14]Contrôle!#REF!</definedName>
    <definedName name="PARAMS_IMPORT_LAST">[14]Contrôle!#REF!</definedName>
    <definedName name="PARAMS_IMPORT_LAST_DIR">[14]Contrôle!#REF!</definedName>
    <definedName name="passif">#REF!</definedName>
    <definedName name="Plaat_postnummer_telefoon">'[2]BASISPRIJZEN MATERIAAL'!$I$160</definedName>
    <definedName name="Prél_Inj">#REF!</definedName>
    <definedName name="Puiss_Casc_ann">#REF!</definedName>
    <definedName name="Puiss_Cascade">#REF!</definedName>
    <definedName name="Puiss_IM">#REF!</definedName>
    <definedName name="Qtés_D_G_Fact_A_KW">#REF!</definedName>
    <definedName name="Qtés_D_G_Fact_B_kWh">#REF!</definedName>
    <definedName name="Qtés_D_G_Fact_C_kWh">#REF!</definedName>
    <definedName name="Qtés_D_G_Fact_C2_kWh">#REF!</definedName>
    <definedName name="Qtés_D_G_Fact_D_kWh">#REF!</definedName>
    <definedName name="Qtés_D_G_Fact_F_KVR">#REF!</definedName>
    <definedName name="Qtés_D_G_Fact_G_kWh">#REF!</definedName>
    <definedName name="Qtés_T_Fact_A_KW">#REF!</definedName>
    <definedName name="Qtés_T_Fact_B_kWh">#REF!</definedName>
    <definedName name="Qtés_T_Fact_C_kWh">#REF!</definedName>
    <definedName name="Qtés_T_Fact_C2_kWh">#REF!</definedName>
    <definedName name="Qtés_T_Fact_D_kWh">#REF!</definedName>
    <definedName name="Qtés_T_Fact_F_KVR">#REF!</definedName>
    <definedName name="Qtés_T_Fact_G_kWh">#REF!</definedName>
    <definedName name="Rodenhuize">#REF!</definedName>
    <definedName name="Ruien">#REF!</definedName>
    <definedName name="SAP">'[15]Modèle Invoice Base'!#REF!</definedName>
    <definedName name="SAPBEXrevision" localSheetId="2" hidden="1">56</definedName>
    <definedName name="SAPBEXrevision" hidden="1">10</definedName>
    <definedName name="SAPBEXsysID" hidden="1">"BP1"</definedName>
    <definedName name="SAPBEXwbID" localSheetId="2" hidden="1">"40W63XAPX454GYBN7KNK2YB0C"</definedName>
    <definedName name="SAPBEXwbID" hidden="1">"4751QXOCD67AJ09JC6QHJDZY6"</definedName>
    <definedName name="Schelle">#REF!</definedName>
    <definedName name="Seraing_STEG">#REF!</definedName>
    <definedName name="Sleutelkastje">'[2]BASISPRIJZEN MATERIAAL'!$I$159</definedName>
    <definedName name="Slot_voor_sleutelkastje">'[2]BASISPRIJZEN MATERIAAL'!$I$158</definedName>
    <definedName name="SommeDeNb">#REF!</definedName>
    <definedName name="STEG_Drogenbos">#REF!</definedName>
    <definedName name="StGhilain_STEG">#REF!</definedName>
    <definedName name="Surch_Cascade">#REF!</definedName>
    <definedName name="Tableau_17___Postes_de_tarif__impôts__prélèvements__surcharges__contributions_et_rétributions">'Tableau 17A'!$A$1</definedName>
    <definedName name="TabLib">'[16]Codes libéllés'!$A$8:$C$95</definedName>
    <definedName name="Tarif">'[8]EAN exonérés'!$L$1:$L$4822</definedName>
    <definedName name="Tarif_ID">#REF!</definedName>
    <definedName name="Tarifs_indexis">'[8]EAN exonérés'!$O$1:$O$4822</definedName>
    <definedName name="Terminal_kunststof">'[2]BASISPRIJZEN MATERIAAL'!$I$195</definedName>
    <definedName name="Terminal_LS">'[2]BASISPRIJZEN MATERIAAL'!$I$200</definedName>
    <definedName name="TEST0">#REF!</definedName>
    <definedName name="TESTHKEY">#REF!</definedName>
    <definedName name="TESTKEYS">#REF!</definedName>
    <definedName name="TESTVKEY">[1]ZWEB_0X_EAN_HELP!#REF!</definedName>
    <definedName name="Tihange">#REF!</definedName>
    <definedName name="TIME_FRAME">[12]GridFee_Wallonie_TbCrDyn!$O$1:$O$408</definedName>
    <definedName name="titreA">#REF!</definedName>
    <definedName name="titreP">#REF!</definedName>
    <definedName name="Tl_EUR">#REF!</definedName>
    <definedName name="TOC">#REF!</definedName>
    <definedName name="Traduction">'[17]Plan Comptable'!$A$1:$R$1009</definedName>
    <definedName name="Traduction1" localSheetId="2">'[5]Codes des IM'!$A$28:$D$1853</definedName>
    <definedName name="Traduction1">'[6]Codes des IM'!$A$28:$D$1853</definedName>
    <definedName name="transport_Puiss_IM_BT">#REF!</definedName>
    <definedName name="TransportD01">#REF!</definedName>
    <definedName name="TransportD02">#REF!</definedName>
    <definedName name="TransportD06">#REF!</definedName>
    <definedName name="TransportD12">#REF!</definedName>
    <definedName name="TransportD14">#REF!</definedName>
    <definedName name="TransportD15">#REF!</definedName>
    <definedName name="TransportD16">#REF!</definedName>
    <definedName name="TransportD17">#REF!</definedName>
    <definedName name="TransportD18">#REF!</definedName>
    <definedName name="TransportD20">#REF!</definedName>
    <definedName name="transportGRD">#REF!</definedName>
    <definedName name="transportPuissance">#REF!</definedName>
    <definedName name="transportTarif">#REF!</definedName>
    <definedName name="Type_Of_Connection">#REF!</definedName>
    <definedName name="TypeCon">#REF!</definedName>
    <definedName name="UNT_CODE">[12]GridFee_Wallonie_TbCrDyn!$P$1:$P$408</definedName>
    <definedName name="Val_Journal_H">#REF!</definedName>
    <definedName name="Valeurs_annuelle">#REF!</definedName>
    <definedName name="Valeurs_journalière">#REF!</definedName>
    <definedName name="VALUE">[12]GridFee_Wallonie_TbCrDyn!$Q$1:$Q$408</definedName>
    <definedName name="Verbinder_kunststof_M4">'[2]BASISPRIJZEN MATERIAAL'!$I$192</definedName>
    <definedName name="Verbinder_kunststof_papierlood_M3">'[2]BASISPRIJZEN MATERIAAL'!$I$192</definedName>
    <definedName name="Verbinder_papierlood_M3">'[2]BASISPRIJZEN MATERIAAL'!$I$192</definedName>
    <definedName name="Vilvoorde_STEG">#REF!</definedName>
    <definedName name="Wikkeldoos_LS">'[2]BASISPRIJZEN MATERIAAL'!$I$199</definedName>
    <definedName name="_xlnm.Print_Area" localSheetId="3">ANNEXES!$A$1:$E$39</definedName>
    <definedName name="_xlnm.Print_Area" localSheetId="4">HYPOTHESES!$A$1:$C$60</definedName>
    <definedName name="_xlnm.Print_Area" localSheetId="0">'LIGNES DIRECTRICES'!$A$1:$D$114</definedName>
    <definedName name="_xlnm.Print_Area" localSheetId="51">'Tableau 10B'!$A$1:$J$106</definedName>
    <definedName name="_xlnm.Print_Area" localSheetId="53">'Tableau 11A'!$A$1:$F$27</definedName>
    <definedName name="_xlnm.Print_Area" localSheetId="54">'Tableau 11B'!$A$1:$F$28</definedName>
    <definedName name="_xlnm.Print_Area" localSheetId="55">'Tableau 12'!$A$1:$I$44</definedName>
    <definedName name="_xlnm.Print_Area" localSheetId="63">'Tableau 16B'!$A$1:$Q$79</definedName>
    <definedName name="_xlnm.Print_Area" localSheetId="66">'Tableau 17B'!$A$1:$F$66</definedName>
    <definedName name="_xlnm.Print_Area" localSheetId="8">'Tableau 2'!$A$1:$J$20</definedName>
    <definedName name="_xlnm.Print_Area" localSheetId="71">'Tableau 20B'!$A$1:$X$86</definedName>
    <definedName name="_xlnm.Print_Area" localSheetId="74">'Tableau 29'!$A$1:$L$174</definedName>
    <definedName name="_xlnm.Print_Area" localSheetId="12">'Tableau 6'!$A$1:$G$28</definedName>
    <definedName name="_xlnm.Print_Area" localSheetId="13">'Tableau 6 ter'!$A$1:$F$18</definedName>
    <definedName name="_xlnm.Print_Area" localSheetId="14">'Tableau 6A'!$A$1:$F$75</definedName>
    <definedName name="_xlnm.Print_Area" localSheetId="15">'Tableau 6B'!$A$1:$F$75</definedName>
    <definedName name="_xlnm.Print_Area" localSheetId="16">'Tableau 6C'!$A$1:$F$75</definedName>
    <definedName name="_xlnm.Print_Area" localSheetId="17">'Tableau 6D'!$A$1:$F$75</definedName>
    <definedName name="_xlnm.Print_Area" localSheetId="30">'Tableau 7C'!$A$1:$F$71</definedName>
    <definedName name="_xlnm.Print_Area" localSheetId="32">'Tableau 7E'!$A$1:$F$46</definedName>
    <definedName name="_xlnm.Print_Area" localSheetId="33">'Tableau 7F'!$A$1:$F$73</definedName>
    <definedName name="_xlnm.Print_Area" localSheetId="36">'Tableau 7I'!$A$1:$F$46</definedName>
    <definedName name="_xlnm.Print_Area" localSheetId="38">'Tableau 7K'!$A$1:$F$47</definedName>
  </definedNames>
  <calcPr calcId="152511" iterate="1"/>
</workbook>
</file>

<file path=xl/calcChain.xml><?xml version="1.0" encoding="utf-8"?>
<calcChain xmlns="http://schemas.openxmlformats.org/spreadsheetml/2006/main">
  <c r="M97" i="233" l="1"/>
  <c r="M76" i="233"/>
  <c r="M71" i="233"/>
  <c r="M72" i="233"/>
  <c r="M73" i="233"/>
  <c r="M74" i="233"/>
  <c r="M75" i="233"/>
  <c r="M55" i="233"/>
  <c r="M34" i="233"/>
  <c r="M12" i="233"/>
  <c r="E16" i="333"/>
  <c r="E8" i="333"/>
  <c r="E17" i="333" s="1"/>
  <c r="D9" i="333"/>
  <c r="D36" i="333"/>
  <c r="D35" i="333"/>
  <c r="D39" i="333"/>
  <c r="D38" i="333"/>
  <c r="D31" i="333"/>
  <c r="D32" i="333"/>
  <c r="D33" i="333"/>
  <c r="E13" i="333"/>
  <c r="D13" i="333"/>
  <c r="G23" i="333"/>
  <c r="B44" i="333"/>
  <c r="B43" i="333"/>
  <c r="B2" i="333"/>
  <c r="F6" i="333"/>
  <c r="E9" i="311"/>
  <c r="E11" i="311"/>
  <c r="F11" i="311"/>
  <c r="G11" i="311"/>
  <c r="I11" i="311"/>
  <c r="E13" i="311"/>
  <c r="F13" i="311"/>
  <c r="G13" i="311"/>
  <c r="I13" i="311"/>
  <c r="E12" i="311"/>
  <c r="F12" i="311"/>
  <c r="G12" i="311"/>
  <c r="H12" i="311"/>
  <c r="D8" i="330"/>
  <c r="E8" i="330"/>
  <c r="C8" i="330"/>
  <c r="G25" i="333"/>
  <c r="G24" i="333"/>
  <c r="B39" i="333"/>
  <c r="B38" i="333"/>
  <c r="B36" i="333"/>
  <c r="B35" i="333"/>
  <c r="B33" i="333"/>
  <c r="B32" i="333"/>
  <c r="B31" i="333"/>
  <c r="E5" i="333"/>
  <c r="D5" i="333"/>
  <c r="B24" i="91"/>
  <c r="D14" i="333"/>
  <c r="A3" i="333"/>
  <c r="A2" i="333"/>
  <c r="G55" i="311"/>
  <c r="I55" i="311"/>
  <c r="G53" i="311"/>
  <c r="I53" i="311"/>
  <c r="C27" i="231"/>
  <c r="C30" i="231"/>
  <c r="C31" i="231" s="1"/>
  <c r="C32" i="231" s="1"/>
  <c r="C36" i="231" s="1"/>
  <c r="C44" i="231" s="1"/>
  <c r="C31" i="230"/>
  <c r="C34" i="230" s="1"/>
  <c r="C35" i="230" s="1"/>
  <c r="C36" i="230" s="1"/>
  <c r="C40" i="230" s="1"/>
  <c r="C42" i="230" s="1"/>
  <c r="C51" i="230" s="1"/>
  <c r="F55" i="311"/>
  <c r="E55" i="311"/>
  <c r="F10" i="311"/>
  <c r="C97" i="233"/>
  <c r="D97" i="233"/>
  <c r="E97" i="233"/>
  <c r="F97" i="233"/>
  <c r="G97" i="233"/>
  <c r="H97" i="233"/>
  <c r="I97" i="233"/>
  <c r="J97" i="233"/>
  <c r="K97" i="233"/>
  <c r="L97" i="233"/>
  <c r="N97" i="233"/>
  <c r="N84" i="233"/>
  <c r="N85" i="233"/>
  <c r="N86" i="233"/>
  <c r="N87" i="233"/>
  <c r="N88" i="233"/>
  <c r="N89" i="233"/>
  <c r="N90" i="233"/>
  <c r="N91" i="233"/>
  <c r="N92" i="233"/>
  <c r="N93" i="233"/>
  <c r="N94" i="233"/>
  <c r="N95" i="233"/>
  <c r="N96" i="233"/>
  <c r="N83" i="233"/>
  <c r="C75" i="233"/>
  <c r="D75" i="233"/>
  <c r="E75" i="233"/>
  <c r="F75" i="233"/>
  <c r="G75" i="233"/>
  <c r="H75" i="233"/>
  <c r="I75" i="233"/>
  <c r="J75" i="233"/>
  <c r="K75" i="233"/>
  <c r="N75" i="233"/>
  <c r="E65" i="233"/>
  <c r="N65" i="233"/>
  <c r="C66" i="233"/>
  <c r="D66" i="233"/>
  <c r="E66" i="233"/>
  <c r="F66" i="233"/>
  <c r="N66" i="233"/>
  <c r="C67" i="233"/>
  <c r="D67" i="233"/>
  <c r="E67" i="233"/>
  <c r="F67" i="233"/>
  <c r="G67" i="233"/>
  <c r="N67" i="233"/>
  <c r="C68" i="233"/>
  <c r="D68" i="233"/>
  <c r="E68" i="233"/>
  <c r="F68" i="233"/>
  <c r="G68" i="233"/>
  <c r="H68" i="233"/>
  <c r="N68" i="233"/>
  <c r="C69" i="233"/>
  <c r="D69" i="233"/>
  <c r="E69" i="233"/>
  <c r="F69" i="233"/>
  <c r="G69" i="233"/>
  <c r="H69" i="233"/>
  <c r="I69" i="233"/>
  <c r="N69" i="233"/>
  <c r="C70" i="233"/>
  <c r="D70" i="233"/>
  <c r="E70" i="233"/>
  <c r="F70" i="233"/>
  <c r="G70" i="233"/>
  <c r="H70" i="233"/>
  <c r="I70" i="233"/>
  <c r="N70" i="233"/>
  <c r="D71" i="233"/>
  <c r="E71" i="233"/>
  <c r="F71" i="233"/>
  <c r="G71" i="233"/>
  <c r="H71" i="233"/>
  <c r="I71" i="233"/>
  <c r="J71" i="233"/>
  <c r="N71" i="233"/>
  <c r="C72" i="233"/>
  <c r="D72" i="233"/>
  <c r="E72" i="233"/>
  <c r="F72" i="233"/>
  <c r="G72" i="233"/>
  <c r="H72" i="233"/>
  <c r="I72" i="233"/>
  <c r="N72" i="233"/>
  <c r="C73" i="233"/>
  <c r="D73" i="233"/>
  <c r="E73" i="233"/>
  <c r="F73" i="233"/>
  <c r="G73" i="233"/>
  <c r="H73" i="233"/>
  <c r="I73" i="233"/>
  <c r="J73" i="233"/>
  <c r="K73" i="233"/>
  <c r="N73" i="233"/>
  <c r="C74" i="233"/>
  <c r="D74" i="233"/>
  <c r="E74" i="233"/>
  <c r="F74" i="233"/>
  <c r="G74" i="233"/>
  <c r="H74" i="233"/>
  <c r="I74" i="233"/>
  <c r="J74" i="233"/>
  <c r="K74" i="233"/>
  <c r="N74" i="233"/>
  <c r="D63" i="233"/>
  <c r="N63" i="233"/>
  <c r="D64" i="233"/>
  <c r="N64" i="233"/>
  <c r="N76" i="233"/>
  <c r="N41" i="233"/>
  <c r="N62" i="233"/>
  <c r="N50" i="233"/>
  <c r="L70" i="233"/>
  <c r="K70" i="233"/>
  <c r="L76" i="233"/>
  <c r="L75" i="233"/>
  <c r="L74" i="233"/>
  <c r="L73" i="233"/>
  <c r="L72" i="233"/>
  <c r="L71" i="233"/>
  <c r="L55" i="233"/>
  <c r="K34" i="233"/>
  <c r="L34" i="233"/>
  <c r="N23" i="233"/>
  <c r="N24" i="233"/>
  <c r="N25" i="233"/>
  <c r="N26" i="233"/>
  <c r="N27" i="233"/>
  <c r="N28" i="233"/>
  <c r="N29" i="233"/>
  <c r="N30" i="233"/>
  <c r="N31" i="233"/>
  <c r="N32" i="233"/>
  <c r="N45" i="233"/>
  <c r="N46" i="233"/>
  <c r="N47" i="233"/>
  <c r="N48" i="233"/>
  <c r="N49" i="233"/>
  <c r="N51" i="233"/>
  <c r="N53" i="233"/>
  <c r="N54" i="233"/>
  <c r="N52" i="233"/>
  <c r="L12" i="233"/>
  <c r="C53" i="315"/>
  <c r="B53" i="315"/>
  <c r="E56" i="315"/>
  <c r="E57" i="315"/>
  <c r="E58" i="315"/>
  <c r="E59" i="315"/>
  <c r="E60" i="315"/>
  <c r="E61" i="315"/>
  <c r="E62" i="315"/>
  <c r="E63" i="315"/>
  <c r="E64" i="315"/>
  <c r="E65" i="315"/>
  <c r="E66" i="315"/>
  <c r="E67" i="315"/>
  <c r="E68" i="315"/>
  <c r="E69" i="315"/>
  <c r="E70" i="315"/>
  <c r="E71" i="315"/>
  <c r="E72" i="315"/>
  <c r="E73" i="315"/>
  <c r="E74" i="315"/>
  <c r="E75" i="315"/>
  <c r="E76" i="315"/>
  <c r="E77" i="315"/>
  <c r="E78" i="315"/>
  <c r="E79" i="315"/>
  <c r="E55" i="315"/>
  <c r="C75" i="315"/>
  <c r="B75" i="315"/>
  <c r="C70" i="315"/>
  <c r="B70" i="315"/>
  <c r="C65" i="315"/>
  <c r="D65" i="315"/>
  <c r="B65" i="315"/>
  <c r="C60" i="315"/>
  <c r="B60" i="315"/>
  <c r="C55" i="315"/>
  <c r="B55" i="315"/>
  <c r="D56" i="315"/>
  <c r="D57" i="315"/>
  <c r="D58" i="315"/>
  <c r="D59" i="315"/>
  <c r="D60" i="315"/>
  <c r="D61" i="315"/>
  <c r="D62" i="315"/>
  <c r="D63" i="315"/>
  <c r="D64" i="315"/>
  <c r="D66" i="315"/>
  <c r="D67" i="315"/>
  <c r="D68" i="315"/>
  <c r="D69" i="315"/>
  <c r="D70" i="315"/>
  <c r="D71" i="315"/>
  <c r="D72" i="315"/>
  <c r="D73" i="315"/>
  <c r="D74" i="315"/>
  <c r="D75" i="315"/>
  <c r="D76" i="315"/>
  <c r="D77" i="315"/>
  <c r="D78" i="315"/>
  <c r="D79" i="315"/>
  <c r="D55" i="315"/>
  <c r="D17" i="333"/>
  <c r="G27" i="333"/>
  <c r="D26" i="332"/>
  <c r="D13" i="332"/>
  <c r="P51" i="232"/>
  <c r="J51" i="232"/>
  <c r="K51" i="232"/>
  <c r="K54" i="232"/>
  <c r="O51" i="232"/>
  <c r="N51" i="232"/>
  <c r="M51" i="232"/>
  <c r="L51" i="232"/>
  <c r="H51" i="232"/>
  <c r="G51" i="232"/>
  <c r="F51" i="232"/>
  <c r="E51" i="232"/>
  <c r="H54" i="232"/>
  <c r="B2" i="74"/>
  <c r="A3" i="74"/>
  <c r="A2" i="74"/>
  <c r="K74" i="232"/>
  <c r="P71" i="232"/>
  <c r="O71" i="232"/>
  <c r="N71" i="232"/>
  <c r="M71" i="232"/>
  <c r="L71" i="232"/>
  <c r="J71" i="232"/>
  <c r="G71" i="232"/>
  <c r="F71" i="232"/>
  <c r="E71" i="232"/>
  <c r="H74" i="232"/>
  <c r="K27" i="221"/>
  <c r="J27" i="221"/>
  <c r="I27" i="221"/>
  <c r="H27" i="221"/>
  <c r="G27" i="221"/>
  <c r="F27" i="221"/>
  <c r="E27" i="221"/>
  <c r="D27" i="221"/>
  <c r="C27" i="221"/>
  <c r="K26" i="221"/>
  <c r="J26" i="221"/>
  <c r="F43" i="311"/>
  <c r="F40" i="311"/>
  <c r="E40" i="311"/>
  <c r="B90" i="201"/>
  <c r="K21" i="232"/>
  <c r="J20" i="232"/>
  <c r="L20" i="232"/>
  <c r="K13" i="232"/>
  <c r="K8" i="232"/>
  <c r="J75" i="232"/>
  <c r="P49" i="232"/>
  <c r="P75" i="232"/>
  <c r="O49" i="232"/>
  <c r="O75" i="232"/>
  <c r="N49" i="232"/>
  <c r="N75" i="232"/>
  <c r="M49" i="232"/>
  <c r="M75" i="232"/>
  <c r="L49" i="232"/>
  <c r="L75" i="232"/>
  <c r="J49" i="232"/>
  <c r="P45" i="232"/>
  <c r="O45" i="232"/>
  <c r="N45" i="232"/>
  <c r="M45" i="232"/>
  <c r="L45" i="232"/>
  <c r="K45" i="232"/>
  <c r="J45" i="232"/>
  <c r="K73" i="232"/>
  <c r="K72" i="232"/>
  <c r="K71" i="232"/>
  <c r="K69" i="232"/>
  <c r="K68" i="232"/>
  <c r="K67" i="232"/>
  <c r="K65" i="232"/>
  <c r="K64" i="232"/>
  <c r="K63" i="232"/>
  <c r="K61" i="232"/>
  <c r="K60" i="232"/>
  <c r="K59" i="232"/>
  <c r="K57" i="232"/>
  <c r="K56" i="232"/>
  <c r="K55" i="232"/>
  <c r="K53" i="232"/>
  <c r="K52" i="232"/>
  <c r="K42" i="232"/>
  <c r="K39" i="232"/>
  <c r="K38" i="232"/>
  <c r="K37" i="232"/>
  <c r="K34" i="232"/>
  <c r="K33" i="232"/>
  <c r="K32" i="232"/>
  <c r="K30" i="232"/>
  <c r="K29" i="232"/>
  <c r="K28" i="232"/>
  <c r="K27" i="232"/>
  <c r="K26" i="232"/>
  <c r="K25" i="232"/>
  <c r="K24" i="232"/>
  <c r="K23" i="232"/>
  <c r="K22" i="232"/>
  <c r="K20" i="232"/>
  <c r="K19" i="232"/>
  <c r="K18" i="232"/>
  <c r="K17" i="232"/>
  <c r="K15" i="232"/>
  <c r="K14" i="232"/>
  <c r="K12" i="232"/>
  <c r="K11" i="232"/>
  <c r="K10" i="232"/>
  <c r="K9" i="232"/>
  <c r="P67" i="232"/>
  <c r="P63" i="232"/>
  <c r="P59" i="232"/>
  <c r="P55" i="232"/>
  <c r="P37" i="232"/>
  <c r="P32" i="232"/>
  <c r="P25" i="232"/>
  <c r="P20" i="232"/>
  <c r="P19" i="232"/>
  <c r="P17" i="232"/>
  <c r="P8" i="232"/>
  <c r="O67" i="232"/>
  <c r="O63" i="232"/>
  <c r="O59" i="232"/>
  <c r="O55" i="232"/>
  <c r="O37" i="232"/>
  <c r="O32" i="232"/>
  <c r="O25" i="232"/>
  <c r="O20" i="232"/>
  <c r="O19" i="232"/>
  <c r="O17" i="232"/>
  <c r="O8" i="232"/>
  <c r="N67" i="232"/>
  <c r="N63" i="232"/>
  <c r="N59" i="232"/>
  <c r="N55" i="232"/>
  <c r="N37" i="232"/>
  <c r="N32" i="232"/>
  <c r="N25" i="232"/>
  <c r="N20" i="232"/>
  <c r="N19" i="232"/>
  <c r="N17" i="232"/>
  <c r="N8" i="232"/>
  <c r="M67" i="232"/>
  <c r="M63" i="232"/>
  <c r="M59" i="232"/>
  <c r="M55" i="232"/>
  <c r="M37" i="232"/>
  <c r="M32" i="232"/>
  <c r="M25" i="232"/>
  <c r="M20" i="232"/>
  <c r="M19" i="232"/>
  <c r="M17" i="232"/>
  <c r="M8" i="232"/>
  <c r="L67" i="232"/>
  <c r="L63" i="232"/>
  <c r="L59" i="232"/>
  <c r="L55" i="232"/>
  <c r="L37" i="232"/>
  <c r="L32" i="232"/>
  <c r="L25" i="232"/>
  <c r="L19" i="232"/>
  <c r="L17" i="232"/>
  <c r="L8" i="232"/>
  <c r="J67" i="232"/>
  <c r="J63" i="232"/>
  <c r="J59" i="232"/>
  <c r="J55" i="232"/>
  <c r="J37" i="232"/>
  <c r="J32" i="232"/>
  <c r="J25" i="232"/>
  <c r="J19" i="232"/>
  <c r="J17" i="232"/>
  <c r="J8" i="232"/>
  <c r="B44" i="78"/>
  <c r="K49" i="232"/>
  <c r="K75" i="232"/>
  <c r="E25" i="311"/>
  <c r="D47" i="315"/>
  <c r="B46" i="315"/>
  <c r="F36" i="311"/>
  <c r="F25" i="311"/>
  <c r="D8" i="318"/>
  <c r="F79" i="311"/>
  <c r="F39" i="311"/>
  <c r="E42" i="311"/>
  <c r="E32" i="331"/>
  <c r="D32" i="331"/>
  <c r="C32" i="331"/>
  <c r="E9" i="331"/>
  <c r="D9" i="331"/>
  <c r="C9" i="331"/>
  <c r="D5" i="332"/>
  <c r="C5" i="332"/>
  <c r="B43" i="78"/>
  <c r="B42" i="78"/>
  <c r="H72" i="232"/>
  <c r="H69" i="232"/>
  <c r="H68" i="232"/>
  <c r="G67" i="232"/>
  <c r="F67" i="232"/>
  <c r="E67" i="232"/>
  <c r="H65" i="232"/>
  <c r="H64" i="232"/>
  <c r="G63" i="232"/>
  <c r="F63" i="232"/>
  <c r="E63" i="232"/>
  <c r="H61" i="232"/>
  <c r="H60" i="232"/>
  <c r="G59" i="232"/>
  <c r="F59" i="232"/>
  <c r="H59" i="232"/>
  <c r="E59" i="232"/>
  <c r="H57" i="232"/>
  <c r="H56" i="232"/>
  <c r="G55" i="232"/>
  <c r="F55" i="232"/>
  <c r="E55" i="232"/>
  <c r="E49" i="232"/>
  <c r="H53" i="232"/>
  <c r="H52" i="232"/>
  <c r="H73" i="232"/>
  <c r="H71" i="232"/>
  <c r="G49" i="232"/>
  <c r="H67" i="232"/>
  <c r="G40" i="311"/>
  <c r="H55" i="232"/>
  <c r="H63" i="232"/>
  <c r="H49" i="232"/>
  <c r="F49" i="232"/>
  <c r="B79" i="232"/>
  <c r="I30" i="65"/>
  <c r="D24" i="316"/>
  <c r="D31" i="316"/>
  <c r="D33" i="316"/>
  <c r="E8" i="315"/>
  <c r="D8" i="315"/>
  <c r="A10" i="74"/>
  <c r="AA43" i="74"/>
  <c r="E10" i="330"/>
  <c r="E14" i="330"/>
  <c r="C48" i="205"/>
  <c r="B48" i="205"/>
  <c r="C6" i="205"/>
  <c r="B6" i="205"/>
  <c r="K288" i="116"/>
  <c r="D20" i="316"/>
  <c r="B20" i="316"/>
  <c r="D65" i="289"/>
  <c r="C65" i="289"/>
  <c r="B65" i="289"/>
  <c r="N286" i="116"/>
  <c r="N285" i="116"/>
  <c r="N284" i="116"/>
  <c r="N280" i="116"/>
  <c r="N275" i="116"/>
  <c r="M288" i="116"/>
  <c r="L288" i="116"/>
  <c r="B5" i="56"/>
  <c r="B81" i="131"/>
  <c r="B24" i="235"/>
  <c r="B32" i="135"/>
  <c r="B41" i="78"/>
  <c r="B41" i="221"/>
  <c r="B41" i="326"/>
  <c r="B41" i="302"/>
  <c r="B85" i="298"/>
  <c r="B84" i="298"/>
  <c r="B2" i="330"/>
  <c r="A3" i="330"/>
  <c r="A2" i="330"/>
  <c r="B145" i="117"/>
  <c r="N276" i="116"/>
  <c r="N288" i="116"/>
  <c r="B295" i="116"/>
  <c r="C87" i="202"/>
  <c r="B92" i="201"/>
  <c r="B91" i="201"/>
  <c r="B89" i="201"/>
  <c r="B2" i="331"/>
  <c r="A3" i="331"/>
  <c r="A2" i="331"/>
  <c r="B93" i="91"/>
  <c r="B92" i="91"/>
  <c r="B2" i="332"/>
  <c r="A3" i="332"/>
  <c r="A2" i="332"/>
  <c r="D32" i="332"/>
  <c r="C32" i="332"/>
  <c r="D30" i="332"/>
  <c r="D33" i="332"/>
  <c r="D34" i="332"/>
  <c r="C30" i="332"/>
  <c r="C26" i="332"/>
  <c r="E26" i="332"/>
  <c r="D22" i="332"/>
  <c r="C22" i="332"/>
  <c r="C23" i="332"/>
  <c r="C24" i="332"/>
  <c r="C13" i="332"/>
  <c r="D10" i="332"/>
  <c r="D11" i="332"/>
  <c r="C10" i="332"/>
  <c r="E8" i="332"/>
  <c r="E52" i="331"/>
  <c r="F42" i="311"/>
  <c r="G42" i="311"/>
  <c r="D52" i="331"/>
  <c r="C52" i="331"/>
  <c r="F50" i="331"/>
  <c r="F49" i="331"/>
  <c r="F48" i="331"/>
  <c r="F47" i="331"/>
  <c r="F46" i="331"/>
  <c r="F45" i="331"/>
  <c r="F44" i="331"/>
  <c r="F43" i="331"/>
  <c r="F42" i="331"/>
  <c r="F41" i="331"/>
  <c r="F40" i="331"/>
  <c r="F39" i="331"/>
  <c r="F38" i="331"/>
  <c r="F37" i="331"/>
  <c r="F36" i="331"/>
  <c r="E29" i="331"/>
  <c r="D29" i="331"/>
  <c r="C29" i="331"/>
  <c r="F27" i="331"/>
  <c r="F26" i="331"/>
  <c r="F25" i="331"/>
  <c r="F24" i="331"/>
  <c r="F23" i="331"/>
  <c r="F22" i="331"/>
  <c r="F21" i="331"/>
  <c r="F20" i="331"/>
  <c r="F19" i="331"/>
  <c r="F18" i="331"/>
  <c r="F17" i="331"/>
  <c r="F16" i="331"/>
  <c r="F15" i="331"/>
  <c r="F14" i="331"/>
  <c r="F13" i="331"/>
  <c r="D23" i="332"/>
  <c r="D24" i="332"/>
  <c r="D54" i="331"/>
  <c r="C54" i="331"/>
  <c r="E54" i="331"/>
  <c r="F52" i="331"/>
  <c r="E13" i="332"/>
  <c r="C33" i="332"/>
  <c r="C34" i="332"/>
  <c r="C36" i="332"/>
  <c r="C11" i="332"/>
  <c r="F29" i="331"/>
  <c r="F54" i="331"/>
  <c r="D36" i="332"/>
  <c r="D37" i="332"/>
  <c r="D39" i="332"/>
  <c r="C37" i="332"/>
  <c r="D40" i="332"/>
  <c r="D41" i="332"/>
  <c r="E36" i="332"/>
  <c r="C26" i="226"/>
  <c r="C26" i="230"/>
  <c r="E37" i="332"/>
  <c r="E39" i="332"/>
  <c r="C39" i="332"/>
  <c r="C41" i="332"/>
  <c r="C40" i="332"/>
  <c r="E40" i="332"/>
  <c r="E41" i="332"/>
  <c r="J9" i="117"/>
  <c r="N129" i="117"/>
  <c r="J133" i="117"/>
  <c r="K9" i="117"/>
  <c r="K133" i="117"/>
  <c r="L9" i="117"/>
  <c r="L133" i="117"/>
  <c r="M9" i="117"/>
  <c r="M133" i="117"/>
  <c r="M274" i="116"/>
  <c r="L274" i="116"/>
  <c r="K274" i="116"/>
  <c r="Y143" i="116"/>
  <c r="S143" i="116"/>
  <c r="T143" i="116"/>
  <c r="U143" i="116"/>
  <c r="V143" i="116"/>
  <c r="W143" i="116"/>
  <c r="X143" i="116"/>
  <c r="Q143" i="116"/>
  <c r="R143" i="116"/>
  <c r="S10" i="116"/>
  <c r="T10" i="116"/>
  <c r="U10" i="116"/>
  <c r="V10" i="116"/>
  <c r="W10" i="116"/>
  <c r="X10" i="116"/>
  <c r="Y10" i="116"/>
  <c r="Z10" i="116"/>
  <c r="AA10" i="116"/>
  <c r="AB10" i="116"/>
  <c r="L10" i="116"/>
  <c r="N9" i="117"/>
  <c r="N133" i="117"/>
  <c r="B25" i="91"/>
  <c r="T134" i="116"/>
  <c r="U134" i="116"/>
  <c r="V134" i="116"/>
  <c r="W134" i="116"/>
  <c r="X134" i="116"/>
  <c r="Y134" i="116"/>
  <c r="Z134" i="116"/>
  <c r="AA134" i="116"/>
  <c r="AB134" i="116"/>
  <c r="S134" i="116"/>
  <c r="Q10" i="116"/>
  <c r="Q134" i="116"/>
  <c r="P10" i="116"/>
  <c r="O10" i="116"/>
  <c r="N10" i="116"/>
  <c r="N134" i="116"/>
  <c r="M10" i="116"/>
  <c r="M134" i="116"/>
  <c r="L134" i="116"/>
  <c r="M143" i="116"/>
  <c r="M267" i="116"/>
  <c r="N143" i="116"/>
  <c r="O143" i="116"/>
  <c r="P143" i="116"/>
  <c r="P267" i="116"/>
  <c r="Q267" i="116"/>
  <c r="L143" i="116"/>
  <c r="L267" i="116"/>
  <c r="T267" i="116"/>
  <c r="U267" i="116"/>
  <c r="V267" i="116"/>
  <c r="W267" i="116"/>
  <c r="X267" i="116"/>
  <c r="Y267" i="116"/>
  <c r="S267" i="116"/>
  <c r="N267" i="116"/>
  <c r="O267" i="116"/>
  <c r="F53" i="311"/>
  <c r="C60" i="205"/>
  <c r="C59" i="205"/>
  <c r="C55" i="205"/>
  <c r="C54" i="205"/>
  <c r="C53" i="205"/>
  <c r="C52" i="205"/>
  <c r="B60" i="205"/>
  <c r="B59" i="205"/>
  <c r="B55" i="205"/>
  <c r="B54" i="205"/>
  <c r="B53" i="205"/>
  <c r="B52" i="205"/>
  <c r="H78" i="202"/>
  <c r="H72" i="202"/>
  <c r="H73" i="202"/>
  <c r="H74" i="202"/>
  <c r="H75" i="202"/>
  <c r="H76" i="202"/>
  <c r="H71" i="202"/>
  <c r="H68" i="202"/>
  <c r="H65" i="202"/>
  <c r="H60" i="202"/>
  <c r="H48" i="202"/>
  <c r="H50" i="202"/>
  <c r="H52" i="202"/>
  <c r="H54" i="202"/>
  <c r="H56" i="202"/>
  <c r="H46" i="202"/>
  <c r="H25" i="202"/>
  <c r="H27" i="202"/>
  <c r="H29" i="202"/>
  <c r="H31" i="202"/>
  <c r="H33" i="202"/>
  <c r="H23" i="202"/>
  <c r="H15" i="202"/>
  <c r="H17" i="202"/>
  <c r="H19" i="202"/>
  <c r="H13" i="202"/>
  <c r="F78" i="202"/>
  <c r="F72" i="202"/>
  <c r="F73" i="202"/>
  <c r="F74" i="202"/>
  <c r="F75" i="202"/>
  <c r="F76" i="202"/>
  <c r="F71" i="202"/>
  <c r="F68" i="202"/>
  <c r="F65" i="202"/>
  <c r="F60" i="202"/>
  <c r="F56" i="202"/>
  <c r="F54" i="202"/>
  <c r="F52" i="202"/>
  <c r="F50" i="202"/>
  <c r="F48" i="202"/>
  <c r="F46" i="202"/>
  <c r="F33" i="202"/>
  <c r="F31" i="202"/>
  <c r="F29" i="202"/>
  <c r="F27" i="202"/>
  <c r="F25" i="202"/>
  <c r="F23" i="202"/>
  <c r="F19" i="202"/>
  <c r="F17" i="202"/>
  <c r="F15" i="202"/>
  <c r="F13" i="202"/>
  <c r="B59" i="91"/>
  <c r="B58" i="91"/>
  <c r="C25" i="329"/>
  <c r="E25" i="329"/>
  <c r="F25" i="329"/>
  <c r="D25" i="329"/>
  <c r="D25" i="328"/>
  <c r="C25" i="328"/>
  <c r="E25" i="328"/>
  <c r="F23" i="328"/>
  <c r="F22" i="328"/>
  <c r="F21" i="328"/>
  <c r="F20" i="328"/>
  <c r="F19" i="328"/>
  <c r="F18" i="328"/>
  <c r="F17" i="328"/>
  <c r="F16" i="328"/>
  <c r="F15" i="328"/>
  <c r="F14" i="328"/>
  <c r="F13" i="328"/>
  <c r="F12" i="328"/>
  <c r="E8" i="328"/>
  <c r="D8" i="328"/>
  <c r="C8" i="328"/>
  <c r="A2" i="328"/>
  <c r="A3" i="328"/>
  <c r="B2" i="328"/>
  <c r="F12" i="329"/>
  <c r="F23" i="329"/>
  <c r="F22" i="329"/>
  <c r="F21" i="329"/>
  <c r="F20" i="329"/>
  <c r="F19" i="329"/>
  <c r="F18" i="329"/>
  <c r="F17" i="329"/>
  <c r="F16" i="329"/>
  <c r="F15" i="329"/>
  <c r="F14" i="329"/>
  <c r="F13" i="329"/>
  <c r="E8" i="329"/>
  <c r="D8" i="329"/>
  <c r="C8" i="329"/>
  <c r="B2" i="329"/>
  <c r="A3" i="329"/>
  <c r="A2" i="329"/>
  <c r="F25" i="328"/>
  <c r="R267" i="116"/>
  <c r="P134" i="116"/>
  <c r="R134" i="116"/>
  <c r="R10" i="116"/>
  <c r="O134" i="116"/>
  <c r="E53" i="311"/>
  <c r="F23" i="311"/>
  <c r="E23" i="311"/>
  <c r="F24" i="311"/>
  <c r="F41" i="311"/>
  <c r="F44" i="311"/>
  <c r="E18" i="311"/>
  <c r="F18" i="311"/>
  <c r="F16" i="311"/>
  <c r="E16" i="311"/>
  <c r="I9" i="235"/>
  <c r="I11" i="235"/>
  <c r="I12" i="235"/>
  <c r="I14" i="235"/>
  <c r="I15" i="235"/>
  <c r="G9" i="235"/>
  <c r="G11" i="235"/>
  <c r="G12" i="235"/>
  <c r="G14" i="235"/>
  <c r="G15" i="235"/>
  <c r="G17" i="235"/>
  <c r="G8" i="235"/>
  <c r="E18" i="235"/>
  <c r="E19" i="235"/>
  <c r="E17" i="235"/>
  <c r="D18" i="235"/>
  <c r="D19" i="235"/>
  <c r="G19" i="235"/>
  <c r="D17" i="235"/>
  <c r="C18" i="235"/>
  <c r="I18" i="235"/>
  <c r="C17" i="235"/>
  <c r="I17" i="235"/>
  <c r="I8" i="235"/>
  <c r="E16" i="235"/>
  <c r="D16" i="235"/>
  <c r="G16" i="235"/>
  <c r="C16" i="235"/>
  <c r="I16" i="235"/>
  <c r="E13" i="235"/>
  <c r="F13" i="235"/>
  <c r="D13" i="235"/>
  <c r="G13" i="235"/>
  <c r="C13" i="235"/>
  <c r="I13" i="235"/>
  <c r="C10" i="235"/>
  <c r="B86" i="91"/>
  <c r="G20" i="232"/>
  <c r="F20" i="232"/>
  <c r="E20" i="232"/>
  <c r="B9" i="305"/>
  <c r="B10" i="305"/>
  <c r="B11" i="305"/>
  <c r="B12" i="305"/>
  <c r="B13" i="305"/>
  <c r="B14" i="305"/>
  <c r="B15" i="305"/>
  <c r="B16" i="305"/>
  <c r="B17" i="305"/>
  <c r="B18" i="305"/>
  <c r="B19" i="305"/>
  <c r="B20" i="305"/>
  <c r="B21" i="305"/>
  <c r="B22" i="305"/>
  <c r="B8" i="305"/>
  <c r="B9" i="62"/>
  <c r="B10" i="62"/>
  <c r="B11" i="62"/>
  <c r="B12" i="62"/>
  <c r="B13" i="62"/>
  <c r="B14" i="62"/>
  <c r="B15" i="62"/>
  <c r="B16" i="62"/>
  <c r="B17" i="62"/>
  <c r="B18" i="62"/>
  <c r="B19" i="62"/>
  <c r="B20" i="62"/>
  <c r="B21" i="62"/>
  <c r="J8" i="221"/>
  <c r="K8" i="221"/>
  <c r="E85" i="220"/>
  <c r="F85" i="220"/>
  <c r="E86" i="220"/>
  <c r="F86" i="220"/>
  <c r="E87" i="220"/>
  <c r="F87" i="220"/>
  <c r="E88" i="220"/>
  <c r="F88" i="220"/>
  <c r="E89" i="220"/>
  <c r="F89" i="220"/>
  <c r="E90" i="220"/>
  <c r="F90" i="220"/>
  <c r="E91" i="220"/>
  <c r="F91" i="220"/>
  <c r="E92" i="220"/>
  <c r="F92" i="220"/>
  <c r="E93" i="220"/>
  <c r="F93" i="220"/>
  <c r="E94" i="220"/>
  <c r="F94" i="220"/>
  <c r="E95" i="220"/>
  <c r="F95" i="220"/>
  <c r="E96" i="220"/>
  <c r="F96" i="220"/>
  <c r="E97" i="220"/>
  <c r="F97" i="220"/>
  <c r="E98" i="220"/>
  <c r="F98" i="220"/>
  <c r="E99" i="220"/>
  <c r="F99" i="220"/>
  <c r="E100" i="220"/>
  <c r="F100" i="220"/>
  <c r="E101" i="220"/>
  <c r="F101" i="220"/>
  <c r="E102" i="220"/>
  <c r="F102" i="220"/>
  <c r="E103" i="220"/>
  <c r="F103" i="220"/>
  <c r="D86" i="220"/>
  <c r="D87" i="220"/>
  <c r="D88" i="220"/>
  <c r="D89" i="220"/>
  <c r="D90" i="220"/>
  <c r="D91" i="220"/>
  <c r="D92" i="220"/>
  <c r="D93" i="220"/>
  <c r="D94" i="220"/>
  <c r="D95" i="220"/>
  <c r="D96" i="220"/>
  <c r="D97" i="220"/>
  <c r="D98" i="220"/>
  <c r="D99" i="220"/>
  <c r="D100" i="220"/>
  <c r="D101" i="220"/>
  <c r="D102" i="220"/>
  <c r="D103" i="220"/>
  <c r="D85" i="220"/>
  <c r="C86" i="220"/>
  <c r="C87" i="220"/>
  <c r="C88" i="220"/>
  <c r="C89" i="220"/>
  <c r="C90" i="220"/>
  <c r="C91" i="220"/>
  <c r="C92" i="220"/>
  <c r="C93" i="220"/>
  <c r="C94" i="220"/>
  <c r="C95" i="220"/>
  <c r="C96" i="220"/>
  <c r="C97" i="220"/>
  <c r="C98" i="220"/>
  <c r="C99" i="220"/>
  <c r="C100" i="220"/>
  <c r="C101" i="220"/>
  <c r="C102" i="220"/>
  <c r="C103" i="220"/>
  <c r="C85" i="220"/>
  <c r="G33" i="220"/>
  <c r="H33" i="220"/>
  <c r="C52" i="220"/>
  <c r="C27" i="220"/>
  <c r="G13" i="220"/>
  <c r="G21" i="220"/>
  <c r="E11" i="315"/>
  <c r="E19" i="315"/>
  <c r="E24" i="315"/>
  <c r="E31" i="315"/>
  <c r="E39" i="315"/>
  <c r="E44" i="315"/>
  <c r="D9" i="315"/>
  <c r="E9" i="315"/>
  <c r="D10" i="315"/>
  <c r="E10" i="315"/>
  <c r="D11" i="315"/>
  <c r="D12" i="315"/>
  <c r="E12" i="315"/>
  <c r="D14" i="315"/>
  <c r="E14" i="315"/>
  <c r="D15" i="315"/>
  <c r="E15" i="315"/>
  <c r="D16" i="315"/>
  <c r="E16" i="315"/>
  <c r="D17" i="315"/>
  <c r="E17" i="315"/>
  <c r="D19" i="315"/>
  <c r="D20" i="315"/>
  <c r="E20" i="315"/>
  <c r="D21" i="315"/>
  <c r="E21" i="315"/>
  <c r="D22" i="315"/>
  <c r="E22" i="315"/>
  <c r="D24" i="315"/>
  <c r="D25" i="315"/>
  <c r="E25" i="315"/>
  <c r="D26" i="315"/>
  <c r="E26" i="315"/>
  <c r="D27" i="315"/>
  <c r="E27" i="315"/>
  <c r="D29" i="315"/>
  <c r="E29" i="315"/>
  <c r="D30" i="315"/>
  <c r="E30" i="315"/>
  <c r="D31" i="315"/>
  <c r="D32" i="315"/>
  <c r="E32" i="315"/>
  <c r="D34" i="315"/>
  <c r="E34" i="315"/>
  <c r="D35" i="315"/>
  <c r="E35" i="315"/>
  <c r="D36" i="315"/>
  <c r="E36" i="315"/>
  <c r="D37" i="315"/>
  <c r="E37" i="315"/>
  <c r="D39" i="315"/>
  <c r="D40" i="315"/>
  <c r="E40" i="315"/>
  <c r="D41" i="315"/>
  <c r="E41" i="315"/>
  <c r="D42" i="315"/>
  <c r="E42" i="315"/>
  <c r="D44" i="315"/>
  <c r="D45" i="315"/>
  <c r="E45" i="315"/>
  <c r="B6" i="315"/>
  <c r="B38" i="315"/>
  <c r="C28" i="315"/>
  <c r="C18" i="315"/>
  <c r="B13" i="315"/>
  <c r="B8" i="315"/>
  <c r="U52" i="74"/>
  <c r="U51" i="74"/>
  <c r="AA41" i="74"/>
  <c r="Y41" i="74"/>
  <c r="W41" i="74"/>
  <c r="U41" i="74"/>
  <c r="U46" i="74"/>
  <c r="N37" i="74"/>
  <c r="H37" i="74"/>
  <c r="Z34" i="74"/>
  <c r="Z40" i="74"/>
  <c r="X34" i="74"/>
  <c r="X40" i="74"/>
  <c r="V34" i="74"/>
  <c r="V40" i="74"/>
  <c r="L31" i="74"/>
  <c r="I31" i="74"/>
  <c r="F31" i="74"/>
  <c r="Z30" i="74"/>
  <c r="AA30" i="74"/>
  <c r="AA31" i="74"/>
  <c r="X30" i="74"/>
  <c r="Y30" i="74"/>
  <c r="Y31" i="74"/>
  <c r="V30" i="74"/>
  <c r="W30" i="74"/>
  <c r="W31" i="74"/>
  <c r="U30" i="74"/>
  <c r="U31" i="74"/>
  <c r="N30" i="74"/>
  <c r="N31" i="74"/>
  <c r="K30" i="74"/>
  <c r="K31" i="74"/>
  <c r="K43" i="74"/>
  <c r="H30" i="74"/>
  <c r="H31" i="74"/>
  <c r="L24" i="74"/>
  <c r="F24" i="74"/>
  <c r="Z23" i="74"/>
  <c r="AA23" i="74"/>
  <c r="X23" i="74"/>
  <c r="Y23" i="74"/>
  <c r="V23" i="74"/>
  <c r="W23" i="74"/>
  <c r="U23" i="74"/>
  <c r="N23" i="74"/>
  <c r="H23" i="74"/>
  <c r="AA22" i="74"/>
  <c r="Y22" i="74"/>
  <c r="W22" i="74"/>
  <c r="U22" i="74"/>
  <c r="U24" i="74"/>
  <c r="N22" i="74"/>
  <c r="H22" i="74"/>
  <c r="E22" i="74"/>
  <c r="E24" i="74"/>
  <c r="L16" i="74"/>
  <c r="F16" i="74"/>
  <c r="F43" i="74"/>
  <c r="Z15" i="74"/>
  <c r="AA15" i="74"/>
  <c r="X15" i="74"/>
  <c r="Y15" i="74"/>
  <c r="V15" i="74"/>
  <c r="W15" i="74"/>
  <c r="U15" i="74"/>
  <c r="N15" i="74"/>
  <c r="H15" i="74"/>
  <c r="E15" i="74"/>
  <c r="Z14" i="74"/>
  <c r="AA14" i="74"/>
  <c r="X14" i="74"/>
  <c r="Y14" i="74"/>
  <c r="V14" i="74"/>
  <c r="W14" i="74"/>
  <c r="U14" i="74"/>
  <c r="N14" i="74"/>
  <c r="H14" i="74"/>
  <c r="E14" i="74"/>
  <c r="AA13" i="74"/>
  <c r="Y13" i="74"/>
  <c r="W13" i="74"/>
  <c r="U13" i="74"/>
  <c r="N13" i="74"/>
  <c r="H13" i="74"/>
  <c r="E13" i="74"/>
  <c r="E57" i="311"/>
  <c r="E16" i="74"/>
  <c r="N16" i="74"/>
  <c r="W16" i="74"/>
  <c r="W43" i="74"/>
  <c r="L43" i="74"/>
  <c r="Y24" i="74"/>
  <c r="G85" i="220"/>
  <c r="G96" i="220"/>
  <c r="AA16" i="74"/>
  <c r="U16" i="74"/>
  <c r="U43" i="74"/>
  <c r="Y16" i="74"/>
  <c r="I10" i="235"/>
  <c r="G18" i="235"/>
  <c r="G23" i="311"/>
  <c r="I23" i="311"/>
  <c r="G16" i="311"/>
  <c r="H16" i="74"/>
  <c r="H43" i="74"/>
  <c r="W24" i="74"/>
  <c r="AA24" i="74"/>
  <c r="N43" i="74"/>
  <c r="E43" i="74"/>
  <c r="AC31" i="74"/>
  <c r="I16" i="311"/>
  <c r="AC24" i="74"/>
  <c r="Y43" i="74"/>
  <c r="AC16" i="74"/>
  <c r="AC43" i="74"/>
  <c r="AC48" i="74"/>
  <c r="E29" i="292"/>
  <c r="E30" i="292"/>
  <c r="D30" i="292"/>
  <c r="D29" i="292"/>
  <c r="C29" i="292"/>
  <c r="D26" i="292"/>
  <c r="E26" i="292"/>
  <c r="E27" i="292"/>
  <c r="D27" i="292"/>
  <c r="C30" i="292"/>
  <c r="C27" i="292"/>
  <c r="C26" i="292"/>
  <c r="F24" i="292"/>
  <c r="F23" i="292"/>
  <c r="F21" i="292"/>
  <c r="F20" i="292"/>
  <c r="F18" i="292"/>
  <c r="F17" i="292"/>
  <c r="F15" i="292"/>
  <c r="F14" i="292"/>
  <c r="F12" i="292"/>
  <c r="F11" i="292"/>
  <c r="F9" i="292"/>
  <c r="F8" i="292"/>
  <c r="N20" i="117"/>
  <c r="N21" i="117"/>
  <c r="N22" i="117"/>
  <c r="N23" i="117"/>
  <c r="N25" i="117"/>
  <c r="N26" i="117"/>
  <c r="N27" i="117"/>
  <c r="N28" i="117"/>
  <c r="N29" i="117"/>
  <c r="N31" i="117"/>
  <c r="N32" i="117"/>
  <c r="N33" i="117"/>
  <c r="N34" i="117"/>
  <c r="N35" i="117"/>
  <c r="N36" i="117"/>
  <c r="N39" i="117"/>
  <c r="N40" i="117"/>
  <c r="N43" i="117"/>
  <c r="N45" i="117"/>
  <c r="N46" i="117"/>
  <c r="N48" i="117"/>
  <c r="N49" i="117"/>
  <c r="N51" i="117"/>
  <c r="N52" i="117"/>
  <c r="N54" i="117"/>
  <c r="N55" i="117"/>
  <c r="N57" i="117"/>
  <c r="N58" i="117"/>
  <c r="N60" i="117"/>
  <c r="N61" i="117"/>
  <c r="N62" i="117"/>
  <c r="N64" i="117"/>
  <c r="N66" i="117"/>
  <c r="N68" i="117"/>
  <c r="N70" i="117"/>
  <c r="N71" i="117"/>
  <c r="N76" i="117"/>
  <c r="N77" i="117"/>
  <c r="N79" i="117"/>
  <c r="N80" i="117"/>
  <c r="N81" i="117"/>
  <c r="N82" i="117"/>
  <c r="N83" i="117"/>
  <c r="N85" i="117"/>
  <c r="N86" i="117"/>
  <c r="N89" i="117"/>
  <c r="N90" i="117"/>
  <c r="N91" i="117"/>
  <c r="N93" i="117"/>
  <c r="N94" i="117"/>
  <c r="N98" i="117"/>
  <c r="N99" i="117"/>
  <c r="N100" i="117"/>
  <c r="N101" i="117"/>
  <c r="N102" i="117"/>
  <c r="N104" i="117"/>
  <c r="N108" i="117"/>
  <c r="N109" i="117"/>
  <c r="N113" i="117"/>
  <c r="N114" i="117"/>
  <c r="N115" i="117"/>
  <c r="N117" i="117"/>
  <c r="N118" i="117"/>
  <c r="N119" i="117"/>
  <c r="N120" i="117"/>
  <c r="N121" i="117"/>
  <c r="N123" i="117"/>
  <c r="N124" i="117"/>
  <c r="N125" i="117"/>
  <c r="N126" i="117"/>
  <c r="N127" i="117"/>
  <c r="N128" i="117"/>
  <c r="J7" i="117"/>
  <c r="J24" i="117"/>
  <c r="J30" i="117"/>
  <c r="J38" i="117"/>
  <c r="J44" i="117"/>
  <c r="J47" i="117"/>
  <c r="J50" i="117"/>
  <c r="J53" i="117"/>
  <c r="N53" i="117"/>
  <c r="J56" i="117"/>
  <c r="J59" i="117"/>
  <c r="J78" i="117"/>
  <c r="J75" i="117"/>
  <c r="J73" i="117"/>
  <c r="J88" i="117"/>
  <c r="N88" i="117"/>
  <c r="J96" i="117"/>
  <c r="J106" i="117"/>
  <c r="J116" i="117"/>
  <c r="J122" i="117"/>
  <c r="N122" i="117"/>
  <c r="M122" i="117"/>
  <c r="M116" i="117"/>
  <c r="M106" i="117"/>
  <c r="M96" i="117"/>
  <c r="M88" i="117"/>
  <c r="M78" i="117"/>
  <c r="M75" i="117"/>
  <c r="M73" i="117"/>
  <c r="M59" i="117"/>
  <c r="M56" i="117"/>
  <c r="M53" i="117"/>
  <c r="M50" i="117"/>
  <c r="M47" i="117"/>
  <c r="M44" i="117"/>
  <c r="M38" i="117"/>
  <c r="M30" i="117"/>
  <c r="M24" i="117"/>
  <c r="M19" i="117"/>
  <c r="L122" i="117"/>
  <c r="L116" i="117"/>
  <c r="L106" i="117"/>
  <c r="L96" i="117"/>
  <c r="L88" i="117"/>
  <c r="L78" i="117"/>
  <c r="L75" i="117"/>
  <c r="L73" i="117"/>
  <c r="L59" i="117"/>
  <c r="L56" i="117"/>
  <c r="L53" i="117"/>
  <c r="L50" i="117"/>
  <c r="L47" i="117"/>
  <c r="L44" i="117"/>
  <c r="L38" i="117"/>
  <c r="L30" i="117"/>
  <c r="L24" i="117"/>
  <c r="K122" i="117"/>
  <c r="K116" i="117"/>
  <c r="K106" i="117"/>
  <c r="K96" i="117"/>
  <c r="K88" i="117"/>
  <c r="K78" i="117"/>
  <c r="K75" i="117"/>
  <c r="K73" i="117"/>
  <c r="K59" i="117"/>
  <c r="K56" i="117"/>
  <c r="K53" i="117"/>
  <c r="K50" i="117"/>
  <c r="K47" i="117"/>
  <c r="K44" i="117"/>
  <c r="K38" i="117"/>
  <c r="K30" i="117"/>
  <c r="K24" i="117"/>
  <c r="Y256" i="116"/>
  <c r="X256" i="116"/>
  <c r="W256" i="116"/>
  <c r="V256" i="116"/>
  <c r="U256" i="116"/>
  <c r="T256" i="116"/>
  <c r="S256" i="116"/>
  <c r="Y250" i="116"/>
  <c r="X250" i="116"/>
  <c r="W250" i="116"/>
  <c r="W245" i="116"/>
  <c r="V250" i="116"/>
  <c r="U250" i="116"/>
  <c r="T250" i="116"/>
  <c r="S250" i="116"/>
  <c r="S245" i="116"/>
  <c r="Y240" i="116"/>
  <c r="X240" i="116"/>
  <c r="W240" i="116"/>
  <c r="V240" i="116"/>
  <c r="U240" i="116"/>
  <c r="T240" i="116"/>
  <c r="S240" i="116"/>
  <c r="Y230" i="116"/>
  <c r="X230" i="116"/>
  <c r="W230" i="116"/>
  <c r="V230" i="116"/>
  <c r="U230" i="116"/>
  <c r="T230" i="116"/>
  <c r="S230" i="116"/>
  <c r="Y222" i="116"/>
  <c r="X222" i="116"/>
  <c r="W222" i="116"/>
  <c r="V222" i="116"/>
  <c r="U222" i="116"/>
  <c r="T222" i="116"/>
  <c r="S222" i="116"/>
  <c r="Y212" i="116"/>
  <c r="Y209" i="116"/>
  <c r="Y207" i="116"/>
  <c r="X212" i="116"/>
  <c r="X209" i="116"/>
  <c r="X207" i="116"/>
  <c r="W212" i="116"/>
  <c r="W209" i="116"/>
  <c r="W207" i="116"/>
  <c r="V212" i="116"/>
  <c r="V209" i="116"/>
  <c r="V207" i="116"/>
  <c r="U212" i="116"/>
  <c r="U209" i="116"/>
  <c r="U207" i="116"/>
  <c r="T212" i="116"/>
  <c r="T209" i="116"/>
  <c r="T207" i="116"/>
  <c r="S212" i="116"/>
  <c r="S209" i="116"/>
  <c r="S207" i="116"/>
  <c r="Y193" i="116"/>
  <c r="X193" i="116"/>
  <c r="W193" i="116"/>
  <c r="V193" i="116"/>
  <c r="U193" i="116"/>
  <c r="T193" i="116"/>
  <c r="S193" i="116"/>
  <c r="Y190" i="116"/>
  <c r="X190" i="116"/>
  <c r="W190" i="116"/>
  <c r="V190" i="116"/>
  <c r="U190" i="116"/>
  <c r="T190" i="116"/>
  <c r="S190" i="116"/>
  <c r="Y187" i="116"/>
  <c r="X187" i="116"/>
  <c r="W187" i="116"/>
  <c r="V187" i="116"/>
  <c r="U187" i="116"/>
  <c r="T187" i="116"/>
  <c r="S187" i="116"/>
  <c r="Y184" i="116"/>
  <c r="X184" i="116"/>
  <c r="W184" i="116"/>
  <c r="V184" i="116"/>
  <c r="U184" i="116"/>
  <c r="T184" i="116"/>
  <c r="S184" i="116"/>
  <c r="Y181" i="116"/>
  <c r="X181" i="116"/>
  <c r="W181" i="116"/>
  <c r="V181" i="116"/>
  <c r="U181" i="116"/>
  <c r="T181" i="116"/>
  <c r="S181" i="116"/>
  <c r="Y178" i="116"/>
  <c r="X178" i="116"/>
  <c r="W178" i="116"/>
  <c r="V178" i="116"/>
  <c r="U178" i="116"/>
  <c r="T178" i="116"/>
  <c r="S178" i="116"/>
  <c r="Y172" i="116"/>
  <c r="X172" i="116"/>
  <c r="W172" i="116"/>
  <c r="V172" i="116"/>
  <c r="U172" i="116"/>
  <c r="T172" i="116"/>
  <c r="S172" i="116"/>
  <c r="Y164" i="116"/>
  <c r="X164" i="116"/>
  <c r="W164" i="116"/>
  <c r="V164" i="116"/>
  <c r="U164" i="116"/>
  <c r="T164" i="116"/>
  <c r="S164" i="116"/>
  <c r="Y158" i="116"/>
  <c r="X158" i="116"/>
  <c r="W158" i="116"/>
  <c r="V158" i="116"/>
  <c r="U158" i="116"/>
  <c r="T158" i="116"/>
  <c r="S158" i="116"/>
  <c r="Q256" i="116"/>
  <c r="R256" i="116"/>
  <c r="P256" i="116"/>
  <c r="O256" i="116"/>
  <c r="N256" i="116"/>
  <c r="M256" i="116"/>
  <c r="L256" i="116"/>
  <c r="Q250" i="116"/>
  <c r="R250" i="116"/>
  <c r="P250" i="116"/>
  <c r="O250" i="116"/>
  <c r="N250" i="116"/>
  <c r="M250" i="116"/>
  <c r="L250" i="116"/>
  <c r="Q240" i="116"/>
  <c r="R240" i="116"/>
  <c r="P240" i="116"/>
  <c r="O240" i="116"/>
  <c r="N240" i="116"/>
  <c r="M240" i="116"/>
  <c r="L240" i="116"/>
  <c r="Q230" i="116"/>
  <c r="R230" i="116"/>
  <c r="P230" i="116"/>
  <c r="O230" i="116"/>
  <c r="N230" i="116"/>
  <c r="M230" i="116"/>
  <c r="L230" i="116"/>
  <c r="Q222" i="116"/>
  <c r="R222" i="116"/>
  <c r="P222" i="116"/>
  <c r="O222" i="116"/>
  <c r="N222" i="116"/>
  <c r="M222" i="116"/>
  <c r="L222" i="116"/>
  <c r="Q212" i="116"/>
  <c r="P212" i="116"/>
  <c r="P209" i="116"/>
  <c r="P207" i="116"/>
  <c r="O212" i="116"/>
  <c r="O209" i="116"/>
  <c r="O207" i="116"/>
  <c r="N212" i="116"/>
  <c r="N209" i="116"/>
  <c r="N207" i="116"/>
  <c r="M212" i="116"/>
  <c r="M209" i="116"/>
  <c r="M207" i="116"/>
  <c r="L212" i="116"/>
  <c r="L209" i="116"/>
  <c r="L207" i="116"/>
  <c r="Q193" i="116"/>
  <c r="R193" i="116"/>
  <c r="P193" i="116"/>
  <c r="O193" i="116"/>
  <c r="N193" i="116"/>
  <c r="M193" i="116"/>
  <c r="L193" i="116"/>
  <c r="Q190" i="116"/>
  <c r="R190" i="116"/>
  <c r="P190" i="116"/>
  <c r="O190" i="116"/>
  <c r="N190" i="116"/>
  <c r="M190" i="116"/>
  <c r="L190" i="116"/>
  <c r="Q187" i="116"/>
  <c r="R187" i="116"/>
  <c r="P187" i="116"/>
  <c r="O187" i="116"/>
  <c r="N187" i="116"/>
  <c r="M187" i="116"/>
  <c r="L187" i="116"/>
  <c r="Q184" i="116"/>
  <c r="R184" i="116"/>
  <c r="P184" i="116"/>
  <c r="O184" i="116"/>
  <c r="N184" i="116"/>
  <c r="M184" i="116"/>
  <c r="L184" i="116"/>
  <c r="Q181" i="116"/>
  <c r="R181" i="116"/>
  <c r="P181" i="116"/>
  <c r="O181" i="116"/>
  <c r="N181" i="116"/>
  <c r="M181" i="116"/>
  <c r="L181" i="116"/>
  <c r="Q178" i="116"/>
  <c r="R178" i="116"/>
  <c r="P178" i="116"/>
  <c r="O178" i="116"/>
  <c r="N178" i="116"/>
  <c r="M178" i="116"/>
  <c r="L178" i="116"/>
  <c r="Q172" i="116"/>
  <c r="R172" i="116"/>
  <c r="P172" i="116"/>
  <c r="O172" i="116"/>
  <c r="N172" i="116"/>
  <c r="M172" i="116"/>
  <c r="L172" i="116"/>
  <c r="Q164" i="116"/>
  <c r="R164" i="116"/>
  <c r="P164" i="116"/>
  <c r="O164" i="116"/>
  <c r="N164" i="116"/>
  <c r="M164" i="116"/>
  <c r="L164" i="116"/>
  <c r="Q158" i="116"/>
  <c r="R158" i="116"/>
  <c r="P158" i="116"/>
  <c r="O158" i="116"/>
  <c r="N158" i="116"/>
  <c r="M158" i="116"/>
  <c r="L158" i="116"/>
  <c r="AB123" i="116"/>
  <c r="AA123" i="116"/>
  <c r="Z123" i="116"/>
  <c r="Y123" i="116"/>
  <c r="X123" i="116"/>
  <c r="W123" i="116"/>
  <c r="V123" i="116"/>
  <c r="U123" i="116"/>
  <c r="T123" i="116"/>
  <c r="S123" i="116"/>
  <c r="AB117" i="116"/>
  <c r="AA117" i="116"/>
  <c r="Z117" i="116"/>
  <c r="Z112" i="116"/>
  <c r="Y117" i="116"/>
  <c r="X117" i="116"/>
  <c r="W117" i="116"/>
  <c r="W112" i="116"/>
  <c r="V117" i="116"/>
  <c r="V112" i="116"/>
  <c r="U117" i="116"/>
  <c r="T117" i="116"/>
  <c r="S117" i="116"/>
  <c r="AB112" i="116"/>
  <c r="AB107" i="116"/>
  <c r="AA107" i="116"/>
  <c r="Z107" i="116"/>
  <c r="Y107" i="116"/>
  <c r="X107" i="116"/>
  <c r="W107" i="116"/>
  <c r="V107" i="116"/>
  <c r="U107" i="116"/>
  <c r="T107" i="116"/>
  <c r="S107" i="116"/>
  <c r="AB97" i="116"/>
  <c r="AA97" i="116"/>
  <c r="Z97" i="116"/>
  <c r="Y97" i="116"/>
  <c r="X97" i="116"/>
  <c r="W97" i="116"/>
  <c r="V97" i="116"/>
  <c r="U97" i="116"/>
  <c r="T97" i="116"/>
  <c r="S97" i="116"/>
  <c r="AB89" i="116"/>
  <c r="AA89" i="116"/>
  <c r="Z89" i="116"/>
  <c r="Y89" i="116"/>
  <c r="X89" i="116"/>
  <c r="W89" i="116"/>
  <c r="V89" i="116"/>
  <c r="U89" i="116"/>
  <c r="T89" i="116"/>
  <c r="S89" i="116"/>
  <c r="AB79" i="116"/>
  <c r="AB76" i="116"/>
  <c r="AB74" i="116"/>
  <c r="AA79" i="116"/>
  <c r="AA76" i="116"/>
  <c r="AA74" i="116"/>
  <c r="Z79" i="116"/>
  <c r="Y79" i="116"/>
  <c r="X79" i="116"/>
  <c r="X76" i="116"/>
  <c r="X74" i="116"/>
  <c r="W79" i="116"/>
  <c r="W76" i="116"/>
  <c r="W74" i="116"/>
  <c r="V79" i="116"/>
  <c r="U79" i="116"/>
  <c r="U76" i="116"/>
  <c r="U74" i="116"/>
  <c r="T79" i="116"/>
  <c r="T76" i="116"/>
  <c r="T74" i="116"/>
  <c r="S79" i="116"/>
  <c r="S76" i="116"/>
  <c r="S74" i="116"/>
  <c r="Z76" i="116"/>
  <c r="Z74" i="116"/>
  <c r="Y76" i="116"/>
  <c r="Y74" i="116"/>
  <c r="V76" i="116"/>
  <c r="V74" i="116"/>
  <c r="AB60" i="116"/>
  <c r="AA60" i="116"/>
  <c r="Z60" i="116"/>
  <c r="Y60" i="116"/>
  <c r="X60" i="116"/>
  <c r="W60" i="116"/>
  <c r="V60" i="116"/>
  <c r="U60" i="116"/>
  <c r="T60" i="116"/>
  <c r="S60" i="116"/>
  <c r="AB57" i="116"/>
  <c r="AA57" i="116"/>
  <c r="Z57" i="116"/>
  <c r="Y57" i="116"/>
  <c r="X57" i="116"/>
  <c r="W57" i="116"/>
  <c r="V57" i="116"/>
  <c r="U57" i="116"/>
  <c r="T57" i="116"/>
  <c r="S57" i="116"/>
  <c r="AB54" i="116"/>
  <c r="AA54" i="116"/>
  <c r="Z54" i="116"/>
  <c r="Y54" i="116"/>
  <c r="X54" i="116"/>
  <c r="W54" i="116"/>
  <c r="V54" i="116"/>
  <c r="U54" i="116"/>
  <c r="T54" i="116"/>
  <c r="S54" i="116"/>
  <c r="AB51" i="116"/>
  <c r="AA51" i="116"/>
  <c r="Z51" i="116"/>
  <c r="Y51" i="116"/>
  <c r="X51" i="116"/>
  <c r="W51" i="116"/>
  <c r="V51" i="116"/>
  <c r="U51" i="116"/>
  <c r="T51" i="116"/>
  <c r="S51" i="116"/>
  <c r="AB48" i="116"/>
  <c r="AA48" i="116"/>
  <c r="Z48" i="116"/>
  <c r="Y48" i="116"/>
  <c r="X48" i="116"/>
  <c r="W48" i="116"/>
  <c r="V48" i="116"/>
  <c r="U48" i="116"/>
  <c r="T48" i="116"/>
  <c r="S48" i="116"/>
  <c r="AB45" i="116"/>
  <c r="AB43" i="116"/>
  <c r="AA45" i="116"/>
  <c r="AA43" i="116"/>
  <c r="Z45" i="116"/>
  <c r="Y45" i="116"/>
  <c r="X45" i="116"/>
  <c r="X43" i="116"/>
  <c r="W45" i="116"/>
  <c r="W43" i="116"/>
  <c r="V45" i="116"/>
  <c r="V43" i="116"/>
  <c r="U45" i="116"/>
  <c r="T45" i="116"/>
  <c r="T43" i="116"/>
  <c r="S45" i="116"/>
  <c r="S43" i="116"/>
  <c r="AB39" i="116"/>
  <c r="AA39" i="116"/>
  <c r="Z39" i="116"/>
  <c r="Y39" i="116"/>
  <c r="X39" i="116"/>
  <c r="W39" i="116"/>
  <c r="V39" i="116"/>
  <c r="U39" i="116"/>
  <c r="T39" i="116"/>
  <c r="S39" i="116"/>
  <c r="AB31" i="116"/>
  <c r="AA31" i="116"/>
  <c r="Z31" i="116"/>
  <c r="Y31" i="116"/>
  <c r="X31" i="116"/>
  <c r="W31" i="116"/>
  <c r="V31" i="116"/>
  <c r="U31" i="116"/>
  <c r="T31" i="116"/>
  <c r="S31" i="116"/>
  <c r="AB25" i="116"/>
  <c r="AA25" i="116"/>
  <c r="Z25" i="116"/>
  <c r="Y25" i="116"/>
  <c r="Y20" i="116"/>
  <c r="X25" i="116"/>
  <c r="W25" i="116"/>
  <c r="V25" i="116"/>
  <c r="U25" i="116"/>
  <c r="U20" i="116"/>
  <c r="T25" i="116"/>
  <c r="S25" i="116"/>
  <c r="Q123" i="116"/>
  <c r="P123" i="116"/>
  <c r="O123" i="116"/>
  <c r="Q117" i="116"/>
  <c r="P117" i="116"/>
  <c r="R117" i="116"/>
  <c r="O117" i="116"/>
  <c r="Q107" i="116"/>
  <c r="P107" i="116"/>
  <c r="O107" i="116"/>
  <c r="Q97" i="116"/>
  <c r="P97" i="116"/>
  <c r="R97" i="116"/>
  <c r="O97" i="116"/>
  <c r="Q89" i="116"/>
  <c r="P89" i="116"/>
  <c r="O89" i="116"/>
  <c r="Q79" i="116"/>
  <c r="Q76" i="116"/>
  <c r="Q74" i="116"/>
  <c r="P79" i="116"/>
  <c r="O79" i="116"/>
  <c r="O76" i="116"/>
  <c r="O74" i="116"/>
  <c r="Q60" i="116"/>
  <c r="P60" i="116"/>
  <c r="R60" i="116"/>
  <c r="O60" i="116"/>
  <c r="Q57" i="116"/>
  <c r="P57" i="116"/>
  <c r="O57" i="116"/>
  <c r="Q54" i="116"/>
  <c r="P54" i="116"/>
  <c r="R54" i="116"/>
  <c r="O54" i="116"/>
  <c r="Q51" i="116"/>
  <c r="P51" i="116"/>
  <c r="O51" i="116"/>
  <c r="Q48" i="116"/>
  <c r="P48" i="116"/>
  <c r="R48" i="116"/>
  <c r="O48" i="116"/>
  <c r="Q45" i="116"/>
  <c r="P45" i="116"/>
  <c r="O45" i="116"/>
  <c r="Q39" i="116"/>
  <c r="P39" i="116"/>
  <c r="R39" i="116"/>
  <c r="O39" i="116"/>
  <c r="Q31" i="116"/>
  <c r="P31" i="116"/>
  <c r="O31" i="116"/>
  <c r="Q25" i="116"/>
  <c r="P25" i="116"/>
  <c r="R25" i="116"/>
  <c r="O25" i="116"/>
  <c r="N123" i="116"/>
  <c r="N117" i="116"/>
  <c r="N107" i="116"/>
  <c r="N97" i="116"/>
  <c r="N89" i="116"/>
  <c r="N79" i="116"/>
  <c r="N76" i="116"/>
  <c r="N74" i="116"/>
  <c r="N60" i="116"/>
  <c r="N57" i="116"/>
  <c r="N54" i="116"/>
  <c r="N51" i="116"/>
  <c r="N48" i="116"/>
  <c r="N45" i="116"/>
  <c r="N39" i="116"/>
  <c r="N31" i="116"/>
  <c r="N25" i="116"/>
  <c r="M123" i="116"/>
  <c r="M117" i="116"/>
  <c r="M107" i="116"/>
  <c r="M97" i="116"/>
  <c r="M89" i="116"/>
  <c r="M79" i="116"/>
  <c r="M76" i="116"/>
  <c r="M74" i="116"/>
  <c r="M60" i="116"/>
  <c r="M57" i="116"/>
  <c r="M54" i="116"/>
  <c r="M51" i="116"/>
  <c r="M48" i="116"/>
  <c r="M45" i="116"/>
  <c r="M39" i="116"/>
  <c r="M31" i="116"/>
  <c r="M25" i="116"/>
  <c r="L107" i="116"/>
  <c r="L97" i="116"/>
  <c r="L89" i="116"/>
  <c r="L79" i="116"/>
  <c r="L76" i="116"/>
  <c r="L74" i="116"/>
  <c r="L60" i="116"/>
  <c r="L57" i="116"/>
  <c r="L54" i="116"/>
  <c r="L51" i="116"/>
  <c r="L48" i="116"/>
  <c r="L45" i="116"/>
  <c r="L39" i="116"/>
  <c r="L31" i="116"/>
  <c r="L25" i="116"/>
  <c r="P76" i="116"/>
  <c r="R79" i="116"/>
  <c r="T112" i="116"/>
  <c r="X112" i="116"/>
  <c r="Q209" i="116"/>
  <c r="R212" i="116"/>
  <c r="O245" i="116"/>
  <c r="N38" i="117"/>
  <c r="N59" i="117"/>
  <c r="N47" i="117"/>
  <c r="N24" i="117"/>
  <c r="R31" i="116"/>
  <c r="R45" i="116"/>
  <c r="R51" i="116"/>
  <c r="R57" i="116"/>
  <c r="R89" i="116"/>
  <c r="R107" i="116"/>
  <c r="R123" i="116"/>
  <c r="U43" i="116"/>
  <c r="Y43" i="116"/>
  <c r="Y18" i="116"/>
  <c r="Y16" i="116"/>
  <c r="W153" i="116"/>
  <c r="K42" i="117"/>
  <c r="K17" i="117"/>
  <c r="K15" i="117"/>
  <c r="K13" i="117"/>
  <c r="K132" i="117"/>
  <c r="K134" i="117"/>
  <c r="L42" i="117"/>
  <c r="M42" i="117"/>
  <c r="M17" i="117"/>
  <c r="M15" i="117"/>
  <c r="M13" i="117"/>
  <c r="M132" i="117"/>
  <c r="M134" i="117"/>
  <c r="N106" i="117"/>
  <c r="N116" i="117"/>
  <c r="N96" i="117"/>
  <c r="N73" i="117"/>
  <c r="N56" i="117"/>
  <c r="N50" i="117"/>
  <c r="N44" i="117"/>
  <c r="N30" i="117"/>
  <c r="M20" i="116"/>
  <c r="T153" i="116"/>
  <c r="T151" i="116"/>
  <c r="T149" i="116"/>
  <c r="T147" i="116"/>
  <c r="T266" i="116"/>
  <c r="T268" i="116"/>
  <c r="X153" i="116"/>
  <c r="U176" i="116"/>
  <c r="P176" i="116"/>
  <c r="Z20" i="116"/>
  <c r="Q153" i="116"/>
  <c r="V245" i="116"/>
  <c r="Q43" i="116"/>
  <c r="Z43" i="116"/>
  <c r="L153" i="116"/>
  <c r="P153" i="116"/>
  <c r="P151" i="116"/>
  <c r="P149" i="116"/>
  <c r="P147" i="116"/>
  <c r="P266" i="116"/>
  <c r="P268" i="116"/>
  <c r="M176" i="116"/>
  <c r="Q176" i="116"/>
  <c r="U18" i="116"/>
  <c r="S176" i="116"/>
  <c r="T245" i="116"/>
  <c r="X245" i="116"/>
  <c r="M43" i="116"/>
  <c r="M18" i="116"/>
  <c r="M16" i="116"/>
  <c r="V20" i="116"/>
  <c r="V18" i="116"/>
  <c r="S112" i="116"/>
  <c r="AA112" i="116"/>
  <c r="N176" i="116"/>
  <c r="L176" i="116"/>
  <c r="U245" i="116"/>
  <c r="Y245" i="116"/>
  <c r="S20" i="116"/>
  <c r="S18" i="116"/>
  <c r="S16" i="116"/>
  <c r="W20" i="116"/>
  <c r="W18" i="116"/>
  <c r="W16" i="116"/>
  <c r="W14" i="116"/>
  <c r="W133" i="116"/>
  <c r="W135" i="116"/>
  <c r="O153" i="116"/>
  <c r="M153" i="116"/>
  <c r="M151" i="116"/>
  <c r="L245" i="116"/>
  <c r="P245" i="116"/>
  <c r="N245" i="116"/>
  <c r="S153" i="116"/>
  <c r="Z18" i="116"/>
  <c r="Z16" i="116"/>
  <c r="Z14" i="116"/>
  <c r="Z133" i="116"/>
  <c r="Z135" i="116"/>
  <c r="N112" i="116"/>
  <c r="U112" i="116"/>
  <c r="Y112" i="116"/>
  <c r="N153" i="116"/>
  <c r="N151" i="116"/>
  <c r="N149" i="116"/>
  <c r="O20" i="116"/>
  <c r="Q112" i="116"/>
  <c r="U16" i="116"/>
  <c r="AA20" i="116"/>
  <c r="AA18" i="116"/>
  <c r="AA16" i="116"/>
  <c r="L151" i="116"/>
  <c r="L149" i="116"/>
  <c r="U153" i="116"/>
  <c r="U151" i="116"/>
  <c r="U149" i="116"/>
  <c r="U147" i="116"/>
  <c r="U266" i="116"/>
  <c r="U268" i="116"/>
  <c r="Y153" i="116"/>
  <c r="W176" i="116"/>
  <c r="L19" i="117"/>
  <c r="M111" i="117"/>
  <c r="N78" i="117"/>
  <c r="N75" i="117"/>
  <c r="N43" i="116"/>
  <c r="N20" i="116"/>
  <c r="N18" i="116"/>
  <c r="N16" i="116"/>
  <c r="N14" i="116"/>
  <c r="N133" i="116"/>
  <c r="N135" i="116"/>
  <c r="O43" i="116"/>
  <c r="T20" i="116"/>
  <c r="T18" i="116"/>
  <c r="T16" i="116"/>
  <c r="T14" i="116"/>
  <c r="T133" i="116"/>
  <c r="T135" i="116"/>
  <c r="X20" i="116"/>
  <c r="X18" i="116"/>
  <c r="X16" i="116"/>
  <c r="X14" i="116"/>
  <c r="X133" i="116"/>
  <c r="X135" i="116"/>
  <c r="AB20" i="116"/>
  <c r="AB18" i="116"/>
  <c r="AB16" i="116"/>
  <c r="AB14" i="116"/>
  <c r="AB133" i="116"/>
  <c r="AB135" i="116"/>
  <c r="O176" i="116"/>
  <c r="M245" i="116"/>
  <c r="Q245" i="116"/>
  <c r="T176" i="116"/>
  <c r="X176" i="116"/>
  <c r="X151" i="116"/>
  <c r="X149" i="116"/>
  <c r="Y176" i="116"/>
  <c r="Y151" i="116"/>
  <c r="Y149" i="116"/>
  <c r="Y147" i="116"/>
  <c r="Y266" i="116"/>
  <c r="Y268" i="116"/>
  <c r="V16" i="116"/>
  <c r="V14" i="116"/>
  <c r="V133" i="116"/>
  <c r="V135" i="116"/>
  <c r="M149" i="116"/>
  <c r="M112" i="116"/>
  <c r="L20" i="116"/>
  <c r="L43" i="116"/>
  <c r="P43" i="116"/>
  <c r="R43" i="116"/>
  <c r="V176" i="116"/>
  <c r="W151" i="116"/>
  <c r="W149" i="116"/>
  <c r="W147" i="116"/>
  <c r="W266" i="116"/>
  <c r="W268" i="116"/>
  <c r="Q20" i="116"/>
  <c r="Q18" i="116"/>
  <c r="Q16" i="116"/>
  <c r="O112" i="116"/>
  <c r="P112" i="116"/>
  <c r="V153" i="116"/>
  <c r="L17" i="117"/>
  <c r="K19" i="117"/>
  <c r="L111" i="117"/>
  <c r="L15" i="117"/>
  <c r="L13" i="117"/>
  <c r="L132" i="117"/>
  <c r="L134" i="117"/>
  <c r="K111" i="117"/>
  <c r="J19" i="117"/>
  <c r="N19" i="117"/>
  <c r="J42" i="117"/>
  <c r="J111" i="117"/>
  <c r="O18" i="116"/>
  <c r="P20" i="116"/>
  <c r="R20" i="116"/>
  <c r="Q151" i="116"/>
  <c r="R176" i="116"/>
  <c r="Q207" i="116"/>
  <c r="R207" i="116"/>
  <c r="R209" i="116"/>
  <c r="P74" i="116"/>
  <c r="R74" i="116"/>
  <c r="R76" i="116"/>
  <c r="N42" i="117"/>
  <c r="R112" i="116"/>
  <c r="Q14" i="116"/>
  <c r="Q133" i="116"/>
  <c r="Q135" i="116"/>
  <c r="X147" i="116"/>
  <c r="X266" i="116"/>
  <c r="X268" i="116"/>
  <c r="R245" i="116"/>
  <c r="O151" i="116"/>
  <c r="O149" i="116"/>
  <c r="O147" i="116"/>
  <c r="O266" i="116"/>
  <c r="O268" i="116"/>
  <c r="Y14" i="116"/>
  <c r="Y133" i="116"/>
  <c r="Y135" i="116"/>
  <c r="R153" i="116"/>
  <c r="U14" i="116"/>
  <c r="U133" i="116"/>
  <c r="U135" i="116"/>
  <c r="N147" i="116"/>
  <c r="N266" i="116"/>
  <c r="N268" i="116"/>
  <c r="O271" i="116"/>
  <c r="S14" i="116"/>
  <c r="S133" i="116"/>
  <c r="S135" i="116"/>
  <c r="M14" i="116"/>
  <c r="M133" i="116"/>
  <c r="S151" i="116"/>
  <c r="S149" i="116"/>
  <c r="S147" i="116"/>
  <c r="S266" i="116"/>
  <c r="S268" i="116"/>
  <c r="L147" i="116"/>
  <c r="L266" i="116"/>
  <c r="L268" i="116"/>
  <c r="AA14" i="116"/>
  <c r="AA133" i="116"/>
  <c r="AA135" i="116"/>
  <c r="N111" i="117"/>
  <c r="L18" i="116"/>
  <c r="L16" i="116"/>
  <c r="M147" i="116"/>
  <c r="M266" i="116"/>
  <c r="M268" i="116"/>
  <c r="M135" i="116"/>
  <c r="P18" i="116"/>
  <c r="V151" i="116"/>
  <c r="V149" i="116"/>
  <c r="V147" i="116"/>
  <c r="V266" i="116"/>
  <c r="V268" i="116"/>
  <c r="J17" i="117"/>
  <c r="O16" i="116"/>
  <c r="O14" i="116"/>
  <c r="O133" i="116"/>
  <c r="P16" i="116"/>
  <c r="R18" i="116"/>
  <c r="Q149" i="116"/>
  <c r="R151" i="116"/>
  <c r="M271" i="116"/>
  <c r="O135" i="116"/>
  <c r="O138" i="116"/>
  <c r="J15" i="117"/>
  <c r="J13" i="117"/>
  <c r="N17" i="117"/>
  <c r="B68" i="91"/>
  <c r="B60" i="91"/>
  <c r="K72" i="233"/>
  <c r="J72" i="233"/>
  <c r="K71" i="233"/>
  <c r="C71" i="233"/>
  <c r="J70" i="233"/>
  <c r="D65" i="233"/>
  <c r="J7" i="221"/>
  <c r="G59" i="220"/>
  <c r="H59" i="220"/>
  <c r="D78" i="220"/>
  <c r="E78" i="220"/>
  <c r="F78" i="220"/>
  <c r="C78" i="220"/>
  <c r="F52" i="220"/>
  <c r="E52" i="220"/>
  <c r="D52" i="220"/>
  <c r="D27" i="220"/>
  <c r="E27" i="220"/>
  <c r="F27" i="220"/>
  <c r="G8" i="220"/>
  <c r="H8" i="220"/>
  <c r="J132" i="117"/>
  <c r="N13" i="117"/>
  <c r="R149" i="116"/>
  <c r="Q147" i="116"/>
  <c r="P14" i="116"/>
  <c r="R16" i="116"/>
  <c r="K7" i="221"/>
  <c r="K76" i="233"/>
  <c r="N15" i="117"/>
  <c r="G27" i="220"/>
  <c r="G52" i="220"/>
  <c r="G78" i="220"/>
  <c r="D55" i="233"/>
  <c r="E55" i="233"/>
  <c r="F55" i="233"/>
  <c r="G55" i="233"/>
  <c r="H55" i="233"/>
  <c r="I55" i="233"/>
  <c r="J55" i="233"/>
  <c r="K55" i="233"/>
  <c r="C55" i="233"/>
  <c r="D34" i="233"/>
  <c r="E34" i="233"/>
  <c r="F34" i="233"/>
  <c r="G34" i="233"/>
  <c r="H34" i="233"/>
  <c r="I34" i="233"/>
  <c r="J34" i="233"/>
  <c r="C34" i="233"/>
  <c r="Q266" i="116"/>
  <c r="R147" i="116"/>
  <c r="P133" i="116"/>
  <c r="R14" i="116"/>
  <c r="J134" i="117"/>
  <c r="N134" i="117"/>
  <c r="AD43" i="74"/>
  <c r="N132" i="117"/>
  <c r="N34" i="233"/>
  <c r="H85" i="220"/>
  <c r="F23" i="326"/>
  <c r="F22" i="326"/>
  <c r="F21" i="326"/>
  <c r="F20" i="326"/>
  <c r="F19" i="326"/>
  <c r="F18" i="326"/>
  <c r="F17" i="326"/>
  <c r="F16" i="326"/>
  <c r="F15" i="326"/>
  <c r="F14" i="326"/>
  <c r="F13" i="326"/>
  <c r="F12" i="326"/>
  <c r="E8" i="326"/>
  <c r="E25" i="326"/>
  <c r="D8" i="326"/>
  <c r="D25" i="326"/>
  <c r="C8" i="326"/>
  <c r="C25" i="326"/>
  <c r="A3" i="326"/>
  <c r="B2" i="326"/>
  <c r="A2" i="326"/>
  <c r="AD48" i="74"/>
  <c r="AE48" i="74"/>
  <c r="AE43" i="74"/>
  <c r="R133" i="116"/>
  <c r="P135" i="116"/>
  <c r="R266" i="116"/>
  <c r="Q268" i="116"/>
  <c r="F25" i="326"/>
  <c r="C6" i="315"/>
  <c r="F49" i="311"/>
  <c r="E49" i="311"/>
  <c r="F6" i="311"/>
  <c r="E6" i="311"/>
  <c r="E21" i="236"/>
  <c r="B21" i="236"/>
  <c r="E5" i="236"/>
  <c r="B5" i="236"/>
  <c r="S39" i="131"/>
  <c r="O39" i="131"/>
  <c r="G39" i="131"/>
  <c r="C39" i="131"/>
  <c r="S6" i="131"/>
  <c r="O6" i="131"/>
  <c r="G6" i="131"/>
  <c r="C6" i="131"/>
  <c r="E35" i="122"/>
  <c r="B35" i="122"/>
  <c r="E5" i="122"/>
  <c r="B5" i="122"/>
  <c r="E6" i="235"/>
  <c r="D6" i="235"/>
  <c r="C6" i="235"/>
  <c r="D7" i="191"/>
  <c r="D64" i="191"/>
  <c r="C7" i="191"/>
  <c r="C64" i="191"/>
  <c r="B7" i="191"/>
  <c r="B64" i="191"/>
  <c r="E8" i="135"/>
  <c r="D8" i="135"/>
  <c r="C8" i="135"/>
  <c r="K28" i="78"/>
  <c r="K25" i="78"/>
  <c r="K22" i="78"/>
  <c r="F38" i="311"/>
  <c r="F71" i="311"/>
  <c r="K19" i="78"/>
  <c r="K16" i="78"/>
  <c r="K13" i="78"/>
  <c r="K10" i="78"/>
  <c r="H28" i="78"/>
  <c r="H25" i="78"/>
  <c r="E36" i="311"/>
  <c r="G36" i="311"/>
  <c r="H22" i="78"/>
  <c r="E38" i="311"/>
  <c r="H19" i="78"/>
  <c r="H16" i="78"/>
  <c r="H13" i="78"/>
  <c r="H10" i="78"/>
  <c r="E28" i="78"/>
  <c r="E25" i="78"/>
  <c r="E22" i="78"/>
  <c r="E19" i="78"/>
  <c r="E16" i="78"/>
  <c r="E13" i="78"/>
  <c r="E10" i="78"/>
  <c r="I5" i="78"/>
  <c r="F5" i="78"/>
  <c r="C5" i="78"/>
  <c r="D30" i="78"/>
  <c r="C30" i="78"/>
  <c r="F30" i="78"/>
  <c r="G6" i="232"/>
  <c r="F6" i="232"/>
  <c r="E6" i="232"/>
  <c r="E8" i="261"/>
  <c r="D8" i="261"/>
  <c r="C8" i="261"/>
  <c r="C6" i="77"/>
  <c r="C7" i="231"/>
  <c r="C7" i="230"/>
  <c r="C7" i="226"/>
  <c r="C22" i="225"/>
  <c r="C7" i="225"/>
  <c r="C6" i="229"/>
  <c r="B6" i="229"/>
  <c r="H26" i="65"/>
  <c r="G26" i="65"/>
  <c r="D26" i="65"/>
  <c r="C26" i="65"/>
  <c r="I23" i="65"/>
  <c r="I22" i="65"/>
  <c r="I18" i="65"/>
  <c r="I17" i="65"/>
  <c r="I16" i="65"/>
  <c r="I15" i="65"/>
  <c r="E23" i="65"/>
  <c r="E22" i="65"/>
  <c r="E18" i="65"/>
  <c r="E17" i="65"/>
  <c r="E16" i="65"/>
  <c r="E15" i="65"/>
  <c r="G7" i="65"/>
  <c r="C7" i="65"/>
  <c r="C24" i="305"/>
  <c r="G16" i="220"/>
  <c r="E5" i="304"/>
  <c r="D5" i="304"/>
  <c r="C5" i="304"/>
  <c r="E5" i="217"/>
  <c r="D5" i="217"/>
  <c r="C5" i="217"/>
  <c r="E5" i="218"/>
  <c r="D5" i="218"/>
  <c r="C5" i="218"/>
  <c r="B53" i="289"/>
  <c r="D32" i="289"/>
  <c r="C32" i="289"/>
  <c r="B32" i="289"/>
  <c r="D6" i="289"/>
  <c r="C6" i="289"/>
  <c r="B6" i="289"/>
  <c r="E8" i="302"/>
  <c r="D8" i="302"/>
  <c r="C8" i="302"/>
  <c r="F20" i="301"/>
  <c r="E8" i="301"/>
  <c r="D8" i="301"/>
  <c r="C8" i="301"/>
  <c r="E8" i="300"/>
  <c r="D8" i="300"/>
  <c r="C8" i="300"/>
  <c r="E8" i="299"/>
  <c r="D8" i="299"/>
  <c r="C8" i="299"/>
  <c r="F70" i="298"/>
  <c r="E70" i="298"/>
  <c r="D70" i="298"/>
  <c r="F63" i="298"/>
  <c r="E63" i="298"/>
  <c r="D63" i="298"/>
  <c r="F56" i="298"/>
  <c r="E56" i="298"/>
  <c r="D56" i="298"/>
  <c r="F49" i="298"/>
  <c r="E49" i="298"/>
  <c r="D49" i="298"/>
  <c r="F42" i="298"/>
  <c r="E42" i="298"/>
  <c r="D42" i="298"/>
  <c r="F35" i="298"/>
  <c r="E35" i="298"/>
  <c r="D35" i="298"/>
  <c r="G7" i="298"/>
  <c r="F7" i="298"/>
  <c r="E7" i="298"/>
  <c r="E8" i="297"/>
  <c r="D8" i="297"/>
  <c r="C8" i="297"/>
  <c r="E8" i="307"/>
  <c r="D8" i="307"/>
  <c r="C8" i="307"/>
  <c r="E8" i="296"/>
  <c r="D8" i="296"/>
  <c r="C8" i="296"/>
  <c r="F33" i="294"/>
  <c r="E33" i="294"/>
  <c r="D33" i="294"/>
  <c r="E9" i="294"/>
  <c r="D9" i="294"/>
  <c r="C9" i="294"/>
  <c r="E8" i="293"/>
  <c r="D8" i="293"/>
  <c r="C8" i="293"/>
  <c r="C5" i="292"/>
  <c r="E9" i="291"/>
  <c r="D9" i="291"/>
  <c r="C9" i="291"/>
  <c r="E32" i="291"/>
  <c r="D32" i="291"/>
  <c r="C32" i="291"/>
  <c r="E8" i="288"/>
  <c r="D8" i="288"/>
  <c r="C8" i="288"/>
  <c r="E8" i="287"/>
  <c r="D8" i="287"/>
  <c r="C8" i="287"/>
  <c r="E8" i="286"/>
  <c r="D8" i="286"/>
  <c r="C8" i="286"/>
  <c r="E32" i="285"/>
  <c r="D32" i="285"/>
  <c r="C32" i="285"/>
  <c r="E9" i="285"/>
  <c r="D9" i="285"/>
  <c r="C9" i="285"/>
  <c r="E32" i="284"/>
  <c r="D32" i="284"/>
  <c r="C32" i="284"/>
  <c r="E9" i="284"/>
  <c r="D9" i="284"/>
  <c r="C9" i="284"/>
  <c r="E32" i="282"/>
  <c r="D32" i="282"/>
  <c r="C32" i="282"/>
  <c r="E9" i="282"/>
  <c r="D9" i="282"/>
  <c r="C9" i="282"/>
  <c r="E32" i="281"/>
  <c r="D32" i="281"/>
  <c r="C32" i="281"/>
  <c r="E9" i="281"/>
  <c r="D9" i="281"/>
  <c r="C9" i="281"/>
  <c r="E32" i="280"/>
  <c r="D32" i="280"/>
  <c r="C32" i="280"/>
  <c r="E9" i="280"/>
  <c r="D9" i="280"/>
  <c r="C9" i="280"/>
  <c r="E32" i="279"/>
  <c r="D32" i="279"/>
  <c r="C32" i="279"/>
  <c r="E9" i="279"/>
  <c r="D9" i="279"/>
  <c r="C9" i="279"/>
  <c r="E32" i="278"/>
  <c r="D32" i="278"/>
  <c r="C32" i="278"/>
  <c r="E9" i="278"/>
  <c r="D9" i="278"/>
  <c r="C9" i="278"/>
  <c r="E32" i="277"/>
  <c r="D32" i="277"/>
  <c r="C32" i="277"/>
  <c r="E9" i="277"/>
  <c r="D9" i="277"/>
  <c r="C9" i="277"/>
  <c r="E32" i="276"/>
  <c r="D32" i="276"/>
  <c r="C32" i="276"/>
  <c r="E9" i="276"/>
  <c r="D9" i="276"/>
  <c r="C9" i="276"/>
  <c r="E32" i="275"/>
  <c r="D32" i="275"/>
  <c r="C32" i="275"/>
  <c r="E9" i="275"/>
  <c r="D9" i="275"/>
  <c r="C9" i="275"/>
  <c r="E32" i="274"/>
  <c r="D32" i="274"/>
  <c r="C32" i="274"/>
  <c r="E9" i="274"/>
  <c r="D9" i="274"/>
  <c r="C9" i="274"/>
  <c r="E32" i="273"/>
  <c r="D32" i="273"/>
  <c r="C32" i="273"/>
  <c r="E9" i="273"/>
  <c r="D9" i="273"/>
  <c r="C9" i="273"/>
  <c r="E43" i="311"/>
  <c r="G43" i="311"/>
  <c r="E71" i="311"/>
  <c r="G71" i="311"/>
  <c r="I71" i="311"/>
  <c r="G38" i="311"/>
  <c r="E39" i="311"/>
  <c r="E26" i="65"/>
  <c r="I26" i="65"/>
  <c r="R268" i="116"/>
  <c r="Q271" i="116"/>
  <c r="Q138" i="116"/>
  <c r="N136" i="117"/>
  <c r="R135" i="116"/>
  <c r="E30" i="78"/>
  <c r="N7" i="117"/>
  <c r="M7" i="117"/>
  <c r="L7" i="117"/>
  <c r="K7" i="117"/>
  <c r="Q140" i="116"/>
  <c r="P140" i="116"/>
  <c r="O140" i="116"/>
  <c r="N140" i="116"/>
  <c r="M140" i="116"/>
  <c r="L140" i="116"/>
  <c r="Q7" i="116"/>
  <c r="P7" i="116"/>
  <c r="O7" i="116"/>
  <c r="N7" i="116"/>
  <c r="M7" i="116"/>
  <c r="L7" i="116"/>
  <c r="N5" i="207"/>
  <c r="E5" i="207"/>
  <c r="A12" i="206"/>
  <c r="A5" i="206"/>
  <c r="C70" i="205"/>
  <c r="B70" i="205"/>
  <c r="C27" i="205"/>
  <c r="B27" i="205"/>
  <c r="H7" i="202"/>
  <c r="H40" i="202"/>
  <c r="F7" i="202"/>
  <c r="F40" i="202"/>
  <c r="O6" i="201"/>
  <c r="F6" i="201"/>
  <c r="I38" i="311"/>
  <c r="E79" i="311"/>
  <c r="G79" i="311"/>
  <c r="I79" i="311"/>
  <c r="I43" i="311"/>
  <c r="E48" i="289"/>
  <c r="B39" i="122"/>
  <c r="C28" i="122"/>
  <c r="B28" i="122"/>
  <c r="D26" i="122"/>
  <c r="D25" i="122"/>
  <c r="D24" i="122"/>
  <c r="D23" i="122"/>
  <c r="B20" i="122"/>
  <c r="C13" i="122"/>
  <c r="B13" i="122"/>
  <c r="D13" i="122"/>
  <c r="D11" i="122"/>
  <c r="D10" i="122"/>
  <c r="D9" i="122"/>
  <c r="D8" i="122"/>
  <c r="E20" i="122"/>
  <c r="H9" i="235"/>
  <c r="H11" i="235"/>
  <c r="H12" i="235"/>
  <c r="H14" i="235"/>
  <c r="H15" i="235"/>
  <c r="H8" i="235"/>
  <c r="F9" i="235"/>
  <c r="F11" i="235"/>
  <c r="F12" i="235"/>
  <c r="F14" i="235"/>
  <c r="F15" i="235"/>
  <c r="F8" i="235"/>
  <c r="D28" i="122"/>
  <c r="F37" i="311"/>
  <c r="F35" i="311"/>
  <c r="E37" i="311"/>
  <c r="E24" i="311"/>
  <c r="E41" i="311"/>
  <c r="E44" i="311"/>
  <c r="J69" i="233"/>
  <c r="I68" i="233"/>
  <c r="B121" i="91"/>
  <c r="B119" i="91"/>
  <c r="B118" i="91"/>
  <c r="B65" i="91"/>
  <c r="J12" i="233"/>
  <c r="K12" i="233"/>
  <c r="A4" i="318"/>
  <c r="B3" i="318"/>
  <c r="A3" i="318"/>
  <c r="B2" i="316"/>
  <c r="A3" i="316"/>
  <c r="A2" i="316"/>
  <c r="D32" i="316"/>
  <c r="D25" i="316"/>
  <c r="B64" i="91"/>
  <c r="A4" i="315"/>
  <c r="A3" i="315"/>
  <c r="C43" i="315"/>
  <c r="B43" i="315"/>
  <c r="C38" i="315"/>
  <c r="D38" i="315"/>
  <c r="E38" i="315"/>
  <c r="C33" i="315"/>
  <c r="B33" i="315"/>
  <c r="B28" i="315"/>
  <c r="D28" i="315"/>
  <c r="E28" i="315"/>
  <c r="C23" i="315"/>
  <c r="B23" i="315"/>
  <c r="B18" i="315"/>
  <c r="D18" i="315"/>
  <c r="E18" i="315"/>
  <c r="C13" i="315"/>
  <c r="D13" i="315"/>
  <c r="E13" i="315"/>
  <c r="C8" i="315"/>
  <c r="C3" i="311"/>
  <c r="A4" i="311"/>
  <c r="A3" i="311"/>
  <c r="F57" i="311"/>
  <c r="F13" i="135"/>
  <c r="F14" i="135"/>
  <c r="F15" i="135"/>
  <c r="F16" i="135"/>
  <c r="F17" i="135"/>
  <c r="F18" i="135"/>
  <c r="F19" i="135"/>
  <c r="F20" i="135"/>
  <c r="F21" i="135"/>
  <c r="F22" i="135"/>
  <c r="F23" i="135"/>
  <c r="F12" i="135"/>
  <c r="H42" i="232"/>
  <c r="H39" i="232"/>
  <c r="H38" i="232"/>
  <c r="H34" i="232"/>
  <c r="H33" i="232"/>
  <c r="H30" i="232"/>
  <c r="H29" i="232"/>
  <c r="H28" i="232"/>
  <c r="H27" i="232"/>
  <c r="H26" i="232"/>
  <c r="H24" i="232"/>
  <c r="H23" i="232"/>
  <c r="H22" i="232"/>
  <c r="H21" i="232"/>
  <c r="H18" i="232"/>
  <c r="H10" i="232"/>
  <c r="H11" i="232"/>
  <c r="H12" i="232"/>
  <c r="H13" i="232"/>
  <c r="H14" i="232"/>
  <c r="H15" i="232"/>
  <c r="H9" i="232"/>
  <c r="F13" i="261"/>
  <c r="F14" i="261"/>
  <c r="F15" i="261"/>
  <c r="F16" i="261"/>
  <c r="F17" i="261"/>
  <c r="F18" i="261"/>
  <c r="F19" i="261"/>
  <c r="F20" i="261"/>
  <c r="F21" i="261"/>
  <c r="F22" i="261"/>
  <c r="F23" i="261"/>
  <c r="F12" i="261"/>
  <c r="E31" i="311"/>
  <c r="E75" i="311"/>
  <c r="C10" i="231"/>
  <c r="C19" i="230"/>
  <c r="E35" i="311"/>
  <c r="G37" i="311"/>
  <c r="E73" i="311"/>
  <c r="G41" i="311"/>
  <c r="I41" i="311"/>
  <c r="G44" i="311"/>
  <c r="G57" i="311"/>
  <c r="D23" i="315"/>
  <c r="E23" i="315"/>
  <c r="B47" i="315"/>
  <c r="D43" i="315"/>
  <c r="E43" i="315"/>
  <c r="C46" i="315"/>
  <c r="H20" i="232"/>
  <c r="D33" i="315"/>
  <c r="E33" i="315"/>
  <c r="J76" i="233"/>
  <c r="I76" i="233"/>
  <c r="F73" i="311"/>
  <c r="G39" i="311"/>
  <c r="I39" i="311"/>
  <c r="G24" i="311"/>
  <c r="I24" i="311"/>
  <c r="C15" i="226"/>
  <c r="C16" i="226"/>
  <c r="C12" i="226"/>
  <c r="B2" i="226"/>
  <c r="C19" i="226"/>
  <c r="G35" i="311"/>
  <c r="I37" i="311"/>
  <c r="C47" i="315"/>
  <c r="F77" i="311"/>
  <c r="D46" i="315"/>
  <c r="E46" i="315"/>
  <c r="E69" i="311"/>
  <c r="I36" i="311"/>
  <c r="F69" i="311"/>
  <c r="I57" i="311"/>
  <c r="G73" i="311"/>
  <c r="D21" i="229"/>
  <c r="D20" i="229"/>
  <c r="E20" i="229"/>
  <c r="D19" i="229"/>
  <c r="E19" i="229"/>
  <c r="D18" i="229"/>
  <c r="D17" i="229"/>
  <c r="D16" i="229"/>
  <c r="E16" i="229"/>
  <c r="E17" i="229"/>
  <c r="E18" i="229"/>
  <c r="E21" i="229"/>
  <c r="D9" i="229"/>
  <c r="E9" i="229"/>
  <c r="D10" i="229"/>
  <c r="E10" i="229"/>
  <c r="D11" i="229"/>
  <c r="E11" i="229"/>
  <c r="D12" i="229"/>
  <c r="E12" i="229"/>
  <c r="D13" i="229"/>
  <c r="E13" i="229"/>
  <c r="D14" i="229"/>
  <c r="E14" i="229"/>
  <c r="C15" i="229"/>
  <c r="C8" i="229"/>
  <c r="F26" i="218"/>
  <c r="F23" i="218"/>
  <c r="F22" i="218"/>
  <c r="F18" i="218"/>
  <c r="F15" i="218"/>
  <c r="F12" i="218"/>
  <c r="F11" i="218"/>
  <c r="F30" i="217"/>
  <c r="F24" i="217"/>
  <c r="F25" i="217"/>
  <c r="F26" i="217"/>
  <c r="F23" i="217"/>
  <c r="F18" i="217"/>
  <c r="F7" i="217"/>
  <c r="F13" i="293"/>
  <c r="F14" i="293"/>
  <c r="F15" i="293"/>
  <c r="F16" i="293"/>
  <c r="F17" i="293"/>
  <c r="F18" i="293"/>
  <c r="F19" i="293"/>
  <c r="F20" i="293"/>
  <c r="F21" i="293"/>
  <c r="F22" i="293"/>
  <c r="F23" i="293"/>
  <c r="F12" i="293"/>
  <c r="F14" i="294"/>
  <c r="F15" i="294"/>
  <c r="F16" i="294"/>
  <c r="F17" i="294"/>
  <c r="F18" i="294"/>
  <c r="F19" i="294"/>
  <c r="F20" i="294"/>
  <c r="F21" i="294"/>
  <c r="F22" i="294"/>
  <c r="F23" i="294"/>
  <c r="F24" i="294"/>
  <c r="F25" i="294"/>
  <c r="F26" i="294"/>
  <c r="F27" i="294"/>
  <c r="F13" i="294"/>
  <c r="F13" i="296"/>
  <c r="F14" i="296"/>
  <c r="F15" i="296"/>
  <c r="F16" i="296"/>
  <c r="F17" i="296"/>
  <c r="F18" i="296"/>
  <c r="F19" i="296"/>
  <c r="F20" i="296"/>
  <c r="F21" i="296"/>
  <c r="F22" i="296"/>
  <c r="F23" i="296"/>
  <c r="F12" i="296"/>
  <c r="F13" i="307"/>
  <c r="F14" i="307"/>
  <c r="F15" i="307"/>
  <c r="F16" i="307"/>
  <c r="F17" i="307"/>
  <c r="F18" i="307"/>
  <c r="F19" i="307"/>
  <c r="F20" i="307"/>
  <c r="F21" i="307"/>
  <c r="F22" i="307"/>
  <c r="F23" i="307"/>
  <c r="F12" i="307"/>
  <c r="F13" i="297"/>
  <c r="F14" i="297"/>
  <c r="F15" i="297"/>
  <c r="F16" i="297"/>
  <c r="F17" i="297"/>
  <c r="F18" i="297"/>
  <c r="F19" i="297"/>
  <c r="F20" i="297"/>
  <c r="F21" i="297"/>
  <c r="F22" i="297"/>
  <c r="F23" i="297"/>
  <c r="F12" i="297"/>
  <c r="F13" i="302"/>
  <c r="F14" i="302"/>
  <c r="F15" i="302"/>
  <c r="F16" i="302"/>
  <c r="F17" i="302"/>
  <c r="F18" i="302"/>
  <c r="F19" i="302"/>
  <c r="F20" i="302"/>
  <c r="F21" i="302"/>
  <c r="F22" i="302"/>
  <c r="F23" i="302"/>
  <c r="F12" i="302"/>
  <c r="F13" i="301"/>
  <c r="F14" i="301"/>
  <c r="F15" i="301"/>
  <c r="F16" i="301"/>
  <c r="F17" i="301"/>
  <c r="F18" i="301"/>
  <c r="F19" i="301"/>
  <c r="F21" i="301"/>
  <c r="F22" i="301"/>
  <c r="F23" i="301"/>
  <c r="F12" i="301"/>
  <c r="F13" i="300"/>
  <c r="F14" i="300"/>
  <c r="F15" i="300"/>
  <c r="F16" i="300"/>
  <c r="F17" i="300"/>
  <c r="F18" i="300"/>
  <c r="F19" i="300"/>
  <c r="F20" i="300"/>
  <c r="F21" i="300"/>
  <c r="F22" i="300"/>
  <c r="F23" i="300"/>
  <c r="F12" i="300"/>
  <c r="F13" i="299"/>
  <c r="F14" i="299"/>
  <c r="F15" i="299"/>
  <c r="F16" i="299"/>
  <c r="F17" i="299"/>
  <c r="F18" i="299"/>
  <c r="F19" i="299"/>
  <c r="F20" i="299"/>
  <c r="F21" i="299"/>
  <c r="F22" i="299"/>
  <c r="F23" i="299"/>
  <c r="F12" i="299"/>
  <c r="E52" i="291"/>
  <c r="D52" i="291"/>
  <c r="C52" i="291"/>
  <c r="F14" i="291"/>
  <c r="F15" i="291"/>
  <c r="F16" i="291"/>
  <c r="F17" i="291"/>
  <c r="F18" i="291"/>
  <c r="F19" i="291"/>
  <c r="F20" i="291"/>
  <c r="F21" i="291"/>
  <c r="F22" i="291"/>
  <c r="F23" i="291"/>
  <c r="F24" i="291"/>
  <c r="F25" i="291"/>
  <c r="F26" i="291"/>
  <c r="F27" i="291"/>
  <c r="F13" i="291"/>
  <c r="E29" i="291"/>
  <c r="D29" i="291"/>
  <c r="C29" i="291"/>
  <c r="C54" i="291"/>
  <c r="E60" i="289"/>
  <c r="E59" i="289"/>
  <c r="E58" i="289"/>
  <c r="E57" i="289"/>
  <c r="E56" i="289"/>
  <c r="E55" i="289"/>
  <c r="E52" i="289"/>
  <c r="E38" i="289"/>
  <c r="E39" i="289"/>
  <c r="E40" i="289"/>
  <c r="E41" i="289"/>
  <c r="E42" i="289"/>
  <c r="E43" i="289"/>
  <c r="E44" i="289"/>
  <c r="E45" i="289"/>
  <c r="E46" i="289"/>
  <c r="E47" i="289"/>
  <c r="E49" i="289"/>
  <c r="E50" i="289"/>
  <c r="E51" i="289"/>
  <c r="E37" i="289"/>
  <c r="F22" i="311"/>
  <c r="E22" i="311"/>
  <c r="F21" i="311"/>
  <c r="E21" i="311"/>
  <c r="F20" i="311"/>
  <c r="E20" i="311"/>
  <c r="F19" i="311"/>
  <c r="E19" i="311"/>
  <c r="F17" i="311"/>
  <c r="F63" i="311"/>
  <c r="E17" i="311"/>
  <c r="E23" i="289"/>
  <c r="E22" i="289"/>
  <c r="E21" i="289"/>
  <c r="E20" i="289"/>
  <c r="E18" i="289"/>
  <c r="E17" i="289"/>
  <c r="E16" i="289"/>
  <c r="E15" i="289"/>
  <c r="E13" i="289"/>
  <c r="E12" i="289"/>
  <c r="E11" i="289"/>
  <c r="F13" i="288"/>
  <c r="F14" i="288"/>
  <c r="F15" i="288"/>
  <c r="F16" i="288"/>
  <c r="F17" i="288"/>
  <c r="F18" i="288"/>
  <c r="F19" i="288"/>
  <c r="F20" i="288"/>
  <c r="F21" i="288"/>
  <c r="F22" i="288"/>
  <c r="F23" i="288"/>
  <c r="F24" i="288"/>
  <c r="F25" i="288"/>
  <c r="F26" i="288"/>
  <c r="F12" i="288"/>
  <c r="F13" i="287"/>
  <c r="F14" i="287"/>
  <c r="F15" i="287"/>
  <c r="F16" i="287"/>
  <c r="F17" i="287"/>
  <c r="F18" i="287"/>
  <c r="F19" i="287"/>
  <c r="F20" i="287"/>
  <c r="F21" i="287"/>
  <c r="F22" i="287"/>
  <c r="F23" i="287"/>
  <c r="F24" i="287"/>
  <c r="F25" i="287"/>
  <c r="F26" i="287"/>
  <c r="F12" i="287"/>
  <c r="F13" i="286"/>
  <c r="F14" i="286"/>
  <c r="F15" i="286"/>
  <c r="F16" i="286"/>
  <c r="F17" i="286"/>
  <c r="F18" i="286"/>
  <c r="F19" i="286"/>
  <c r="F20" i="286"/>
  <c r="F21" i="286"/>
  <c r="F22" i="286"/>
  <c r="F23" i="286"/>
  <c r="F24" i="286"/>
  <c r="F25" i="286"/>
  <c r="F26" i="286"/>
  <c r="F12" i="286"/>
  <c r="F50" i="285"/>
  <c r="F49" i="285"/>
  <c r="F48" i="285"/>
  <c r="F47" i="285"/>
  <c r="F46" i="285"/>
  <c r="F45" i="285"/>
  <c r="F44" i="285"/>
  <c r="F43" i="285"/>
  <c r="F42" i="285"/>
  <c r="F41" i="285"/>
  <c r="F40" i="285"/>
  <c r="F39" i="285"/>
  <c r="F38" i="285"/>
  <c r="F37" i="285"/>
  <c r="F36" i="285"/>
  <c r="F14" i="285"/>
  <c r="F15" i="285"/>
  <c r="F16" i="285"/>
  <c r="F17" i="285"/>
  <c r="F18" i="285"/>
  <c r="F19" i="285"/>
  <c r="F20" i="285"/>
  <c r="F21" i="285"/>
  <c r="F22" i="285"/>
  <c r="F23" i="285"/>
  <c r="F24" i="285"/>
  <c r="F25" i="285"/>
  <c r="F26" i="285"/>
  <c r="F27" i="285"/>
  <c r="F13" i="285"/>
  <c r="F50" i="284"/>
  <c r="F49" i="284"/>
  <c r="F48" i="284"/>
  <c r="F47" i="284"/>
  <c r="F46" i="284"/>
  <c r="F45" i="284"/>
  <c r="F44" i="284"/>
  <c r="F43" i="284"/>
  <c r="F42" i="284"/>
  <c r="F41" i="284"/>
  <c r="F40" i="284"/>
  <c r="F39" i="284"/>
  <c r="F38" i="284"/>
  <c r="F37" i="284"/>
  <c r="F36" i="284"/>
  <c r="F14" i="284"/>
  <c r="F15" i="284"/>
  <c r="F16" i="284"/>
  <c r="F17" i="284"/>
  <c r="F18" i="284"/>
  <c r="F19" i="284"/>
  <c r="F20" i="284"/>
  <c r="F21" i="284"/>
  <c r="F22" i="284"/>
  <c r="F23" i="284"/>
  <c r="F24" i="284"/>
  <c r="F25" i="284"/>
  <c r="F26" i="284"/>
  <c r="F27" i="284"/>
  <c r="F13" i="284"/>
  <c r="F50" i="282"/>
  <c r="F49" i="282"/>
  <c r="F48" i="282"/>
  <c r="F47" i="282"/>
  <c r="F46" i="282"/>
  <c r="F45" i="282"/>
  <c r="F44" i="282"/>
  <c r="F43" i="282"/>
  <c r="F42" i="282"/>
  <c r="F41" i="282"/>
  <c r="F40" i="282"/>
  <c r="F39" i="282"/>
  <c r="F38" i="282"/>
  <c r="F37" i="282"/>
  <c r="F36" i="282"/>
  <c r="F14" i="282"/>
  <c r="F15" i="282"/>
  <c r="F16" i="282"/>
  <c r="F17" i="282"/>
  <c r="F18" i="282"/>
  <c r="F19" i="282"/>
  <c r="F20" i="282"/>
  <c r="F21" i="282"/>
  <c r="F22" i="282"/>
  <c r="F23" i="282"/>
  <c r="F24" i="282"/>
  <c r="F25" i="282"/>
  <c r="F26" i="282"/>
  <c r="F27" i="282"/>
  <c r="F13" i="282"/>
  <c r="F50" i="281"/>
  <c r="F49" i="281"/>
  <c r="F48" i="281"/>
  <c r="F47" i="281"/>
  <c r="F46" i="281"/>
  <c r="F45" i="281"/>
  <c r="F44" i="281"/>
  <c r="F43" i="281"/>
  <c r="F42" i="281"/>
  <c r="F41" i="281"/>
  <c r="F40" i="281"/>
  <c r="F39" i="281"/>
  <c r="F38" i="281"/>
  <c r="F37" i="281"/>
  <c r="F36" i="281"/>
  <c r="F14" i="281"/>
  <c r="F15" i="281"/>
  <c r="F16" i="281"/>
  <c r="F17" i="281"/>
  <c r="F18" i="281"/>
  <c r="F19" i="281"/>
  <c r="F20" i="281"/>
  <c r="F21" i="281"/>
  <c r="F22" i="281"/>
  <c r="F23" i="281"/>
  <c r="F24" i="281"/>
  <c r="F25" i="281"/>
  <c r="F26" i="281"/>
  <c r="F27" i="281"/>
  <c r="F13" i="281"/>
  <c r="F50" i="280"/>
  <c r="F49" i="280"/>
  <c r="F48" i="280"/>
  <c r="F47" i="280"/>
  <c r="F46" i="280"/>
  <c r="F45" i="280"/>
  <c r="F44" i="280"/>
  <c r="F43" i="280"/>
  <c r="F42" i="280"/>
  <c r="F41" i="280"/>
  <c r="F40" i="280"/>
  <c r="F39" i="280"/>
  <c r="F38" i="280"/>
  <c r="F37" i="280"/>
  <c r="F36" i="280"/>
  <c r="F14" i="280"/>
  <c r="F15" i="280"/>
  <c r="F16" i="280"/>
  <c r="F17" i="280"/>
  <c r="F18" i="280"/>
  <c r="F19" i="280"/>
  <c r="F20" i="280"/>
  <c r="F21" i="280"/>
  <c r="F22" i="280"/>
  <c r="F23" i="280"/>
  <c r="F24" i="280"/>
  <c r="F25" i="280"/>
  <c r="F26" i="280"/>
  <c r="F27" i="280"/>
  <c r="F13" i="280"/>
  <c r="F50" i="279"/>
  <c r="F49" i="279"/>
  <c r="F48" i="279"/>
  <c r="F47" i="279"/>
  <c r="F46" i="279"/>
  <c r="F45" i="279"/>
  <c r="F44" i="279"/>
  <c r="F43" i="279"/>
  <c r="F42" i="279"/>
  <c r="F41" i="279"/>
  <c r="F40" i="279"/>
  <c r="F39" i="279"/>
  <c r="F38" i="279"/>
  <c r="F37" i="279"/>
  <c r="F36" i="279"/>
  <c r="F14" i="279"/>
  <c r="F15" i="279"/>
  <c r="F16" i="279"/>
  <c r="F17" i="279"/>
  <c r="F18" i="279"/>
  <c r="F19" i="279"/>
  <c r="F20" i="279"/>
  <c r="F21" i="279"/>
  <c r="F22" i="279"/>
  <c r="F23" i="279"/>
  <c r="F24" i="279"/>
  <c r="F25" i="279"/>
  <c r="F26" i="279"/>
  <c r="F27" i="279"/>
  <c r="F13" i="279"/>
  <c r="F50" i="278"/>
  <c r="F49" i="278"/>
  <c r="F48" i="278"/>
  <c r="F47" i="278"/>
  <c r="F46" i="278"/>
  <c r="F45" i="278"/>
  <c r="F44" i="278"/>
  <c r="F43" i="278"/>
  <c r="F42" i="278"/>
  <c r="F41" i="278"/>
  <c r="F40" i="278"/>
  <c r="F39" i="278"/>
  <c r="F38" i="278"/>
  <c r="F37" i="278"/>
  <c r="F36" i="278"/>
  <c r="F27" i="278"/>
  <c r="F26" i="278"/>
  <c r="F25" i="278"/>
  <c r="F24" i="278"/>
  <c r="F23" i="278"/>
  <c r="F22" i="278"/>
  <c r="F21" i="278"/>
  <c r="F20" i="278"/>
  <c r="F19" i="278"/>
  <c r="F18" i="278"/>
  <c r="F17" i="278"/>
  <c r="F16" i="278"/>
  <c r="F15" i="278"/>
  <c r="F14" i="278"/>
  <c r="F13" i="278"/>
  <c r="F50" i="277"/>
  <c r="F49" i="277"/>
  <c r="F48" i="277"/>
  <c r="F47" i="277"/>
  <c r="F46" i="277"/>
  <c r="F45" i="277"/>
  <c r="F44" i="277"/>
  <c r="F43" i="277"/>
  <c r="F42" i="277"/>
  <c r="F41" i="277"/>
  <c r="F40" i="277"/>
  <c r="F39" i="277"/>
  <c r="F38" i="277"/>
  <c r="F37" i="277"/>
  <c r="F36" i="277"/>
  <c r="F27" i="277"/>
  <c r="F14" i="277"/>
  <c r="F15" i="277"/>
  <c r="F16" i="277"/>
  <c r="F17" i="277"/>
  <c r="F18" i="277"/>
  <c r="F19" i="277"/>
  <c r="F20" i="277"/>
  <c r="F21" i="277"/>
  <c r="F22" i="277"/>
  <c r="F23" i="277"/>
  <c r="F24" i="277"/>
  <c r="F25" i="277"/>
  <c r="F26" i="277"/>
  <c r="F13" i="277"/>
  <c r="F50" i="276"/>
  <c r="F49" i="276"/>
  <c r="F48" i="276"/>
  <c r="F47" i="276"/>
  <c r="F46" i="276"/>
  <c r="F45" i="276"/>
  <c r="F44" i="276"/>
  <c r="F43" i="276"/>
  <c r="F42" i="276"/>
  <c r="F41" i="276"/>
  <c r="F40" i="276"/>
  <c r="F39" i="276"/>
  <c r="F38" i="276"/>
  <c r="F37" i="276"/>
  <c r="F36" i="276"/>
  <c r="F14" i="276"/>
  <c r="F15" i="276"/>
  <c r="F16" i="276"/>
  <c r="F17" i="276"/>
  <c r="F18" i="276"/>
  <c r="F19" i="276"/>
  <c r="F20" i="276"/>
  <c r="F21" i="276"/>
  <c r="F22" i="276"/>
  <c r="F23" i="276"/>
  <c r="F24" i="276"/>
  <c r="F25" i="276"/>
  <c r="F26" i="276"/>
  <c r="F27" i="276"/>
  <c r="F13" i="276"/>
  <c r="F37" i="275"/>
  <c r="F38" i="275"/>
  <c r="F39" i="275"/>
  <c r="F40" i="275"/>
  <c r="F41" i="275"/>
  <c r="F42" i="275"/>
  <c r="F43" i="275"/>
  <c r="F44" i="275"/>
  <c r="F45" i="275"/>
  <c r="F46" i="275"/>
  <c r="F47" i="275"/>
  <c r="F48" i="275"/>
  <c r="F49" i="275"/>
  <c r="F50" i="275"/>
  <c r="F36" i="275"/>
  <c r="F14" i="275"/>
  <c r="F15" i="275"/>
  <c r="F16" i="275"/>
  <c r="F17" i="275"/>
  <c r="F18" i="275"/>
  <c r="F19" i="275"/>
  <c r="F20" i="275"/>
  <c r="F21" i="275"/>
  <c r="F22" i="275"/>
  <c r="F23" i="275"/>
  <c r="F24" i="275"/>
  <c r="F25" i="275"/>
  <c r="F26" i="275"/>
  <c r="F27" i="275"/>
  <c r="F13" i="275"/>
  <c r="F50" i="274"/>
  <c r="F49" i="274"/>
  <c r="F48" i="274"/>
  <c r="F47" i="274"/>
  <c r="F46" i="274"/>
  <c r="F45" i="274"/>
  <c r="F44" i="274"/>
  <c r="F43" i="274"/>
  <c r="F42" i="274"/>
  <c r="F41" i="274"/>
  <c r="F40" i="274"/>
  <c r="F39" i="274"/>
  <c r="F38" i="274"/>
  <c r="F37" i="274"/>
  <c r="F36" i="274"/>
  <c r="F14" i="274"/>
  <c r="F15" i="274"/>
  <c r="F16" i="274"/>
  <c r="F17" i="274"/>
  <c r="F18" i="274"/>
  <c r="F19" i="274"/>
  <c r="F20" i="274"/>
  <c r="F21" i="274"/>
  <c r="F22" i="274"/>
  <c r="F23" i="274"/>
  <c r="F24" i="274"/>
  <c r="F25" i="274"/>
  <c r="F26" i="274"/>
  <c r="F27" i="274"/>
  <c r="F13" i="274"/>
  <c r="F50" i="273"/>
  <c r="F49" i="273"/>
  <c r="F48" i="273"/>
  <c r="F47" i="273"/>
  <c r="F46" i="273"/>
  <c r="F45" i="273"/>
  <c r="F44" i="273"/>
  <c r="F43" i="273"/>
  <c r="F42" i="273"/>
  <c r="F41" i="273"/>
  <c r="F40" i="273"/>
  <c r="F39" i="273"/>
  <c r="F38" i="273"/>
  <c r="F37" i="273"/>
  <c r="F36" i="273"/>
  <c r="F14" i="273"/>
  <c r="F15" i="273"/>
  <c r="F16" i="273"/>
  <c r="F17" i="273"/>
  <c r="F18" i="273"/>
  <c r="F19" i="273"/>
  <c r="F20" i="273"/>
  <c r="F21" i="273"/>
  <c r="F22" i="273"/>
  <c r="F23" i="273"/>
  <c r="F24" i="273"/>
  <c r="F25" i="273"/>
  <c r="F26" i="273"/>
  <c r="F27" i="273"/>
  <c r="F13" i="273"/>
  <c r="C80" i="205"/>
  <c r="C72" i="205"/>
  <c r="B80" i="205"/>
  <c r="B72" i="205"/>
  <c r="D58" i="205"/>
  <c r="E58" i="205"/>
  <c r="D57" i="205"/>
  <c r="E57" i="205"/>
  <c r="D56" i="205"/>
  <c r="E56" i="205"/>
  <c r="D37" i="205"/>
  <c r="E37" i="205"/>
  <c r="D36" i="205"/>
  <c r="E36" i="205"/>
  <c r="D35" i="205"/>
  <c r="E35" i="205"/>
  <c r="J58" i="201"/>
  <c r="D14" i="205"/>
  <c r="E14" i="205"/>
  <c r="D15" i="205"/>
  <c r="E15" i="205"/>
  <c r="D16" i="205"/>
  <c r="E16" i="205"/>
  <c r="I35" i="311"/>
  <c r="F15" i="311"/>
  <c r="E63" i="311"/>
  <c r="E15" i="311"/>
  <c r="E77" i="311"/>
  <c r="E47" i="315"/>
  <c r="E59" i="311"/>
  <c r="G69" i="311"/>
  <c r="I42" i="311"/>
  <c r="I73" i="311"/>
  <c r="G13" i="202"/>
  <c r="D54" i="205"/>
  <c r="E54" i="205"/>
  <c r="D59" i="205"/>
  <c r="E59" i="205"/>
  <c r="D53" i="205"/>
  <c r="E53" i="205"/>
  <c r="E61" i="311"/>
  <c r="F59" i="311"/>
  <c r="F61" i="311"/>
  <c r="C43" i="226"/>
  <c r="E54" i="291"/>
  <c r="D54" i="291"/>
  <c r="F52" i="291"/>
  <c r="F29" i="291"/>
  <c r="G17" i="311"/>
  <c r="G19" i="311"/>
  <c r="I19" i="311"/>
  <c r="G21" i="311"/>
  <c r="I21" i="311"/>
  <c r="G25" i="311"/>
  <c r="I25" i="311"/>
  <c r="G18" i="311"/>
  <c r="I18" i="311"/>
  <c r="G20" i="311"/>
  <c r="I20" i="311"/>
  <c r="G22" i="311"/>
  <c r="I22" i="311"/>
  <c r="B86" i="205"/>
  <c r="C86" i="205"/>
  <c r="D52" i="205"/>
  <c r="E52" i="205"/>
  <c r="D60" i="205"/>
  <c r="E60" i="205"/>
  <c r="J30" i="78"/>
  <c r="I30" i="78"/>
  <c r="B7" i="56"/>
  <c r="B51" i="91"/>
  <c r="E25" i="307"/>
  <c r="D25" i="307"/>
  <c r="C25" i="307"/>
  <c r="A3" i="307"/>
  <c r="B2" i="307"/>
  <c r="A2" i="307"/>
  <c r="G63" i="311"/>
  <c r="I17" i="311"/>
  <c r="I15" i="311"/>
  <c r="G15" i="311"/>
  <c r="I69" i="311"/>
  <c r="K30" i="78"/>
  <c r="F25" i="307"/>
  <c r="G59" i="311"/>
  <c r="G61" i="311"/>
  <c r="F54" i="291"/>
  <c r="B76" i="91"/>
  <c r="B69" i="91"/>
  <c r="B98" i="91"/>
  <c r="E51" i="311"/>
  <c r="I61" i="311"/>
  <c r="I59" i="311"/>
  <c r="I63" i="311"/>
  <c r="I44" i="311"/>
  <c r="I40" i="311"/>
  <c r="G77" i="311"/>
  <c r="G10" i="236"/>
  <c r="D10" i="236"/>
  <c r="D24" i="236"/>
  <c r="G24" i="236"/>
  <c r="D25" i="236"/>
  <c r="G25" i="236"/>
  <c r="D26" i="236"/>
  <c r="G26" i="236"/>
  <c r="D27" i="236"/>
  <c r="G27" i="236"/>
  <c r="B29" i="236"/>
  <c r="C29" i="236"/>
  <c r="E29" i="236"/>
  <c r="F29" i="236"/>
  <c r="F28" i="122"/>
  <c r="E28" i="122"/>
  <c r="G26" i="122"/>
  <c r="G25" i="122"/>
  <c r="G24" i="122"/>
  <c r="G23" i="122"/>
  <c r="G30" i="78"/>
  <c r="C31" i="226"/>
  <c r="F24" i="305"/>
  <c r="E24" i="305"/>
  <c r="D24" i="305"/>
  <c r="F23" i="62"/>
  <c r="E23" i="62"/>
  <c r="D23" i="62"/>
  <c r="C23" i="62"/>
  <c r="A3" i="305"/>
  <c r="B2" i="305"/>
  <c r="A2" i="305"/>
  <c r="B8" i="62"/>
  <c r="C12" i="231"/>
  <c r="E22" i="304"/>
  <c r="E21" i="304"/>
  <c r="D22" i="304"/>
  <c r="D21" i="304"/>
  <c r="C22" i="304"/>
  <c r="C21" i="304"/>
  <c r="E10" i="304"/>
  <c r="D10" i="304"/>
  <c r="C10" i="304"/>
  <c r="A3" i="304"/>
  <c r="B2" i="304"/>
  <c r="A2" i="304"/>
  <c r="A3" i="302"/>
  <c r="B2" i="302"/>
  <c r="A2" i="302"/>
  <c r="A3" i="301"/>
  <c r="B2" i="301"/>
  <c r="A2" i="301"/>
  <c r="A3" i="300"/>
  <c r="B2" i="300"/>
  <c r="A2" i="300"/>
  <c r="A3" i="299"/>
  <c r="B2" i="299"/>
  <c r="A2" i="299"/>
  <c r="A3" i="298"/>
  <c r="B2" i="298"/>
  <c r="A2" i="298"/>
  <c r="A3" i="297"/>
  <c r="B2" i="297"/>
  <c r="A2" i="297"/>
  <c r="A3" i="296"/>
  <c r="B2" i="296"/>
  <c r="A2" i="296"/>
  <c r="A3" i="294"/>
  <c r="B2" i="294"/>
  <c r="A2" i="294"/>
  <c r="A3" i="293"/>
  <c r="B2" i="293"/>
  <c r="A2" i="293"/>
  <c r="A3" i="292"/>
  <c r="B2" i="292"/>
  <c r="A2" i="292"/>
  <c r="A3" i="291"/>
  <c r="B2" i="291"/>
  <c r="A2" i="291"/>
  <c r="A3" i="289"/>
  <c r="B2" i="289"/>
  <c r="A2" i="289"/>
  <c r="A3" i="288"/>
  <c r="B2" i="288"/>
  <c r="A2" i="288"/>
  <c r="A3" i="287"/>
  <c r="B2" i="287"/>
  <c r="A2" i="287"/>
  <c r="A3" i="286"/>
  <c r="B2" i="286"/>
  <c r="A2" i="286"/>
  <c r="A3" i="285"/>
  <c r="B2" i="285"/>
  <c r="A2" i="285"/>
  <c r="A3" i="284"/>
  <c r="B2" i="284"/>
  <c r="A2" i="284"/>
  <c r="A3" i="282"/>
  <c r="B2" i="282"/>
  <c r="A2" i="282"/>
  <c r="A3" i="281"/>
  <c r="B2" i="281"/>
  <c r="A2" i="281"/>
  <c r="A3" i="280"/>
  <c r="B2" i="280"/>
  <c r="A2" i="280"/>
  <c r="A3" i="279"/>
  <c r="B2" i="279"/>
  <c r="A2" i="279"/>
  <c r="A3" i="278"/>
  <c r="B2" i="278"/>
  <c r="A2" i="278"/>
  <c r="A3" i="277"/>
  <c r="B2" i="277"/>
  <c r="A2" i="277"/>
  <c r="A3" i="276"/>
  <c r="B2" i="276"/>
  <c r="A2" i="276"/>
  <c r="A3" i="275"/>
  <c r="B2" i="275"/>
  <c r="A2" i="275"/>
  <c r="A3" i="274"/>
  <c r="B2" i="274"/>
  <c r="A2" i="274"/>
  <c r="A3" i="273"/>
  <c r="B2" i="273"/>
  <c r="A2" i="273"/>
  <c r="C33" i="304"/>
  <c r="D33" i="304"/>
  <c r="G29" i="236"/>
  <c r="I77" i="311"/>
  <c r="D29" i="236"/>
  <c r="H30" i="78"/>
  <c r="E33" i="304"/>
  <c r="C13" i="231"/>
  <c r="C15" i="231"/>
  <c r="G28" i="122"/>
  <c r="B57" i="91"/>
  <c r="B56" i="91"/>
  <c r="B55" i="91"/>
  <c r="B54" i="91"/>
  <c r="B53" i="91"/>
  <c r="B52" i="91"/>
  <c r="B50" i="91"/>
  <c r="B49" i="91"/>
  <c r="B48" i="91"/>
  <c r="B47" i="91"/>
  <c r="B46" i="91"/>
  <c r="B43" i="91"/>
  <c r="B41" i="91"/>
  <c r="B40" i="91"/>
  <c r="B39" i="91"/>
  <c r="B38" i="91"/>
  <c r="B37" i="91"/>
  <c r="B35" i="91"/>
  <c r="B34" i="91"/>
  <c r="B33" i="91"/>
  <c r="B32" i="91"/>
  <c r="B31" i="91"/>
  <c r="B30" i="91"/>
  <c r="B29" i="91"/>
  <c r="B28" i="91"/>
  <c r="B27" i="91"/>
  <c r="B26" i="91"/>
  <c r="E25" i="302"/>
  <c r="D25" i="302"/>
  <c r="C25" i="302"/>
  <c r="E25" i="301"/>
  <c r="D25" i="301"/>
  <c r="C25" i="301"/>
  <c r="E25" i="300"/>
  <c r="D25" i="300"/>
  <c r="C25" i="300"/>
  <c r="E25" i="299"/>
  <c r="D25" i="299"/>
  <c r="C25" i="299"/>
  <c r="G29" i="298"/>
  <c r="F29" i="298"/>
  <c r="E29" i="298"/>
  <c r="G18" i="298"/>
  <c r="F18" i="298"/>
  <c r="E18" i="298"/>
  <c r="E25" i="297"/>
  <c r="D25" i="297"/>
  <c r="C25" i="297"/>
  <c r="E25" i="296"/>
  <c r="D25" i="296"/>
  <c r="C25" i="296"/>
  <c r="F53" i="294"/>
  <c r="E53" i="294"/>
  <c r="D53" i="294"/>
  <c r="E29" i="294"/>
  <c r="D29" i="294"/>
  <c r="C29" i="294"/>
  <c r="E25" i="293"/>
  <c r="D25" i="293"/>
  <c r="C25" i="293"/>
  <c r="E61" i="289"/>
  <c r="D61" i="289"/>
  <c r="C61" i="289"/>
  <c r="B61" i="289"/>
  <c r="E53" i="289"/>
  <c r="D53" i="289"/>
  <c r="D63" i="289"/>
  <c r="C53" i="289"/>
  <c r="D25" i="289"/>
  <c r="C25" i="289"/>
  <c r="B25" i="289"/>
  <c r="E28" i="288"/>
  <c r="D28" i="288"/>
  <c r="F28" i="288"/>
  <c r="C28" i="288"/>
  <c r="E28" i="287"/>
  <c r="D28" i="287"/>
  <c r="C28" i="287"/>
  <c r="E28" i="286"/>
  <c r="D28" i="286"/>
  <c r="F28" i="286"/>
  <c r="C28" i="286"/>
  <c r="E52" i="285"/>
  <c r="D52" i="285"/>
  <c r="C52" i="285"/>
  <c r="E29" i="285"/>
  <c r="D29" i="285"/>
  <c r="C29" i="285"/>
  <c r="E52" i="284"/>
  <c r="D52" i="284"/>
  <c r="C52" i="284"/>
  <c r="E29" i="284"/>
  <c r="D29" i="284"/>
  <c r="C29" i="284"/>
  <c r="E52" i="282"/>
  <c r="D52" i="282"/>
  <c r="C52" i="282"/>
  <c r="E29" i="282"/>
  <c r="D29" i="282"/>
  <c r="C29" i="282"/>
  <c r="E52" i="281"/>
  <c r="D52" i="281"/>
  <c r="C52" i="281"/>
  <c r="E29" i="281"/>
  <c r="D29" i="281"/>
  <c r="C29" i="281"/>
  <c r="E52" i="280"/>
  <c r="D52" i="280"/>
  <c r="C52" i="280"/>
  <c r="E29" i="280"/>
  <c r="D29" i="280"/>
  <c r="C29" i="280"/>
  <c r="E52" i="279"/>
  <c r="D52" i="279"/>
  <c r="C52" i="279"/>
  <c r="E29" i="279"/>
  <c r="D29" i="279"/>
  <c r="C29" i="279"/>
  <c r="E52" i="278"/>
  <c r="D52" i="278"/>
  <c r="C52" i="278"/>
  <c r="E29" i="278"/>
  <c r="D29" i="278"/>
  <c r="C29" i="278"/>
  <c r="E52" i="277"/>
  <c r="D52" i="277"/>
  <c r="F52" i="277"/>
  <c r="C52" i="277"/>
  <c r="E29" i="277"/>
  <c r="D29" i="277"/>
  <c r="C29" i="277"/>
  <c r="E52" i="276"/>
  <c r="D52" i="276"/>
  <c r="C52" i="276"/>
  <c r="E29" i="276"/>
  <c r="D29" i="276"/>
  <c r="F29" i="276"/>
  <c r="C29" i="276"/>
  <c r="E52" i="275"/>
  <c r="D52" i="275"/>
  <c r="F52" i="275"/>
  <c r="C52" i="275"/>
  <c r="E29" i="275"/>
  <c r="D29" i="275"/>
  <c r="C29" i="275"/>
  <c r="E52" i="274"/>
  <c r="D52" i="274"/>
  <c r="C52" i="274"/>
  <c r="E29" i="274"/>
  <c r="D29" i="274"/>
  <c r="C29" i="274"/>
  <c r="E52" i="273"/>
  <c r="D52" i="273"/>
  <c r="F52" i="273"/>
  <c r="C52" i="273"/>
  <c r="E29" i="273"/>
  <c r="E54" i="273"/>
  <c r="D29" i="273"/>
  <c r="C29" i="273"/>
  <c r="A3" i="233"/>
  <c r="C2" i="233"/>
  <c r="A2" i="233"/>
  <c r="A3" i="236"/>
  <c r="B2" i="236"/>
  <c r="A2" i="236"/>
  <c r="A3" i="131"/>
  <c r="B2" i="131"/>
  <c r="A2" i="131"/>
  <c r="A3" i="122"/>
  <c r="B2" i="122"/>
  <c r="A2" i="122"/>
  <c r="A3" i="235"/>
  <c r="B2" i="235"/>
  <c r="A2" i="235"/>
  <c r="A3" i="191"/>
  <c r="B2" i="191"/>
  <c r="A2" i="191"/>
  <c r="A3" i="135"/>
  <c r="B2" i="135"/>
  <c r="A2" i="135"/>
  <c r="A3" i="78"/>
  <c r="B2" i="78"/>
  <c r="A2" i="78"/>
  <c r="A3" i="232"/>
  <c r="B2" i="232"/>
  <c r="A2" i="232"/>
  <c r="A3" i="261"/>
  <c r="B2" i="261"/>
  <c r="A2" i="261"/>
  <c r="A3" i="230"/>
  <c r="B2" i="230"/>
  <c r="A2" i="230"/>
  <c r="A3" i="226"/>
  <c r="A2" i="226"/>
  <c r="A3" i="225"/>
  <c r="B2" i="225"/>
  <c r="A2" i="225"/>
  <c r="A3" i="229"/>
  <c r="B2" i="229"/>
  <c r="A2" i="229"/>
  <c r="A3" i="65"/>
  <c r="A2" i="65"/>
  <c r="A3" i="62"/>
  <c r="B2" i="62"/>
  <c r="A2" i="62"/>
  <c r="A3" i="221"/>
  <c r="B2" i="221"/>
  <c r="A2" i="221"/>
  <c r="A3" i="220"/>
  <c r="B2" i="220"/>
  <c r="A2" i="220"/>
  <c r="A3" i="218"/>
  <c r="B2" i="218"/>
  <c r="A2" i="218"/>
  <c r="A3" i="217"/>
  <c r="B2" i="217"/>
  <c r="A2" i="217"/>
  <c r="A3" i="117"/>
  <c r="D2" i="117"/>
  <c r="A2" i="117"/>
  <c r="A3" i="116"/>
  <c r="D2" i="116"/>
  <c r="A2" i="116"/>
  <c r="A3" i="207"/>
  <c r="D2" i="207"/>
  <c r="A2" i="207"/>
  <c r="A3" i="206"/>
  <c r="B2" i="206"/>
  <c r="A2" i="206"/>
  <c r="B2" i="205"/>
  <c r="A3" i="205"/>
  <c r="A2" i="205"/>
  <c r="A3" i="202"/>
  <c r="A2" i="202"/>
  <c r="A3" i="201"/>
  <c r="A2" i="201"/>
  <c r="F37" i="232"/>
  <c r="G37" i="232"/>
  <c r="E37" i="232"/>
  <c r="F29" i="294"/>
  <c r="D54" i="280"/>
  <c r="F29" i="280"/>
  <c r="C54" i="274"/>
  <c r="F52" i="274"/>
  <c r="E54" i="275"/>
  <c r="C54" i="276"/>
  <c r="F52" i="276"/>
  <c r="E54" i="277"/>
  <c r="C54" i="278"/>
  <c r="F52" i="278"/>
  <c r="E54" i="279"/>
  <c r="F52" i="280"/>
  <c r="E54" i="281"/>
  <c r="C54" i="282"/>
  <c r="F52" i="282"/>
  <c r="E54" i="284"/>
  <c r="C54" i="285"/>
  <c r="F52" i="285"/>
  <c r="E25" i="289"/>
  <c r="C54" i="273"/>
  <c r="E54" i="274"/>
  <c r="C54" i="275"/>
  <c r="E54" i="276"/>
  <c r="C54" i="277"/>
  <c r="E54" i="278"/>
  <c r="C54" i="279"/>
  <c r="F52" i="279"/>
  <c r="E54" i="280"/>
  <c r="C54" i="281"/>
  <c r="F52" i="281"/>
  <c r="E54" i="282"/>
  <c r="C54" i="284"/>
  <c r="F52" i="284"/>
  <c r="E54" i="285"/>
  <c r="F28" i="287"/>
  <c r="D54" i="274"/>
  <c r="F54" i="274"/>
  <c r="F29" i="274"/>
  <c r="D54" i="278"/>
  <c r="F54" i="278"/>
  <c r="F29" i="278"/>
  <c r="D54" i="282"/>
  <c r="F54" i="282"/>
  <c r="F29" i="282"/>
  <c r="D54" i="285"/>
  <c r="F54" i="285"/>
  <c r="F29" i="285"/>
  <c r="D54" i="273"/>
  <c r="F54" i="273"/>
  <c r="F29" i="273"/>
  <c r="D54" i="275"/>
  <c r="F54" i="275"/>
  <c r="F29" i="275"/>
  <c r="D54" i="277"/>
  <c r="F54" i="277"/>
  <c r="F29" i="277"/>
  <c r="D54" i="279"/>
  <c r="F54" i="279"/>
  <c r="F29" i="279"/>
  <c r="D54" i="281"/>
  <c r="F54" i="281"/>
  <c r="F29" i="281"/>
  <c r="D54" i="284"/>
  <c r="F29" i="284"/>
  <c r="F25" i="296"/>
  <c r="H37" i="232"/>
  <c r="F25" i="297"/>
  <c r="F25" i="302"/>
  <c r="F25" i="301"/>
  <c r="F25" i="300"/>
  <c r="F25" i="299"/>
  <c r="F25" i="293"/>
  <c r="C54" i="280"/>
  <c r="D54" i="276"/>
  <c r="F54" i="276"/>
  <c r="E63" i="289"/>
  <c r="C63" i="289"/>
  <c r="B63" i="289"/>
  <c r="B66" i="289"/>
  <c r="B96" i="91"/>
  <c r="B95" i="91"/>
  <c r="B89" i="91"/>
  <c r="B88" i="91"/>
  <c r="F54" i="284"/>
  <c r="F54" i="280"/>
  <c r="F25" i="135"/>
  <c r="E25" i="135"/>
  <c r="D25" i="135"/>
  <c r="C25" i="135"/>
  <c r="F25" i="261"/>
  <c r="E25" i="261"/>
  <c r="D25" i="261"/>
  <c r="C25" i="261"/>
  <c r="C25" i="231"/>
  <c r="C26" i="231"/>
  <c r="C28" i="231"/>
  <c r="C29" i="231"/>
  <c r="C29" i="230"/>
  <c r="C30" i="230"/>
  <c r="C32" i="230"/>
  <c r="C33" i="230"/>
  <c r="C29" i="226"/>
  <c r="C30" i="226"/>
  <c r="C32" i="226"/>
  <c r="C33" i="226"/>
  <c r="B14" i="91"/>
  <c r="B12" i="91"/>
  <c r="B102" i="91"/>
  <c r="B101" i="91"/>
  <c r="F14" i="236"/>
  <c r="E14" i="236"/>
  <c r="C14" i="236"/>
  <c r="B14" i="236"/>
  <c r="G12" i="236"/>
  <c r="D12" i="236"/>
  <c r="G11" i="236"/>
  <c r="D11" i="236"/>
  <c r="G9" i="236"/>
  <c r="D9" i="236"/>
  <c r="G8" i="236"/>
  <c r="D8" i="236"/>
  <c r="E10" i="235"/>
  <c r="D10" i="235"/>
  <c r="G10" i="235"/>
  <c r="A3" i="231"/>
  <c r="A2" i="231"/>
  <c r="C2" i="231"/>
  <c r="H67" i="233"/>
  <c r="G66" i="233"/>
  <c r="F65" i="233"/>
  <c r="F76" i="233"/>
  <c r="C65" i="233"/>
  <c r="E64" i="233"/>
  <c r="E76" i="233"/>
  <c r="C64" i="233"/>
  <c r="C63" i="233"/>
  <c r="C62" i="233"/>
  <c r="N44" i="233"/>
  <c r="N43" i="233"/>
  <c r="N42" i="233"/>
  <c r="I12" i="233"/>
  <c r="H12" i="233"/>
  <c r="G12" i="233"/>
  <c r="F12" i="233"/>
  <c r="E12" i="233"/>
  <c r="D12" i="233"/>
  <c r="C12" i="233"/>
  <c r="B84" i="91"/>
  <c r="G32" i="232"/>
  <c r="F32" i="232"/>
  <c r="E32" i="232"/>
  <c r="G25" i="232"/>
  <c r="F25" i="232"/>
  <c r="E25" i="232"/>
  <c r="G8" i="232"/>
  <c r="F8" i="232"/>
  <c r="E8" i="232"/>
  <c r="C19" i="231"/>
  <c r="C20" i="231"/>
  <c r="C39" i="231"/>
  <c r="C16" i="231"/>
  <c r="B83" i="91"/>
  <c r="B82" i="91"/>
  <c r="B81" i="91"/>
  <c r="B79" i="91"/>
  <c r="B78" i="91"/>
  <c r="B73" i="91"/>
  <c r="B72" i="91"/>
  <c r="B67" i="91"/>
  <c r="C15" i="230"/>
  <c r="C16" i="230"/>
  <c r="B15" i="229"/>
  <c r="D15" i="229"/>
  <c r="E15" i="229"/>
  <c r="B8" i="229"/>
  <c r="D8" i="229"/>
  <c r="E8" i="229"/>
  <c r="J25" i="221"/>
  <c r="K25" i="221"/>
  <c r="J24" i="221"/>
  <c r="K24" i="221"/>
  <c r="J23" i="221"/>
  <c r="J22" i="221"/>
  <c r="J21" i="221"/>
  <c r="K21" i="221"/>
  <c r="J20" i="221"/>
  <c r="K20" i="221"/>
  <c r="J19" i="221"/>
  <c r="J18" i="221"/>
  <c r="K18" i="221"/>
  <c r="J17" i="221"/>
  <c r="K17" i="221"/>
  <c r="J16" i="221"/>
  <c r="K16" i="221"/>
  <c r="J15" i="221"/>
  <c r="J14" i="221"/>
  <c r="K14" i="221"/>
  <c r="J13" i="221"/>
  <c r="K13" i="221"/>
  <c r="J12" i="221"/>
  <c r="K12" i="221"/>
  <c r="J11" i="221"/>
  <c r="J10" i="221"/>
  <c r="K10" i="221"/>
  <c r="J9" i="221"/>
  <c r="G100" i="220"/>
  <c r="G93" i="220"/>
  <c r="F104" i="220"/>
  <c r="E104" i="220"/>
  <c r="D104" i="220"/>
  <c r="C104" i="220"/>
  <c r="G77" i="220"/>
  <c r="H77" i="220"/>
  <c r="G76" i="220"/>
  <c r="H76" i="220"/>
  <c r="G75" i="220"/>
  <c r="H75" i="220"/>
  <c r="G74" i="220"/>
  <c r="H74" i="220"/>
  <c r="G73" i="220"/>
  <c r="H73" i="220"/>
  <c r="G72" i="220"/>
  <c r="H72" i="220"/>
  <c r="G71" i="220"/>
  <c r="H71" i="220"/>
  <c r="G70" i="220"/>
  <c r="H70" i="220"/>
  <c r="G69" i="220"/>
  <c r="H69" i="220"/>
  <c r="G68" i="220"/>
  <c r="H68" i="220"/>
  <c r="G67" i="220"/>
  <c r="H67" i="220"/>
  <c r="G66" i="220"/>
  <c r="H66" i="220"/>
  <c r="G65" i="220"/>
  <c r="H65" i="220"/>
  <c r="G64" i="220"/>
  <c r="H64" i="220"/>
  <c r="G63" i="220"/>
  <c r="H63" i="220"/>
  <c r="G62" i="220"/>
  <c r="H62" i="220"/>
  <c r="G61" i="220"/>
  <c r="H61" i="220"/>
  <c r="G60" i="220"/>
  <c r="H60" i="220"/>
  <c r="G51" i="220"/>
  <c r="H51" i="220"/>
  <c r="G50" i="220"/>
  <c r="H50" i="220"/>
  <c r="G49" i="220"/>
  <c r="H49" i="220"/>
  <c r="G48" i="220"/>
  <c r="H48" i="220"/>
  <c r="G47" i="220"/>
  <c r="H47" i="220"/>
  <c r="G46" i="220"/>
  <c r="H46" i="220"/>
  <c r="G45" i="220"/>
  <c r="H45" i="220"/>
  <c r="G44" i="220"/>
  <c r="H44" i="220"/>
  <c r="G43" i="220"/>
  <c r="H43" i="220"/>
  <c r="G42" i="220"/>
  <c r="H42" i="220"/>
  <c r="G41" i="220"/>
  <c r="H41" i="220"/>
  <c r="G40" i="220"/>
  <c r="H40" i="220"/>
  <c r="G39" i="220"/>
  <c r="H39" i="220"/>
  <c r="G38" i="220"/>
  <c r="H38" i="220"/>
  <c r="G37" i="220"/>
  <c r="H37" i="220"/>
  <c r="G36" i="220"/>
  <c r="H36" i="220"/>
  <c r="G35" i="220"/>
  <c r="H35" i="220"/>
  <c r="G34" i="220"/>
  <c r="H34" i="220"/>
  <c r="G26" i="220"/>
  <c r="H26" i="220"/>
  <c r="G25" i="220"/>
  <c r="H25" i="220"/>
  <c r="G24" i="220"/>
  <c r="H24" i="220"/>
  <c r="G23" i="220"/>
  <c r="H23" i="220"/>
  <c r="G22" i="220"/>
  <c r="H22" i="220"/>
  <c r="H21" i="220"/>
  <c r="G20" i="220"/>
  <c r="H20" i="220"/>
  <c r="G19" i="220"/>
  <c r="H19" i="220"/>
  <c r="G18" i="220"/>
  <c r="H18" i="220"/>
  <c r="G17" i="220"/>
  <c r="H17" i="220"/>
  <c r="H16" i="220"/>
  <c r="G15" i="220"/>
  <c r="H15" i="220"/>
  <c r="G14" i="220"/>
  <c r="H14" i="220"/>
  <c r="H13" i="220"/>
  <c r="G12" i="220"/>
  <c r="H12" i="220"/>
  <c r="G11" i="220"/>
  <c r="H11" i="220"/>
  <c r="G10" i="220"/>
  <c r="H10" i="220"/>
  <c r="G9" i="220"/>
  <c r="H9" i="220"/>
  <c r="C29" i="218"/>
  <c r="D21" i="218"/>
  <c r="E21" i="218"/>
  <c r="C10" i="218"/>
  <c r="D7" i="218"/>
  <c r="K23" i="221"/>
  <c r="K22" i="221"/>
  <c r="K19" i="221"/>
  <c r="K15" i="221"/>
  <c r="K11" i="221"/>
  <c r="E10" i="218"/>
  <c r="E29" i="218"/>
  <c r="D10" i="218"/>
  <c r="D29" i="218"/>
  <c r="E22" i="217"/>
  <c r="D22" i="217"/>
  <c r="C22" i="217"/>
  <c r="C21" i="217"/>
  <c r="C33" i="217"/>
  <c r="G89" i="220"/>
  <c r="G95" i="220"/>
  <c r="G97" i="220"/>
  <c r="G99" i="220"/>
  <c r="H99" i="220"/>
  <c r="G88" i="220"/>
  <c r="G90" i="220"/>
  <c r="G92" i="220"/>
  <c r="H92" i="220"/>
  <c r="G94" i="220"/>
  <c r="G98" i="220"/>
  <c r="F46" i="232"/>
  <c r="G46" i="232"/>
  <c r="E46" i="232"/>
  <c r="C13" i="205"/>
  <c r="B13" i="205"/>
  <c r="B10" i="91"/>
  <c r="B8" i="91"/>
  <c r="B15" i="91"/>
  <c r="U68" i="207"/>
  <c r="R68" i="207"/>
  <c r="N68" i="207"/>
  <c r="L68" i="207"/>
  <c r="I68" i="207"/>
  <c r="E68" i="207"/>
  <c r="U66" i="207"/>
  <c r="R66" i="207"/>
  <c r="N66" i="207"/>
  <c r="L66" i="207"/>
  <c r="E66" i="207"/>
  <c r="I66" i="207"/>
  <c r="U64" i="207"/>
  <c r="R64" i="207"/>
  <c r="L64" i="207"/>
  <c r="I64" i="207"/>
  <c r="U61" i="207"/>
  <c r="R61" i="207"/>
  <c r="N61" i="207"/>
  <c r="L61" i="207"/>
  <c r="I61" i="207"/>
  <c r="U59" i="207"/>
  <c r="R59" i="207"/>
  <c r="N59" i="207"/>
  <c r="L59" i="207"/>
  <c r="I59" i="207"/>
  <c r="E59" i="207"/>
  <c r="U57" i="207"/>
  <c r="R57" i="207"/>
  <c r="N57" i="207"/>
  <c r="L57" i="207"/>
  <c r="E57" i="207"/>
  <c r="I57" i="207"/>
  <c r="U55" i="207"/>
  <c r="R55" i="207"/>
  <c r="L55" i="207"/>
  <c r="I55" i="207"/>
  <c r="U54" i="207"/>
  <c r="R54" i="207"/>
  <c r="N54" i="207"/>
  <c r="L54" i="207"/>
  <c r="I54" i="207"/>
  <c r="U52" i="207"/>
  <c r="R52" i="207"/>
  <c r="N52" i="207"/>
  <c r="L52" i="207"/>
  <c r="I52" i="207"/>
  <c r="E52" i="207"/>
  <c r="U49" i="207"/>
  <c r="R49" i="207"/>
  <c r="N49" i="207"/>
  <c r="L49" i="207"/>
  <c r="E49" i="207"/>
  <c r="I49" i="207"/>
  <c r="U46" i="207"/>
  <c r="R46" i="207"/>
  <c r="L46" i="207"/>
  <c r="I46" i="207"/>
  <c r="U45" i="207"/>
  <c r="R45" i="207"/>
  <c r="L45" i="207"/>
  <c r="I45" i="207"/>
  <c r="E45" i="207"/>
  <c r="U44" i="207"/>
  <c r="R44" i="207"/>
  <c r="R42" i="207"/>
  <c r="R71" i="207"/>
  <c r="L44" i="207"/>
  <c r="L42" i="207"/>
  <c r="I44" i="207"/>
  <c r="U42" i="207"/>
  <c r="U71" i="207"/>
  <c r="U75" i="207"/>
  <c r="T42" i="207"/>
  <c r="T71" i="207"/>
  <c r="S42" i="207"/>
  <c r="S71" i="207"/>
  <c r="Q42" i="207"/>
  <c r="Q71" i="207"/>
  <c r="E16" i="206"/>
  <c r="P42" i="207"/>
  <c r="P71" i="207"/>
  <c r="D16" i="206"/>
  <c r="O42" i="207"/>
  <c r="O71" i="207"/>
  <c r="K42" i="207"/>
  <c r="K71" i="207"/>
  <c r="H9" i="206"/>
  <c r="J42" i="207"/>
  <c r="J71" i="207"/>
  <c r="G9" i="206"/>
  <c r="H42" i="207"/>
  <c r="H71" i="207"/>
  <c r="G42" i="207"/>
  <c r="G71" i="207"/>
  <c r="D9" i="206"/>
  <c r="F42" i="207"/>
  <c r="F71" i="207"/>
  <c r="U30" i="207"/>
  <c r="R30" i="207"/>
  <c r="N30" i="207"/>
  <c r="L30" i="207"/>
  <c r="I30" i="207"/>
  <c r="U28" i="207"/>
  <c r="R28" i="207"/>
  <c r="N28" i="207"/>
  <c r="L28" i="207"/>
  <c r="I28" i="207"/>
  <c r="E28" i="207"/>
  <c r="U25" i="207"/>
  <c r="R25" i="207"/>
  <c r="L25" i="207"/>
  <c r="E25" i="207"/>
  <c r="I25" i="207"/>
  <c r="U22" i="207"/>
  <c r="R22" i="207"/>
  <c r="L22" i="207"/>
  <c r="I22" i="207"/>
  <c r="E22" i="207"/>
  <c r="U20" i="207"/>
  <c r="R20" i="207"/>
  <c r="N20" i="207"/>
  <c r="L20" i="207"/>
  <c r="I20" i="207"/>
  <c r="U18" i="207"/>
  <c r="R18" i="207"/>
  <c r="N18" i="207"/>
  <c r="L18" i="207"/>
  <c r="I18" i="207"/>
  <c r="E18" i="207"/>
  <c r="U17" i="207"/>
  <c r="R17" i="207"/>
  <c r="N17" i="207"/>
  <c r="L17" i="207"/>
  <c r="I17" i="207"/>
  <c r="U16" i="207"/>
  <c r="R16" i="207"/>
  <c r="N16" i="207"/>
  <c r="L16" i="207"/>
  <c r="I16" i="207"/>
  <c r="E16" i="207"/>
  <c r="U13" i="207"/>
  <c r="R13" i="207"/>
  <c r="L13" i="207"/>
  <c r="L11" i="207"/>
  <c r="I13" i="207"/>
  <c r="E13" i="207"/>
  <c r="T11" i="207"/>
  <c r="T33" i="207"/>
  <c r="H15" i="206"/>
  <c r="S11" i="207"/>
  <c r="S33" i="207"/>
  <c r="G15" i="206"/>
  <c r="Q11" i="207"/>
  <c r="Q33" i="207"/>
  <c r="P11" i="207"/>
  <c r="P33" i="207"/>
  <c r="D15" i="206"/>
  <c r="O11" i="207"/>
  <c r="O33" i="207"/>
  <c r="K11" i="207"/>
  <c r="K33" i="207"/>
  <c r="J11" i="207"/>
  <c r="J33" i="207"/>
  <c r="G8" i="206"/>
  <c r="H11" i="207"/>
  <c r="H33" i="207"/>
  <c r="E8" i="206"/>
  <c r="G11" i="207"/>
  <c r="G33" i="207"/>
  <c r="F11" i="207"/>
  <c r="F33" i="207"/>
  <c r="G78" i="202"/>
  <c r="G50" i="202"/>
  <c r="G56" i="202"/>
  <c r="H58" i="202"/>
  <c r="G68" i="202"/>
  <c r="G71" i="202"/>
  <c r="G73" i="202"/>
  <c r="G74" i="202"/>
  <c r="G75" i="202"/>
  <c r="G76" i="202"/>
  <c r="G33" i="202"/>
  <c r="G15" i="202"/>
  <c r="G23" i="202"/>
  <c r="G25" i="202"/>
  <c r="G29" i="202"/>
  <c r="G31" i="202"/>
  <c r="E2" i="202"/>
  <c r="E2" i="201"/>
  <c r="G17" i="202"/>
  <c r="V80" i="201"/>
  <c r="S80" i="201"/>
  <c r="M80" i="201"/>
  <c r="F80" i="201"/>
  <c r="J80" i="201"/>
  <c r="V78" i="201"/>
  <c r="S78" i="201"/>
  <c r="M78" i="201"/>
  <c r="J78" i="201"/>
  <c r="F78" i="201"/>
  <c r="V77" i="201"/>
  <c r="S77" i="201"/>
  <c r="O77" i="201"/>
  <c r="M77" i="201"/>
  <c r="J77" i="201"/>
  <c r="V76" i="201"/>
  <c r="S76" i="201"/>
  <c r="O76" i="201"/>
  <c r="M76" i="201"/>
  <c r="J76" i="201"/>
  <c r="F76" i="201"/>
  <c r="V75" i="201"/>
  <c r="S75" i="201"/>
  <c r="M75" i="201"/>
  <c r="F75" i="201"/>
  <c r="J75" i="201"/>
  <c r="V74" i="201"/>
  <c r="S74" i="201"/>
  <c r="M74" i="201"/>
  <c r="J74" i="201"/>
  <c r="V73" i="201"/>
  <c r="V72" i="201"/>
  <c r="S73" i="201"/>
  <c r="O73" i="201"/>
  <c r="M73" i="201"/>
  <c r="M72" i="201"/>
  <c r="J73" i="201"/>
  <c r="U72" i="201"/>
  <c r="T72" i="201"/>
  <c r="S72" i="201"/>
  <c r="R72" i="201"/>
  <c r="Q72" i="201"/>
  <c r="Q64" i="201"/>
  <c r="Q83" i="201"/>
  <c r="P72" i="201"/>
  <c r="L72" i="201"/>
  <c r="L64" i="201"/>
  <c r="L83" i="201"/>
  <c r="B65" i="205"/>
  <c r="K72" i="201"/>
  <c r="I72" i="201"/>
  <c r="H72" i="201"/>
  <c r="G72" i="201"/>
  <c r="G64" i="201"/>
  <c r="V70" i="201"/>
  <c r="S70" i="201"/>
  <c r="O70" i="201"/>
  <c r="M70" i="201"/>
  <c r="J70" i="201"/>
  <c r="V67" i="201"/>
  <c r="V66" i="201"/>
  <c r="V64" i="201"/>
  <c r="S67" i="201"/>
  <c r="O67" i="201"/>
  <c r="O66" i="201"/>
  <c r="M67" i="201"/>
  <c r="M66" i="201"/>
  <c r="J67" i="201"/>
  <c r="U66" i="201"/>
  <c r="T66" i="201"/>
  <c r="R66" i="201"/>
  <c r="Q66" i="201"/>
  <c r="P66" i="201"/>
  <c r="L66" i="201"/>
  <c r="K66" i="201"/>
  <c r="K64" i="201"/>
  <c r="I66" i="201"/>
  <c r="H66" i="201"/>
  <c r="G66" i="201"/>
  <c r="U64" i="201"/>
  <c r="T64" i="201"/>
  <c r="R64" i="201"/>
  <c r="P64" i="201"/>
  <c r="I64" i="201"/>
  <c r="V62" i="201"/>
  <c r="S62" i="201"/>
  <c r="S60" i="201"/>
  <c r="M62" i="201"/>
  <c r="M60" i="201"/>
  <c r="J62" i="201"/>
  <c r="V60" i="201"/>
  <c r="U60" i="201"/>
  <c r="T60" i="201"/>
  <c r="R60" i="201"/>
  <c r="Q60" i="201"/>
  <c r="P60" i="201"/>
  <c r="L60" i="201"/>
  <c r="K60" i="201"/>
  <c r="I60" i="201"/>
  <c r="H60" i="201"/>
  <c r="G60" i="201"/>
  <c r="V58" i="201"/>
  <c r="C39" i="205"/>
  <c r="S58" i="201"/>
  <c r="O58" i="201"/>
  <c r="C18" i="205"/>
  <c r="M58" i="201"/>
  <c r="B39" i="205"/>
  <c r="V56" i="201"/>
  <c r="C38" i="205"/>
  <c r="S56" i="201"/>
  <c r="O56" i="201"/>
  <c r="C17" i="205"/>
  <c r="M56" i="201"/>
  <c r="B38" i="205"/>
  <c r="J56" i="201"/>
  <c r="F56" i="201"/>
  <c r="B17" i="205"/>
  <c r="V54" i="201"/>
  <c r="C34" i="205"/>
  <c r="S54" i="201"/>
  <c r="M54" i="201"/>
  <c r="B34" i="205"/>
  <c r="J54" i="201"/>
  <c r="F54" i="201"/>
  <c r="V52" i="201"/>
  <c r="C33" i="205"/>
  <c r="S52" i="201"/>
  <c r="O52" i="201"/>
  <c r="C12" i="205"/>
  <c r="M52" i="201"/>
  <c r="B33" i="205"/>
  <c r="J52" i="201"/>
  <c r="V50" i="201"/>
  <c r="C32" i="205"/>
  <c r="S50" i="201"/>
  <c r="M50" i="201"/>
  <c r="B32" i="205"/>
  <c r="J50" i="201"/>
  <c r="V48" i="201"/>
  <c r="C31" i="205"/>
  <c r="S48" i="201"/>
  <c r="M48" i="201"/>
  <c r="B31" i="205"/>
  <c r="J48" i="201"/>
  <c r="F48" i="201"/>
  <c r="B10" i="205"/>
  <c r="U46" i="201"/>
  <c r="U83" i="201"/>
  <c r="C65" i="205"/>
  <c r="T46" i="201"/>
  <c r="T83" i="201"/>
  <c r="R46" i="201"/>
  <c r="R83" i="201"/>
  <c r="Q46" i="201"/>
  <c r="P46" i="201"/>
  <c r="P83" i="201"/>
  <c r="L46" i="201"/>
  <c r="K46" i="201"/>
  <c r="I46" i="201"/>
  <c r="I83" i="201"/>
  <c r="H46" i="201"/>
  <c r="G46" i="201"/>
  <c r="V34" i="201"/>
  <c r="S34" i="201"/>
  <c r="O34" i="201"/>
  <c r="M34" i="201"/>
  <c r="J34" i="201"/>
  <c r="V32" i="201"/>
  <c r="S32" i="201"/>
  <c r="M32" i="201"/>
  <c r="J32" i="201"/>
  <c r="V30" i="201"/>
  <c r="S30" i="201"/>
  <c r="O30" i="201"/>
  <c r="M30" i="201"/>
  <c r="J30" i="201"/>
  <c r="F30" i="201"/>
  <c r="V28" i="201"/>
  <c r="S28" i="201"/>
  <c r="M28" i="201"/>
  <c r="J28" i="201"/>
  <c r="F28" i="201"/>
  <c r="V26" i="201"/>
  <c r="S26" i="201"/>
  <c r="O26" i="201"/>
  <c r="M26" i="201"/>
  <c r="J26" i="201"/>
  <c r="V24" i="201"/>
  <c r="O24" i="201"/>
  <c r="S24" i="201"/>
  <c r="M24" i="201"/>
  <c r="F24" i="201"/>
  <c r="J24" i="201"/>
  <c r="U22" i="201"/>
  <c r="U37" i="201"/>
  <c r="U86" i="201"/>
  <c r="T22" i="201"/>
  <c r="R22" i="201"/>
  <c r="Q22" i="201"/>
  <c r="P22" i="201"/>
  <c r="L22" i="201"/>
  <c r="L37" i="201"/>
  <c r="L86" i="201"/>
  <c r="K22" i="201"/>
  <c r="I22" i="201"/>
  <c r="I37" i="201"/>
  <c r="H22" i="201"/>
  <c r="H37" i="201"/>
  <c r="G22" i="201"/>
  <c r="G37" i="201"/>
  <c r="V20" i="201"/>
  <c r="O20" i="201"/>
  <c r="S20" i="201"/>
  <c r="M20" i="201"/>
  <c r="J20" i="201"/>
  <c r="V18" i="201"/>
  <c r="S18" i="201"/>
  <c r="O18" i="201"/>
  <c r="M18" i="201"/>
  <c r="J18" i="201"/>
  <c r="F18" i="201"/>
  <c r="V16" i="201"/>
  <c r="S16" i="201"/>
  <c r="M16" i="201"/>
  <c r="J16" i="201"/>
  <c r="V14" i="201"/>
  <c r="S14" i="201"/>
  <c r="S12" i="201"/>
  <c r="O14" i="201"/>
  <c r="M14" i="201"/>
  <c r="J14" i="201"/>
  <c r="F14" i="201"/>
  <c r="U12" i="201"/>
  <c r="T12" i="201"/>
  <c r="R12" i="201"/>
  <c r="R37" i="201"/>
  <c r="Q12" i="201"/>
  <c r="Q37" i="201"/>
  <c r="P12" i="201"/>
  <c r="M12" i="201"/>
  <c r="L12" i="201"/>
  <c r="K12" i="201"/>
  <c r="K37" i="201"/>
  <c r="I12" i="201"/>
  <c r="H12" i="201"/>
  <c r="G12" i="201"/>
  <c r="B100" i="91"/>
  <c r="B91" i="91"/>
  <c r="B75" i="91"/>
  <c r="B62" i="91"/>
  <c r="B19" i="91"/>
  <c r="B17" i="91"/>
  <c r="B4" i="56"/>
  <c r="D61" i="77"/>
  <c r="D25" i="77"/>
  <c r="D38" i="77"/>
  <c r="D52" i="77"/>
  <c r="A3" i="77"/>
  <c r="B2" i="77"/>
  <c r="A2" i="77"/>
  <c r="E39" i="122"/>
  <c r="E13" i="122"/>
  <c r="F13" i="122"/>
  <c r="G11" i="122"/>
  <c r="G10" i="122"/>
  <c r="G9" i="122"/>
  <c r="G8" i="122"/>
  <c r="L117" i="116"/>
  <c r="L123" i="116"/>
  <c r="D5" i="116"/>
  <c r="D5" i="117"/>
  <c r="J75" i="207"/>
  <c r="H74" i="207"/>
  <c r="K75" i="207"/>
  <c r="Q75" i="207"/>
  <c r="P75" i="207"/>
  <c r="L71" i="207"/>
  <c r="T74" i="207"/>
  <c r="N45" i="207"/>
  <c r="G52" i="202"/>
  <c r="F70" i="202"/>
  <c r="G27" i="202"/>
  <c r="G72" i="202"/>
  <c r="F44" i="202"/>
  <c r="F21" i="202"/>
  <c r="F11" i="202"/>
  <c r="F58" i="202"/>
  <c r="F64" i="202"/>
  <c r="R86" i="201"/>
  <c r="D38" i="205"/>
  <c r="E38" i="205"/>
  <c r="K83" i="201"/>
  <c r="E15" i="206"/>
  <c r="Q74" i="207"/>
  <c r="Q76" i="207"/>
  <c r="C9" i="206"/>
  <c r="F75" i="207"/>
  <c r="E9" i="206"/>
  <c r="H75" i="207"/>
  <c r="H76" i="207"/>
  <c r="C16" i="206"/>
  <c r="O75" i="207"/>
  <c r="H16" i="206"/>
  <c r="T75" i="207"/>
  <c r="Q86" i="201"/>
  <c r="T37" i="201"/>
  <c r="T86" i="201"/>
  <c r="G83" i="201"/>
  <c r="G86" i="201"/>
  <c r="T76" i="207"/>
  <c r="D55" i="77"/>
  <c r="F16" i="201"/>
  <c r="O16" i="201"/>
  <c r="F20" i="201"/>
  <c r="J22" i="201"/>
  <c r="P37" i="201"/>
  <c r="P86" i="201"/>
  <c r="F26" i="201"/>
  <c r="F32" i="201"/>
  <c r="O32" i="201"/>
  <c r="F34" i="201"/>
  <c r="O48" i="201"/>
  <c r="J46" i="201"/>
  <c r="F52" i="201"/>
  <c r="B12" i="205"/>
  <c r="D33" i="205"/>
  <c r="E33" i="205"/>
  <c r="F62" i="201"/>
  <c r="F60" i="201"/>
  <c r="J66" i="201"/>
  <c r="H64" i="201"/>
  <c r="J72" i="201"/>
  <c r="F74" i="201"/>
  <c r="O74" i="201"/>
  <c r="O72" i="201"/>
  <c r="O64" i="201"/>
  <c r="O75" i="201"/>
  <c r="F77" i="201"/>
  <c r="O78" i="201"/>
  <c r="O80" i="201"/>
  <c r="L33" i="207"/>
  <c r="N13" i="207"/>
  <c r="N11" i="207"/>
  <c r="E17" i="207"/>
  <c r="E20" i="207"/>
  <c r="N22" i="207"/>
  <c r="N25" i="207"/>
  <c r="E30" i="207"/>
  <c r="I42" i="207"/>
  <c r="I71" i="207"/>
  <c r="F9" i="206"/>
  <c r="E44" i="207"/>
  <c r="N44" i="207"/>
  <c r="N42" i="207"/>
  <c r="N71" i="207"/>
  <c r="E46" i="207"/>
  <c r="N46" i="207"/>
  <c r="E54" i="207"/>
  <c r="E55" i="207"/>
  <c r="N55" i="207"/>
  <c r="E61" i="207"/>
  <c r="E64" i="207"/>
  <c r="N64" i="207"/>
  <c r="K86" i="201"/>
  <c r="S22" i="201"/>
  <c r="S37" i="201"/>
  <c r="I86" i="201"/>
  <c r="D32" i="205"/>
  <c r="E32" i="205"/>
  <c r="S66" i="201"/>
  <c r="S64" i="201"/>
  <c r="I9" i="206"/>
  <c r="C15" i="206"/>
  <c r="O74" i="207"/>
  <c r="O76" i="207"/>
  <c r="I8" i="206"/>
  <c r="L74" i="207"/>
  <c r="I75" i="207"/>
  <c r="O12" i="201"/>
  <c r="M64" i="201"/>
  <c r="C8" i="206"/>
  <c r="F74" i="207"/>
  <c r="F76" i="207"/>
  <c r="G16" i="206"/>
  <c r="I16" i="206"/>
  <c r="S75" i="207"/>
  <c r="F16" i="206"/>
  <c r="R75" i="207"/>
  <c r="V12" i="201"/>
  <c r="H83" i="201"/>
  <c r="H86" i="201"/>
  <c r="D8" i="206"/>
  <c r="G74" i="207"/>
  <c r="E42" i="207"/>
  <c r="E71" i="207"/>
  <c r="E75" i="207"/>
  <c r="C10" i="205"/>
  <c r="D10" i="205"/>
  <c r="E10" i="205"/>
  <c r="I10" i="206"/>
  <c r="L75" i="207"/>
  <c r="F12" i="201"/>
  <c r="H8" i="206"/>
  <c r="K74" i="207"/>
  <c r="K76" i="207"/>
  <c r="E11" i="207"/>
  <c r="G75" i="207"/>
  <c r="J74" i="207"/>
  <c r="J76" i="207"/>
  <c r="S74" i="207"/>
  <c r="J12" i="201"/>
  <c r="J37" i="201"/>
  <c r="M22" i="201"/>
  <c r="M37" i="201"/>
  <c r="O28" i="201"/>
  <c r="O22" i="201"/>
  <c r="M46" i="201"/>
  <c r="S46" i="201"/>
  <c r="S83" i="201"/>
  <c r="F50" i="201"/>
  <c r="F58" i="201"/>
  <c r="B18" i="205"/>
  <c r="D18" i="205"/>
  <c r="E18" i="205"/>
  <c r="D39" i="205"/>
  <c r="E39" i="205"/>
  <c r="J60" i="201"/>
  <c r="O62" i="201"/>
  <c r="O60" i="201"/>
  <c r="F70" i="201"/>
  <c r="F73" i="201"/>
  <c r="F72" i="201"/>
  <c r="I11" i="207"/>
  <c r="I33" i="207"/>
  <c r="R11" i="207"/>
  <c r="R33" i="207"/>
  <c r="F10" i="218"/>
  <c r="K9" i="221"/>
  <c r="F10" i="235"/>
  <c r="H10" i="235"/>
  <c r="G14" i="236"/>
  <c r="D17" i="205"/>
  <c r="E17" i="205"/>
  <c r="D21" i="217"/>
  <c r="F22" i="217"/>
  <c r="P74" i="207"/>
  <c r="P76" i="207"/>
  <c r="V22" i="201"/>
  <c r="V46" i="201"/>
  <c r="V83" i="201"/>
  <c r="C44" i="205"/>
  <c r="E21" i="217"/>
  <c r="F21" i="218"/>
  <c r="H26" i="218"/>
  <c r="D12" i="205"/>
  <c r="E12" i="205"/>
  <c r="D31" i="205"/>
  <c r="E31" i="205"/>
  <c r="O50" i="201"/>
  <c r="C11" i="205"/>
  <c r="O54" i="201"/>
  <c r="F67" i="201"/>
  <c r="F66" i="201"/>
  <c r="U11" i="207"/>
  <c r="U33" i="207"/>
  <c r="N55" i="233"/>
  <c r="D76" i="233"/>
  <c r="E29" i="311"/>
  <c r="F29" i="218"/>
  <c r="E7" i="218"/>
  <c r="F7" i="218"/>
  <c r="C23" i="230"/>
  <c r="C23" i="226"/>
  <c r="F29" i="311"/>
  <c r="H76" i="233"/>
  <c r="C76" i="233"/>
  <c r="G76" i="233"/>
  <c r="H32" i="232"/>
  <c r="G19" i="232"/>
  <c r="G17" i="232"/>
  <c r="G45" i="232"/>
  <c r="H27" i="220"/>
  <c r="H52" i="220"/>
  <c r="G86" i="220"/>
  <c r="H78" i="220"/>
  <c r="L112" i="116"/>
  <c r="L14" i="116"/>
  <c r="G87" i="220"/>
  <c r="H87" i="220"/>
  <c r="G91" i="220"/>
  <c r="H91" i="220"/>
  <c r="G101" i="220"/>
  <c r="H101" i="220"/>
  <c r="G102" i="220"/>
  <c r="H102" i="220"/>
  <c r="G103" i="220"/>
  <c r="H103" i="220"/>
  <c r="H88" i="220"/>
  <c r="H89" i="220"/>
  <c r="H90" i="220"/>
  <c r="H93" i="220"/>
  <c r="H94" i="220"/>
  <c r="H95" i="220"/>
  <c r="H96" i="220"/>
  <c r="H97" i="220"/>
  <c r="H98" i="220"/>
  <c r="H100" i="220"/>
  <c r="C45" i="230"/>
  <c r="C48" i="230"/>
  <c r="D14" i="236"/>
  <c r="H17" i="235"/>
  <c r="F17" i="235"/>
  <c r="H18" i="235"/>
  <c r="F18" i="235"/>
  <c r="H16" i="235"/>
  <c r="F16" i="235"/>
  <c r="H13" i="235"/>
  <c r="H8" i="232"/>
  <c r="H25" i="232"/>
  <c r="D10" i="206"/>
  <c r="D13" i="205"/>
  <c r="D34" i="205"/>
  <c r="E34" i="205"/>
  <c r="D55" i="205"/>
  <c r="H11" i="202"/>
  <c r="F36" i="202"/>
  <c r="F62" i="202"/>
  <c r="F81" i="202"/>
  <c r="E10" i="206"/>
  <c r="B42" i="205"/>
  <c r="C42" i="205"/>
  <c r="B63" i="205"/>
  <c r="C63" i="205"/>
  <c r="H17" i="206"/>
  <c r="G17" i="206"/>
  <c r="E17" i="206"/>
  <c r="G19" i="202"/>
  <c r="G11" i="202"/>
  <c r="G48" i="202"/>
  <c r="G54" i="202"/>
  <c r="C17" i="206"/>
  <c r="H44" i="202"/>
  <c r="H64" i="202"/>
  <c r="G13" i="122"/>
  <c r="G65" i="202"/>
  <c r="G64" i="202"/>
  <c r="G46" i="202"/>
  <c r="H10" i="206"/>
  <c r="G70" i="202"/>
  <c r="G10" i="206"/>
  <c r="H21" i="202"/>
  <c r="D17" i="206"/>
  <c r="G60" i="202"/>
  <c r="G58" i="202"/>
  <c r="H70" i="202"/>
  <c r="C34" i="226"/>
  <c r="C35" i="226"/>
  <c r="C36" i="226"/>
  <c r="C40" i="226"/>
  <c r="B16" i="206"/>
  <c r="C19" i="235"/>
  <c r="F19" i="235"/>
  <c r="E19" i="232"/>
  <c r="E17" i="232"/>
  <c r="F19" i="232"/>
  <c r="D66" i="289"/>
  <c r="G21" i="202"/>
  <c r="C21" i="205"/>
  <c r="D23" i="205"/>
  <c r="F64" i="201"/>
  <c r="V37" i="201"/>
  <c r="V86" i="201"/>
  <c r="S86" i="201"/>
  <c r="O37" i="201"/>
  <c r="E33" i="207"/>
  <c r="E74" i="207"/>
  <c r="E76" i="207"/>
  <c r="C10" i="206"/>
  <c r="N33" i="207"/>
  <c r="J64" i="201"/>
  <c r="J83" i="201"/>
  <c r="J86" i="201"/>
  <c r="F22" i="201"/>
  <c r="F37" i="201"/>
  <c r="F86" i="201"/>
  <c r="E33" i="217"/>
  <c r="M83" i="201"/>
  <c r="B44" i="205"/>
  <c r="S76" i="207"/>
  <c r="G76" i="207"/>
  <c r="I15" i="206"/>
  <c r="I17" i="206"/>
  <c r="U74" i="207"/>
  <c r="U76" i="207"/>
  <c r="E45" i="232"/>
  <c r="D44" i="205"/>
  <c r="E44" i="205"/>
  <c r="D33" i="217"/>
  <c r="F21" i="217"/>
  <c r="H30" i="217"/>
  <c r="O46" i="201"/>
  <c r="O83" i="201"/>
  <c r="C23" i="205"/>
  <c r="L76" i="207"/>
  <c r="F8" i="206"/>
  <c r="B8" i="206"/>
  <c r="B10" i="206"/>
  <c r="I74" i="207"/>
  <c r="I76" i="207"/>
  <c r="H19" i="235"/>
  <c r="I19" i="235"/>
  <c r="H86" i="220"/>
  <c r="H104" i="220"/>
  <c r="G104" i="220"/>
  <c r="F15" i="206"/>
  <c r="R74" i="207"/>
  <c r="R76" i="207"/>
  <c r="B11" i="205"/>
  <c r="B21" i="205"/>
  <c r="F46" i="201"/>
  <c r="F83" i="201"/>
  <c r="B23" i="205"/>
  <c r="M86" i="201"/>
  <c r="G29" i="311"/>
  <c r="I29" i="311"/>
  <c r="C22" i="230"/>
  <c r="C24" i="230"/>
  <c r="C22" i="226"/>
  <c r="C24" i="226"/>
  <c r="H36" i="202"/>
  <c r="F84" i="202"/>
  <c r="E13" i="205"/>
  <c r="F17" i="232"/>
  <c r="F45" i="232"/>
  <c r="H19" i="232"/>
  <c r="H17" i="232"/>
  <c r="H45" i="232"/>
  <c r="E27" i="261"/>
  <c r="E28" i="261"/>
  <c r="F33" i="311"/>
  <c r="F67" i="311"/>
  <c r="L133" i="116"/>
  <c r="L135" i="116"/>
  <c r="M138" i="116"/>
  <c r="B9" i="206"/>
  <c r="D42" i="205"/>
  <c r="E42" i="205"/>
  <c r="E55" i="205"/>
  <c r="D65" i="205"/>
  <c r="E65" i="205"/>
  <c r="G44" i="202"/>
  <c r="D63" i="205"/>
  <c r="E63" i="205"/>
  <c r="G36" i="202"/>
  <c r="G62" i="202"/>
  <c r="H62" i="202"/>
  <c r="H81" i="202"/>
  <c r="G75" i="232"/>
  <c r="E23" i="205"/>
  <c r="C27" i="261"/>
  <c r="C28" i="261"/>
  <c r="E75" i="232"/>
  <c r="H84" i="202"/>
  <c r="B15" i="206"/>
  <c r="B17" i="206"/>
  <c r="F17" i="206"/>
  <c r="F10" i="206"/>
  <c r="F33" i="217"/>
  <c r="E28" i="311"/>
  <c r="O86" i="201"/>
  <c r="D11" i="205"/>
  <c r="C20" i="226"/>
  <c r="C21" i="226"/>
  <c r="C48" i="226"/>
  <c r="C9" i="225"/>
  <c r="C20" i="230"/>
  <c r="C11" i="230"/>
  <c r="F28" i="311"/>
  <c r="E33" i="311"/>
  <c r="E67" i="311"/>
  <c r="F75" i="232"/>
  <c r="H75" i="232"/>
  <c r="D27" i="261"/>
  <c r="D28" i="261"/>
  <c r="C10" i="230"/>
  <c r="C21" i="230"/>
  <c r="G81" i="202"/>
  <c r="G84" i="202"/>
  <c r="F30" i="311"/>
  <c r="F27" i="311"/>
  <c r="F65" i="311"/>
  <c r="E30" i="311"/>
  <c r="G28" i="311"/>
  <c r="C12" i="230"/>
  <c r="E11" i="205"/>
  <c r="D21" i="205"/>
  <c r="E21" i="205"/>
  <c r="G33" i="311"/>
  <c r="I33" i="311"/>
  <c r="C51" i="226"/>
  <c r="C10" i="225"/>
  <c r="G30" i="311"/>
  <c r="I30" i="311"/>
  <c r="E27" i="311"/>
  <c r="E65" i="311"/>
  <c r="I28" i="311"/>
  <c r="G67" i="311"/>
  <c r="G65" i="311"/>
  <c r="E81" i="311"/>
  <c r="I65" i="311"/>
  <c r="I27" i="311"/>
  <c r="G27" i="311"/>
  <c r="I67" i="311"/>
  <c r="C66" i="289"/>
  <c r="K138" i="117"/>
  <c r="L138" i="117"/>
  <c r="M138" i="117"/>
  <c r="J138" i="117"/>
  <c r="F14" i="333"/>
  <c r="E15" i="333"/>
  <c r="E14" i="333"/>
  <c r="C54" i="230" l="1"/>
  <c r="C13" i="225" s="1"/>
  <c r="C17" i="225" s="1"/>
  <c r="C12" i="225"/>
  <c r="C16" i="225" s="1"/>
  <c r="C24" i="225"/>
  <c r="C47" i="231"/>
  <c r="C25" i="225" s="1"/>
  <c r="G21" i="333"/>
  <c r="E10" i="311"/>
  <c r="G10" i="311" s="1"/>
  <c r="H10" i="311" s="1"/>
  <c r="H8" i="311" s="1"/>
  <c r="H83" i="311" s="1"/>
  <c r="F9" i="311"/>
  <c r="G11" i="333"/>
  <c r="G28" i="333" s="1"/>
  <c r="C28" i="225" l="1"/>
  <c r="G9" i="311"/>
  <c r="F51" i="311"/>
  <c r="F31" i="311" l="1"/>
  <c r="C32" i="225"/>
  <c r="I9" i="311"/>
  <c r="I8" i="311" s="1"/>
  <c r="G51" i="311"/>
  <c r="F75" i="311" l="1"/>
  <c r="G31" i="311"/>
  <c r="I31" i="311" s="1"/>
  <c r="I51" i="311"/>
  <c r="G75" i="311" l="1"/>
  <c r="F81" i="311"/>
  <c r="I75" i="311" l="1"/>
  <c r="I81" i="311" s="1"/>
  <c r="G81" i="311"/>
</calcChain>
</file>

<file path=xl/sharedStrings.xml><?xml version="1.0" encoding="utf-8"?>
<sst xmlns="http://schemas.openxmlformats.org/spreadsheetml/2006/main" count="3373" uniqueCount="1590">
  <si>
    <t>check</t>
  </si>
  <si>
    <t>YMR</t>
  </si>
  <si>
    <t>640/9</t>
  </si>
  <si>
    <t>Valeur du bilan après affectation du résultat</t>
  </si>
  <si>
    <t>FP en début de période</t>
  </si>
  <si>
    <t>FP en fin de période</t>
  </si>
  <si>
    <t>Moyenne des fonds propres</t>
  </si>
  <si>
    <t>Amortissements, réductions de valeur et autres charges non décaissées</t>
  </si>
  <si>
    <t>Valeurs disponibles et placements au début de la période</t>
  </si>
  <si>
    <t>Valeurs disponibles et placements à la fin de la période</t>
  </si>
  <si>
    <t>Impôt sur les sociétés et les personnes morales</t>
  </si>
  <si>
    <t>NE</t>
  </si>
  <si>
    <t>ACTIVATION RAB</t>
  </si>
  <si>
    <t>Immobilisations corporelles : Plus-value RAB (3)</t>
  </si>
  <si>
    <t>Rémunération nette des capitaux investis</t>
  </si>
  <si>
    <t>TAUX D'INFLATION (%)</t>
  </si>
  <si>
    <t>% groupe de client par rapport à l'ensemble</t>
  </si>
  <si>
    <t>VUE D'ENSEMBLE DES VARIABLES UTILISEES</t>
  </si>
  <si>
    <t>Charges financières</t>
  </si>
  <si>
    <t>Tableau 6B</t>
  </si>
  <si>
    <t>Tableau 6C</t>
  </si>
  <si>
    <t>Tableau 6D</t>
  </si>
  <si>
    <t>Tableau 6E</t>
  </si>
  <si>
    <t>Tableau 6F</t>
  </si>
  <si>
    <t>Tableau 6G</t>
  </si>
  <si>
    <t>Tableau 6H</t>
  </si>
  <si>
    <t>Tableau 6I</t>
  </si>
  <si>
    <t>Tableau 6J</t>
  </si>
  <si>
    <t>Tableau 6L</t>
  </si>
  <si>
    <t>Tableau 6M</t>
  </si>
  <si>
    <t>Total entrant (coûts)</t>
  </si>
  <si>
    <t>régularisations</t>
  </si>
  <si>
    <t>Total sortant (revenus)</t>
  </si>
  <si>
    <t>OPEX OSP</t>
  </si>
  <si>
    <t>Non cadres</t>
  </si>
  <si>
    <t>Membres du personnel Cadres + non cadres</t>
  </si>
  <si>
    <t>Nombre ETP sur investissements activés</t>
  </si>
  <si>
    <t>Nombre ETP sur OSP</t>
  </si>
  <si>
    <t>Nombre ETP OPEX</t>
  </si>
  <si>
    <t>Tableau 20B : Évolution de l'effectif du personnel en ETP</t>
  </si>
  <si>
    <t>Section</t>
  </si>
  <si>
    <t>Centre de coûts</t>
  </si>
  <si>
    <t>Total final</t>
  </si>
  <si>
    <t>Delta année budgétaire</t>
  </si>
  <si>
    <t>Effectif du personnel année budgétaire</t>
  </si>
  <si>
    <t xml:space="preserve">Nouveaux engagements </t>
  </si>
  <si>
    <t>Pension</t>
  </si>
  <si>
    <t>Départs</t>
  </si>
  <si>
    <t>D</t>
  </si>
  <si>
    <t>Postes de tarif</t>
  </si>
  <si>
    <t>Wallonie</t>
  </si>
  <si>
    <t>Fédéral</t>
  </si>
  <si>
    <t>Surcharges ou prélèvements visant à financer les obligations de service public</t>
  </si>
  <si>
    <t>Contributions visant à couvrir les coûts échoués</t>
  </si>
  <si>
    <t>Charges des pensions non capitalisées</t>
  </si>
  <si>
    <t>Tous les engagements pour les fonds de pension des GRD</t>
  </si>
  <si>
    <t>Total des impôts, prélèvements, surcharges, contributions et rétributions</t>
  </si>
  <si>
    <t>Budget total (impôts, prélèvements, surcharges, contributions et rétributions) / Budget total</t>
  </si>
  <si>
    <t>Cadres </t>
  </si>
  <si>
    <t>montants en €</t>
  </si>
  <si>
    <t>nbre équivalents temps plein</t>
  </si>
  <si>
    <t>€ / équivalent temps plein</t>
  </si>
  <si>
    <t>Coûts de personnel</t>
  </si>
  <si>
    <t>Rémunérations et avantages sociaux directs</t>
  </si>
  <si>
    <t>Cotisations sociales patronales</t>
  </si>
  <si>
    <t>Primes patronales pour assurance extra-légale</t>
  </si>
  <si>
    <t>Autres coûts de personnel</t>
  </si>
  <si>
    <t>Total coûts de personnel</t>
  </si>
  <si>
    <t xml:space="preserve">Autres données </t>
  </si>
  <si>
    <t>Nombre moyen d'heures prestées</t>
  </si>
  <si>
    <t>Coût horaire moyen</t>
  </si>
  <si>
    <t>Achat d'énergie</t>
  </si>
  <si>
    <t xml:space="preserve">   Quantité (MWh)</t>
  </si>
  <si>
    <t xml:space="preserve">   Prix d'achat moyen (€ / MWh)</t>
  </si>
  <si>
    <t xml:space="preserve">   Coûts d'acquisition (€)</t>
  </si>
  <si>
    <t xml:space="preserve">   Rémunération réseau de distribution (€)</t>
  </si>
  <si>
    <t>Vente d'énergie</t>
  </si>
  <si>
    <t xml:space="preserve">   Prix de vente moyen (€ / kWh)</t>
  </si>
  <si>
    <t xml:space="preserve">   Revenu total (€)</t>
  </si>
  <si>
    <t>Coûts administratifs</t>
  </si>
  <si>
    <t>Taux d'imposition (en %)</t>
  </si>
  <si>
    <t>IMMOBILISATIONS</t>
  </si>
  <si>
    <t>VII. Créances à un an au plus</t>
  </si>
  <si>
    <t>VII. Placements d'argent</t>
  </si>
  <si>
    <t xml:space="preserve">V. Bénéfice reporté </t>
  </si>
  <si>
    <t>VI. Subsides en capital</t>
  </si>
  <si>
    <t>VII. Dettes à plus d'un an</t>
  </si>
  <si>
    <t>A. Dettes &gt; 1 an échéant dans l'année</t>
  </si>
  <si>
    <t>Cash-flow d'activités opérationnelles</t>
  </si>
  <si>
    <t>Détail</t>
  </si>
  <si>
    <t>Somme</t>
  </si>
  <si>
    <t xml:space="preserve">Résultat net de l'année comptable </t>
  </si>
  <si>
    <t>Adaptations pour :</t>
  </si>
  <si>
    <t>Plus-values sur vente d'actifs</t>
  </si>
  <si>
    <t xml:space="preserve">Mutations dans le fonds de roulement : </t>
  </si>
  <si>
    <t>Stocks</t>
  </si>
  <si>
    <t>Créances à court terme</t>
  </si>
  <si>
    <t>Comptes de régularisation (actif)</t>
  </si>
  <si>
    <t>Dettes à court terme (sauf dividendes à verser)</t>
  </si>
  <si>
    <t>Comptes de régularisation (passif)</t>
  </si>
  <si>
    <t>CASH-FLOW NET D'ACTIFS OPÉRATIONNELS (A)</t>
  </si>
  <si>
    <t>Cash-flow d'activités d'investissement</t>
  </si>
  <si>
    <t>Investissement (net) en immobilisations incorporelles</t>
  </si>
  <si>
    <t>Désinvestissement (net) en immobilisations incorporelles</t>
  </si>
  <si>
    <t>Investissement (net) en immobilisations corporelles</t>
  </si>
  <si>
    <t>Désinvestissement (net) en immobilisations corporelles</t>
  </si>
  <si>
    <t>Investissement (net) en immobilisations financières</t>
  </si>
  <si>
    <t>Désinvestissement (net) en immobilisations financières</t>
  </si>
  <si>
    <t>CASH-FLOW EN ACTIVITÉS D'INVESTISSEMENT (B)</t>
  </si>
  <si>
    <t>Cash-flow d'activités de financement</t>
  </si>
  <si>
    <t>Revenu de dettes à long terme</t>
  </si>
  <si>
    <t>Remboursement de dettes à long terme</t>
  </si>
  <si>
    <t>Augmentations de capital</t>
  </si>
  <si>
    <t>Diminutions de capital</t>
  </si>
  <si>
    <t>Dividendes de l'année comptable N</t>
  </si>
  <si>
    <t>Dividendes de l'année comptable payés seulement l'année suivante</t>
  </si>
  <si>
    <t>Dividendes de l'année précédente payés seulement cette année ici</t>
  </si>
  <si>
    <t xml:space="preserve">CASH-FLOW NET EN ACTIVITÉS DE FINANCEMENT (C) </t>
  </si>
  <si>
    <t>CASH-FLOW NET (A+B+C)</t>
  </si>
  <si>
    <t>Télétransmission / Fibres optiques</t>
  </si>
  <si>
    <t>Outillage et mobilier</t>
  </si>
  <si>
    <t>Matériel roulant</t>
  </si>
  <si>
    <t>Installation labo</t>
  </si>
  <si>
    <t>Installation administrative (informatique et bureaux)</t>
  </si>
  <si>
    <t>Compteurs à budget</t>
  </si>
  <si>
    <t>Total général</t>
  </si>
  <si>
    <t>Postes d'actif</t>
  </si>
  <si>
    <t>Pourcentages d'amortissement</t>
  </si>
  <si>
    <t>Base d'amortissement (*)</t>
  </si>
  <si>
    <t>Amortissements cumulés</t>
  </si>
  <si>
    <t>Amortissements sur la valeur d'acquisition historique</t>
  </si>
  <si>
    <t>valeur d'acquisition complètement amortie</t>
  </si>
  <si>
    <t>actifs encore à amortir à la valeur d'acquisition</t>
  </si>
  <si>
    <t>Chiffres du bilan</t>
  </si>
  <si>
    <t>Corrections</t>
  </si>
  <si>
    <t>(31/12/20XX - 1)</t>
  </si>
  <si>
    <t>ACTIFS</t>
  </si>
  <si>
    <t>Stocks et commandes en cours d'exécution (3)</t>
  </si>
  <si>
    <t>Créances à un an au plus (40 / 41)</t>
  </si>
  <si>
    <t>Valeurs disponibles (54 / 55 / 56 / 57 / 58)</t>
  </si>
  <si>
    <t>Comptes de régularisation (490 / 491)</t>
  </si>
  <si>
    <t>Dettes à un an au plus (44 / 45 / 46 / 48)</t>
  </si>
  <si>
    <t>Comptes de régularisation (492 / 493)</t>
  </si>
  <si>
    <t>Le GRD justifie le montant des liquidités opérationnelles nécessaires prélevées.</t>
  </si>
  <si>
    <t>en €</t>
  </si>
  <si>
    <t>Investissements</t>
  </si>
  <si>
    <t>Investissements de remplacement</t>
  </si>
  <si>
    <t xml:space="preserve">Investissements d'extension </t>
  </si>
  <si>
    <t>Subventions</t>
  </si>
  <si>
    <t>Désinvestissements</t>
  </si>
  <si>
    <t>Total (6) = (4)+(5)</t>
  </si>
  <si>
    <t>Total valeur comptable nette (4)=(1)+(2)-(3)</t>
  </si>
  <si>
    <t>Indexation historique (2)</t>
  </si>
  <si>
    <t>Amortissements cumulés (3)</t>
  </si>
  <si>
    <t>Plus-value RAB (2%) (5)</t>
  </si>
  <si>
    <t xml:space="preserve">Amortissements  </t>
  </si>
  <si>
    <t>Interventions d'utilisateurs du réseau</t>
  </si>
  <si>
    <t>Bâtiments industriels</t>
  </si>
  <si>
    <t>Bâtiments administratifs</t>
  </si>
  <si>
    <t>SURCHARGES DIVERSES</t>
  </si>
  <si>
    <t>DIFFERENCE</t>
  </si>
  <si>
    <t>Obligations de service public</t>
  </si>
  <si>
    <t>(en €)</t>
  </si>
  <si>
    <t>Plans de pension attribués (y compris décès)</t>
  </si>
  <si>
    <t>Sortie / pension anticipée</t>
  </si>
  <si>
    <t>Total des provisions pour pensions</t>
  </si>
  <si>
    <t>Variation de dettes en relation avec les pensions</t>
  </si>
  <si>
    <t>Dette estimée en relation avec les pensions au début de la période</t>
  </si>
  <si>
    <t>Charges imputées à l'année de service</t>
  </si>
  <si>
    <t>Charges d'intérêt</t>
  </si>
  <si>
    <t>Contributions des travailleurs au plan</t>
  </si>
  <si>
    <t>Indemnités payées</t>
  </si>
  <si>
    <t>Gain actuariel (perte)</t>
  </si>
  <si>
    <t>Dette estimée en relation avec les pensions à la fin de la période</t>
  </si>
  <si>
    <t>Modifications dans les placements d'actifs</t>
  </si>
  <si>
    <t>Valeur réelle des placements d'actifs au début de la période</t>
  </si>
  <si>
    <t>Rendement attendu des placements d'actifs</t>
  </si>
  <si>
    <t>Contributions de la société</t>
  </si>
  <si>
    <t>Contributions des participants au plan</t>
  </si>
  <si>
    <t>Valeur réelle des placements d'actifs à la fin de la période</t>
  </si>
  <si>
    <t>Obligations actuarielles à la fin de la période</t>
  </si>
  <si>
    <t>Valeur réelle des fonds à la fin de la période</t>
  </si>
  <si>
    <t>Excédent (+) / manque (-)</t>
  </si>
  <si>
    <t>Niveau de couverture</t>
  </si>
  <si>
    <t>Répartition des placements d'actifs</t>
  </si>
  <si>
    <t>Actions - Zone Euro</t>
  </si>
  <si>
    <t>Actions - En dehors de la zone Euro</t>
  </si>
  <si>
    <t>Obligations d'état -Zone Euro</t>
  </si>
  <si>
    <t>Autres obligations - Zone Euro</t>
  </si>
  <si>
    <t>Autres obligations - En dehors de la zone Euro</t>
  </si>
  <si>
    <t>Biens immobiliers</t>
  </si>
  <si>
    <t>Autres rémunérations à des pensionnés</t>
  </si>
  <si>
    <t xml:space="preserve">   Avantages tarifaires</t>
  </si>
  <si>
    <t xml:space="preserve">   Soins de santé</t>
  </si>
  <si>
    <t xml:space="preserve">   Autres</t>
  </si>
  <si>
    <t>Hypothèses actuarielles</t>
  </si>
  <si>
    <t>Taux d'actualisation</t>
  </si>
  <si>
    <t>Pourcentage d'inflation</t>
  </si>
  <si>
    <t>Pourcentage d'augmentation des salaires (hors inflation)</t>
  </si>
  <si>
    <t>Augmentation escomptée des coûts de santé</t>
  </si>
  <si>
    <t>Augmentation escomptée des avantages tarifaires</t>
  </si>
  <si>
    <t>#EAN's</t>
  </si>
  <si>
    <t>% intérêt</t>
  </si>
  <si>
    <t>Total emprunts LT</t>
  </si>
  <si>
    <t>Total emprunts CT</t>
  </si>
  <si>
    <t>Coûts gérables</t>
  </si>
  <si>
    <t xml:space="preserve">#74 (signe négatif pour un produit positif) </t>
  </si>
  <si>
    <t>Différence</t>
  </si>
  <si>
    <t>Coûts NON gérables</t>
  </si>
  <si>
    <t xml:space="preserve">#72 (signe négatif pour un produit positif) </t>
  </si>
  <si>
    <t xml:space="preserve">#75 (signe négatif pour un produit positif) </t>
  </si>
  <si>
    <t xml:space="preserve">#76 (signe négatif pour un produit positif) </t>
  </si>
  <si>
    <t>Total coûts NON gérables - EUR</t>
  </si>
  <si>
    <t>POURCENTAGES D'AMORTISSEMENT (%)</t>
  </si>
  <si>
    <t>TCC, télécommande, installation dispatching</t>
  </si>
  <si>
    <t>GESTIONNAIRE DU RESEAU DE DISTRIBUTION :</t>
  </si>
  <si>
    <t>ACTIVITE :</t>
  </si>
  <si>
    <t>VERSION :</t>
  </si>
  <si>
    <t>facteur d'illiquidité (%)</t>
  </si>
  <si>
    <t>Prime de risque du marché (%)</t>
  </si>
  <si>
    <t>Bêta (coefficient)</t>
  </si>
  <si>
    <t>INDICE DES PRIX (%)</t>
  </si>
  <si>
    <t>PROVISIONS</t>
  </si>
  <si>
    <t xml:space="preserve"> 10/15</t>
  </si>
  <si>
    <t>G/NG</t>
  </si>
  <si>
    <t>G</t>
  </si>
  <si>
    <t>NG</t>
  </si>
  <si>
    <t>Total</t>
  </si>
  <si>
    <t>Tarif pour la gestion du système</t>
  </si>
  <si>
    <t>Gestionnaire du réseau de distribution</t>
  </si>
  <si>
    <t>ACTIVITE</t>
  </si>
  <si>
    <t>VERSION</t>
  </si>
  <si>
    <t>Surcharges en vue de la couverture des frais de fonctionnement de l'instance de régulation</t>
  </si>
  <si>
    <t>Contributions en vue de la couverture des coûts échoués</t>
  </si>
  <si>
    <t>a.) Charges de pension non capitalisées</t>
  </si>
  <si>
    <t xml:space="preserve">- Charges de pension non capitalisées (capital) </t>
  </si>
  <si>
    <t>- Charges de pension non capitalisées - rentes</t>
  </si>
  <si>
    <t xml:space="preserve">- Charges de pension non capitalisées - charges financières </t>
  </si>
  <si>
    <t xml:space="preserve">Charges de pension non capitalisées - Transfert à l'actif </t>
  </si>
  <si>
    <t>b.) toutes obligations envers les fonds de pension …</t>
  </si>
  <si>
    <t>- Charges de pension non capitalisées</t>
  </si>
  <si>
    <t xml:space="preserve">Impôt sur les sociétés et personnes juridiques </t>
  </si>
  <si>
    <t xml:space="preserve">Autres impôts, prélèvements, surcharges, contributions et rétributions locales, provinciales, régionales et fédérales </t>
  </si>
  <si>
    <t>TOTAL DES TARIFS PERIODIQUES</t>
  </si>
  <si>
    <t>TOTAL GENERAL</t>
  </si>
  <si>
    <t>GESTIONNAIRE DE RES. DE DISTRIBUTION</t>
  </si>
  <si>
    <t>MODELE DE RAPPORT</t>
  </si>
  <si>
    <t>Correction par maximum de coûts contrôlables</t>
  </si>
  <si>
    <t>TARIF POUR LA GESTION DE SYSTEME</t>
  </si>
  <si>
    <t>Tarif pour la gestion de système</t>
  </si>
  <si>
    <t>Gestion commerciale des contracts d'accès</t>
  </si>
  <si>
    <t>Gestion du réseau de distribution et suivi des échanges d'énergie</t>
  </si>
  <si>
    <t>Coût d'exploitation de la gestion du système</t>
  </si>
  <si>
    <t>Coûts de financement des actifs liés à la gestion du système</t>
  </si>
  <si>
    <t>Controle de la qualité de l'approvisionnement et de la stabilité du réseau</t>
  </si>
  <si>
    <t xml:space="preserve">TARIF REMUNERANT LA MISE A DISPOSITION D'APPAREILS </t>
  </si>
  <si>
    <t>DE MESURE, DE COMPTAGE ET DE RELEVE</t>
  </si>
  <si>
    <t>TARIF POUR LES OBLIGATIONS DE SERVICE PUBLIC</t>
  </si>
  <si>
    <t>TARIF AU SUJET DES IMPOTS, PRELEVEMENTS, SURCHARGES, CONTRIBUTIONS ET RETRIBUTIONS</t>
  </si>
  <si>
    <t>Surcharges et prélèvements relatifs au financement des obligations de service public</t>
  </si>
  <si>
    <t>TARIFS PERIODIQUES</t>
  </si>
  <si>
    <t>TARIFS D'UTILISATION DU RESEAU DE DISTRIBUTION</t>
  </si>
  <si>
    <t>TARIF DE BASE POUR L'UTILISATION DU RESEAU DE DISTRIBUTION (tarif pour puissance souscrite et supplémentaire)</t>
  </si>
  <si>
    <t>Coûts de dossier</t>
  </si>
  <si>
    <t>Frais des services techniques</t>
  </si>
  <si>
    <t>Frais de services généraux</t>
  </si>
  <si>
    <t>Provisions</t>
  </si>
  <si>
    <t>Frais de gestion de la clientèle</t>
  </si>
  <si>
    <t>Redevances et cotisations diverses</t>
  </si>
  <si>
    <t xml:space="preserve">frais de redevances facturées par d'autres sociétés/GRD </t>
  </si>
  <si>
    <t xml:space="preserve">revenus de redevances facturées à d'autres sociétés/GRD </t>
  </si>
  <si>
    <t>Frais récupérés</t>
  </si>
  <si>
    <t>Résultat des travaux pour compte de tiers</t>
  </si>
  <si>
    <t>Frais transférés</t>
  </si>
  <si>
    <t>Frais transférés aux immobilisations</t>
  </si>
  <si>
    <t>Frais transférés aux autres comptes d'exploitation</t>
  </si>
  <si>
    <t>Produits financiers</t>
  </si>
  <si>
    <t>Charges exceptionnelles</t>
  </si>
  <si>
    <t>Produits exceptionnels</t>
  </si>
  <si>
    <t>Coûts d'installations hors infrastructure (= installations mixtes)</t>
  </si>
  <si>
    <t>Amortissements</t>
  </si>
  <si>
    <t>Autres coûts</t>
  </si>
  <si>
    <t>Coût d'étude, de construction et d'entretien de l'infrastructure</t>
  </si>
  <si>
    <t>Etudes</t>
  </si>
  <si>
    <t xml:space="preserve">autres coûts </t>
  </si>
  <si>
    <t>Autres coûts relatifs à l'infrastructure</t>
  </si>
  <si>
    <t>E. Réductions de valeur sur stocks, sur commandes en</t>
  </si>
  <si>
    <t xml:space="preserve">    cours d'exécution et sur créances commerciales</t>
  </si>
  <si>
    <t xml:space="preserve">    (dotations +, reprises -)</t>
  </si>
  <si>
    <t>F. Provisions pour risques et charges</t>
  </si>
  <si>
    <t xml:space="preserve">    (dotations +, utilisations et reprises -)</t>
  </si>
  <si>
    <t>G. Autres charges d'exploitation</t>
  </si>
  <si>
    <t>H. Charges d'exploitation portées à l'actif au titre de frais</t>
  </si>
  <si>
    <t xml:space="preserve">    de restructuration</t>
  </si>
  <si>
    <t>V. Charges financières</t>
  </si>
  <si>
    <t>VIII. Charges exceptionnelles</t>
  </si>
  <si>
    <t>IX bis. B. Transfert</t>
  </si>
  <si>
    <t xml:space="preserve"> aux impôts différés</t>
  </si>
  <si>
    <t>X. A. Impôts</t>
  </si>
  <si>
    <t>XI. Bénéfice de l'exercice (*)</t>
  </si>
  <si>
    <t>total produits</t>
  </si>
  <si>
    <t>total charges</t>
  </si>
  <si>
    <t>résultat</t>
  </si>
  <si>
    <t>ACTIF</t>
  </si>
  <si>
    <t>ACTIFS IMMOBILISES</t>
  </si>
  <si>
    <t>I. Frais d'établissement</t>
  </si>
  <si>
    <t>II. Immobilisations incorporelles</t>
  </si>
  <si>
    <t>III. Immobilisations corporelles</t>
  </si>
  <si>
    <t>IV. Immobilisations financières</t>
  </si>
  <si>
    <t>ACTIFS CIRCULANTS</t>
  </si>
  <si>
    <t>V. Créances à plus d'un an</t>
  </si>
  <si>
    <t>VI. Stocks et commandes en cours d'exécution</t>
  </si>
  <si>
    <t>VII. Créances à plus d'un an</t>
  </si>
  <si>
    <t>VIII. Placements de trésorerie</t>
  </si>
  <si>
    <t>IX. Valeurs disponibles</t>
  </si>
  <si>
    <t>X. Comptes de régularisation</t>
  </si>
  <si>
    <t>TOTAL DE L'ACTIF</t>
  </si>
  <si>
    <t>PASSIF</t>
  </si>
  <si>
    <t>CAPITAUX PROPRES</t>
  </si>
  <si>
    <t>I. Capital</t>
  </si>
  <si>
    <t>II. Primes d'émission</t>
  </si>
  <si>
    <t>III. Plus-values de réévaluation</t>
  </si>
  <si>
    <t>IV. Réserves</t>
  </si>
  <si>
    <t>V. Bénéfice reporté</t>
  </si>
  <si>
    <t>VI.Subsides en capital</t>
  </si>
  <si>
    <t>VII. Provisions et impôts différés</t>
  </si>
  <si>
    <t>DETTES</t>
  </si>
  <si>
    <t>VIII. Dettes à plus d'un an</t>
  </si>
  <si>
    <t>A. Dettes financières</t>
  </si>
  <si>
    <t>Etablissements de crédit</t>
  </si>
  <si>
    <t>Autres emprunts</t>
  </si>
  <si>
    <t>D. Autres dettes</t>
  </si>
  <si>
    <t>IX. Dettes à un an au plus</t>
  </si>
  <si>
    <t>A. Dettes &gt; 1an échéant dans l'année</t>
  </si>
  <si>
    <t>B. Dettes financières</t>
  </si>
  <si>
    <t>C. Dettes commerciales</t>
  </si>
  <si>
    <t>D. Acomptes reçus sur commandes</t>
  </si>
  <si>
    <t>E. Dettes fiscales, salariales et sociales</t>
  </si>
  <si>
    <t>F. Autres dettes</t>
  </si>
  <si>
    <t>TOTAL DU PASSIF</t>
  </si>
  <si>
    <t>Tableau explicatif</t>
  </si>
  <si>
    <t>COUTS</t>
  </si>
  <si>
    <t>#64</t>
  </si>
  <si>
    <t>#65</t>
  </si>
  <si>
    <t>#66</t>
  </si>
  <si>
    <t>631/4</t>
  </si>
  <si>
    <t>635/7</t>
  </si>
  <si>
    <t>640/8</t>
  </si>
  <si>
    <t>670/3</t>
  </si>
  <si>
    <t>70/67</t>
  </si>
  <si>
    <t>60/67</t>
  </si>
  <si>
    <t>70/74</t>
  </si>
  <si>
    <t>67/70</t>
  </si>
  <si>
    <t>70/77</t>
  </si>
  <si>
    <t>1.1.</t>
  </si>
  <si>
    <t>5.</t>
  </si>
  <si>
    <t>60/64</t>
  </si>
  <si>
    <t>€</t>
  </si>
  <si>
    <t xml:space="preserve"> P</t>
  </si>
  <si>
    <t>50/53</t>
  </si>
  <si>
    <t>Cash</t>
  </si>
  <si>
    <t>GRD</t>
  </si>
  <si>
    <t>Autres</t>
  </si>
  <si>
    <t>TOTAL</t>
  </si>
  <si>
    <t>PRODUITS</t>
  </si>
  <si>
    <t>I. Ventes et prestations</t>
  </si>
  <si>
    <t>A. Chiffre d'affaires</t>
  </si>
  <si>
    <t>B. Augmentation (réduction) des en-cours de fabrication,</t>
  </si>
  <si>
    <t xml:space="preserve">    des produits finis et des commandes en cours</t>
  </si>
  <si>
    <t xml:space="preserve">    d'exécution (+)(-)</t>
  </si>
  <si>
    <t>C. Production immobilisée</t>
  </si>
  <si>
    <t>D. Autres produits d'exploitation</t>
  </si>
  <si>
    <t>IV. Produits financiers</t>
  </si>
  <si>
    <t>VII. Produits exceptionnels</t>
  </si>
  <si>
    <t xml:space="preserve">IX bis. A. Prélèvements sur les impôts </t>
  </si>
  <si>
    <t xml:space="preserve"> différés</t>
  </si>
  <si>
    <t>X. B. Régularisation d'impôts et reprises</t>
  </si>
  <si>
    <t>XI. Perte de l'exercice</t>
  </si>
  <si>
    <t>CHARGES</t>
  </si>
  <si>
    <t>II. Coût des ventes et des prestations</t>
  </si>
  <si>
    <t>A. Approvisionnements et marchandises</t>
  </si>
  <si>
    <t>B. Services et biens divers</t>
  </si>
  <si>
    <t>C. Rémunérations, charges sociales et pensions</t>
  </si>
  <si>
    <t>D. Amortissements et réductions de valeur sur frais</t>
  </si>
  <si>
    <t xml:space="preserve">    d'établissement, sur immobilisations incorporelles et </t>
  </si>
  <si>
    <t xml:space="preserve">    corporelles</t>
  </si>
  <si>
    <t>(1)</t>
  </si>
  <si>
    <t>(2)</t>
  </si>
  <si>
    <t>…</t>
  </si>
  <si>
    <t>-</t>
  </si>
  <si>
    <t>EUR</t>
  </si>
  <si>
    <t>#61</t>
  </si>
  <si>
    <t>#62</t>
  </si>
  <si>
    <t>(4)</t>
  </si>
  <si>
    <t>(5)</t>
  </si>
  <si>
    <t>alfa</t>
  </si>
  <si>
    <t>(1+alfa)</t>
  </si>
  <si>
    <t>kW</t>
  </si>
  <si>
    <t>kWh</t>
  </si>
  <si>
    <t>AMR</t>
  </si>
  <si>
    <t>MMR</t>
  </si>
  <si>
    <t>Codes</t>
  </si>
  <si>
    <t>20/28</t>
  </si>
  <si>
    <t>20</t>
  </si>
  <si>
    <t>21</t>
  </si>
  <si>
    <t>22/27</t>
  </si>
  <si>
    <t>28</t>
  </si>
  <si>
    <t>29/58</t>
  </si>
  <si>
    <t>29</t>
  </si>
  <si>
    <t>3</t>
  </si>
  <si>
    <t>40/41</t>
  </si>
  <si>
    <t>54/58</t>
  </si>
  <si>
    <t>490/1</t>
  </si>
  <si>
    <t>20/58</t>
  </si>
  <si>
    <t>Code</t>
  </si>
  <si>
    <t>10</t>
  </si>
  <si>
    <t>12</t>
  </si>
  <si>
    <t>13</t>
  </si>
  <si>
    <t>16</t>
  </si>
  <si>
    <t>17/49</t>
  </si>
  <si>
    <t>17</t>
  </si>
  <si>
    <t>170/4</t>
  </si>
  <si>
    <t>178/9</t>
  </si>
  <si>
    <t>42/48</t>
  </si>
  <si>
    <t>45</t>
  </si>
  <si>
    <t>47/48</t>
  </si>
  <si>
    <t>492/3</t>
  </si>
  <si>
    <t>10/49</t>
  </si>
  <si>
    <t>A -P</t>
  </si>
  <si>
    <t>#60</t>
  </si>
  <si>
    <t>#63</t>
  </si>
  <si>
    <t>1.</t>
  </si>
  <si>
    <t>2.</t>
  </si>
  <si>
    <t>3.</t>
  </si>
  <si>
    <t>4.</t>
  </si>
  <si>
    <t>4.1.</t>
  </si>
  <si>
    <t>4.2.</t>
  </si>
  <si>
    <t>4.3.</t>
  </si>
  <si>
    <t>gridfee</t>
  </si>
  <si>
    <t>1.1</t>
  </si>
  <si>
    <t>1.2.</t>
  </si>
  <si>
    <t>1.3.</t>
  </si>
  <si>
    <t>S &lt;= 33%</t>
  </si>
  <si>
    <t>Coûts activés</t>
  </si>
  <si>
    <t>Capital</t>
  </si>
  <si>
    <t>Primes d'émission</t>
  </si>
  <si>
    <t>Subsides en capital</t>
  </si>
  <si>
    <t>A titre d'information</t>
  </si>
  <si>
    <t>INVESTISSEMENTS DE REMPLACEMENT</t>
  </si>
  <si>
    <t>INVESTISSEMENTS D'EXTENSION</t>
  </si>
  <si>
    <t>POURCENTAGE DE RENDEMENT SECONDAIRE</t>
  </si>
  <si>
    <t xml:space="preserve"> </t>
  </si>
  <si>
    <t>Annexes:</t>
  </si>
  <si>
    <t>Total activité GRD gaz [4]</t>
  </si>
  <si>
    <t>Activité régulée GRD</t>
  </si>
  <si>
    <t xml:space="preserve">Activité non régulée </t>
  </si>
  <si>
    <t>Total activité GRD électricité [3]</t>
  </si>
  <si>
    <t>GRD GAZ</t>
  </si>
  <si>
    <t>GRD ELECTRICITE</t>
  </si>
  <si>
    <t>ACTIVITE GRD</t>
  </si>
  <si>
    <t>Autres activités (hors GRD)
[2]</t>
  </si>
  <si>
    <t xml:space="preserve">N°2: </t>
  </si>
  <si>
    <t xml:space="preserve">N°3: </t>
  </si>
  <si>
    <t xml:space="preserve">Différence absolue ([2]-[1]) </t>
  </si>
  <si>
    <t>Différence relative 
([2]-[1])/[1]</t>
  </si>
  <si>
    <t>[1]</t>
  </si>
  <si>
    <t>[2]</t>
  </si>
  <si>
    <t>[3]</t>
  </si>
  <si>
    <t>Fonds propres (après affectation du résultat)</t>
  </si>
  <si>
    <t>Plus values de réévaluation</t>
  </si>
  <si>
    <t>Reserves</t>
  </si>
  <si>
    <t xml:space="preserve">    Réserves légales </t>
  </si>
  <si>
    <t xml:space="preserve">    Réserves disponibles</t>
  </si>
  <si>
    <t xml:space="preserve">    Réserves indisponibles</t>
  </si>
  <si>
    <t xml:space="preserve">Bénéfice reporté ou perte reportée </t>
  </si>
  <si>
    <t>Total des fonds propres (après affectation du résultat)</t>
  </si>
  <si>
    <t>Total du passif</t>
  </si>
  <si>
    <t>ACTIVITES GRD (REGULEES + NON-REGULEES)</t>
  </si>
  <si>
    <t>Activité GRD électricité</t>
  </si>
  <si>
    <t>Activité GRD gaz</t>
  </si>
  <si>
    <t xml:space="preserve"> - EUR - </t>
  </si>
  <si>
    <t xml:space="preserve">Produits comptables </t>
  </si>
  <si>
    <t>Coûts comptable</t>
  </si>
  <si>
    <t>Résultat comptable</t>
  </si>
  <si>
    <t>(*) = marge équitable</t>
  </si>
  <si>
    <t>TARIFS NON-PERIODIQUES</t>
  </si>
  <si>
    <t>Tarif à application unique lié à l'étude d'orientation pour un nouveau raccordement ou pour l'adaptation d'un raccordement existant</t>
  </si>
  <si>
    <t>Tarif à application unique lié à l'étude de détail en vue de nouveaux équipements de raccordement / adaptation d'équipements de raccordement existants</t>
  </si>
  <si>
    <t>Tableau 6A</t>
  </si>
  <si>
    <t>Tableau 6</t>
  </si>
  <si>
    <t>Coûts OSP - Compteurs à budget</t>
  </si>
  <si>
    <t>Coûts OSP - Gestion de la clientèle (fournisseur social et fournisseur X)</t>
  </si>
  <si>
    <t xml:space="preserve">NG </t>
  </si>
  <si>
    <t>Coûts OSP - Déménagements problématiques (MOZA) et fins de contrat (EOC)</t>
  </si>
  <si>
    <t>Coûts OSP - Autres</t>
  </si>
  <si>
    <t>Transit</t>
  </si>
  <si>
    <t>Réductions de valeur</t>
  </si>
  <si>
    <t>Redevance occupation domaine public</t>
  </si>
  <si>
    <t>Autres éléments non-gérables</t>
  </si>
  <si>
    <t>Annexe:</t>
  </si>
  <si>
    <t>COMPTABILITE GENERALE</t>
  </si>
  <si>
    <t>COMPTABILITE ANALYTIQUE</t>
  </si>
  <si>
    <t>Coûts activés (activation interne)</t>
  </si>
  <si>
    <t>Charges de pension non-capitalisées</t>
  </si>
  <si>
    <t>Obligations vis-à-vis des fonds de pension</t>
  </si>
  <si>
    <t>Autres impôts locaux, provinciaux, régionaux ou fédéraux</t>
  </si>
  <si>
    <t>Total surcharges et prélèvements - EUR</t>
  </si>
  <si>
    <t>Total coûts NON gérables hors surcharges et prélèvements - EUR</t>
  </si>
  <si>
    <t>Valeur de départ actif régulé "primaire"</t>
  </si>
  <si>
    <t>Immobilisations corporelles régulées</t>
  </si>
  <si>
    <t>(au 1er janvier)</t>
  </si>
  <si>
    <t xml:space="preserve">Interventions d'utilisateurs du réseau </t>
  </si>
  <si>
    <t>Valeur d'acquisition (1)</t>
  </si>
  <si>
    <t>Valeur finale actif régulé "primaire"</t>
  </si>
  <si>
    <t>(au 31 décembre)</t>
  </si>
  <si>
    <t>Total valeur comptable nette (3)=(1)-(2)</t>
  </si>
  <si>
    <t>Amortissements cumulés (2)</t>
  </si>
  <si>
    <t>Immobilisations corporelles à la valeur d'acquisition historique (1)</t>
  </si>
  <si>
    <t>Investissements de remplacement
(signe positif)</t>
  </si>
  <si>
    <t>Investissements d'extension
(signe positif)</t>
  </si>
  <si>
    <t>Interventions d'utilisateurs du réseau (signe négatif)</t>
  </si>
  <si>
    <t>Subsides 
(signe négatif)</t>
  </si>
  <si>
    <t>Désinvestissements
(signe négatif)</t>
  </si>
  <si>
    <t>Amortissements et réductions de valeur
(signe négatif)</t>
  </si>
  <si>
    <t>Total mutations</t>
  </si>
  <si>
    <t>Immobilisations corporelles : Plus-value sur base de l'indexation historique (2)</t>
  </si>
  <si>
    <t>Total actif régulé "primaire" (1 + 2 + 3)</t>
  </si>
  <si>
    <t>Actif régulé "secondaire"</t>
  </si>
  <si>
    <t>Ces investissement sont liés au remplacement des actifs à la fin de leur durée de vie, aux investissements dans un dispositif de contrôle du réseau et de collecte d’informations, au déplacement de réseaux et aux investissements en faveur de l’environnement et les mesures prises pour améliorer la qualité de fourniture.</t>
  </si>
  <si>
    <t>Ces investissements sont liés au raccordement de nouveaux utilisateurs du réseau au réseau de distribution et aux renforcements du réseau existant afin de pouvoir répondre à une augmentation générale du volume d’énergie transportée.</t>
  </si>
  <si>
    <t>Questions spécifiques:</t>
  </si>
  <si>
    <t>Marge bénéficiaire équitable totale</t>
  </si>
  <si>
    <t>Marge bénéficiaire équitable totale après impôts</t>
  </si>
  <si>
    <t>Marge bénéficiaire équitable totale avant impôts</t>
  </si>
  <si>
    <t>Pourcentage de rendement primaire</t>
  </si>
  <si>
    <t>Paramètres de la formule du pourcentage de rendement primaire</t>
  </si>
  <si>
    <t>rente sans risque</t>
  </si>
  <si>
    <t>prime de risque (Rp)</t>
  </si>
  <si>
    <t xml:space="preserve">bêta </t>
  </si>
  <si>
    <t xml:space="preserve">(rente sans risque + Rp x Bêta) </t>
  </si>
  <si>
    <t xml:space="preserve">(1+alfa) * (rente sans risque + Rp x Bêta) </t>
  </si>
  <si>
    <t xml:space="preserve">Calcul du pourcentage de rendement primaire </t>
  </si>
  <si>
    <t>S &gt; 33% avec S maximal de 100%</t>
  </si>
  <si>
    <r>
      <rPr>
        <b/>
        <sz val="10"/>
        <rFont val="Arial"/>
        <family val="2"/>
      </rPr>
      <t>Pourcentage de rendement</t>
    </r>
    <r>
      <rPr>
        <sz val="10"/>
        <rFont val="Arial"/>
        <family val="2"/>
      </rPr>
      <t xml:space="preserve"> =</t>
    </r>
    <r>
      <rPr>
        <sz val="10"/>
        <color indexed="8"/>
        <rFont val="Arial"/>
        <family val="2"/>
      </rPr>
      <t xml:space="preserve"> 33% x (1+alfa) x (rente sans risque + (prime de risque x bêta))</t>
    </r>
  </si>
  <si>
    <t xml:space="preserve">                                           + (S - 33%) x (rente sans risque + 70 bp)</t>
  </si>
  <si>
    <t>Marge bénéficiaire équitable primaire après impôts (A)</t>
  </si>
  <si>
    <t>Marge bénéficiaire équitable primaire avant impôts (A) / (1-t)</t>
  </si>
  <si>
    <t>Pourcentage de rendement secondaire</t>
  </si>
  <si>
    <t>Paramètres de la formule du pourcentage de rendement secondaire</t>
  </si>
  <si>
    <t>Immobilisations corporelles régulées + logiciels</t>
  </si>
  <si>
    <t>Valeur de départ de l'actif régulé  "secondaire"</t>
  </si>
  <si>
    <t>Valeur finale de l'actif régulé  "secondaire"</t>
  </si>
  <si>
    <t>Actif</t>
  </si>
  <si>
    <t>description 1</t>
  </si>
  <si>
    <t>description 2</t>
  </si>
  <si>
    <t>Passif</t>
  </si>
  <si>
    <r>
      <t>S</t>
    </r>
    <r>
      <rPr>
        <b/>
        <vertAlign val="subscript"/>
        <sz val="10"/>
        <rFont val="Arial"/>
        <family val="2"/>
      </rPr>
      <t>primaire</t>
    </r>
    <r>
      <rPr>
        <b/>
        <sz val="10"/>
        <rFont val="Arial"/>
        <family val="2"/>
      </rPr>
      <t xml:space="preserve"> = Rapport moyenne FP 2013 / Valeur moyenne Actif régulé total 2013</t>
    </r>
  </si>
  <si>
    <t>Actif régulé en début de période</t>
  </si>
  <si>
    <t>Actif régulé en fin de période</t>
  </si>
  <si>
    <t>Actif régulé total en début de période</t>
  </si>
  <si>
    <t>Actif régulé total en fin de période</t>
  </si>
  <si>
    <t>Moyenne Actif régulé total</t>
  </si>
  <si>
    <r>
      <t>Calcul du paramètre S</t>
    </r>
    <r>
      <rPr>
        <b/>
        <vertAlign val="subscript"/>
        <sz val="10"/>
        <rFont val="Arial"/>
        <family val="2"/>
      </rPr>
      <t>primaire</t>
    </r>
  </si>
  <si>
    <t>Actif régulé</t>
  </si>
  <si>
    <t>Actif régulé primaire en début de période</t>
  </si>
  <si>
    <t>Actif régulé primaire en fin de période</t>
  </si>
  <si>
    <t>Actif régulé secondaire en début de période</t>
  </si>
  <si>
    <t>Actif régulé secondaire en fin de période</t>
  </si>
  <si>
    <t xml:space="preserve">Moyenne Actif régulé primaire </t>
  </si>
  <si>
    <t>Moyenne Actif régulé secondaire</t>
  </si>
  <si>
    <t>Marge bénéficiaire équitable primaire après impôts</t>
  </si>
  <si>
    <t>Marge bénéficiaire équitable primaire avant impôts</t>
  </si>
  <si>
    <t>Marge bénéficiaire équitable secondaire après impôts</t>
  </si>
  <si>
    <t>Marge bénéficiaire équitable secondaire avant impôts</t>
  </si>
  <si>
    <t>Tableau 14 : Calcul de la marge bénéficiaire équitable totale et comparaison avec la marge équitable AR 2008</t>
  </si>
  <si>
    <t>Marge bénéficiaire équitable selon AR 2008</t>
  </si>
  <si>
    <t>Marge bénéficiaire équitable AR 2008 après impôts</t>
  </si>
  <si>
    <t>Marge bénéficiaire équitable AR 2008 avant impôts</t>
  </si>
  <si>
    <r>
      <t>Calcul du paramètre S</t>
    </r>
    <r>
      <rPr>
        <b/>
        <vertAlign val="subscript"/>
        <sz val="10"/>
        <rFont val="Arial"/>
        <family val="2"/>
      </rPr>
      <t>secondaire</t>
    </r>
  </si>
  <si>
    <r>
      <t>S</t>
    </r>
    <r>
      <rPr>
        <b/>
        <vertAlign val="subscript"/>
        <sz val="10"/>
        <rFont val="Arial"/>
        <family val="2"/>
      </rPr>
      <t>secondaire</t>
    </r>
    <r>
      <rPr>
        <b/>
        <sz val="10"/>
        <rFont val="Arial"/>
        <family val="2"/>
      </rPr>
      <t xml:space="preserve"> = Rapport moyenne FP  / moyenne Actif régulé total </t>
    </r>
  </si>
  <si>
    <t>Calcul du pourcentage de rendement secondaire</t>
  </si>
  <si>
    <r>
      <rPr>
        <b/>
        <sz val="10"/>
        <color indexed="8"/>
        <rFont val="Arial"/>
        <family val="2"/>
      </rPr>
      <t>Pourcentage de rendement majoré</t>
    </r>
    <r>
      <rPr>
        <sz val="10"/>
        <color indexed="8"/>
        <rFont val="Arial"/>
        <family val="2"/>
      </rPr>
      <t xml:space="preserve"> = Pourcentage de rendement + </t>
    </r>
    <r>
      <rPr>
        <b/>
        <sz val="10"/>
        <color rgb="FFFF0000"/>
        <rFont val="Arial"/>
        <family val="2"/>
      </rPr>
      <t>100 pb</t>
    </r>
  </si>
  <si>
    <t>Tableau 14B : Calcul du pourcentage de rendement secondaire et de la marge bénéficiaire équitable secondaire</t>
  </si>
  <si>
    <t>Tableau 14A : Calcul du pourcentage de rendement primaire et de la marge bénéficiaire équitable primaire</t>
  </si>
  <si>
    <t>Calcul du paramètre S</t>
  </si>
  <si>
    <t>Besoin en fond de roulement en début de période</t>
  </si>
  <si>
    <t>Capitaux investis en début de période</t>
  </si>
  <si>
    <t>Besoin en fond de roulement en fin de période</t>
  </si>
  <si>
    <t>Capitaux investis en fin de période</t>
  </si>
  <si>
    <t>Moyenne Capitaux investis</t>
  </si>
  <si>
    <t>S = Rapport moyenne FP / moyenne Capitaux investis</t>
  </si>
  <si>
    <t>Paramètres de la formule du pourcentage de rendement selon AR 2008</t>
  </si>
  <si>
    <r>
      <rPr>
        <b/>
        <sz val="10"/>
        <rFont val="Arial"/>
        <family val="2"/>
      </rPr>
      <t>Pourcentage de rendement</t>
    </r>
    <r>
      <rPr>
        <sz val="10"/>
        <color indexed="8"/>
        <rFont val="Arial"/>
        <family val="2"/>
      </rPr>
      <t xml:space="preserve"> = </t>
    </r>
    <r>
      <rPr>
        <b/>
        <sz val="10"/>
        <color theme="1"/>
        <rFont val="Arial"/>
        <family val="2"/>
      </rPr>
      <t>33%</t>
    </r>
    <r>
      <rPr>
        <b/>
        <sz val="10"/>
        <color rgb="FFFF0000"/>
        <rFont val="Arial"/>
        <family val="2"/>
      </rPr>
      <t xml:space="preserve"> </t>
    </r>
    <r>
      <rPr>
        <sz val="10"/>
        <color indexed="8"/>
        <rFont val="Arial"/>
        <family val="2"/>
      </rPr>
      <t>x (1+alfa) x (rente sans risque + (prime de risque x bêta))</t>
    </r>
  </si>
  <si>
    <r>
      <t xml:space="preserve">                                           + (S</t>
    </r>
    <r>
      <rPr>
        <vertAlign val="subscript"/>
        <sz val="10"/>
        <color indexed="8"/>
        <rFont val="Arial"/>
        <family val="2"/>
      </rPr>
      <t>primaire</t>
    </r>
    <r>
      <rPr>
        <sz val="10"/>
        <color indexed="8"/>
        <rFont val="Arial"/>
        <family val="2"/>
      </rPr>
      <t xml:space="preserve"> - 33%) x (rente sans risque + 70 bp)</t>
    </r>
  </si>
  <si>
    <r>
      <rPr>
        <b/>
        <sz val="10"/>
        <rFont val="Arial"/>
        <family val="2"/>
      </rPr>
      <t>Pourcentage de rendement</t>
    </r>
    <r>
      <rPr>
        <sz val="10"/>
        <color indexed="8"/>
        <rFont val="Arial"/>
        <family val="2"/>
      </rPr>
      <t xml:space="preserve"> = 33%</t>
    </r>
    <r>
      <rPr>
        <b/>
        <sz val="10"/>
        <color rgb="FFFF0000"/>
        <rFont val="Arial"/>
        <family val="2"/>
      </rPr>
      <t xml:space="preserve"> </t>
    </r>
    <r>
      <rPr>
        <sz val="10"/>
        <color indexed="8"/>
        <rFont val="Arial"/>
        <family val="2"/>
      </rPr>
      <t>x (1+alfa) x (rente sans risque + (prime de risque x bêta))</t>
    </r>
  </si>
  <si>
    <r>
      <t xml:space="preserve">                                           + (S</t>
    </r>
    <r>
      <rPr>
        <vertAlign val="subscript"/>
        <sz val="10"/>
        <color indexed="8"/>
        <rFont val="Arial"/>
        <family val="2"/>
      </rPr>
      <t>secondaire</t>
    </r>
    <r>
      <rPr>
        <sz val="10"/>
        <color indexed="8"/>
        <rFont val="Arial"/>
        <family val="2"/>
      </rPr>
      <t xml:space="preserve"> - 33%) x (rente sans risque + 70 bp)</t>
    </r>
  </si>
  <si>
    <t>Tableau 14C : Calcul du pourcentage de rendement et de la marge bénéficiaire équitable selon l'AR 2008</t>
  </si>
  <si>
    <t>Calcul du pourcentage de rendement selon l'AR 2008</t>
  </si>
  <si>
    <t>Marge bénéficiaire équitable selon AR 2008 après impôts (A)</t>
  </si>
  <si>
    <t>Marge bénéficiaire équitable selon AR 2008 avant impôts (A) / (1-t)</t>
  </si>
  <si>
    <t>Marge bénéficiaire équitable secondaire après impôts (A)</t>
  </si>
  <si>
    <t>Marge bénéficiaire équitable secondaire avant impôts (A) / (1-t)</t>
  </si>
  <si>
    <t>Coûts des compteurs à budget</t>
  </si>
  <si>
    <t>Coûts des rechargements</t>
  </si>
  <si>
    <t>Coûts liés à l'activation/désactivation</t>
  </si>
  <si>
    <t>Coûts liés aux coupures</t>
  </si>
  <si>
    <t>Coûts d'entretien</t>
  </si>
  <si>
    <t>Facturation (recettes) liées aux CàB</t>
  </si>
  <si>
    <t>Dotation annuelle réduction de valeur sur créances douteuses CàB</t>
  </si>
  <si>
    <t>Coûts de la gestion clientèle</t>
  </si>
  <si>
    <t>Coûts du service clientèle (inclus recouvrement, gestion des plaintes, etc)</t>
  </si>
  <si>
    <t>Coûts de la fourniture d'énergie</t>
  </si>
  <si>
    <t>Compensation coûts nets</t>
  </si>
  <si>
    <t>Dotation annuelle réduction de valeur sur créances fourniture énergie</t>
  </si>
  <si>
    <t>Coûts des déménagements problématiques (MOZA) et fins de contrats (EOC)</t>
  </si>
  <si>
    <t>Coûts des MOZA</t>
  </si>
  <si>
    <t>Coûts des EOC</t>
  </si>
  <si>
    <t>Coûts des OSP URE</t>
  </si>
  <si>
    <t xml:space="preserve">Impression et diffusion de document </t>
  </si>
  <si>
    <t>Autres coûts OSP (à justifier)</t>
  </si>
  <si>
    <t>TOTAL COÛTS OPEX OSP</t>
  </si>
  <si>
    <t>COÛTS CAPEX OSP</t>
  </si>
  <si>
    <t>Charge d'amortissement</t>
  </si>
  <si>
    <t>Marge équitable</t>
  </si>
  <si>
    <t>TOTAL COÛTS OPEX + CAPEX OSP</t>
  </si>
  <si>
    <t>DETTES / CREANCES TARIFAIRES GLOBALES</t>
  </si>
  <si>
    <t>Solde des coûts non gérables</t>
  </si>
  <si>
    <t>Solde redevance de voirie</t>
  </si>
  <si>
    <t>Solde charges de pension non capitalisée</t>
  </si>
  <si>
    <t>Référence décision du régulateur</t>
  </si>
  <si>
    <t>IMPACTS SUR LE RESULTAT</t>
  </si>
  <si>
    <t>COMPTABILISATION DU SOLDE (DETTE/CREANCE) ANNUEL</t>
  </si>
  <si>
    <t>(-) Dette tarifaire --&gt; Impact défavorable sur le résultat</t>
  </si>
  <si>
    <t>(+) Créance tarifaire --&gt; Impact favorable sur le résultat</t>
  </si>
  <si>
    <t>(-) Dette tarifaire --&gt; Génère une diminution des tarifs et donc du résultat du gestionnaire du réseau</t>
  </si>
  <si>
    <t>(+) Créance tarifaire --&gt; Génère une augmentation des tarifs et donc du résultat du gestionnaire de réseau</t>
  </si>
  <si>
    <t>IMPACT ANNUEL TOTAL SUR LE RESULTAT</t>
  </si>
  <si>
    <t>COMPTE DE REGULARISATION</t>
  </si>
  <si>
    <t>Solde du compte de régularisation du gestionnaire de réseaux au 31.12 de l'année</t>
  </si>
  <si>
    <t>(-) solde créditeur</t>
  </si>
  <si>
    <t>(+) solde débiteur</t>
  </si>
  <si>
    <t>ECRITURES DE COMPTABILISATION ET D'AFFECTATION DES CREANCES/DETTES TARIFAIRES</t>
  </si>
  <si>
    <t>CAS 1: CREANCE TARIFAIRE</t>
  </si>
  <si>
    <t>CAS 2: DETTE TARIFAIRE</t>
  </si>
  <si>
    <t>Comptabilisation du solde - Année N</t>
  </si>
  <si>
    <t>Au compte de résultat</t>
  </si>
  <si>
    <t>Cpte classe 6</t>
  </si>
  <si>
    <t>Cptes classe 7</t>
  </si>
  <si>
    <t>=&gt;  créance tarifaire de 5</t>
  </si>
  <si>
    <t>=&gt; dette tarifaire de 5</t>
  </si>
  <si>
    <t>Au bilan</t>
  </si>
  <si>
    <t xml:space="preserve">Débit du compte 490 (cpte de régularisation actif) de 5 et crédit du compte de classe 7 de 5 </t>
  </si>
  <si>
    <t>Débit du compte de classe 6 de 5 et crédit du compte 49 (cpte de régularisation passif) de 5</t>
  </si>
  <si>
    <t>49x</t>
  </si>
  <si>
    <t>Cptes classe 6</t>
  </si>
  <si>
    <t>Créance tarifaire de 5</t>
  </si>
  <si>
    <t xml:space="preserve">L'écart entre les cptes 6 et 7 est neutralisé par </t>
  </si>
  <si>
    <t>Dette tarifaire de 5</t>
  </si>
  <si>
    <t>une écriture en compte de régularisation.</t>
  </si>
  <si>
    <t>une dette tarifaire (cpte 490) et pas un bénéfice</t>
  </si>
  <si>
    <t xml:space="preserve">de l'exercice.  Il n'impacte donc pas le résultat de </t>
  </si>
  <si>
    <t>l'année N.</t>
  </si>
  <si>
    <t>Répercussion/Affectation du solde - Année N+X</t>
  </si>
  <si>
    <t xml:space="preserve">Le montant de 5 reste en compte de régularisation jusqu'au moment où il peut être répercuté dans les tarifs du GRD. </t>
  </si>
  <si>
    <t>Dans le cas d'un malus, le GRD va augmenter ses tarifs ce qui va créer un produit excédentaire</t>
  </si>
  <si>
    <t>Dans le cas d'un bonus, le GRD va diminuer ses tarifs ce qui va créer une charge excédentaire</t>
  </si>
  <si>
    <t>Ce produit va être porté au débit du cpte de classe 7 et au crédit du compte de régularisation.</t>
  </si>
  <si>
    <t>Cette charge va être portée au débit du compte de régularisation et au crédit du compte de classe 6.</t>
  </si>
  <si>
    <t xml:space="preserve">Ce produit supplémentaire permettra donc d'apurer le compte de régularisation de façon </t>
  </si>
  <si>
    <t xml:space="preserve">Cette charge supplémentaire permettra donc d'apurer le compte de régularisation de façon </t>
  </si>
  <si>
    <t>à ne pas créer 1 nouveau solde.</t>
  </si>
  <si>
    <t>Solde de l'exercice N+X : 14-5-9 = 0</t>
  </si>
  <si>
    <t>Différence absolue</t>
  </si>
  <si>
    <t>Différence relative</t>
  </si>
  <si>
    <t>Exprimé en kWh</t>
  </si>
  <si>
    <t>=[3]-[2]</t>
  </si>
  <si>
    <t>=([3]-[2])/[2]</t>
  </si>
  <si>
    <t xml:space="preserve">Prélèvement </t>
  </si>
  <si>
    <t>Total prélevé + pertes réseaux</t>
  </si>
  <si>
    <t>Cotisations de responsabilisation</t>
  </si>
  <si>
    <t>Statutaires</t>
  </si>
  <si>
    <t>Non-Statutaires</t>
  </si>
  <si>
    <t>Non statutaires</t>
  </si>
  <si>
    <t>Tableau 20A : Coûts de personnel cadres et non-cadres</t>
  </si>
  <si>
    <t>Tableau 20C : Coûts de personnel statutaires et non-statutaires</t>
  </si>
  <si>
    <t>Annexe 2</t>
  </si>
  <si>
    <t>Annexe 3</t>
  </si>
  <si>
    <t>Annexe 4</t>
  </si>
  <si>
    <t>Annexe 5</t>
  </si>
  <si>
    <t>Annexe 6</t>
  </si>
  <si>
    <t>Annexe 8</t>
  </si>
  <si>
    <t>N°5:</t>
  </si>
  <si>
    <t>N°6:</t>
  </si>
  <si>
    <t>Annexe 7</t>
  </si>
  <si>
    <t>Annexe 9</t>
  </si>
  <si>
    <t>Annexe 11</t>
  </si>
  <si>
    <t>Annexe 12</t>
  </si>
  <si>
    <t>Annexe 10</t>
  </si>
  <si>
    <t>Annexe 16</t>
  </si>
  <si>
    <t>Annexe 17</t>
  </si>
  <si>
    <t>Annexe 18</t>
  </si>
  <si>
    <t>Annexe 19</t>
  </si>
  <si>
    <t>Annexe 21</t>
  </si>
  <si>
    <t>Annexe 22</t>
  </si>
  <si>
    <t>Tableau 20B</t>
  </si>
  <si>
    <t>Tableau 19</t>
  </si>
  <si>
    <t>LIGNES DIRECTRICES</t>
  </si>
  <si>
    <t>OBJECTIF:</t>
  </si>
  <si>
    <t>CONTENU:</t>
  </si>
  <si>
    <t>EXPLICATION ET DESCRIPTION DES TABLEAUX DU MODELE DE RAPPORT:</t>
  </si>
  <si>
    <t>1. Identification du gestionnaire de réseau</t>
  </si>
  <si>
    <t xml:space="preserve">2. Hypothèses </t>
  </si>
  <si>
    <t xml:space="preserve">3. Description des Tableaux </t>
  </si>
  <si>
    <t>TABLEAUX 1</t>
  </si>
  <si>
    <t>1A</t>
  </si>
  <si>
    <t>TABLEAUX 2</t>
  </si>
  <si>
    <t>2A</t>
  </si>
  <si>
    <t>COMPTE DE RESULTATS ANALYTIQUE</t>
  </si>
  <si>
    <t>TABLEAU 5</t>
  </si>
  <si>
    <t>DETERMINATION DES COEFFICIENTS PM/PS</t>
  </si>
  <si>
    <t>COUTS GERABLES</t>
  </si>
  <si>
    <t>COUTS NON GERABLES</t>
  </si>
  <si>
    <t>7C</t>
  </si>
  <si>
    <t>7D</t>
  </si>
  <si>
    <t>7E</t>
  </si>
  <si>
    <t>7F</t>
  </si>
  <si>
    <t>7G</t>
  </si>
  <si>
    <t>7H</t>
  </si>
  <si>
    <t>7I</t>
  </si>
  <si>
    <t>7J</t>
  </si>
  <si>
    <t>7K</t>
  </si>
  <si>
    <t>8A</t>
  </si>
  <si>
    <t>10B</t>
  </si>
  <si>
    <t>11A</t>
  </si>
  <si>
    <t>11B</t>
  </si>
  <si>
    <t>TABLEAU 12</t>
  </si>
  <si>
    <t>AMORTISSEMENTS</t>
  </si>
  <si>
    <t>TABLEAU 13</t>
  </si>
  <si>
    <t>MARGES BENEFICIAIRES EQUITABLES</t>
  </si>
  <si>
    <t>14A</t>
  </si>
  <si>
    <t>14B</t>
  </si>
  <si>
    <t>TABLEAU 15</t>
  </si>
  <si>
    <t>16B</t>
  </si>
  <si>
    <t>18A</t>
  </si>
  <si>
    <t>18B</t>
  </si>
  <si>
    <t>20A</t>
  </si>
  <si>
    <t>20B</t>
  </si>
  <si>
    <t>Coordonnées de la personne de contact à laquelle la CWaPE peut s'adresser pour poser toutes les questions relatives à la proposition tarifaire :</t>
  </si>
  <si>
    <t>NOM:</t>
  </si>
  <si>
    <t>PRENOM:</t>
  </si>
  <si>
    <t>FONCTION:</t>
  </si>
  <si>
    <t>ADRESSE:</t>
  </si>
  <si>
    <t>E-mail:</t>
  </si>
  <si>
    <t>Tel:</t>
  </si>
  <si>
    <t>Mobile:</t>
  </si>
  <si>
    <t>Description des emprunts</t>
  </si>
  <si>
    <t>2. Veuillez spécifier les emprunts qui ont trait aux actifs régulés du réseau.</t>
  </si>
  <si>
    <t xml:space="preserve">Nom emprunt </t>
  </si>
  <si>
    <t>Durée emprunt</t>
  </si>
  <si>
    <t>Remboursement au 31/12/N</t>
  </si>
  <si>
    <t>Solde après échéance</t>
  </si>
  <si>
    <t>Base d'intérêts</t>
  </si>
  <si>
    <t>Taux d'intérêts</t>
  </si>
  <si>
    <t>Embedded cost</t>
  </si>
  <si>
    <t>Le solde sur les coûts non gérables constitue</t>
  </si>
  <si>
    <t xml:space="preserve">33% x (1+alfa) * (rente sans risque + Rp x Bêta) </t>
  </si>
  <si>
    <r>
      <t xml:space="preserve">Compte (numéro + description + </t>
    </r>
    <r>
      <rPr>
        <b/>
        <u/>
        <sz val="10"/>
        <color rgb="FFFF0000"/>
        <rFont val="Arial"/>
        <family val="2"/>
      </rPr>
      <t>montant</t>
    </r>
    <r>
      <rPr>
        <u/>
        <sz val="10"/>
        <color indexed="8"/>
        <rFont val="Arial"/>
        <family val="2"/>
      </rPr>
      <t>) :</t>
    </r>
  </si>
  <si>
    <t xml:space="preserve">TAB: 6D1 - PARTIE GERABLE </t>
  </si>
  <si>
    <t>NUMERO COMPTE</t>
  </si>
  <si>
    <t>LIBELLE COMPTE</t>
  </si>
  <si>
    <t>TOTAL GERABLE</t>
  </si>
  <si>
    <t xml:space="preserve">TAB: 6D2 - PARTIE NON GERABLE </t>
  </si>
  <si>
    <t>TOTAL NON GERABLE</t>
  </si>
  <si>
    <t>TOTAL GERABLE + NON GERABLE</t>
  </si>
  <si>
    <t xml:space="preserve">TAB: 6E1 - PARTIE GERABLE </t>
  </si>
  <si>
    <t xml:space="preserve">TAB: 6E2 - PARTIE NON GERABLE </t>
  </si>
  <si>
    <t xml:space="preserve">TAB: 6F1 - PARTIE GERABLE </t>
  </si>
  <si>
    <t xml:space="preserve">TAB: 6F2 - PARTIE NON GERABLE </t>
  </si>
  <si>
    <t xml:space="preserve">TAB: 6G1 - PARTIE GERABLE </t>
  </si>
  <si>
    <t xml:space="preserve">TAB: 6G2 - PARTIE NON GERABLE </t>
  </si>
  <si>
    <t xml:space="preserve">TAB: 6H1 - PARTIE GERABLE </t>
  </si>
  <si>
    <t xml:space="preserve">TAB: 6H2 - PARTIE NON GERABLE </t>
  </si>
  <si>
    <t xml:space="preserve">TAB: 6I1 - PARTIE GERABLE </t>
  </si>
  <si>
    <t xml:space="preserve">TAB: 6I2 - PARTIE NON GERABLE </t>
  </si>
  <si>
    <t xml:space="preserve">TAB: 6J1 - PARTIE GERABLE </t>
  </si>
  <si>
    <t xml:space="preserve">TAB: 6J2 - PARTIE NON GERABLE </t>
  </si>
  <si>
    <t xml:space="preserve">TAB: 6C1 - PARTIE GERABLE </t>
  </si>
  <si>
    <t xml:space="preserve">TAB: 6C2 - PARTIE NON GERABLE </t>
  </si>
  <si>
    <t xml:space="preserve">TAB: 6L1 - PARTIE GERABLE </t>
  </si>
  <si>
    <t xml:space="preserve">TAB: 6L2 - PARTIE NON GERABLE </t>
  </si>
  <si>
    <t xml:space="preserve">TAB: 6M1 - PARTIE GERABLE </t>
  </si>
  <si>
    <t xml:space="preserve">TAB: 6M2 - PARTIE NON GERABLE </t>
  </si>
  <si>
    <t>DESCRIPTION DE LA PROVISION</t>
  </si>
  <si>
    <t>Pourcentage de rendement</t>
  </si>
  <si>
    <t>Solde régulatoire</t>
  </si>
  <si>
    <t>Tableau 6B : Fiche budgétaire des coûts pour les installations hors infrastructure</t>
  </si>
  <si>
    <t>Tableau 6J : Fiche budgétaire des autres coûts liés à l'infrastructure</t>
  </si>
  <si>
    <t>Tableau 6L : Fiche budgétaire pour la gestion du système</t>
  </si>
  <si>
    <t>Tableau 6M : Fiche budgétaire des coûts de la mise à disposition d'appareils pour la mesure, le comptage et le rélevé</t>
  </si>
  <si>
    <t>Tableau 6N : Fiche budgétaire projets (informatique)</t>
  </si>
  <si>
    <t>Tableau 6O : Fiche budgétaire recherche et développement</t>
  </si>
  <si>
    <t>Tableau 6P : Fiche budgétaire études effectuées par des tiers</t>
  </si>
  <si>
    <t>Tableau 7 : Coûts non gérables</t>
  </si>
  <si>
    <t>Tableau 9A : Évolution de l'actif régulé "primaire"</t>
  </si>
  <si>
    <t xml:space="preserve">Tableau 9B : Évolution de l'actif régulé "secondaire" </t>
  </si>
  <si>
    <t>Tableau 12 : Besoin en Fonds de roulement net</t>
  </si>
  <si>
    <t>Tableau 16A : Fiche budgétaire des obligations de service public</t>
  </si>
  <si>
    <t xml:space="preserve">Tableau 16B  : Coût des obligations de service public </t>
  </si>
  <si>
    <t>Tableau 15 : Vue d'ensemble du cash-flow</t>
  </si>
  <si>
    <t>Check T3</t>
  </si>
  <si>
    <r>
      <t>Transit net (</t>
    </r>
    <r>
      <rPr>
        <sz val="8"/>
        <rFont val="Arial"/>
        <family val="2"/>
      </rPr>
      <t>Sorties - Entrées</t>
    </r>
    <r>
      <rPr>
        <sz val="10"/>
        <rFont val="Arial"/>
        <family val="2"/>
      </rPr>
      <t xml:space="preserve">) (-) </t>
    </r>
  </si>
  <si>
    <t>Tableau 1A</t>
  </si>
  <si>
    <t>Tableau 10C</t>
  </si>
  <si>
    <t>Tableau 16B</t>
  </si>
  <si>
    <t>Annexe 20</t>
  </si>
  <si>
    <t>POURCENTAGE DE RENDEMENT PRIMAIRE</t>
  </si>
  <si>
    <t>Tableau 6A :  Fiche budgétaire des coûts de dossier</t>
  </si>
  <si>
    <t>Tableau 6C : Fiche budgétaire des coûts pour études d'infrastructure</t>
  </si>
  <si>
    <t>TOTAL DES COUTS DE TRANSIT NETS</t>
  </si>
  <si>
    <r>
      <t xml:space="preserve">GRD A </t>
    </r>
    <r>
      <rPr>
        <sz val="10"/>
        <color rgb="FF0000FF"/>
        <rFont val="Arial"/>
        <family val="2"/>
      </rPr>
      <t>(à compléter)</t>
    </r>
  </si>
  <si>
    <r>
      <t xml:space="preserve">GRD B </t>
    </r>
    <r>
      <rPr>
        <sz val="10"/>
        <color rgb="FF0000FF"/>
        <rFont val="Arial"/>
        <family val="2"/>
      </rPr>
      <t>(à compléter)</t>
    </r>
  </si>
  <si>
    <r>
      <rPr>
        <sz val="10"/>
        <rFont val="Arial"/>
        <family val="2"/>
      </rPr>
      <t>GRD C</t>
    </r>
    <r>
      <rPr>
        <sz val="10"/>
        <color rgb="FF0000FF"/>
        <rFont val="Arial"/>
        <family val="2"/>
      </rPr>
      <t xml:space="preserve"> (à compléter)</t>
    </r>
  </si>
  <si>
    <t>Taux Olo 10 ans moyen pour l'année 2013 (%)</t>
  </si>
  <si>
    <t>Raccordements</t>
  </si>
  <si>
    <t>Appareils de mesure</t>
  </si>
  <si>
    <t>Télétransmission et fibres optiques</t>
  </si>
  <si>
    <t>Mobilier et outillage</t>
  </si>
  <si>
    <t>Installation administrative (informatique en équipement de bureau)</t>
  </si>
  <si>
    <t>Compteurs télémesurés</t>
  </si>
  <si>
    <t>Logiciels informatiques</t>
  </si>
  <si>
    <t>Report (+ ou -) d'années précédentes fixé par l'autorité de régulation</t>
  </si>
  <si>
    <t>- Report (+ ou -) d'années précédentes fixé par l'autorité de régulation</t>
  </si>
  <si>
    <t>Tableau 9C : Évolution de l'actif régulé selon l'AR 2008</t>
  </si>
  <si>
    <t>Valeur de départ actif régulé</t>
  </si>
  <si>
    <t>Valeur finale actif régulé</t>
  </si>
  <si>
    <t>Tableau 11A : Amortissements de l'actif régulé primaire à reprendre dans les tarifs</t>
  </si>
  <si>
    <t>Tableau 11B : Amortissements de l'actif régulé secondaire à reprendre dans les tarifs</t>
  </si>
  <si>
    <t>Justification:</t>
  </si>
  <si>
    <t>Redevance pour occupation du domaine public</t>
  </si>
  <si>
    <t>Tableau 7J</t>
  </si>
  <si>
    <t>9A</t>
  </si>
  <si>
    <t>9B</t>
  </si>
  <si>
    <t>9C</t>
  </si>
  <si>
    <t>10C</t>
  </si>
  <si>
    <t>TABLEAUX 11A - 11B</t>
  </si>
  <si>
    <t>VUE D'ENSEMBLE DES COMPTES DE REGULARISATION</t>
  </si>
  <si>
    <t>TABLEAUX 14 - 14C</t>
  </si>
  <si>
    <t>14C</t>
  </si>
  <si>
    <t>VUE D'ENSEMBLE DU CASH-FLOW</t>
  </si>
  <si>
    <t>TABLEAUX 16A - 16B</t>
  </si>
  <si>
    <t>IMPOTS, PRELEVEMENTS, SURCHARGES, CONTRIBUTIONS ET RETRIBUTIONS</t>
  </si>
  <si>
    <t>TABLEAUX 18A - 18B</t>
  </si>
  <si>
    <t>OBLIGATIONS DE PENSION</t>
  </si>
  <si>
    <t>TABLEAU 19</t>
  </si>
  <si>
    <t>20C</t>
  </si>
  <si>
    <t>BESOIN EN FONDS DE ROULEMENT NET</t>
  </si>
  <si>
    <t xml:space="preserve">Tableau 7N : Fiche budgétaire pour l'activation interne </t>
  </si>
  <si>
    <t>Tableau 7M : Fiche budgétaire des produits exceptionnels (pour tous les comptes de grand livre de la classe 76)</t>
  </si>
  <si>
    <t>Tableau 7L : Fiche budgétaire des charges exceptionnelles (pour tous les comptes de grand livre de la classe 66)</t>
  </si>
  <si>
    <t>Tableau 7K : Fiche budgétaire des produits financiers (pour tous les comptes de grand livre de la classe 75)</t>
  </si>
  <si>
    <t>Tableau 7J: Liste des emprunts et Embedded costs</t>
  </si>
  <si>
    <t xml:space="preserve"> LISTE DES EMPRUNTS</t>
  </si>
  <si>
    <t>DETAILS DES EMPRUNTS ET EMBEDDED COSTS</t>
  </si>
  <si>
    <r>
      <t xml:space="preserve">Pour </t>
    </r>
    <r>
      <rPr>
        <b/>
        <u/>
        <sz val="10"/>
        <color indexed="8"/>
        <rFont val="Arial"/>
        <family val="2"/>
      </rPr>
      <t>chaque emprunt repris dans le tableau ci-dessus,</t>
    </r>
    <r>
      <rPr>
        <sz val="10"/>
        <color indexed="8"/>
        <rFont val="Arial"/>
        <family val="2"/>
      </rPr>
      <t xml:space="preserve"> veuillez compléter le tableau suivant :</t>
    </r>
  </si>
  <si>
    <t>Tableau 7I : Fiche budgétaire des charges financières (pour tous les comptes de grand livre de la classe 65) y compris Embedded costs</t>
  </si>
  <si>
    <t>Tableau 7G : Fiche budgétaire autres coûts d'exploitation (pour tous les comptes de grand livre de la classe 64)</t>
  </si>
  <si>
    <t>Tableau 7F : Fiche budgétaire des provisions (pour tous les comptes de grand livre de la classe 63 qui concernent la constitution ou la reprise de provisions)</t>
  </si>
  <si>
    <t>COMPTABILISATION  DES PROVISIONS</t>
  </si>
  <si>
    <t>LISTE DES PROVISIONS</t>
  </si>
  <si>
    <t>Tableau 7E : Fiche budgétaire des réductions de valeur (pour tous les comptes de grand livre de la classe 63)</t>
  </si>
  <si>
    <t>Tableau 7D : Matrice transit</t>
  </si>
  <si>
    <t>Tableau 7C : Fiche budgétaire Transit entre gestionnaires de réseaux de distribution</t>
  </si>
  <si>
    <t>CHARGES DE TRANSIT</t>
  </si>
  <si>
    <t>Tableau 7H : Fiche budgétaire autres produits d'exploitation (pour tous les comptes de grand livre de la classe 74)</t>
  </si>
  <si>
    <t>Charges d'exploitation</t>
  </si>
  <si>
    <t>Produits d'exploitation</t>
  </si>
  <si>
    <t>1C</t>
  </si>
  <si>
    <t>1E</t>
  </si>
  <si>
    <t>Remarques:</t>
  </si>
  <si>
    <t>- La colonne « G/NG » indique dans quelle mesure les objets de coût identifiés sont composés de coûts gérables (G) ou non gérables (NG). Le GRD doit également compléter le tableau synthétique repris au bas de la page.</t>
  </si>
  <si>
    <t>6A 6P</t>
  </si>
  <si>
    <t>Ce tableau reprend les charges et produits supportées par le GRD dans le cadre du transit d'énergie avec les GRD voisins. Le GRD veille à ce que les montants (EUR) renseignés dans cette fiche correspondent à la matrice de transit reprise en Tableau 7D.</t>
  </si>
  <si>
    <t>7L</t>
  </si>
  <si>
    <t>7M</t>
  </si>
  <si>
    <t>7N</t>
  </si>
  <si>
    <t>-  La colonne "COUTS" présente les coûts bruts. Les produits (qui vont en déduction des coûts) doivent être rapportés dans la colonne “PRODUITS".</t>
  </si>
  <si>
    <t>Ce tableau reprend l'ensemble des charges financières (compte 65) : les charges d'emprunt (embedded costs) et les autres charges financières. Il est demandé au GRD de détailler et commenter les charges financières dans la fiche 7I. Les embedded costs doivent quant à eux être détaillés dans la fiche 7J.</t>
  </si>
  <si>
    <t>16A</t>
  </si>
  <si>
    <t>Evolution annuelle</t>
  </si>
  <si>
    <r>
      <t xml:space="preserve">Transit net  </t>
    </r>
    <r>
      <rPr>
        <sz val="8"/>
        <rFont val="Arial"/>
        <family val="2"/>
      </rPr>
      <t xml:space="preserve">(Sorties - Entrées) </t>
    </r>
    <r>
      <rPr>
        <sz val="10"/>
        <rFont val="Arial"/>
        <family val="2"/>
      </rPr>
      <t xml:space="preserve">(-) </t>
    </r>
  </si>
  <si>
    <t xml:space="preserve">PARTIE GERABLE </t>
  </si>
  <si>
    <t xml:space="preserve">PARTIE NON GERABLE </t>
  </si>
  <si>
    <t>Ce tableau donne une vue d'ensemble des obligations de pension du GRD.</t>
  </si>
  <si>
    <t>réalité N</t>
  </si>
  <si>
    <t>budget N</t>
  </si>
  <si>
    <t>réalite N-1</t>
  </si>
  <si>
    <t>budget N-1</t>
  </si>
  <si>
    <t xml:space="preserve">PERIODE RAPPORTEES : </t>
  </si>
  <si>
    <t xml:space="preserve">ACTIVITES REGULEES DU GRD </t>
  </si>
  <si>
    <t>Résultat comptable à affecter</t>
  </si>
  <si>
    <t>Affectation du résultat comptable</t>
  </si>
  <si>
    <t>Réserves</t>
  </si>
  <si>
    <t>Réserves légales</t>
  </si>
  <si>
    <t>Réserves indisponibles</t>
  </si>
  <si>
    <t>Réserve pour actions propres</t>
  </si>
  <si>
    <t>Autres réserves disponibles</t>
  </si>
  <si>
    <t>Réserves disponibles</t>
  </si>
  <si>
    <t>Réserves immunisées</t>
  </si>
  <si>
    <t>Bénéfice reporté ou perte reportée</t>
  </si>
  <si>
    <t>Dividendes distribués</t>
  </si>
  <si>
    <t>Actionnaire 1</t>
  </si>
  <si>
    <t>Actionnaire 2</t>
  </si>
  <si>
    <t>Actionnaire 3</t>
  </si>
  <si>
    <t>Actionnaire 4</t>
  </si>
  <si>
    <t>Gérable</t>
  </si>
  <si>
    <t>Solde</t>
  </si>
  <si>
    <t>Total coûts nets</t>
  </si>
  <si>
    <t>Solde 1A-1</t>
  </si>
  <si>
    <t>Solde 1A-2</t>
  </si>
  <si>
    <t>M au 31/12/2016</t>
  </si>
  <si>
    <t>S au 31/12/2016</t>
  </si>
  <si>
    <t>DELTA</t>
  </si>
  <si>
    <t>- Joignez à l'analyse une documentation et une motivation circonstanciée</t>
  </si>
  <si>
    <t>Justification</t>
  </si>
  <si>
    <t>Source</t>
  </si>
  <si>
    <t>Non-gérable</t>
  </si>
  <si>
    <t>- Solde par application de la formule d'indexation</t>
  </si>
  <si>
    <t>Tableau 7</t>
  </si>
  <si>
    <t>- Solde de la différence entre le budget et la realité</t>
  </si>
  <si>
    <t>2. Amortissements</t>
  </si>
  <si>
    <t>3. Marge bénéficiaire équitable</t>
  </si>
  <si>
    <t>4. Obligations de service public</t>
  </si>
  <si>
    <t>5.Suppléments et prélèvements</t>
  </si>
  <si>
    <t>Solde B - R</t>
  </si>
  <si>
    <t>- Transit</t>
  </si>
  <si>
    <t>- Provisions</t>
  </si>
  <si>
    <t>- Produits exceptionnels</t>
  </si>
  <si>
    <t>- Produits financiers</t>
  </si>
  <si>
    <t>- Charges financières</t>
  </si>
  <si>
    <t>- Autres coûts non-gérables</t>
  </si>
  <si>
    <t>1.2</t>
  </si>
  <si>
    <t>1.2.1</t>
  </si>
  <si>
    <t>1.2.2</t>
  </si>
  <si>
    <t>1.2.3</t>
  </si>
  <si>
    <t>1.2.4</t>
  </si>
  <si>
    <t>1.2.5</t>
  </si>
  <si>
    <t>1.2.6</t>
  </si>
  <si>
    <t>1.2.7</t>
  </si>
  <si>
    <t>Coûts non-gérables</t>
  </si>
  <si>
    <t>- Charges exceptionnelles</t>
  </si>
  <si>
    <t>1.2.9</t>
  </si>
  <si>
    <t>- Amortissement actif régulé primaire</t>
  </si>
  <si>
    <t>Tableau 9A</t>
  </si>
  <si>
    <t>Tableau 9B</t>
  </si>
  <si>
    <t>- Amortissement actif régulé secondaire</t>
  </si>
  <si>
    <t>- Redevance occupation domaine public</t>
  </si>
  <si>
    <t>- Autres impôts et surcharges</t>
  </si>
  <si>
    <t>Solde coûts transit</t>
  </si>
  <si>
    <t>Solde recettes transit</t>
  </si>
  <si>
    <t>Solde transit</t>
  </si>
  <si>
    <t>- Les montants repris dans cette fiche budgétaire doivent correspondre aux montants indiqués dans le tableau 7D reprenant la matrice de transit.</t>
  </si>
  <si>
    <t>Tableau 1D: N/A</t>
  </si>
  <si>
    <t>Tableau 2B : N/A</t>
  </si>
  <si>
    <t>Tableau 3B : N/A</t>
  </si>
  <si>
    <t>Tableau 4B : N/A</t>
  </si>
  <si>
    <t>Tableau 5 : N/A</t>
  </si>
  <si>
    <t>Solde amortissements actif régulé primaire</t>
  </si>
  <si>
    <t>Solde amortissements actif régulé secondaire</t>
  </si>
  <si>
    <t>Les chiffres indiqués doivent correspondre aux postes correspondants des bilans (tableau 1B). D'éventuels écarts / corrections doivent être justifiés.</t>
  </si>
  <si>
    <t>Actif régulé total au 31.12.2012</t>
  </si>
  <si>
    <t>Actif régulé total au 31.12.2013</t>
  </si>
  <si>
    <t>FP au 31.12.2012</t>
  </si>
  <si>
    <t>FP au 31.12.2013</t>
  </si>
  <si>
    <t>Marge bénéficiaire équitable à prendre en considération pour le calcul du solde</t>
  </si>
  <si>
    <t>Marge bénéficiaire équitable budgétée dans la proposition tarifaire</t>
  </si>
  <si>
    <t>Solde marge bénéficaire équitable</t>
  </si>
  <si>
    <t>Tableau 14</t>
  </si>
  <si>
    <t>- Réconciliation</t>
  </si>
  <si>
    <t>1.2.8</t>
  </si>
  <si>
    <t>- Chiffres d'affaires raccordements</t>
  </si>
  <si>
    <t>- Chiffres d'affaires distribution</t>
  </si>
  <si>
    <t>Solde indexation coûts gérables</t>
  </si>
  <si>
    <t>Solde Réconciliation</t>
  </si>
  <si>
    <t>Solde Autres coûts non-gérables</t>
  </si>
  <si>
    <t>Solde Obligations de service Public</t>
  </si>
  <si>
    <t>6.</t>
  </si>
  <si>
    <t>Solde Résultat financier</t>
  </si>
  <si>
    <t>Solde Suppléments et prélèvements</t>
  </si>
  <si>
    <t>Solde Marge bénéficiaire équitable</t>
  </si>
  <si>
    <t>7.</t>
  </si>
  <si>
    <t>8.</t>
  </si>
  <si>
    <t>9.</t>
  </si>
  <si>
    <t>10.</t>
  </si>
  <si>
    <t>Solde Résultat exceptionnel</t>
  </si>
  <si>
    <t>11.</t>
  </si>
  <si>
    <t>- Raccordements</t>
  </si>
  <si>
    <t>12.</t>
  </si>
  <si>
    <t>TOTAL SOLDE NON-GERABLE</t>
  </si>
  <si>
    <t>TOTAL SOLDE GERABLE</t>
  </si>
  <si>
    <t>CHARGES REDEVANCE DE VOIRIE</t>
  </si>
  <si>
    <t>PRODUITS REDEVANCE DE VOIRIE (signe négatif)</t>
  </si>
  <si>
    <t>Solde coûts redevance de voirie</t>
  </si>
  <si>
    <t>Solde recettes redevance de voirie</t>
  </si>
  <si>
    <t>TOTAL REDEVANCE DE VOIRIE NET</t>
  </si>
  <si>
    <t>- Chiffres d'affaires redevance de voirie</t>
  </si>
  <si>
    <t>Tableau 17A</t>
  </si>
  <si>
    <t>Différence absolue = [2]-[1]
= [2]-[1]</t>
  </si>
  <si>
    <t>Différence rélative = ([2]-[1])/[1]
= ([2]-[1])/[1]</t>
  </si>
  <si>
    <t>Tarif rémunétant la mise à disposition des équipements de comptage ainsi que l'activité de mesure, relève et comptage</t>
  </si>
  <si>
    <t>Tarif obligations de service public</t>
  </si>
  <si>
    <t>Postes tarifaires liés aux impôts, prélèvements, surcharges, contributions et rétributions</t>
  </si>
  <si>
    <t>Produits redevance de réseau</t>
  </si>
  <si>
    <t>COMPTABILITE</t>
  </si>
  <si>
    <t>Classe 7 redevance du réseau de distribution</t>
  </si>
  <si>
    <t xml:space="preserve">  Chiffre d'affaires (70)</t>
  </si>
  <si>
    <t>La gestion du système</t>
  </si>
  <si>
    <t xml:space="preserve">  + Variation des stocks et des commandes en cours d'exécution (71)</t>
  </si>
  <si>
    <t>La mise à disposition des équipements de comptage ainsi que l'activité de mesure, relève et comptage</t>
  </si>
  <si>
    <t xml:space="preserve">  + Production immobilisée (72)</t>
  </si>
  <si>
    <t xml:space="preserve">  + Autres produits d'exploitation (74)</t>
  </si>
  <si>
    <t xml:space="preserve">  + Produits financiers (75)</t>
  </si>
  <si>
    <t xml:space="preserve">  + Produits exceptionnels (76)</t>
  </si>
  <si>
    <t xml:space="preserve">  + Régularisations d'impôts et reprises de provisions fiscales (77)</t>
  </si>
  <si>
    <t>Impôts, prélèvements, surcharges, contributions et rétributions</t>
  </si>
  <si>
    <t xml:space="preserve">  + Prélèvements sur les impôts différés et les réserves immunisées (78)</t>
  </si>
  <si>
    <t>L'étude d'orientation pour un nouveau racordement ou en vue d'un raccordement existant</t>
  </si>
  <si>
    <t xml:space="preserve">  + Affectations et prélèvements (79)</t>
  </si>
  <si>
    <t>L'étude de détail en vue de nouveau équipements de raccordement ou de l'adaptation d'équipements de raccordements existants</t>
  </si>
  <si>
    <t xml:space="preserve">TOTAL </t>
  </si>
  <si>
    <t>Reconciliation:</t>
  </si>
  <si>
    <t>Produits comptables
(hors produits portés en déduction des coûts)</t>
  </si>
  <si>
    <t>Total produits comptables</t>
  </si>
  <si>
    <t xml:space="preserve">- neutralisation 1: </t>
  </si>
  <si>
    <t xml:space="preserve">- neutralisation 2: </t>
  </si>
  <si>
    <t>- neutralisation 3</t>
  </si>
  <si>
    <t>- neutralisation 4</t>
  </si>
  <si>
    <t>- ….</t>
  </si>
  <si>
    <t>Totals produits comptables corrigés</t>
  </si>
  <si>
    <t>Produits du modèle de rapport</t>
  </si>
  <si>
    <t>EAN</t>
  </si>
  <si>
    <t>Numéros EAN/points de fourniture</t>
  </si>
  <si>
    <t>Points actifs</t>
  </si>
  <si>
    <t xml:space="preserve">A. Clients éligibles </t>
  </si>
  <si>
    <t xml:space="preserve">B. Clients non éligibles </t>
  </si>
  <si>
    <t>C. Autres</t>
  </si>
  <si>
    <t>Points non actifs</t>
  </si>
  <si>
    <t>Tableau 17B</t>
  </si>
  <si>
    <t xml:space="preserve"> Solde Chiffre d'affaires</t>
  </si>
  <si>
    <t>6. Ecart chiffres d'affaires (signe négatif)</t>
  </si>
  <si>
    <t>Solde Redevance d'occupation du domaine public</t>
  </si>
  <si>
    <t>Tableaux 3A</t>
  </si>
  <si>
    <t>Tableaux 4A</t>
  </si>
  <si>
    <t>N/A</t>
  </si>
  <si>
    <t>N°16</t>
  </si>
  <si>
    <t>Les contrats entre le GRD et la société d'exploitation. Si des changements contractuels ont eu lieu en cours d'année, le mentionner explicitement.</t>
  </si>
  <si>
    <t>BILAN</t>
  </si>
  <si>
    <t xml:space="preserve">COMPTE DE RESULTATS </t>
  </si>
  <si>
    <t>Dans le tableau 3A, le rapprochement est fait entre les coûts identifiés dans la comptabilité générale et les objets de coût (analytiques) tels qu’identifiés dans la méthodologie tarifaire transitoire. Dans cet aperçu, le GRD complète, pour les années N-1 et N, tous les types de "COUTS" (avec référence aux comptes analytiques utilisés), de même que les éléments de coûts identifiés et éléments de produits qui y sont liés. Il est également demandé au GRD de compléter le tableau synthétique repris au bas du tableau T3A.</t>
  </si>
  <si>
    <t>3A</t>
  </si>
  <si>
    <t>TABLEAU 3A</t>
  </si>
  <si>
    <t>TABLEAUX 4A</t>
  </si>
  <si>
    <t>4A</t>
  </si>
  <si>
    <t xml:space="preserve">Ce tableau fournit une vue matricielle des volumes d'énergie qui ont transité entre le GRD et les GRD voisins ainsi que les charges et produits correspondant (gridfee+régularisations). Le GRD renseigne les volumes d'énergie transités entre GRD comme suit: Charges = Energie transitée en provenance d'autres GRD / Produits = Energie transitée à partir du GRD vers d'autres GRD voisins. Il est demandé au GRD de commenter l'évolution de ces coûts et de ces produits. </t>
  </si>
  <si>
    <t>Ce tableau détaille les provisions constituées par le GRD. Les provisions devront être individuellement listées. Il est demandé au GRD de commenter l'évolution des provisions.</t>
  </si>
  <si>
    <t>Ce tableau reprend le montant des autres coûts d'exploitation comptabilisés dans les comptes 64 du GRD. Il est demandé au GRD de commenter l'évolution de ces coûts.</t>
  </si>
  <si>
    <t>Ce tableau reprend le montant des autres produits d'exploitation non gérables comptabilisés dans les comptes 74 du GRD. Il est demandé au GRD de commenter l'évolution de ces produits.</t>
  </si>
  <si>
    <t>Ce tableau présente le détail des "embedded costs" (charges financières relatives aux emprunts). Le GRD y renseigne la liste des emprunts à court et à long terme, précise les emprunts qui ont trait aux actifs régulés du réseau et calcule le montant des embedded costs par emprunt. L'annexe 11 reprend une copie des plans de remboursements des emprunts contractés.</t>
  </si>
  <si>
    <t>Ce tableau reprend l'ensemble des produits financiers (compte 75). Si le GRD participe au commerce de produits financiers dérivés, il (ou la société d'exploitation) doit reprendre en annexe 12 l'approbation du Conseil d'Administration et indiquer quelles procédures de contrôle interne sont applicables à de telles transactions financières. Il est demandé au GRD de commenter l'évolution des produits financiers.</t>
  </si>
  <si>
    <t>Ce tableau détaille les charges exceptionnelles supportées par le GRD. Il est demandé au GRD de commenter et justifier les charges exceptionnelles comptabilisées au cours de l'année N.</t>
  </si>
  <si>
    <t>Ce tableau détaille les produits exceptionnels supportés par le GRD. Il est demandé au GRD de commenter et justifier les produits exceptionnels comptabilisés au cours de l'année N.</t>
  </si>
  <si>
    <t xml:space="preserve">Ce tableau reprend l'évolution de l'actif régulé au cours de l'année N en respectant les dispositions de l'Arrêté Royal du 2 septembre 2008. Les logiciels informatiques sont donc exclus.   </t>
  </si>
  <si>
    <t xml:space="preserve">Cette fiche reprend le détail de l'actif régulé primaire par catégories d'actifs pour l'année N </t>
  </si>
  <si>
    <t xml:space="preserve">Cette fiche reprend le détail de l'actif régulé secondaire par catégories d'actifs pour l'année N </t>
  </si>
  <si>
    <t>Ce tableau indique les amortissements de l'actif régulé primaire à reprendre dans les tarifs pour l'année N</t>
  </si>
  <si>
    <t>Ce tableau indique les amortissements de l'actif régulé secondaire à reprendre dans les tarifs pour l'année N</t>
  </si>
  <si>
    <t>Veuillez commenter l'évolution des comptes de régularisation.</t>
  </si>
  <si>
    <t xml:space="preserve">Cette fiche a pour objectif de valoriser la variation du besoin en fonds de roulement net pour l'année N-1 et N. Le besoin en fonds de roulement intervient dans le calcul de la marge bénéficiaire équitable selon les dispositions l'AR du 2 septembre 2008. </t>
  </si>
  <si>
    <t>Ce tableau compare la marge bénéficiaire équitable totale (primaire + secondaire) calculée selon la méthodologie tarifaire transitoire de la CWaPE et la marge bénéficiaire équitable calculée selon l'AR du 2 septembre 2008. La valeur maximale sera retenue pour le calcul du solde sur la marge équitable.</t>
  </si>
  <si>
    <t>Ce tableau a pour objectif de calculer le pourcentage de rendement primaire et la marge bénéficiaire équitable primaire pour l'année N</t>
  </si>
  <si>
    <t>Ce tableau a pour objectif de calculer le pourcentage de rendement et la marge bénéficiaire équitable pour l'année N selon les règles de l'AR du 2 septembre 2008.</t>
  </si>
  <si>
    <t>OBLIGATIONS DE SERVICE PUBLIC</t>
  </si>
  <si>
    <t xml:space="preserve">Cette fiche reprend les comptes analytiques relatifs aux obligations de service public. Le GRD complete une fiche budgétaire par catégorie d'OSP et justifie l'évolution des coûts de chaque catégorie d'OSP. </t>
  </si>
  <si>
    <t>17A</t>
  </si>
  <si>
    <t>17B</t>
  </si>
  <si>
    <t>Cette fiche reprend les coûts et les produits relatifs à la redevance pour occupation du domaine public. Il est demandé au GRD de commenter l'évolution de ces coûts et de ces produits.</t>
  </si>
  <si>
    <t xml:space="preserve">Ce tableau reprend les coûts relatifs aux impôts, prélèvements, surcharges, contributions et rétributions (y compris les charges des pensions non-capitalisées et les engagements pour les fonds de pension des GRD). Le GRD distingue ces coûts en fonction de leur origine régionale ou fédérale. Le GRD indique également la proportion de ces coûts par rapport à son enveloppe budgétaire totale (T3).   </t>
  </si>
  <si>
    <t xml:space="preserve">Cette fiche reprend les comptes analytiques relatifs aux charges de pension.  Pour les GRD purs, le montant de la cotisation de responsabilisation ONSSAPL doit être renseigné sur une ligne distincte. </t>
  </si>
  <si>
    <t>Tableau 19 : Evolution des volumes/comparaison entre les volumes budgétés et les volumes réels</t>
  </si>
  <si>
    <t>=[3]-[1]</t>
  </si>
  <si>
    <t>=([3]-[1])/[1]</t>
  </si>
  <si>
    <t xml:space="preserve">Ce tableau vise à donner un aperçu des éléments composant les coûts du personnel ainsi que de l'évolution du coût horaire des prestations par Equivalent Temps Plein (ETP). Ce tableau distingue les coûts relatifs au personnel cadre et non-cadre. </t>
  </si>
  <si>
    <t xml:space="preserve">Ce tableau a pour objectif de donner une vue globale du nombre d'ETP par centre de coût et des mutations de personnel intervenues en terme de nouveaux engagements/pension/départs au cours de l'année N. Le GRD complète ce tableau en distinguant d'une part, le personnel cadre et non-cadre et d'autre part, le personnel statutaire et non-statutaire. </t>
  </si>
  <si>
    <t>Ce tableau vise à donner un aperçu des éléments composant les coûts du personnel ainsi que de l'évolution du coût horaire des prestations par Equivalent Temps Plein (ETP). Ce tableau distingue les coûts relatifs au personnel statutaire et non-statutaire.</t>
  </si>
  <si>
    <t>EVOLUTION ET RECONCILIATION DES PRODUITS</t>
  </si>
  <si>
    <t xml:space="preserve">SOLDES </t>
  </si>
  <si>
    <t>CREANCES ET DETTES TARIFAIRES</t>
  </si>
  <si>
    <t xml:space="preserve">RECONCILIATION DES CHARGES ET CHIFFRES D'AFFAIRES </t>
  </si>
  <si>
    <t>CAPITAUX INVESTIS ET ACTIF REGULE</t>
  </si>
  <si>
    <t>EVOLUTION DES IMMOBILISATIONS CORPORELLES</t>
  </si>
  <si>
    <t>- Il est demandé au GRD de commenter l'évolution de chacun de ces coûts.</t>
  </si>
  <si>
    <t xml:space="preserve">Ce tableau donne une vue d'ensemble des soldes régulatoires de l'année N. </t>
  </si>
  <si>
    <t>- Les COUTS ACTIVES devant être identifiés comme une diminution de coûts, les données doivent être remplies de manière brute soit avant déduction des coûts activés.</t>
  </si>
  <si>
    <t>- Cette ventilation par objet de coûts est conforme à celle reprise dans les tableaux 3A et 4A  à l’exception des coûts pour projets (informatiques), des coûts pour recherche et développement et des coûts pour les études effectuées par des tiers.</t>
  </si>
  <si>
    <t>Ce tableau permet de faire la réconciliation entre la comptabilité et le modèle de rapport pour les recettes.</t>
  </si>
  <si>
    <t>Ce tableau a pour objectif d'identifier le montant des dettes/créances tarifaires et leur impact sur le compte de résultats et les tarifs appliqués. Le GRD indique les montants des dettes/créances tarifaires annuelles par catégorie ainsi que, le cas échéant, la référence de la décision CREG relative à l'approbation de ces soldes annuels. Il est également demandé au GRD de complèter les tableaux relatifs aux comptabilisations de ces soldes.</t>
  </si>
  <si>
    <t>Date d'envoi du rapport annuel :</t>
  </si>
  <si>
    <t>Solde Amortissements</t>
  </si>
  <si>
    <t>Veuillez préciser si le GRD et / ou la société d'exploitation participe au commerce de produits financiers dérivés. Si tel est le cas, le GRD et / ou la société d'exploitation doit annexer l'approbation du Conseil d'Administration et indiquer quelles procédures de contrôle interne sont applicables à de telles transactions financières.</t>
  </si>
  <si>
    <t>Ce tableau reprend le montant des réductions de valeur actées. Il est demandé au GRD de commenter ces réductions de valeur.</t>
  </si>
  <si>
    <r>
      <t>Cette fiche reprend le montant total des coûts activés considérés conformément à l'article 2, §1er,</t>
    </r>
    <r>
      <rPr>
        <sz val="10"/>
        <rFont val="Calibri"/>
        <family val="2"/>
      </rPr>
      <t xml:space="preserve"> </t>
    </r>
    <r>
      <rPr>
        <sz val="10"/>
        <rFont val="Arial"/>
        <family val="2"/>
      </rPr>
      <t>15°de la méthodogie tarifaire transitoire comme non gérables. Le GRD veille à reprendre en annexe 13, par période régulatoire, les règles applicables en matière d’activation des coûts appliquées au cours de l'année N.</t>
    </r>
  </si>
  <si>
    <t xml:space="preserve">Ce tableau reprend l'évolution de l'actif régulé primaire au cours de l'année N </t>
  </si>
  <si>
    <t xml:space="preserve">Ce tableau reprend l'évolution de l'actif régulé secondaire au cours de l'année N </t>
  </si>
  <si>
    <t>Ce tableau reprend les différents postes faisant partie des comptes de régularisation (actif et passif) du GRD pour l'année N-1 et N. Il est demandé au GRD de commenter l'évolution des comptes de régularisation.</t>
  </si>
  <si>
    <t>Ce tableau a pour objectif de calculer le pourcentage de rendement secondaire et la marge bénéficiaire équitable secondaire pour l'année N</t>
  </si>
  <si>
    <t>Ce tableau a pour objectif de valoriser le cash-flow du GRD par type d'activité (opérationnelle, investissement et financement) pour l'année N.</t>
  </si>
  <si>
    <t>TABLEAU 20A - 20C</t>
  </si>
  <si>
    <t>COUTS DU PERSONNEL ET MUTATIONS</t>
  </si>
  <si>
    <r>
      <t>Les valeurs des paramètres permettant d'établir le rapport annuel (paramètres du pourcentage de rendement primaire, paramètres du pourcentage de rendement secondaire, taux d'inflation, pourcentages d'amortissement) doivent être complétés par le gestionnaire de réseau dans le tableau intitulé "VUE D'ENSEMBLE DES VARIABLES UTILISEES" de l'onglet "</t>
    </r>
    <r>
      <rPr>
        <i/>
        <sz val="10"/>
        <rFont val="Arial"/>
        <family val="2"/>
      </rPr>
      <t>Hypothèses</t>
    </r>
    <r>
      <rPr>
        <sz val="10"/>
        <rFont val="Arial"/>
        <family val="2"/>
      </rPr>
      <t xml:space="preserve">". </t>
    </r>
  </si>
  <si>
    <t xml:space="preserve">Mouvements de l'année </t>
  </si>
  <si>
    <t>APRES AFFECTATION DU RESULTAT</t>
  </si>
  <si>
    <t>Tableau 1A : Bilan (comptabilité générale)</t>
  </si>
  <si>
    <t xml:space="preserve">Tableau 2A : Compte de résultats (comptabilité générale) </t>
  </si>
  <si>
    <t>N°4:</t>
  </si>
  <si>
    <t>Tableau 1C</t>
  </si>
  <si>
    <t>Veuillez commenter les évolutions bilantaires significatives de l'année écoulée.</t>
  </si>
  <si>
    <r>
      <t>Tableau 1E</t>
    </r>
    <r>
      <rPr>
        <b/>
        <sz val="14"/>
        <rFont val="Arial"/>
        <family val="2"/>
      </rPr>
      <t xml:space="preserve"> : Evolution des fonds propres et affectation du résultat</t>
    </r>
  </si>
  <si>
    <t>RESULTAT COMPTABLE A AFFECTER</t>
  </si>
  <si>
    <t>SOCIETE/INTERCOMMUNALE/REGIE</t>
  </si>
  <si>
    <t>Société/Intercommunale/régie toute activité confondue [1]=[2]+[3]+[4]</t>
  </si>
  <si>
    <r>
      <t>Tableau 2</t>
    </r>
    <r>
      <rPr>
        <b/>
        <sz val="14"/>
        <rFont val="Arial"/>
        <family val="2"/>
      </rPr>
      <t xml:space="preserve"> : Vue d'ensemble du compte de résultats</t>
    </r>
  </si>
  <si>
    <t>Tableau 4A : Compte de résultat par groupe de clients</t>
  </si>
  <si>
    <t>1. Veuillez expliciter les changements techniques intervenus sur votre réseau au cours de la période d'exploitation concernée ayant impacté les volumes transités entre GRDs.</t>
  </si>
  <si>
    <r>
      <t>PRODUITS DE TRANSIT (</t>
    </r>
    <r>
      <rPr>
        <b/>
        <sz val="9"/>
        <rFont val="Arial"/>
        <family val="2"/>
      </rPr>
      <t>à renseigner en signe négatif</t>
    </r>
    <r>
      <rPr>
        <b/>
        <sz val="10"/>
        <rFont val="Arial"/>
        <family val="2"/>
      </rPr>
      <t>)</t>
    </r>
  </si>
  <si>
    <t>- Les montants facturés entre gestionnaires de réseaux pour l'utilisation des infrastructures tels que le prévoient les protocoles d'accord conclus, ne doivent pas être repris dans cette fiche budgétaire.</t>
  </si>
  <si>
    <t>Remarques</t>
  </si>
  <si>
    <t xml:space="preserve">Tableau 10B : Détail de l'évolution de l'actif régulé primaire </t>
  </si>
  <si>
    <t>Mutations au cours de l'exercice</t>
  </si>
  <si>
    <t>Tableau 10C : Détail de l'évolution de l'actif régulé secondaire</t>
  </si>
  <si>
    <t>Amortissements de l'année</t>
  </si>
  <si>
    <t>(*) Valeur d'acquisition historique</t>
  </si>
  <si>
    <r>
      <t xml:space="preserve">Tableau 13 </t>
    </r>
    <r>
      <rPr>
        <b/>
        <sz val="14"/>
        <color indexed="8"/>
        <rFont val="Arial"/>
        <family val="2"/>
      </rPr>
      <t>: Vue d'ensemble des comptes de régularisation</t>
    </r>
  </si>
  <si>
    <t>Concordance avec Tableau 16B</t>
  </si>
  <si>
    <t xml:space="preserve">Indiquer la base juridique pour l'ensemble des montants rapportés.   </t>
  </si>
  <si>
    <t>REALITE  N - REALITE N-1</t>
  </si>
  <si>
    <t>REALITE N - BUDGET N</t>
  </si>
  <si>
    <t>Total coûts du personnel statutaire</t>
  </si>
  <si>
    <t>Total coûts du personnel non statutaire</t>
  </si>
  <si>
    <r>
      <rPr>
        <b/>
        <u/>
        <sz val="14"/>
        <rFont val="Arial"/>
        <family val="2"/>
      </rPr>
      <t>Tableau 29</t>
    </r>
    <r>
      <rPr>
        <b/>
        <sz val="14"/>
        <rFont val="Arial"/>
        <family val="2"/>
      </rPr>
      <t>: Suivi des dettes et créances tarifaires</t>
    </r>
  </si>
  <si>
    <t>Tableau 8C</t>
  </si>
  <si>
    <t>1. Les coûts nécessaires pour accomplir les tâches légales</t>
  </si>
  <si>
    <t>- Montant facturé pour les études d'orientation relatives aux nouveaux racordements ou en vue de raccordements existants</t>
  </si>
  <si>
    <t>- Montant facturé pour l'étude de détail en vue de nouveaux équipements de raccordement ou de l'adaptation d'équipements de raccordements existants</t>
  </si>
  <si>
    <r>
      <t>Tableau 28</t>
    </r>
    <r>
      <rPr>
        <b/>
        <sz val="14"/>
        <rFont val="Arial"/>
        <family val="2"/>
      </rPr>
      <t xml:space="preserve"> : Vue d'ensemble des soldes</t>
    </r>
  </si>
  <si>
    <t>TABLEAUX 10B - 10C</t>
  </si>
  <si>
    <t>TABLEAUX 9A - 9C</t>
  </si>
  <si>
    <t>TABLEAUX 7 - 7O</t>
  </si>
  <si>
    <t>TABLEAUX 6 - 6P</t>
  </si>
  <si>
    <t>TABLEAU 30</t>
  </si>
  <si>
    <t>NOMBRE EAN &amp; COMPTEUR</t>
  </si>
  <si>
    <t xml:space="preserve">Ce tableau reprend le nombre de codes EAN ainsi que le nombre de compteurs installés sur le territoire du GRD. </t>
  </si>
  <si>
    <r>
      <t>Tableau 8D</t>
    </r>
    <r>
      <rPr>
        <sz val="14"/>
        <rFont val="Arial"/>
        <family val="2"/>
      </rPr>
      <t xml:space="preserve"> : Correspondance entre les produits comptables et les produits du modèle de rapport</t>
    </r>
  </si>
  <si>
    <r>
      <t>Tableau 8C</t>
    </r>
    <r>
      <rPr>
        <sz val="14"/>
        <rFont val="Arial"/>
        <family val="2"/>
      </rPr>
      <t xml:space="preserve"> : Evolution des produits par composante tarifaire</t>
    </r>
  </si>
  <si>
    <t>8C</t>
  </si>
  <si>
    <t>8D</t>
  </si>
  <si>
    <t>TABLEAUX 8A - 8D</t>
  </si>
  <si>
    <t>TABLEAU 28</t>
  </si>
  <si>
    <t>TABLEAU 29</t>
  </si>
  <si>
    <t>TOTAL DES PRODUITS</t>
  </si>
  <si>
    <t>7O</t>
  </si>
  <si>
    <t xml:space="preserve">Cette fiche reprend le montant des cotisations versées par le GRD à l'ONSSAPL. Il est demandé au GRD de commenter et justifier les montants comptabilisés au cours de l'année N. </t>
  </si>
  <si>
    <t>Terrains</t>
  </si>
  <si>
    <t>Tableau 18A : Fiche budgétaire pour les pensions (hors ONSSAPL)</t>
  </si>
  <si>
    <t>Tableau 21B : N/A</t>
  </si>
  <si>
    <t>Tableau 21A : N/A</t>
  </si>
  <si>
    <t>Tableau 22A : N/A</t>
  </si>
  <si>
    <t>Tableau 22B : N/A</t>
  </si>
  <si>
    <t>Tableau 23A : N/A</t>
  </si>
  <si>
    <t>Tableau 23B : N/A</t>
  </si>
  <si>
    <t>Tableau 23C : N/A</t>
  </si>
  <si>
    <t>Tableau 24 : N/A</t>
  </si>
  <si>
    <t>Tableau 25 : N/A</t>
  </si>
  <si>
    <t>Tableau 26 : N/A</t>
  </si>
  <si>
    <t>Tableau 27 : N/A</t>
  </si>
  <si>
    <r>
      <t>Tableau 30</t>
    </r>
    <r>
      <rPr>
        <sz val="14"/>
        <rFont val="Arial"/>
        <family val="2"/>
      </rPr>
      <t xml:space="preserve">: EAN et nombre de point de comptage </t>
    </r>
  </si>
  <si>
    <t>Tableau 10A : N/A</t>
  </si>
  <si>
    <t xml:space="preserve">Solde </t>
  </si>
  <si>
    <t xml:space="preserve">La liste détaillée des activités non-régulées du GRD avec une description complète de chacune de ces activités, ainsi que les critères d'allocation des coûts, doivent faire partie de la notice méthodologique transmise à la CWaPE. A défaut, veuillez communiquer ces informations. </t>
  </si>
  <si>
    <t>A défaut de transmission via la notice méthodologique, veuillez communiquer une justification de la structure administrative ainsi que de l'utilisation des générateurs de coûts et des clés de répartition de la société d'exloitation au GRD, des traitements des coûts propres au GRD et du GRD aux activités (électricité, gaz, autres)</t>
  </si>
  <si>
    <t xml:space="preserve">Tableau 18B : Vue d'ensemble des obligations de pension </t>
  </si>
  <si>
    <t>Ce tableau présente les évolutions bilantaires des activités régulées du GRD Gaz. Ce tableau est complété automatiquement sur base du tableau T1A.</t>
  </si>
  <si>
    <t xml:space="preserve">Le tableau 4 dresse un aperçu des coûts de l'année N  par groupe de clients (GC1 (T1-T2-T3), GC2 (T4-T5), GC3 (T6) et Transit). Par groupe de client, il est demandé au GRD de ventiler les coûts nets liés aux injections et ceux liés aux prélèvements. Le GRD reprend dans une note explicative en annexe 6 la vue d'ensemble des clés de répartitions utilisées pour compléter le tableau 4A. La répartition, exprimée en pourcentage des coûts entre les prélèvements et les injections, est calculée automatiquement par groupe de clients, de même que le poids relatif de chaque groupe de clients au sein du budget total. </t>
  </si>
  <si>
    <t>Les tableaux 6A à 6P prévoient une ventilation des coûts gérables par objet de coûts distinct que sont :
- Frais de dossiers
- Coûts des installations hors infrastructure
- Coûts des études d'infrastructure
- Coûts pour l’installation et l’entretien de sous-stations pour détente moyenne pression
- Coûts pour l’installation et l’entretien du réseau moyenne pression
- Coûts pour l’installation et l’entretien des raccordements et compteurs moyenne pression
- Coûts pour l’installation et l’entretien de cabines de gaz basse pression 
- Coûts pour l’installation et l’entretien du réseau basse pression
- Coûts pour l’installation et l’entretien des raccordements et compteurs basse pression
- Autres coûts liés à l’infrastructure
- Gestion du système
- Coûts pour la mise à disposition d’appareils de mesure, comptage et relevés
- Coûts pour projets (informatiques)
- Coûts pour recherche et développement
- Coûts pour études effectuées par des tiers</t>
  </si>
  <si>
    <t>Ce tableau a pour objectif de montrer l'évolution des volumes d'énergie distribués sur le réseau du GRD. Le GRD renseigne les volumes d'énergie par niveau de pression (GC1, GC2, GC3) et en distinguant le prélèvement et le transit net.</t>
  </si>
  <si>
    <t>GAZ</t>
  </si>
  <si>
    <t>Un tableau de bord reprenant les plus gros clients industriels alimentés par votre réseau et le pourcentage que représentent ces gros clients sur le volume total distribué sur votre réseau.</t>
  </si>
  <si>
    <t>Conduites</t>
  </si>
  <si>
    <t>Cabines/stations</t>
  </si>
  <si>
    <t>Tableau 1C : Evolution bilantaire - Activités régulées du GRD Gaz</t>
  </si>
  <si>
    <t>facturation HP détente à Fluxys</t>
  </si>
  <si>
    <t>Sous-stations pour detente MP</t>
  </si>
  <si>
    <t>Réseau MP</t>
  </si>
  <si>
    <t>Raccordements &amp; compteurs MP</t>
  </si>
  <si>
    <t>Cabines BP</t>
  </si>
  <si>
    <t>Réseau BP</t>
  </si>
  <si>
    <t>Raccordements &amp; compteurs BP</t>
  </si>
  <si>
    <t>Odorisation</t>
  </si>
  <si>
    <t>Rectification réconciliation</t>
  </si>
  <si>
    <t>Coûts OSP - URE</t>
  </si>
  <si>
    <t>SERVICES SUPPLEMENTAIRES ET COMPLEMENTAIRES</t>
  </si>
  <si>
    <t>Service complémentaire</t>
  </si>
  <si>
    <t>Service supplémentaire</t>
  </si>
  <si>
    <t>4.4.</t>
  </si>
  <si>
    <t>4.5.</t>
  </si>
  <si>
    <t>4.6. Redevance pour occupation de domaine public</t>
  </si>
  <si>
    <t>4.7.</t>
  </si>
  <si>
    <t>GC1 (T1-T2-T3)</t>
  </si>
  <si>
    <t>GC2 (T4-T5)</t>
  </si>
  <si>
    <t>GC3 (T6)</t>
  </si>
  <si>
    <t>Tableau 6D : Fiche budgétaire des coûts pour la construction et l'entretien de sous-stations pour détente MP</t>
  </si>
  <si>
    <t>Tableau 6E : Fiche budgétaire des coûts pour la construction et l'entretien du réseau MP</t>
  </si>
  <si>
    <t>Tableau 6F : Fiche budgétaire des coûts pour la construction et l'entretien des raccordements et compteurs MP</t>
  </si>
  <si>
    <t>Tableau 6G : Fiche budgétaire des coûts pour la construction et l'entretien de cabines de gaz BP</t>
  </si>
  <si>
    <t>Tableau 6H : Fiche budgétaire des coûts pour la construction et l'entretien du réseau BP</t>
  </si>
  <si>
    <t>Tableau 6I : Fiche budgétaire des coûts pour la construction et l'entretien des raccordements et compteurs BP</t>
  </si>
  <si>
    <t>ACHEMINEMENT (FIXE)</t>
  </si>
  <si>
    <t>ACHEMINEMENT (PROPORTIONNEL)</t>
  </si>
  <si>
    <t>ACHEMINEMENT (CAPACITAIRE)</t>
  </si>
  <si>
    <t>GESTION DU SYSTEME</t>
  </si>
  <si>
    <t>MESURAGE</t>
  </si>
  <si>
    <t>PENSIONS</t>
  </si>
  <si>
    <t>RETRIBUTIONS COMMUNES</t>
  </si>
  <si>
    <t xml:space="preserve">T1 - T2 - T3 </t>
  </si>
  <si>
    <t>Groupe de clients 1</t>
  </si>
  <si>
    <t>Volume</t>
  </si>
  <si>
    <t>Prix</t>
  </si>
  <si>
    <t>max</t>
  </si>
  <si>
    <t>nombre de compteurs</t>
  </si>
  <si>
    <t>prix (EUR/an)</t>
  </si>
  <si>
    <t>Consommation annuelle</t>
  </si>
  <si>
    <t>Terme Fixe</t>
  </si>
  <si>
    <t>EUR/kWh</t>
  </si>
  <si>
    <t>T1</t>
  </si>
  <si>
    <t>0-5 000 kWh</t>
  </si>
  <si>
    <t>T2</t>
  </si>
  <si>
    <t>5 001-150 000 kWh</t>
  </si>
  <si>
    <t>T3</t>
  </si>
  <si>
    <t>150 001-1 000 000 kWh</t>
  </si>
  <si>
    <t>TOTAL T1-T2-T3</t>
  </si>
  <si>
    <t>TOTAL  T1-T2-T3</t>
  </si>
  <si>
    <t>(A)</t>
  </si>
  <si>
    <t>T4-T5</t>
  </si>
  <si>
    <t>Groupe de clients 2</t>
  </si>
  <si>
    <t>T4 - MMR</t>
  </si>
  <si>
    <t>&gt; 1 GWh</t>
  </si>
  <si>
    <t>T5 - AMR</t>
  </si>
  <si>
    <t>&lt; 10 GWh</t>
  </si>
  <si>
    <t>TOTAL T4-T5</t>
  </si>
  <si>
    <t>(B)</t>
  </si>
  <si>
    <t>T6</t>
  </si>
  <si>
    <t>Groupe de clients 3</t>
  </si>
  <si>
    <t>&gt; 10 GWh</t>
  </si>
  <si>
    <t>TOTAL T6</t>
  </si>
  <si>
    <t>(C)</t>
  </si>
  <si>
    <t>TOTAL RECETTES (hors raccordement)</t>
  </si>
  <si>
    <t>TOTAL COUTS (hors raccordement)</t>
  </si>
  <si>
    <t>ACHEMINEMENT entre GRD (TRANSIT)</t>
  </si>
  <si>
    <t>Transit Total</t>
  </si>
  <si>
    <t>(D)</t>
  </si>
  <si>
    <t>TOTAL (sans raccordement)</t>
  </si>
  <si>
    <t>(A + B + C + D)</t>
  </si>
  <si>
    <t xml:space="preserve">RACCORDEMENTS </t>
  </si>
  <si>
    <t>Total de coûts</t>
  </si>
  <si>
    <t>Difference</t>
  </si>
  <si>
    <t>INTERVENTION CLIENTELE</t>
  </si>
  <si>
    <t>EUR/raccordement</t>
  </si>
  <si>
    <t>Totaal</t>
  </si>
  <si>
    <t xml:space="preserve">Service supplementaire détente client </t>
  </si>
  <si>
    <t xml:space="preserve">Ce tableau réalise une réconciliation entre les coûts et le chiffre d’affaires pour les tarifs périodiqueset les tarifs non-périodiques. Le chiffre d’affaires est scindé par tarif. Le chiffre d’affaires de ce tableau doit correspondre aux recettes rapportées au tableau 8C. </t>
  </si>
  <si>
    <t xml:space="preserve">   - GC 1</t>
  </si>
  <si>
    <t xml:space="preserve">   - GC 2</t>
  </si>
  <si>
    <t xml:space="preserve">   - 'GC 3</t>
  </si>
  <si>
    <t xml:space="preserve">   - Transit</t>
  </si>
  <si>
    <t>Tarif de base pour l'activité d'acheminement sur le réseau</t>
  </si>
  <si>
    <t>Tarif des services complémentaires</t>
  </si>
  <si>
    <t>Tarif des services supplémentaires</t>
  </si>
  <si>
    <t>TOTAL des produits excl. les études d'orientation/détail</t>
  </si>
  <si>
    <t>L'activité d'acheminement sur le réseau</t>
  </si>
  <si>
    <t>Services complémentaires</t>
  </si>
  <si>
    <t>Services supplémentaires</t>
  </si>
  <si>
    <t>Lignes - MP</t>
  </si>
  <si>
    <t>Lignes - BP</t>
  </si>
  <si>
    <t>Cabines/Stations - MP</t>
  </si>
  <si>
    <t>Cabines/Stations - BP</t>
  </si>
  <si>
    <t>Raccordements - MP</t>
  </si>
  <si>
    <t>Raccordements - BP</t>
  </si>
  <si>
    <t>Appareils de mesure - MP</t>
  </si>
  <si>
    <t>Appareils de mesure - BP</t>
  </si>
  <si>
    <t>Compteurs télérelevés</t>
  </si>
  <si>
    <t>Octroi de primes</t>
  </si>
  <si>
    <t>Tableau 17 : Postes de tarif (impôts, prélèvements, surcharges, contributions et rétributions)</t>
  </si>
  <si>
    <t>GC1</t>
  </si>
  <si>
    <t>GC2</t>
  </si>
  <si>
    <t>GC3</t>
  </si>
  <si>
    <t>1.2.10</t>
  </si>
  <si>
    <t>Tableau 8A : Réconciliation des charges totales avec le chiffre d'affaires pour les tarifs périodiques et non-périodiques</t>
  </si>
  <si>
    <t>Tableaux 7Q et 18A</t>
  </si>
  <si>
    <t>Tableau 7O : Fiche budgétaire services complémentaires</t>
  </si>
  <si>
    <t>Tableau 7P : Fiche budgétaire services supplémentaires</t>
  </si>
  <si>
    <t>7P</t>
  </si>
  <si>
    <t>7Q</t>
  </si>
  <si>
    <t>Ce tableau détaille les coûts supportés par le GRD pour l'exécution des services complémentaires. Il est demandé au GRD de commenter et justifier les coûts comptabilisés au cours de l'année N.</t>
  </si>
  <si>
    <t>Ce tableau détaille les coûts supportés par le GRD pour l'exécution des services supplémentaires Il est demandé au GRD de commenter et justifier les coûts comptabilisés au cours de l'année N.</t>
  </si>
  <si>
    <t>Tableau 8B : N/A</t>
  </si>
  <si>
    <t>Tableau 3A : Compte de résultats (comptabilité générale) - comptabilité analytique</t>
  </si>
  <si>
    <t>Charges de pension des agents sous statut public</t>
  </si>
  <si>
    <t>Tableau 7Q : Fiche budgétaire pour les charges de pension des agents sous statut public</t>
  </si>
  <si>
    <t xml:space="preserve">- Pour les pensions non-capitalisées : une ventilation entre rente, capital et charges financières + justification de l'évolution 
- Pour les pensions des agents du secteur public : veuillez joindre le détail du calcul et le cas échéant le document reçu de l'ONSSAPL ou du fond de pension </t>
  </si>
  <si>
    <t>Annexe 23</t>
  </si>
  <si>
    <t>Acompte/Report (+ ou -) des soldes régulatoires du passé</t>
  </si>
  <si>
    <t xml:space="preserve">Passif régulatoire =&gt; signe négatif (-)  /  Actif régulatoire =&gt; signe positif (+) </t>
  </si>
  <si>
    <t xml:space="preserve">ACOMPTE /REPORT DES SOLDES (DETTE/CREANCE) REGULATOIRES DU PASSE DANS LES TARIFS </t>
  </si>
  <si>
    <t>Solde 1A-4</t>
  </si>
  <si>
    <r>
      <t xml:space="preserve">- Solde relatif au recalcul du plafond Atrias </t>
    </r>
    <r>
      <rPr>
        <b/>
        <sz val="10"/>
        <color rgb="FFFF0000"/>
        <rFont val="Arial"/>
        <family val="2"/>
      </rPr>
      <t>(ne peut être que positif)</t>
    </r>
  </si>
  <si>
    <t>Solde recalcul plafond Atrias</t>
  </si>
  <si>
    <t>TOTAL DES TARIFS NON PERIODIQUES</t>
  </si>
  <si>
    <t>Tableau 6ter</t>
  </si>
  <si>
    <t>OPEX (hors OSP)</t>
  </si>
  <si>
    <t>OPEX Charges financières (Embedded costs)</t>
  </si>
  <si>
    <t>Amortissements hors OSP</t>
  </si>
  <si>
    <t>Amortissements Plus-value</t>
  </si>
  <si>
    <t>Amortissements OSP</t>
  </si>
  <si>
    <t>MARGE EQUITABLE NETTE</t>
  </si>
  <si>
    <t>SURCHARGES</t>
  </si>
  <si>
    <t>ACOMPTE ET AFFECTATION DES SOLDES DU PASSE</t>
  </si>
  <si>
    <t>TOTAL ENVELOPPE BUDGETAIRE</t>
  </si>
  <si>
    <t>6ter</t>
  </si>
  <si>
    <t>Le tableau 6 ter permet de recalculer le plafond Atrias pour tenir compte des dépenses réellement allouées par le GRD au projet de clearing house Atrias.</t>
  </si>
  <si>
    <t>Tableau 6K : N/A</t>
  </si>
  <si>
    <t>Tableau 7A : N/A</t>
  </si>
  <si>
    <t>Tableau 7B : N/A</t>
  </si>
  <si>
    <t>Tableau 17B : Fiche budgétaire redevance de voirie</t>
  </si>
  <si>
    <t xml:space="preserve">N°15 </t>
  </si>
  <si>
    <t>Tableau 17A : Charges fiscales résultant de l'impôt des sociétés sur le résultat des activités régulées</t>
  </si>
  <si>
    <t>Taux d'imposition</t>
  </si>
  <si>
    <t>Mbe brute = Mbe nette / (1-taux impôt)</t>
  </si>
  <si>
    <t>[I]</t>
  </si>
  <si>
    <t>Charges fiscales de base</t>
  </si>
  <si>
    <t>[I]-(A)</t>
  </si>
  <si>
    <t>Dépenses non admises et non déductibles</t>
  </si>
  <si>
    <t>(B) = (1)+(2)+(3)+(4)+(5)+(6)+(7)+(8)</t>
  </si>
  <si>
    <t>Amortissement de la Plus-value de réévaluation</t>
  </si>
  <si>
    <t>Frais de restaurant</t>
  </si>
  <si>
    <t>Tickets repas</t>
  </si>
  <si>
    <t>(3)</t>
  </si>
  <si>
    <t>Frais de voiture (Carburant)</t>
  </si>
  <si>
    <t>Frais de déplacement</t>
  </si>
  <si>
    <t>Frais de réception et de représentation</t>
  </si>
  <si>
    <t>(6)</t>
  </si>
  <si>
    <t>Frais d'assurance hospitalisation</t>
  </si>
  <si>
    <t>(7)</t>
  </si>
  <si>
    <r>
      <t>Autres dépenses non admises</t>
    </r>
    <r>
      <rPr>
        <sz val="10"/>
        <color rgb="FFC00000"/>
        <rFont val="Arial"/>
        <family val="2"/>
      </rPr>
      <t xml:space="preserve"> (à spécifier)</t>
    </r>
  </si>
  <si>
    <t>(8)</t>
  </si>
  <si>
    <t>Charges fiscales complémentaires sur DNA</t>
  </si>
  <si>
    <t>(9) = (B) x Taux impôt</t>
  </si>
  <si>
    <t>Brutage ISOC sur dépenses non admises = Charges fiscales complémentaires sur DNA / (1-taux impôt)</t>
  </si>
  <si>
    <t>[II]</t>
  </si>
  <si>
    <t>Intérêts notionnels déductibles</t>
  </si>
  <si>
    <t>(C) = (13) x (14)</t>
  </si>
  <si>
    <t>Fonds propres au 31.12.2014</t>
  </si>
  <si>
    <t>(10)</t>
  </si>
  <si>
    <t>Plus-value de réévaluation</t>
  </si>
  <si>
    <t>(11)</t>
  </si>
  <si>
    <t>Autres déductions</t>
  </si>
  <si>
    <t>(12)</t>
  </si>
  <si>
    <t>Fonds propres pour calcul des intérêts notionnels</t>
  </si>
  <si>
    <t>(13) = (10)-(11)-(12)</t>
  </si>
  <si>
    <t>(14)</t>
  </si>
  <si>
    <t>Charges fiscales déductibles sur intérêts notionnels</t>
  </si>
  <si>
    <t>(15) = (C) x Taux impôt</t>
  </si>
  <si>
    <t>Brutage ISOC sur intérêts notionnels = Charges fiscales déductibles sur intérêts notionnels / (1-taux impôt)</t>
  </si>
  <si>
    <t>[III]</t>
  </si>
  <si>
    <t>Bénéfice à déclarer par le GRD</t>
  </si>
  <si>
    <t>IV = [I+II-III]</t>
  </si>
  <si>
    <t>Base imposable</t>
  </si>
  <si>
    <r>
      <t>V = [IV+</t>
    </r>
    <r>
      <rPr>
        <b/>
        <i/>
        <sz val="11"/>
        <color theme="1"/>
        <rFont val="Calibri"/>
        <family val="2"/>
        <scheme val="minor"/>
      </rPr>
      <t>(B)</t>
    </r>
    <r>
      <rPr>
        <b/>
        <sz val="11"/>
        <color theme="1"/>
        <rFont val="Calibri"/>
        <family val="2"/>
        <scheme val="minor"/>
      </rPr>
      <t>+</t>
    </r>
    <r>
      <rPr>
        <b/>
        <i/>
        <sz val="11"/>
        <color theme="1"/>
        <rFont val="Calibri"/>
        <family val="2"/>
        <scheme val="minor"/>
      </rPr>
      <t>(C)</t>
    </r>
    <r>
      <rPr>
        <b/>
        <sz val="11"/>
        <color theme="1"/>
        <rFont val="Calibri"/>
        <family val="2"/>
        <scheme val="minor"/>
      </rPr>
      <t>]</t>
    </r>
  </si>
  <si>
    <t>Charges fiscales dues sur base imposable</t>
  </si>
  <si>
    <t>CF= [V] x Taux impôt</t>
  </si>
  <si>
    <t>Taux d'imposition effectif</t>
  </si>
  <si>
    <t>CF/Bénéfice à déclarer</t>
  </si>
  <si>
    <t>Majoration de la marge bénéficiaire équitable nette</t>
  </si>
  <si>
    <t>CF/(A)</t>
  </si>
  <si>
    <t>OK/NOK</t>
  </si>
  <si>
    <t xml:space="preserve">Le processus d'activation des frais généraux ainsi que des investissements doivent faire partie de la notice méthodologique transmise à la CWaPE. A défaut, veuillez détailler et commenter ces processus. </t>
  </si>
  <si>
    <t>Tableau 7N</t>
  </si>
  <si>
    <t>Tableau 17</t>
  </si>
  <si>
    <t>Annexe 15</t>
  </si>
  <si>
    <t>Les rapports du Conseil d'administration et des commissaires à toutes les Assemblées générales de l'année d'exploitation.</t>
  </si>
  <si>
    <t xml:space="preserve">Le rapport spécifique annuel des commissaires relatif aux investissements et désinvestissements </t>
  </si>
  <si>
    <t xml:space="preserve">Une réconciliation chiffrée permettant d'identifier les coûts comptabilisés par la société d'exploitation et les coûts propres à chaque GRD/secteur. Les coûts comptabilisés par la société d'exploitation sont divisés en OPEX (en distinguant les OSP) et investissements. </t>
  </si>
  <si>
    <t xml:space="preserve">Veuillez synthétiser les données rapportées dans les tableaux ci-dessous comme suit : </t>
  </si>
  <si>
    <t>Exprimé en euros</t>
  </si>
  <si>
    <t xml:space="preserve">Voir annexe N°8 </t>
  </si>
  <si>
    <t>N°9 :</t>
  </si>
  <si>
    <t>N°10 :</t>
  </si>
  <si>
    <t>N°11:</t>
  </si>
  <si>
    <t>N°12 :</t>
  </si>
  <si>
    <t>Annexe :</t>
  </si>
  <si>
    <t>N°17</t>
  </si>
  <si>
    <t>N°18</t>
  </si>
  <si>
    <r>
      <t>L'identification du gestionnaire de réseau s'effectue via l'onglet "</t>
    </r>
    <r>
      <rPr>
        <i/>
        <sz val="10"/>
        <rFont val="Arial"/>
        <family val="2"/>
      </rPr>
      <t>Page de garde</t>
    </r>
    <r>
      <rPr>
        <sz val="10"/>
        <rFont val="Arial"/>
        <family val="2"/>
      </rPr>
      <t>". Il est également demandé au GRD de préciser les coordonnées de la personne de contact auprès de laquelle les conseillers tarifaires de la CWaPE, en charge de l'analyse du rapport tarifaire du GRD, pourra prendre contact le cas échéant.</t>
    </r>
  </si>
  <si>
    <t>Ce tableau présente les recettes issues de la facturation des différents tarifs. La différence entre les recettes budgetées et les recettes réelles forme le solde du chiffre d'affaires total.</t>
  </si>
  <si>
    <t>TABLEAUX 17 - 17B</t>
  </si>
  <si>
    <t>Ce tableau reprend le calcul détaillé des charges fiscales résultant de l'application de l'impôt des sociétés sur le résultat des activités régulées du GRD de la société/intercommunale</t>
  </si>
  <si>
    <t>N/A pour le rapport tarifaire ex-post</t>
  </si>
  <si>
    <t>N/A pour le rapport tarifaire gaz</t>
  </si>
  <si>
    <t>HYPOTHESES</t>
  </si>
  <si>
    <t>Tableaux 17, 17A et 17B</t>
  </si>
  <si>
    <t>check Tableau 3A</t>
  </si>
  <si>
    <t>Check avec T3A</t>
  </si>
  <si>
    <t>Total de recettes y compris raccordement</t>
  </si>
  <si>
    <r>
      <t xml:space="preserve">Impôt sur les sociétés et les personnes morales </t>
    </r>
    <r>
      <rPr>
        <sz val="10"/>
        <color rgb="FFC00000"/>
        <rFont val="Arial"/>
        <family val="2"/>
      </rPr>
      <t>(Détail du calcul ISOC à détailler dans le Tableau 17A)</t>
    </r>
  </si>
  <si>
    <t>ANNEXES AU RAPPORT TARIFAIRE ANNUEL</t>
  </si>
  <si>
    <t>TABLE DES MATIERES DU RAPPORT TARIFAIRE ANNUEL</t>
  </si>
  <si>
    <t>7A  7B</t>
  </si>
  <si>
    <t>Tableau 3A</t>
  </si>
  <si>
    <t>Dans ce tableau, le GRD doit compléter le bilan de la société/intercommunale pour les années N-1 et N en distinguant les activités du GRD des autres activités de l'intercommunale et en distinguant les activitées régulées et non-régulées du GRD. Pour l'année N-1, les chiffres repris dans ce tableau doivent correspondre aux comptes annuels publiés à la Banque Nationale de Belgique.</t>
  </si>
  <si>
    <t>Ce tableau présente l'évolution des fonds propres d'une part de la société/intercommunale, d'autre part du GRD pour ses activitées régulées et non régulées et finalement du GRD pour ses activités régulées gaz. Ce tableau est complété automatiquement sur base du tableau T1A  à l'exception des différentes réserves qui doivent être renseignées par le GRD.</t>
  </si>
  <si>
    <t>Ce tableau présente de manière synthétique le compte de résultats de l'année N-1 et de l'année N en distinguant d'une part, les activités du GRD des autres activités de la société/intercommunale et d'autre part, en distinguant les activités régulées et les non-régulées du GRD. Ce tableau est complété automatiquement sur base du tableau T2A. Pour l'année N-1, les chiffres repris dans ce tableau doivent correspondre aux comptes annuels publiés à la Banque Nationale de Belgique.</t>
  </si>
  <si>
    <t>RAPPORT ANNUEL EX-POST</t>
  </si>
  <si>
    <t>REFERENCE</t>
  </si>
  <si>
    <t>Lien avec modèle de rapport</t>
  </si>
  <si>
    <t>Descriptif</t>
  </si>
  <si>
    <t>Pour ORES Assets</t>
  </si>
  <si>
    <t>Annexe 14 (b)</t>
  </si>
  <si>
    <t>Annexe 14 (c)</t>
  </si>
  <si>
    <t>Une liste reprenant les différents avertissements extraits de rôle inhérents aux précomptes immobiliers sur les actifs régulés réclamés par l'Administration fiscale concernant l'exercice d'exploitation concerné.</t>
  </si>
  <si>
    <t>Annexe 14 (a)</t>
  </si>
  <si>
    <t>Une copie du courrier émanant du fonds de participation valorisant le montant de l'indemnité due par le GRD pour l'exercice d'exploitation concerné.</t>
  </si>
  <si>
    <t>Taux inflation prévisionnel 2016</t>
  </si>
  <si>
    <t>1. Veuillez commenter les nouveaux emprunts qui ont été contractés au cours de l'année d'exploitation concernée.</t>
  </si>
  <si>
    <t>ISOC</t>
  </si>
  <si>
    <t>- Veuillez compléter la fiche budgétaire par catégorie d'OSP</t>
  </si>
  <si>
    <t>Raccordement standard gratuit</t>
  </si>
  <si>
    <t xml:space="preserve"> Service clientèle du GRD</t>
  </si>
  <si>
    <t>Déménagements problématiques (MOZA)</t>
  </si>
  <si>
    <t>Fins de contrats (EOC)</t>
  </si>
  <si>
    <t>URE - Energies renouvelables</t>
  </si>
  <si>
    <t>N°14 (a)</t>
  </si>
  <si>
    <t>N°14 (b)</t>
  </si>
  <si>
    <t>N°14 (c)</t>
  </si>
  <si>
    <t>Résultat comptable sur activité régulée du GRD</t>
  </si>
  <si>
    <t>- Charges de pension des agents sous statut public</t>
  </si>
  <si>
    <t>2.1</t>
  </si>
  <si>
    <t>2.2</t>
  </si>
  <si>
    <t>2.3</t>
  </si>
  <si>
    <t>- Chiffres d'affaires impôts des sociétés</t>
  </si>
  <si>
    <t>- Impôts des sociétés</t>
  </si>
  <si>
    <t>Autres (à spécifier)</t>
  </si>
  <si>
    <t>1. Veuillez expliciter la politique d'affectation des soldes bonus/malus pour les années 2008 à 2014 et détailler les écritures comptables opérées.</t>
  </si>
  <si>
    <t>Solde Chiffres d'affaires distribution (hors ISOC)</t>
  </si>
  <si>
    <t>Solde Chiffres d'affaires sur impôts des sociétés</t>
  </si>
  <si>
    <t>13.</t>
  </si>
  <si>
    <t>Nouveaux raccordements</t>
  </si>
  <si>
    <t>Annexe 13</t>
  </si>
  <si>
    <t>N°13:</t>
  </si>
  <si>
    <t>14.</t>
  </si>
  <si>
    <t>Solde Impôts des sociétés</t>
  </si>
  <si>
    <t>Dans ce tableau, le GRD doit détailler le compte de résultats de la société/intercommunale pour les années N-1 et N en distinguant d'une part, les activités du GRD des autres activités de l'intercommunale et d'autre part, en distinguant les activités régulées et les non-régulées du GRD. Pour l'année N-1, les chiffres repris dans ce tableau doivent correspondre aux comptes annuels publiés à la Banque Nationale de Belgique.</t>
  </si>
  <si>
    <r>
      <t xml:space="preserve">Ce tableau a pour objectif de fournir une vue synthétique des coûts supportés par le GRD dans le cadre de l'exécution des obligations de service public. Les données de l'année N-1 doivent correspondre aux données renseignées dans le rapport sur les coûts des OSP introduit à la CWaPE le 30 juin de l'année N. </t>
    </r>
    <r>
      <rPr>
        <b/>
        <sz val="10"/>
        <color rgb="FFFF0000"/>
        <rFont val="Arial"/>
        <family val="2"/>
      </rPr>
      <t>Il est demandé au GRD d'annexer au présent rapport tarifaire le formulaire d'analyse des coûts OSP pour l'année d'exploitation concernée (Annexe13) et de justifier tous les écarts observés entre le rapport tarifaire et le formulaire d'analyse des coûts OSP au niveau du tableau 16B.</t>
    </r>
  </si>
  <si>
    <t>Modèle de rapport, en version complète et sous format excel, reprenant la compilation des données rapportées pour l’ensemble des secteurs gaz.</t>
  </si>
  <si>
    <t>(Valeur à 0EUR si plafond Atrias non utilisé lors de la détermination du budget des coûts gérables en ex-ante)</t>
  </si>
  <si>
    <t>JUSTIFICATION DES ECARTS OBSERVES</t>
  </si>
  <si>
    <t>GRD1                (à spécifier)</t>
  </si>
  <si>
    <t>GRD2                (à spécifier)</t>
  </si>
  <si>
    <t>GRD3                (à spécifier)</t>
  </si>
  <si>
    <t>GRD4                (à spécifier)</t>
  </si>
  <si>
    <t>Autres justifications</t>
  </si>
  <si>
    <t>VARIATION EN EURO</t>
  </si>
  <si>
    <t>Annexe 1 (a)</t>
  </si>
  <si>
    <t>N°1 (a):</t>
  </si>
  <si>
    <t>N°1 (b):</t>
  </si>
  <si>
    <r>
      <t>- Amortissement autres actifs régulés</t>
    </r>
    <r>
      <rPr>
        <sz val="10"/>
        <color rgb="FFC00000"/>
        <rFont val="Arial"/>
        <family val="2"/>
      </rPr>
      <t xml:space="preserve"> (à spécifier)</t>
    </r>
  </si>
  <si>
    <t>Tableau 8A</t>
  </si>
  <si>
    <t xml:space="preserve">Charges financières </t>
  </si>
  <si>
    <t>DATE DE REMISE DU RAPPORT ANNUEL</t>
  </si>
  <si>
    <t>REALITE 2017</t>
  </si>
  <si>
    <t>BUDGET 2017</t>
  </si>
  <si>
    <t>Les documents bilantaires approuvés par l’Assemblée générale ordinaire et déposés auprès de la Banque Nationale de Belgique, les rapports du conseil d’administration et des commissaires-réviseurs à toutes les assemblées générales de l’année d'exploitation concernée. Veuillez également communiquer la réconciliation entre le rapport annuel ex-post et les comptes annuels approuvés.</t>
  </si>
  <si>
    <r>
      <t xml:space="preserve">Une copie des plans de remboursements des emprunts contractés au cours de l'année d'exploitation </t>
    </r>
    <r>
      <rPr>
        <b/>
        <sz val="10"/>
        <color theme="1"/>
        <rFont val="Arial"/>
        <family val="2"/>
      </rPr>
      <t>ET</t>
    </r>
    <r>
      <rPr>
        <sz val="10"/>
        <color theme="1"/>
        <rFont val="Arial"/>
        <family val="2"/>
      </rPr>
      <t xml:space="preserve"> un tableau synthétique reprenant les différents emprunts contractés en y mentionnant le montant emprunté, date de début, la durée, le type de taux (fixe, variable et fréquence de révisio en cas de type variable), la base de calcul des intérêts (360/365, réel/réel, ...) et le dernier taux connus.</t>
    </r>
  </si>
  <si>
    <t>Un aperçu des investissements (réseau et hors réseau) effectués au cours de l'année écoulée, ainsi qu'une comparaison avec les investissements prévus et la motivation des écarts entre les investissements réels et prévus. L'annexe 12 doit réconcilier avec les données du tableau 10C.</t>
  </si>
  <si>
    <t>Le rapport spécifique périodique des commissaires relatif aux règles de répartition et de ventilation entre activités</t>
  </si>
  <si>
    <t>Le rapport spécifique périodique des commissaires relatif aux règles d'activation des frais indirects</t>
  </si>
  <si>
    <t>Annexe 24</t>
  </si>
  <si>
    <t>Annexe 25</t>
  </si>
  <si>
    <t xml:space="preserve">Annexe 26 </t>
  </si>
  <si>
    <t xml:space="preserve">Annexe 27 </t>
  </si>
  <si>
    <t>Annexe 28</t>
  </si>
  <si>
    <t>Taux Olo 10 ans moyen pour l'année 2017 (%)</t>
  </si>
  <si>
    <t>Taux inflation prévisionnel 2017</t>
  </si>
  <si>
    <t>M au 31/12/2017</t>
  </si>
  <si>
    <t>S au 31/12/2017</t>
  </si>
  <si>
    <t>Solde 1A-1 = solde indexation</t>
  </si>
  <si>
    <t>Adaptation plafond Atrias</t>
  </si>
  <si>
    <t>Coûts gérables réels</t>
  </si>
  <si>
    <t>Solde 1A-2 = différence entre budget et réalité</t>
  </si>
  <si>
    <t>Solde 1A-4 (Tableau 6 ter) = recalcul plafond Atrias</t>
  </si>
  <si>
    <t>Ecart total Budget-Réalité</t>
  </si>
  <si>
    <t>Check : écart total = somme des soldes</t>
  </si>
  <si>
    <t>Adaptation plafond Promogaz</t>
  </si>
  <si>
    <t>Coûts fixes</t>
  </si>
  <si>
    <t>Coûts variables</t>
  </si>
  <si>
    <t>Solde 1A-6</t>
  </si>
  <si>
    <t xml:space="preserve">Solde 1A-4 </t>
  </si>
  <si>
    <t>Atrias</t>
  </si>
  <si>
    <t>Différence absolue = [2]-[1]</t>
  </si>
  <si>
    <t>Différence rélative = ([2]-[1])/[1]</t>
  </si>
  <si>
    <t xml:space="preserve"> TOTAL : Postes tarifaires liés aux impôts, prélèvements, surcharges, contributions et rétributions</t>
  </si>
  <si>
    <t>Surcharges pensions</t>
  </si>
  <si>
    <t>Surcharges Impôts des sociétés</t>
  </si>
  <si>
    <t>Surcharges taxe de voirie</t>
  </si>
  <si>
    <t>Autres surcharges</t>
  </si>
  <si>
    <t xml:space="preserve">Détail du poste tarifaires liés aux impôts, prélèvements, surcharges, contributions et rétributions </t>
  </si>
  <si>
    <t>Valeur d'acquisition historique des immobilisations corporelles au 31.12.2017</t>
  </si>
  <si>
    <t>Plus-value sur base de l'indexation historique au 31.12.2017</t>
  </si>
  <si>
    <t>Plus-value RAB au 31.12.2017</t>
  </si>
  <si>
    <t xml:space="preserve">- Solde relatif au recalcul du plafond Promogaz - coûts variables </t>
  </si>
  <si>
    <t xml:space="preserve">- Solde relatif au recalcul du plafond Promogaz - coûts fixes  </t>
  </si>
  <si>
    <t>Solde 1A-5</t>
  </si>
  <si>
    <t>Solde recalcul plafond Promogaz - coûts variables</t>
  </si>
  <si>
    <t>15.</t>
  </si>
  <si>
    <t>Tableau 6 : Coûts gérables</t>
  </si>
  <si>
    <t>Patrias</t>
  </si>
  <si>
    <t>Solde 1A-5  = coûts fixes Promogaz</t>
  </si>
  <si>
    <t>Solde 1A-6  = coûts variables Promogaz</t>
  </si>
  <si>
    <t>- Les coûts activés par le gestionnaire du réseau de distribution étant considérés, conformément à l’article 2, §1er, 15° et §2 de la méthodologie tarifaire transitoire 2017, comme des réductions de coûts non gérables issues d’activations internes, et dès lors n'influencant pas les coûts gérables, les coûts gérables indiqués au tableau 6 doivent être repris avant activation.</t>
  </si>
  <si>
    <t>Le tableau 7 donne un aperçu des coûts non gérables totaux tels que visés par l'article 2 §1er, 1°, 2°, 5°, 6°, 7°, 8°, 9°, 10°, 12°, 13°, 14°, 15° et 16° de la méthodologie tarifaire transitoire 2017. Il est demandé au GRD de faire une réconciliation entre le tableau 7 reprenant les charges et produits sur base de la comptabilité générale et les montants renseignés dans les tableaux 7A et suivants du modèle de rapport détaillant ces mêmes charges et produits selon la comptabilité analytique.</t>
  </si>
  <si>
    <t>Tableau 1B : N/A</t>
  </si>
  <si>
    <t>Annexe 1 (b)</t>
  </si>
  <si>
    <t>Le rapport relatif à l’effet des efforts de maîtrise des coûts pour tous les éléments constitutifs du revenu total et ce, conformément à l’article 27, 8° de la méthodologie tarifaire transitoire 2017</t>
  </si>
  <si>
    <t>Une note explicative reprenant une vue d'ensemble des clés de répartitions utilisées pour compléter le tableau 3A et leur justification.  Documentez les différences éventuelles par rapport à la proposition tarifaire.</t>
  </si>
  <si>
    <t>Une note explicative reprenant une vue d'ensemble des clés de répartitions utilisées pour compléter le tableau 4A et leur justification.  Documentez les différences éventuelles par rapport à la proposition tarifaire.</t>
  </si>
  <si>
    <t>FIXE EX-ANTE</t>
  </si>
  <si>
    <t>RECALCULE EX-POST</t>
  </si>
  <si>
    <t>Budget hors adaptations Atrias et Promogaz</t>
  </si>
  <si>
    <t>Budget hors adaptations et hors indexation</t>
  </si>
  <si>
    <t xml:space="preserve">Plafond avec adaptations </t>
  </si>
  <si>
    <t>fixé ex-ante</t>
  </si>
  <si>
    <t>En application de l' article 32, §4 de la méthodologie tarifaire transitoire 2017</t>
  </si>
  <si>
    <t>recalculé ex-post</t>
  </si>
  <si>
    <t>Actif régulé "primaire" au 31.12.2017</t>
  </si>
  <si>
    <r>
      <t xml:space="preserve">Valeur d'acquisition historique au </t>
    </r>
    <r>
      <rPr>
        <b/>
        <sz val="10"/>
        <color indexed="8"/>
        <rFont val="Arial"/>
        <family val="2"/>
      </rPr>
      <t>31.12.2017</t>
    </r>
  </si>
  <si>
    <t>RAPPORT OSP</t>
  </si>
  <si>
    <t>Taux de base des Grandes Entreprises (Revenus 2017 - Exercice d'imposition 2018)</t>
  </si>
  <si>
    <t>SOLDES 2017</t>
  </si>
  <si>
    <t>Une copie des comptes-rendus des réunions organisées au cours de l'année d'exploitation écoulée du Conseil d'administration, du Comité de corporate governance ou organe assimilé, du Comité d'audit et de l'Assemblée générale et/ou extraordinaire.</t>
  </si>
  <si>
    <t xml:space="preserve">Le rapport spécifique annuel des commissaires relatif au bilan et au compte de résultats de l'activité régulée </t>
  </si>
  <si>
    <t xml:space="preserve">La liste détaillée des autres activités de la société/intercommunale (hors GRD) avec une description complète de chacune de ces activités, ainsi que les critères d'allocation des coûts, doivent faire partie de la notice méthodologique transmise à la CWaPE. A défaut, veuillez communiquer ces informations. </t>
  </si>
  <si>
    <t>N°7:</t>
  </si>
  <si>
    <t>N°8:</t>
  </si>
  <si>
    <t>Tableau 6ter : Plafonds Atrias</t>
  </si>
  <si>
    <t>Budgets Atrias</t>
  </si>
  <si>
    <t>Dépenses réellement allouées au projet de clearing house Atrias</t>
  </si>
  <si>
    <t>VOLUMES PREVISIONNELS - PRELEVEMENT ET TRANSIT</t>
  </si>
  <si>
    <t xml:space="preserve">L'introduction du rapport tarifaire annuel s'effectue sur base du modèle de rapport ci-annexé. Ce rapport a pour objectif de répondre aux besoins d'informations de la CWaPE lors du contrôle des soldes régulatoires de la période régulatoire transitoire 2018 (à savoir, le contrôle ex-post). </t>
  </si>
  <si>
    <r>
      <t>Le modèle de rapport fait partie intégrante du rapport annuel. Il est composé de tableaux et d'une liste d'annexes dans lesquelles le gestionnaire de réseau reprend toutes les explications nécessaires à la bonne compréhension par le régulateur régional des données rapportées. La CWaPE se réserve le droit de demander des informations complémentaires en dehors de ce modèle de rapport et ce, conformément à l'article 31, §2 de la version consolidée de la méthodologie tarifaire transitoire applicable aux gestionnaires de réseau de distribution d'électricité actifs en Wallonie pour l'année 2017 (appelée ci-après méthodologie tarifaire transitoire 2017) telle que prolongée pour l'exercice d'exploitation 2018.
La liste des annexes et leurs références sont reprises dans l'onglet "</t>
    </r>
    <r>
      <rPr>
        <i/>
        <sz val="10"/>
        <rFont val="Arial"/>
        <family val="2"/>
      </rPr>
      <t>ANNEXES</t>
    </r>
    <r>
      <rPr>
        <sz val="10"/>
        <rFont val="Arial"/>
        <family val="2"/>
      </rPr>
      <t>" du présent fichier.</t>
    </r>
  </si>
  <si>
    <r>
      <t>Conformément à l'article 16 du décret du 19 janvier 2017 relatif à la méthodologie tarif</t>
    </r>
    <r>
      <rPr>
        <sz val="10"/>
        <color theme="1"/>
        <rFont val="Arial"/>
        <family val="2"/>
      </rPr>
      <t xml:space="preserve">aire applicable aux gestionnaires de réseau de distribution de gaz et d'électricité, le rapport annuel (y compris les annexes) relatif à l'exercice d'exploitation 2018 doit être transmis à la CWaPE </t>
    </r>
    <r>
      <rPr>
        <b/>
        <sz val="10"/>
        <color rgb="FFFF0000"/>
        <rFont val="Arial"/>
        <family val="2"/>
      </rPr>
      <t>au plus tard le 30 juin 2019</t>
    </r>
    <r>
      <rPr>
        <sz val="10"/>
        <rFont val="Arial"/>
        <family val="2"/>
      </rPr>
      <t xml:space="preserve">. Le rapport annuel sera transmis en 3 exemplaires par porteur et avec accusé de réception ainsi que sur support électronique qui inclut </t>
    </r>
    <r>
      <rPr>
        <b/>
        <sz val="10"/>
        <rFont val="Arial"/>
        <family val="2"/>
      </rPr>
      <t>OBLIGATOIREMENT le modèle de rapport FORMAT EXCEL (vierge de toute liaison avec d'autres fichiers qui ne seraient pas transmis au régulateur)</t>
    </r>
    <r>
      <rPr>
        <sz val="10"/>
        <rFont val="Arial"/>
        <family val="2"/>
      </rPr>
      <t xml:space="preserve"> à l'adresse suivante : </t>
    </r>
    <r>
      <rPr>
        <sz val="10"/>
        <color rgb="FF0000FF"/>
        <rFont val="Arial"/>
        <family val="2"/>
      </rPr>
      <t>tarification@cwape.be</t>
    </r>
    <r>
      <rPr>
        <sz val="10"/>
        <rFont val="Arial"/>
        <family val="2"/>
      </rPr>
      <t>.</t>
    </r>
  </si>
  <si>
    <r>
      <t xml:space="preserve">Le tableau 6 donne un aperçu des coûts gérables totaux tels que visés par l'article 2, §1er, 3°, 4° et 11° de la méthodologie tarifaire transitoire 2017, déduction faite des coûts alloués aux obligations de service public (en vertu de l'article 2 </t>
    </r>
    <r>
      <rPr>
        <sz val="10"/>
        <rFont val="Calibri"/>
        <family val="2"/>
      </rPr>
      <t>§</t>
    </r>
    <r>
      <rPr>
        <sz val="10"/>
        <rFont val="Arial"/>
        <family val="2"/>
      </rPr>
      <t xml:space="preserve">1er, 13°). 
Les coûts gérables budgetés hors adaptations sont recalculés ex post sur base des paramètres d'indexation M et S. La différence entre les coûts gérables budgétés hors adaptations recalculés ex-post et la valeur des coûts gérables budgétés hors adaptations reprise dans la proposition tarifaire 2017/2018 constitue un solde non gérable </t>
    </r>
    <r>
      <rPr>
        <b/>
        <sz val="10"/>
        <rFont val="Arial"/>
        <family val="2"/>
      </rPr>
      <t>(Solde 1A-1)</t>
    </r>
    <r>
      <rPr>
        <sz val="10"/>
        <rFont val="Arial"/>
        <family val="2"/>
      </rPr>
      <t xml:space="preserve">. 
La différence entre les coûts gérables réels et les coûts gérables budgétés recalculés ex-post constitue un solde gérable </t>
    </r>
    <r>
      <rPr>
        <b/>
        <sz val="10"/>
        <rFont val="Arial"/>
        <family val="2"/>
      </rPr>
      <t>(Solde 1A-2)</t>
    </r>
    <r>
      <rPr>
        <sz val="10"/>
        <rFont val="Arial"/>
        <family val="2"/>
      </rPr>
      <t xml:space="preserve">. 
L'adaptation du plafond des coûts gérables pour Atrias est recalculé ex post dans le tableau 6ter : si le montant des coûts Atrias réels est inférieur à l'adaptation du plafond Atrias octroyée ex-ante dans la proposition tarifaire, la différence entre ces deux montants constitue un solde non-gérable </t>
    </r>
    <r>
      <rPr>
        <b/>
        <sz val="10"/>
        <rFont val="Arial"/>
        <family val="2"/>
      </rPr>
      <t>(Solde 1A-4)</t>
    </r>
    <r>
      <rPr>
        <sz val="10"/>
        <rFont val="Arial"/>
        <family val="2"/>
      </rPr>
      <t xml:space="preserve">. Par contre, si le montant des coûts Atrias réels est supérieur à l'adaptation du plafond Atrias octroyée ex-ante dans la proposition tarifaire, la différence entre ces deux montants constitue un solde gérable et n'est donc pas calculée.
La différence entre le montant des coûts fixes relatifs à promogaz réels et budgétés constitue un solde gérable </t>
    </r>
    <r>
      <rPr>
        <b/>
        <sz val="10"/>
        <rFont val="Arial"/>
        <family val="2"/>
      </rPr>
      <t>(Solde 1A-5).</t>
    </r>
    <r>
      <rPr>
        <sz val="10"/>
        <rFont val="Arial"/>
        <family val="2"/>
      </rPr>
      <t xml:space="preserve"> 
La différence entre le montant des coûts variables relatifs à promogaz réels et budgétés constitue un solde non-gérable </t>
    </r>
    <r>
      <rPr>
        <b/>
        <sz val="10"/>
        <rFont val="Arial"/>
        <family val="2"/>
      </rPr>
      <t>(Solde 1A-6)</t>
    </r>
    <r>
      <rPr>
        <sz val="10"/>
        <rFont val="Arial"/>
        <family val="2"/>
      </rPr>
      <t xml:space="preserve">. 
</t>
    </r>
    <r>
      <rPr>
        <b/>
        <sz val="10"/>
        <color rgb="FFFF0000"/>
        <rFont val="Arial"/>
        <family val="2"/>
      </rPr>
      <t xml:space="preserve">Il est demandé au GRD de détailler dans des notes séparées les grandes catégories de coûts gérables (annexe 7) et les coûts IT dont notamment les coûts couverts par le plafond Atrias (annexe 8). </t>
    </r>
  </si>
  <si>
    <t>REALITE 2018</t>
  </si>
  <si>
    <t>BUDGET 2018</t>
  </si>
  <si>
    <t>= BUDGET 2017</t>
  </si>
  <si>
    <t>REALITE 2018 V0</t>
  </si>
  <si>
    <t>Une copie du courrier émanant de la DG04 reprenant la notification relative à la redevance pour occupation du domaine public par le réseau de gaz naturel des années 2017 et 2018.</t>
  </si>
  <si>
    <t>Une copie de l'avertissement extrait de rôle reçu de l'Administration fiscale relatif à l'impôt des sociétés pour l'exercice d'exploitation 2017.</t>
  </si>
  <si>
    <t>Le formulaire d'analyse des coûts des obligations de service public imposés au gestionnaire de réseau de distribution pour l'exercice d'exploitation 2018 dont le formulaire est transmis par la Direction socio-économique et tarifaire de la CWaPE.</t>
  </si>
  <si>
    <t>L'organigramme de l'année 2018 ainsi que le nombre d'ETP's par département des années 2017 et 2018 et un commentaire sur les évolutions par département.</t>
  </si>
  <si>
    <t xml:space="preserve">Un tableau et une note explicative reprenant une vue d'ensemble des coûts gérables de l'année 2018 selon les grandes catégories de coûts et notamment : les coûts de personnel, les coûts de pensions (cotisations ONSS, assurance groupe, cotisations ONSSAPL, cotisations de régularisation), les coûts IT, les coûts de consultance (hors IT).
Pour ORES Assets : l'excel et la note peut porter sur l'ensemble des secteurs mais en distinguant les coûts imputés aux secteurs électricité et aux secteurs gaz </t>
  </si>
  <si>
    <t xml:space="preserve">Un tableau excel et une note explicative reprenant le détail des coûts IT budgétés 2018 (2017) et réels 2018 en distinguant les coûts de personnel, les coûts de maintenance, licences, etc et les coûts de projet. 
- Pour les coûts de personnel : veuillez indiquer le nombre d'ETP concernés et leur affectation
- Pour les coûts de maintenance, licences, etc : veuillez détailler et justifier la variation par rapport au budget 
- Pour les coûts de projet : veuillez décrire de façon détaillée chaque projet et justifier la variation des coûts par rapport au budget
Veuillez communiquer la ventilation des coûts IT entre OPEX et CAPEX ainsi que la réconciliation des CAPEX avec les investissements "logiciels" repris au tableau 10C et la réconciliation des OPEX avec le montant des coûts IT repris dans les coûts gérables à l'annexe 7.
Pour ORES Assets : l'excel et la note peut porter sur l'ensemble des secteurs mais en distinguant les coûts imputés aux secteurs électricité et aux secteurs gaz </t>
  </si>
  <si>
    <r>
      <t>Pm (% de la PT 2017</t>
    </r>
    <r>
      <rPr>
        <b/>
        <sz val="10"/>
        <color rgb="FFFF0000"/>
        <rFont val="Arial"/>
        <family val="2"/>
      </rPr>
      <t>/2018</t>
    </r>
    <r>
      <rPr>
        <sz val="10"/>
        <color indexed="8"/>
        <rFont val="Arial"/>
        <family val="2"/>
      </rPr>
      <t>)</t>
    </r>
  </si>
  <si>
    <r>
      <t>Ps (% de la PT 2017</t>
    </r>
    <r>
      <rPr>
        <b/>
        <sz val="10"/>
        <color rgb="FFFF0000"/>
        <rFont val="Arial"/>
        <family val="2"/>
      </rPr>
      <t>/2018</t>
    </r>
    <r>
      <rPr>
        <sz val="10"/>
        <color indexed="8"/>
        <rFont val="Arial"/>
        <family val="2"/>
      </rPr>
      <t>)</t>
    </r>
  </si>
  <si>
    <t>M au 31/12/2018</t>
  </si>
  <si>
    <t>S au 31/12/2018</t>
  </si>
  <si>
    <r>
      <t xml:space="preserve">Pour l'année 2018, l'acompte correspond à 20% des soldes régulatoires estimés des années 2008 à 2014 </t>
    </r>
    <r>
      <rPr>
        <b/>
        <sz val="10"/>
        <color rgb="FFFF0000"/>
        <rFont val="Arial"/>
        <family val="2"/>
      </rPr>
      <t>et le cas échéant de l'affectation du solde 2015</t>
    </r>
  </si>
  <si>
    <t>BUDGET-REALITE 2018</t>
  </si>
  <si>
    <t>Valeur d'acquisition historique des immobilisations corporelles au 31.12.2018</t>
  </si>
  <si>
    <t>Plus-value sur base de l'indexation historique au 31.12.2018</t>
  </si>
  <si>
    <t>Plus-value RAB au 31.12.2018</t>
  </si>
  <si>
    <t>Actif régulé "primaire" au 31.12.2018</t>
  </si>
  <si>
    <r>
      <t xml:space="preserve">Valeur d'acquisition historique au </t>
    </r>
    <r>
      <rPr>
        <b/>
        <sz val="10"/>
        <color indexed="8"/>
        <rFont val="Arial"/>
        <family val="2"/>
      </rPr>
      <t>31.12.2018</t>
    </r>
  </si>
  <si>
    <t>ACOMPTE 2018</t>
  </si>
  <si>
    <r>
      <t xml:space="preserve">Montant de l'acompte correspondant à 20% du montant rapporté du solde régulatoire cumulé des années 2008 à 2014 </t>
    </r>
    <r>
      <rPr>
        <i/>
        <sz val="8"/>
        <color rgb="FFFF0000"/>
        <rFont val="Arial"/>
        <family val="2"/>
      </rPr>
      <t>et, le cas échéant, de l'affectation du solde 2015</t>
    </r>
    <r>
      <rPr>
        <i/>
        <sz val="8"/>
        <rFont val="Arial"/>
        <family val="2"/>
      </rPr>
      <t xml:space="preserve"> tel que calculé dans la PT 2017 prolongée pour 2018</t>
    </r>
  </si>
</sst>
</file>

<file path=xl/styles.xml><?xml version="1.0" encoding="utf-8"?>
<styleSheet xmlns="http://schemas.openxmlformats.org/spreadsheetml/2006/main" xmlns:mc="http://schemas.openxmlformats.org/markup-compatibility/2006" xmlns:x14ac="http://schemas.microsoft.com/office/spreadsheetml/2009/9/ac" mc:Ignorable="x14ac">
  <numFmts count="15">
    <numFmt numFmtId="44" formatCode="_-* #,##0.00\ &quot;€&quot;_-;\-* #,##0.00\ &quot;€&quot;_-;_-* &quot;-&quot;??\ &quot;€&quot;_-;_-@_-"/>
    <numFmt numFmtId="43" formatCode="_-* #,##0.00\ _€_-;\-* #,##0.00\ _€_-;_-* &quot;-&quot;??\ _€_-;_-@_-"/>
    <numFmt numFmtId="164" formatCode="_ * #,##0.00_ ;_ * \-#,##0.00_ ;_ * &quot;-&quot;??_ ;_ @_ "/>
    <numFmt numFmtId="165" formatCode="0.0000%"/>
    <numFmt numFmtId="166" formatCode="#,##0_ ;\-#,##0\ "/>
    <numFmt numFmtId="167" formatCode="#,##0.00_ ;\-#,##0.00\ "/>
    <numFmt numFmtId="168" formatCode="#,##0.00&quot; €&quot;;\-#,##0.00&quot; €&quot;"/>
    <numFmt numFmtId="169" formatCode="_(* #,##0.00_);_(* \(#,##0.00\);_(* \-??_);_(@_)"/>
    <numFmt numFmtId="170" formatCode="#,##0.00_ ;[Red]\-#,##0.00\ "/>
    <numFmt numFmtId="171" formatCode="#,##0.0000000_ ;\-#,##0.0000000\ "/>
    <numFmt numFmtId="172" formatCode="0.00000%"/>
    <numFmt numFmtId="173" formatCode="0.000"/>
    <numFmt numFmtId="174" formatCode="0.00000"/>
    <numFmt numFmtId="175" formatCode="0.0%"/>
    <numFmt numFmtId="176" formatCode="0.0000"/>
  </numFmts>
  <fonts count="185"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i/>
      <sz val="10"/>
      <name val="Arial"/>
      <family val="2"/>
    </font>
    <font>
      <sz val="10"/>
      <name val="Arial"/>
      <family val="2"/>
    </font>
    <font>
      <b/>
      <sz val="10"/>
      <name val="Arial"/>
      <family val="2"/>
    </font>
    <font>
      <b/>
      <u/>
      <sz val="10"/>
      <name val="Arial"/>
      <family val="2"/>
    </font>
    <font>
      <u/>
      <sz val="10"/>
      <name val="Arial"/>
      <family val="2"/>
    </font>
    <font>
      <b/>
      <i/>
      <sz val="10"/>
      <name val="Arial"/>
      <family val="2"/>
    </font>
    <font>
      <u/>
      <sz val="11"/>
      <name val="Arial"/>
      <family val="2"/>
    </font>
    <font>
      <b/>
      <sz val="14"/>
      <name val="Arial"/>
      <family val="2"/>
    </font>
    <font>
      <b/>
      <sz val="12"/>
      <name val="Arial"/>
      <family val="2"/>
    </font>
    <font>
      <b/>
      <sz val="8"/>
      <name val="Arial"/>
      <family val="2"/>
    </font>
    <font>
      <u/>
      <sz val="10"/>
      <color indexed="12"/>
      <name val="Arial"/>
      <family val="2"/>
    </font>
    <font>
      <b/>
      <u/>
      <sz val="14"/>
      <name val="Arial"/>
      <family val="2"/>
    </font>
    <font>
      <sz val="10"/>
      <color indexed="8"/>
      <name val="Arial"/>
      <family val="2"/>
    </font>
    <font>
      <sz val="10"/>
      <color indexed="10"/>
      <name val="Arial"/>
      <family val="2"/>
    </font>
    <font>
      <sz val="10"/>
      <color indexed="12"/>
      <name val="Arial"/>
      <family val="2"/>
    </font>
    <font>
      <b/>
      <sz val="10"/>
      <color indexed="12"/>
      <name val="Arial"/>
      <family val="2"/>
    </font>
    <font>
      <b/>
      <sz val="10"/>
      <color indexed="8"/>
      <name val="Arial"/>
      <family val="2"/>
    </font>
    <font>
      <b/>
      <sz val="12"/>
      <color indexed="8"/>
      <name val="Arial"/>
      <family val="2"/>
    </font>
    <font>
      <b/>
      <sz val="10"/>
      <color indexed="8"/>
      <name val="Calibri"/>
      <family val="2"/>
    </font>
    <font>
      <sz val="10"/>
      <color indexed="8"/>
      <name val="Calibri"/>
      <family val="2"/>
    </font>
    <font>
      <sz val="8"/>
      <color indexed="12"/>
      <name val="Arial"/>
      <family val="2"/>
    </font>
    <font>
      <sz val="8"/>
      <name val="Arial"/>
      <family val="2"/>
    </font>
    <font>
      <b/>
      <sz val="8"/>
      <color indexed="10"/>
      <name val="Arial"/>
      <family val="2"/>
    </font>
    <font>
      <sz val="8"/>
      <color indexed="10"/>
      <name val="Arial"/>
      <family val="2"/>
    </font>
    <font>
      <b/>
      <u/>
      <sz val="10"/>
      <color indexed="12"/>
      <name val="Arial"/>
      <family val="2"/>
    </font>
    <font>
      <sz val="9"/>
      <name val="Arial"/>
      <family val="2"/>
    </font>
    <font>
      <sz val="8"/>
      <color indexed="8"/>
      <name val="Arial"/>
      <family val="2"/>
    </font>
    <font>
      <u/>
      <sz val="11"/>
      <color indexed="8"/>
      <name val="Arial"/>
      <family val="2"/>
    </font>
    <font>
      <b/>
      <sz val="11"/>
      <color indexed="8"/>
      <name val="Arial"/>
      <family val="2"/>
    </font>
    <font>
      <sz val="11"/>
      <name val="Arial"/>
      <family val="2"/>
    </font>
    <font>
      <b/>
      <sz val="11"/>
      <name val="Arial"/>
      <family val="2"/>
    </font>
    <font>
      <u/>
      <sz val="9"/>
      <name val="Arial"/>
      <family val="2"/>
    </font>
    <font>
      <sz val="10"/>
      <name val="Arial"/>
      <family val="2"/>
    </font>
    <font>
      <b/>
      <sz val="8"/>
      <color indexed="9"/>
      <name val="Arial"/>
      <family val="2"/>
    </font>
    <font>
      <b/>
      <sz val="9"/>
      <color indexed="8"/>
      <name val="Arial"/>
      <family val="2"/>
    </font>
    <font>
      <b/>
      <sz val="9"/>
      <color indexed="57"/>
      <name val="Arial"/>
      <family val="2"/>
    </font>
    <font>
      <b/>
      <sz val="9"/>
      <color indexed="54"/>
      <name val="Arial"/>
      <family val="2"/>
    </font>
    <font>
      <sz val="11"/>
      <name val="Calibri"/>
      <family val="2"/>
    </font>
    <font>
      <b/>
      <i/>
      <sz val="11"/>
      <name val="Arial"/>
      <family val="2"/>
    </font>
    <font>
      <sz val="14"/>
      <color indexed="10"/>
      <name val="Arial"/>
      <family val="2"/>
    </font>
    <font>
      <b/>
      <sz val="14"/>
      <color indexed="10"/>
      <name val="Arial"/>
      <family val="2"/>
    </font>
    <font>
      <sz val="14"/>
      <name val="Arial"/>
      <family val="2"/>
    </font>
    <font>
      <b/>
      <sz val="14"/>
      <color indexed="9"/>
      <name val="Arial"/>
      <family val="2"/>
    </font>
    <font>
      <b/>
      <sz val="20"/>
      <color indexed="9"/>
      <name val="Arial"/>
      <family val="2"/>
    </font>
    <font>
      <sz val="10"/>
      <name val="Arial"/>
      <family val="2"/>
    </font>
    <font>
      <u/>
      <sz val="10"/>
      <color indexed="8"/>
      <name val="Arial"/>
      <family val="2"/>
    </font>
    <font>
      <b/>
      <u/>
      <sz val="10"/>
      <color indexed="8"/>
      <name val="Arial"/>
      <family val="2"/>
    </font>
    <font>
      <b/>
      <sz val="14"/>
      <color indexed="8"/>
      <name val="Arial"/>
      <family val="2"/>
    </font>
    <font>
      <b/>
      <sz val="11"/>
      <color indexed="8"/>
      <name val="Calibri"/>
      <family val="2"/>
    </font>
    <font>
      <sz val="10"/>
      <color indexed="62"/>
      <name val="Arial"/>
      <family val="2"/>
    </font>
    <font>
      <i/>
      <sz val="10"/>
      <color indexed="8"/>
      <name val="Arial"/>
      <family val="2"/>
    </font>
    <font>
      <sz val="14"/>
      <color indexed="8"/>
      <name val="Arial"/>
      <family val="2"/>
    </font>
    <font>
      <b/>
      <sz val="9.5"/>
      <name val="Arial"/>
      <family val="2"/>
    </font>
    <font>
      <b/>
      <sz val="9"/>
      <name val="Arial"/>
      <family val="2"/>
    </font>
    <font>
      <b/>
      <sz val="8"/>
      <color indexed="8"/>
      <name val="Arial"/>
      <family val="2"/>
    </font>
    <font>
      <b/>
      <i/>
      <sz val="10"/>
      <color indexed="8"/>
      <name val="Arial"/>
      <family val="2"/>
    </font>
    <font>
      <b/>
      <sz val="10"/>
      <color indexed="62"/>
      <name val="Arial"/>
      <family val="2"/>
    </font>
    <font>
      <i/>
      <u/>
      <sz val="10"/>
      <color indexed="8"/>
      <name val="Arial"/>
      <family val="2"/>
    </font>
    <font>
      <i/>
      <sz val="9"/>
      <color indexed="8"/>
      <name val="Arial"/>
      <family val="2"/>
    </font>
    <font>
      <sz val="8"/>
      <name val="Verdana"/>
      <family val="2"/>
    </font>
    <font>
      <b/>
      <sz val="11"/>
      <color theme="1"/>
      <name val="Calibri"/>
      <family val="2"/>
      <scheme val="minor"/>
    </font>
    <font>
      <sz val="10"/>
      <color theme="1"/>
      <name val="Calibri"/>
      <family val="2"/>
      <scheme val="minor"/>
    </font>
    <font>
      <i/>
      <u/>
      <sz val="10"/>
      <color rgb="FFC00000"/>
      <name val="Arial"/>
      <family val="2"/>
    </font>
    <font>
      <sz val="10"/>
      <color theme="4" tint="-0.249977111117893"/>
      <name val="Arial"/>
      <family val="2"/>
    </font>
    <font>
      <b/>
      <sz val="10"/>
      <color theme="3"/>
      <name val="Arial"/>
      <family val="2"/>
    </font>
    <font>
      <sz val="10"/>
      <color rgb="FFFF0000"/>
      <name val="Arial"/>
      <family val="2"/>
    </font>
    <font>
      <b/>
      <sz val="10"/>
      <color rgb="FFFF0000"/>
      <name val="Arial"/>
      <family val="2"/>
    </font>
    <font>
      <b/>
      <u/>
      <sz val="10"/>
      <color rgb="FFFF0000"/>
      <name val="Arial"/>
      <family val="2"/>
    </font>
    <font>
      <sz val="10"/>
      <color theme="1"/>
      <name val="Arial"/>
      <family val="2"/>
    </font>
    <font>
      <b/>
      <u/>
      <sz val="10"/>
      <color rgb="FF003399"/>
      <name val="Arial"/>
      <family val="2"/>
    </font>
    <font>
      <b/>
      <sz val="8"/>
      <color rgb="FF0000FF"/>
      <name val="Arial"/>
      <family val="2"/>
    </font>
    <font>
      <b/>
      <sz val="10"/>
      <color rgb="FF003399"/>
      <name val="Arial"/>
      <family val="2"/>
    </font>
    <font>
      <b/>
      <sz val="10"/>
      <color theme="0"/>
      <name val="Arial"/>
      <family val="2"/>
    </font>
    <font>
      <sz val="10"/>
      <color theme="0"/>
      <name val="Arial"/>
      <family val="2"/>
    </font>
    <font>
      <b/>
      <u/>
      <sz val="11"/>
      <name val="Arial"/>
      <family val="2"/>
    </font>
    <font>
      <b/>
      <sz val="10"/>
      <color theme="4" tint="-0.249977111117893"/>
      <name val="Arial"/>
      <family val="2"/>
    </font>
    <font>
      <sz val="10"/>
      <color rgb="FF003399"/>
      <name val="Arial"/>
      <family val="2"/>
    </font>
    <font>
      <b/>
      <sz val="12"/>
      <color rgb="FF003399"/>
      <name val="Arial"/>
      <family val="2"/>
    </font>
    <font>
      <b/>
      <vertAlign val="subscript"/>
      <sz val="10"/>
      <name val="Arial"/>
      <family val="2"/>
    </font>
    <font>
      <b/>
      <sz val="10"/>
      <color theme="1"/>
      <name val="Arial"/>
      <family val="2"/>
    </font>
    <font>
      <vertAlign val="subscript"/>
      <sz val="10"/>
      <color indexed="8"/>
      <name val="Arial"/>
      <family val="2"/>
    </font>
    <font>
      <b/>
      <u/>
      <sz val="12"/>
      <color rgb="FF003399"/>
      <name val="Arial"/>
      <family val="2"/>
    </font>
    <font>
      <b/>
      <sz val="11"/>
      <color theme="1"/>
      <name val="Arial"/>
      <family val="2"/>
    </font>
    <font>
      <b/>
      <u/>
      <sz val="10"/>
      <color theme="1"/>
      <name val="Arial"/>
      <family val="2"/>
    </font>
    <font>
      <u/>
      <sz val="10"/>
      <color theme="1"/>
      <name val="Arial"/>
      <family val="2"/>
    </font>
    <font>
      <sz val="10"/>
      <color rgb="FF0000FF"/>
      <name val="Arial"/>
      <family val="2"/>
    </font>
    <font>
      <sz val="10"/>
      <color theme="3"/>
      <name val="Arial"/>
      <family val="2"/>
    </font>
    <font>
      <sz val="10"/>
      <name val="Calibri"/>
      <family val="2"/>
    </font>
    <font>
      <sz val="11"/>
      <color theme="1"/>
      <name val="Arial"/>
      <family val="2"/>
    </font>
    <font>
      <b/>
      <sz val="14"/>
      <color theme="1"/>
      <name val="Arial"/>
      <family val="2"/>
    </font>
    <font>
      <sz val="14"/>
      <color theme="1"/>
      <name val="Arial"/>
      <family val="2"/>
    </font>
    <font>
      <b/>
      <sz val="8"/>
      <color theme="1"/>
      <name val="Arial"/>
      <family val="2"/>
    </font>
    <font>
      <sz val="8"/>
      <color theme="1"/>
      <name val="Arial"/>
      <family val="2"/>
    </font>
    <font>
      <b/>
      <sz val="12"/>
      <color theme="1"/>
      <name val="Arial"/>
      <family val="2"/>
    </font>
    <font>
      <sz val="12"/>
      <color theme="1"/>
      <name val="Arial"/>
      <family val="2"/>
    </font>
    <font>
      <b/>
      <i/>
      <sz val="10"/>
      <color theme="1"/>
      <name val="Arial"/>
      <family val="2"/>
    </font>
    <font>
      <b/>
      <u/>
      <sz val="11"/>
      <color theme="1"/>
      <name val="Arial"/>
      <family val="2"/>
    </font>
    <font>
      <i/>
      <sz val="9"/>
      <color rgb="FFFF0000"/>
      <name val="Arial"/>
      <family val="2"/>
    </font>
    <font>
      <sz val="10"/>
      <color rgb="FFFFC000"/>
      <name val="Arial"/>
      <family val="2"/>
    </font>
    <font>
      <b/>
      <i/>
      <sz val="12"/>
      <color theme="1"/>
      <name val="Arial"/>
      <family val="2"/>
    </font>
    <font>
      <b/>
      <sz val="10"/>
      <color rgb="FF0070C0"/>
      <name val="Arial"/>
      <family val="2"/>
    </font>
    <font>
      <sz val="10"/>
      <color rgb="FF0070C0"/>
      <name val="Arial"/>
      <family val="2"/>
    </font>
    <font>
      <b/>
      <u/>
      <sz val="10"/>
      <color theme="4" tint="-0.249977111117893"/>
      <name val="Arial"/>
      <family val="2"/>
    </font>
    <font>
      <sz val="10"/>
      <color theme="4"/>
      <name val="Arial"/>
      <family val="2"/>
    </font>
    <font>
      <b/>
      <sz val="10"/>
      <color theme="4"/>
      <name val="Arial"/>
      <family val="2"/>
    </font>
    <font>
      <b/>
      <sz val="10"/>
      <color rgb="FFC00000"/>
      <name val="Arial"/>
      <family val="2"/>
    </font>
    <font>
      <b/>
      <sz val="10"/>
      <color rgb="FF0000FF"/>
      <name val="Arial"/>
      <family val="2"/>
    </font>
    <font>
      <b/>
      <sz val="8"/>
      <color indexed="12"/>
      <name val="Arial"/>
      <family val="2"/>
    </font>
    <font>
      <b/>
      <sz val="8"/>
      <color indexed="18"/>
      <name val="Arial"/>
      <family val="2"/>
    </font>
    <font>
      <b/>
      <sz val="8"/>
      <color indexed="16"/>
      <name val="Arial"/>
      <family val="2"/>
    </font>
    <font>
      <sz val="8"/>
      <color indexed="16"/>
      <name val="Arial"/>
      <family val="2"/>
    </font>
    <font>
      <b/>
      <sz val="9"/>
      <color indexed="18"/>
      <name val="Arial"/>
      <family val="2"/>
    </font>
    <font>
      <b/>
      <sz val="7"/>
      <name val="Arial"/>
      <family val="2"/>
    </font>
    <font>
      <i/>
      <sz val="8"/>
      <name val="Arial"/>
      <family val="2"/>
    </font>
    <font>
      <b/>
      <sz val="10"/>
      <color indexed="39"/>
      <name val="Arial"/>
      <family val="2"/>
    </font>
    <font>
      <sz val="10"/>
      <color indexed="39"/>
      <name val="Arial"/>
      <family val="2"/>
    </font>
    <font>
      <sz val="19"/>
      <color indexed="48"/>
      <name val="Arial"/>
      <family val="2"/>
    </font>
    <font>
      <b/>
      <sz val="11"/>
      <color indexed="9"/>
      <name val="Arial"/>
      <family val="2"/>
    </font>
    <font>
      <sz val="11"/>
      <color indexed="8"/>
      <name val="Calibri"/>
      <family val="2"/>
    </font>
    <font>
      <b/>
      <i/>
      <sz val="12"/>
      <name val="Arial"/>
      <family val="2"/>
    </font>
    <font>
      <b/>
      <i/>
      <sz val="14"/>
      <name val="Arial"/>
      <family val="2"/>
    </font>
    <font>
      <b/>
      <sz val="24"/>
      <name val="Arial"/>
      <family val="2"/>
    </font>
    <font>
      <b/>
      <i/>
      <sz val="24"/>
      <name val="Arial"/>
      <family val="2"/>
    </font>
    <font>
      <sz val="11"/>
      <color indexed="9"/>
      <name val="Calibri"/>
      <family val="2"/>
    </font>
    <font>
      <sz val="11"/>
      <color indexed="10"/>
      <name val="Calibri"/>
      <family val="2"/>
    </font>
    <font>
      <b/>
      <sz val="12"/>
      <name val="Helv"/>
    </font>
    <font>
      <b/>
      <u/>
      <sz val="12"/>
      <name val="Helv"/>
    </font>
    <font>
      <b/>
      <u val="double"/>
      <sz val="14"/>
      <name val="Helv"/>
    </font>
    <font>
      <b/>
      <sz val="11"/>
      <color indexed="52"/>
      <name val="Calibri"/>
      <family val="2"/>
    </font>
    <font>
      <b/>
      <sz val="11"/>
      <color indexed="10"/>
      <name val="Calibri"/>
      <family val="2"/>
    </font>
    <font>
      <b/>
      <sz val="11"/>
      <color indexed="9"/>
      <name val="Calibri"/>
      <family val="2"/>
    </font>
    <font>
      <sz val="11"/>
      <color indexed="62"/>
      <name val="Calibri"/>
      <family val="2"/>
    </font>
    <font>
      <sz val="10"/>
      <name val="Trebuchet MS"/>
      <family val="2"/>
    </font>
    <font>
      <sz val="11"/>
      <color indexed="52"/>
      <name val="Calibri"/>
      <family val="2"/>
    </font>
    <font>
      <sz val="11"/>
      <color indexed="17"/>
      <name val="Calibri"/>
      <family val="2"/>
    </font>
    <font>
      <sz val="11"/>
      <color indexed="20"/>
      <name val="Calibri"/>
      <family val="2"/>
    </font>
    <font>
      <b/>
      <sz val="15"/>
      <color indexed="56"/>
      <name val="Calibri"/>
      <family val="2"/>
    </font>
    <font>
      <b/>
      <sz val="13"/>
      <color indexed="56"/>
      <name val="Calibri"/>
      <family val="2"/>
    </font>
    <font>
      <b/>
      <sz val="11"/>
      <color indexed="56"/>
      <name val="Calibri"/>
      <family val="2"/>
    </font>
    <font>
      <sz val="11"/>
      <color indexed="60"/>
      <name val="Calibri"/>
      <family val="2"/>
    </font>
    <font>
      <sz val="11"/>
      <color indexed="19"/>
      <name val="Calibri"/>
      <family val="2"/>
    </font>
    <font>
      <sz val="10"/>
      <name val="Verdana"/>
      <family val="2"/>
    </font>
    <font>
      <sz val="11"/>
      <color indexed="9"/>
      <name val="Arial"/>
      <family val="2"/>
    </font>
    <font>
      <sz val="10"/>
      <color indexed="56"/>
      <name val="Arial"/>
      <family val="2"/>
    </font>
    <font>
      <b/>
      <sz val="11"/>
      <color indexed="56"/>
      <name val="Arial"/>
      <family val="2"/>
    </font>
    <font>
      <b/>
      <i/>
      <sz val="11"/>
      <color indexed="56"/>
      <name val="Arial"/>
      <family val="2"/>
    </font>
    <font>
      <b/>
      <sz val="11"/>
      <color indexed="18"/>
      <name val="Arial Narrow"/>
      <family val="2"/>
    </font>
    <font>
      <sz val="9"/>
      <color indexed="20"/>
      <name val="Arial"/>
      <family val="2"/>
    </font>
    <font>
      <sz val="9"/>
      <color indexed="48"/>
      <name val="Arial"/>
      <family val="2"/>
    </font>
    <font>
      <b/>
      <sz val="12"/>
      <color indexed="20"/>
      <name val="Arial"/>
      <family val="2"/>
    </font>
    <font>
      <b/>
      <sz val="9"/>
      <color indexed="20"/>
      <name val="Arial"/>
      <family val="2"/>
    </font>
    <font>
      <b/>
      <sz val="18"/>
      <color indexed="62"/>
      <name val="Cambria"/>
      <family val="2"/>
    </font>
    <font>
      <b/>
      <sz val="11"/>
      <color indexed="63"/>
      <name val="Calibri"/>
      <family val="2"/>
    </font>
    <font>
      <i/>
      <sz val="11"/>
      <color indexed="23"/>
      <name val="Calibri"/>
      <family val="2"/>
    </font>
    <font>
      <b/>
      <sz val="18"/>
      <color indexed="56"/>
      <name val="Cambria"/>
      <family val="2"/>
    </font>
    <font>
      <b/>
      <sz val="15"/>
      <color indexed="62"/>
      <name val="Calibri"/>
      <family val="2"/>
    </font>
    <font>
      <b/>
      <sz val="13"/>
      <color indexed="62"/>
      <name val="Calibri"/>
      <family val="2"/>
    </font>
    <font>
      <b/>
      <sz val="11"/>
      <color indexed="62"/>
      <name val="Calibri"/>
      <family val="2"/>
    </font>
    <font>
      <sz val="10"/>
      <color rgb="FF0000FF"/>
      <name val="Calibri"/>
      <family val="2"/>
    </font>
    <font>
      <b/>
      <sz val="9"/>
      <color indexed="8"/>
      <name val="Calibri"/>
      <family val="2"/>
    </font>
    <font>
      <i/>
      <sz val="10"/>
      <color theme="1"/>
      <name val="Calibri"/>
      <family val="2"/>
      <scheme val="minor"/>
    </font>
    <font>
      <i/>
      <sz val="11"/>
      <color theme="1"/>
      <name val="Calibri"/>
      <family val="2"/>
      <scheme val="minor"/>
    </font>
    <font>
      <i/>
      <sz val="11"/>
      <name val="Calibri"/>
      <family val="2"/>
      <scheme val="minor"/>
    </font>
    <font>
      <b/>
      <sz val="11"/>
      <color rgb="FF002060"/>
      <name val="Calibri"/>
      <family val="2"/>
      <scheme val="minor"/>
    </font>
    <font>
      <sz val="10"/>
      <color rgb="FFC00000"/>
      <name val="Arial"/>
      <family val="2"/>
    </font>
    <font>
      <b/>
      <i/>
      <sz val="11"/>
      <color rgb="FF002060"/>
      <name val="Calibri"/>
      <family val="2"/>
      <scheme val="minor"/>
    </font>
    <font>
      <b/>
      <i/>
      <sz val="11"/>
      <color theme="1"/>
      <name val="Calibri"/>
      <family val="2"/>
      <scheme val="minor"/>
    </font>
    <font>
      <i/>
      <sz val="11"/>
      <color rgb="FFC00000"/>
      <name val="Calibri"/>
      <family val="2"/>
      <scheme val="minor"/>
    </font>
    <font>
      <b/>
      <sz val="11"/>
      <color rgb="FFC00000"/>
      <name val="Calibri"/>
      <family val="2"/>
      <scheme val="minor"/>
    </font>
    <font>
      <sz val="11"/>
      <color rgb="FFC00000"/>
      <name val="Calibri"/>
      <family val="2"/>
      <scheme val="minor"/>
    </font>
    <font>
      <b/>
      <sz val="11"/>
      <color rgb="FF0000FF"/>
      <name val="Arial"/>
      <family val="2"/>
    </font>
    <font>
      <b/>
      <sz val="11"/>
      <color indexed="18"/>
      <name val="Arial"/>
      <family val="2"/>
    </font>
    <font>
      <u/>
      <sz val="10"/>
      <color rgb="FF0000FF"/>
      <name val="Arial"/>
      <family val="2"/>
    </font>
    <font>
      <b/>
      <sz val="20"/>
      <color theme="0"/>
      <name val="Arial"/>
      <family val="2"/>
    </font>
    <font>
      <sz val="11"/>
      <name val="Calibri"/>
      <family val="2"/>
      <scheme val="minor"/>
    </font>
    <font>
      <b/>
      <sz val="11"/>
      <name val="Calibri"/>
      <family val="2"/>
      <scheme val="minor"/>
    </font>
    <font>
      <i/>
      <sz val="11"/>
      <color rgb="FFFF0000"/>
      <name val="Calibri"/>
      <family val="2"/>
      <scheme val="minor"/>
    </font>
    <font>
      <b/>
      <sz val="10"/>
      <name val="Calibri"/>
      <family val="2"/>
    </font>
    <font>
      <sz val="11"/>
      <color indexed="8"/>
      <name val="Arial"/>
      <family val="2"/>
    </font>
    <font>
      <b/>
      <sz val="11"/>
      <color rgb="FFFF0000"/>
      <name val="Arial"/>
      <family val="2"/>
    </font>
    <font>
      <i/>
      <sz val="8"/>
      <color rgb="FFFF0000"/>
      <name val="Arial"/>
      <family val="2"/>
    </font>
  </fonts>
  <fills count="108">
    <fill>
      <patternFill patternType="none"/>
    </fill>
    <fill>
      <patternFill patternType="gray125"/>
    </fill>
    <fill>
      <patternFill patternType="solid">
        <fgColor indexed="22"/>
        <bgColor indexed="64"/>
      </patternFill>
    </fill>
    <fill>
      <patternFill patternType="solid">
        <fgColor indexed="55"/>
        <bgColor indexed="23"/>
      </patternFill>
    </fill>
    <fill>
      <patternFill patternType="solid">
        <fgColor indexed="31"/>
        <bgColor indexed="41"/>
      </patternFill>
    </fill>
    <fill>
      <patternFill patternType="solid">
        <fgColor indexed="22"/>
        <bgColor indexed="31"/>
      </patternFill>
    </fill>
    <fill>
      <patternFill patternType="solid">
        <fgColor indexed="45"/>
        <bgColor indexed="29"/>
      </patternFill>
    </fill>
    <fill>
      <patternFill patternType="solid">
        <fgColor indexed="8"/>
        <bgColor indexed="64"/>
      </patternFill>
    </fill>
    <fill>
      <patternFill patternType="solid">
        <fgColor theme="2" tint="-0.249977111117893"/>
        <bgColor indexed="64"/>
      </patternFill>
    </fill>
    <fill>
      <patternFill patternType="solid">
        <fgColor theme="0" tint="-0.249977111117893"/>
        <bgColor indexed="64"/>
      </patternFill>
    </fill>
    <fill>
      <patternFill patternType="solid">
        <fgColor theme="0"/>
        <bgColor indexed="64"/>
      </patternFill>
    </fill>
    <fill>
      <patternFill patternType="solid">
        <fgColor theme="1"/>
        <bgColor indexed="64"/>
      </patternFill>
    </fill>
    <fill>
      <patternFill patternType="solid">
        <fgColor theme="2" tint="-9.9978637043366805E-2"/>
        <bgColor indexed="64"/>
      </patternFill>
    </fill>
    <fill>
      <patternFill patternType="solid">
        <fgColor theme="6"/>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bgColor indexed="26"/>
      </patternFill>
    </fill>
    <fill>
      <patternFill patternType="solid">
        <fgColor theme="2" tint="-0.249977111117893"/>
        <bgColor indexed="41"/>
      </patternFill>
    </fill>
    <fill>
      <patternFill patternType="solid">
        <fgColor theme="4" tint="0.79998168889431442"/>
        <bgColor indexed="64"/>
      </patternFill>
    </fill>
    <fill>
      <patternFill patternType="solid">
        <fgColor theme="0" tint="-0.34998626667073579"/>
        <bgColor indexed="64"/>
      </patternFill>
    </fill>
    <fill>
      <patternFill patternType="solid">
        <fgColor theme="6" tint="0.39997558519241921"/>
        <bgColor indexed="64"/>
      </patternFill>
    </fill>
    <fill>
      <patternFill patternType="solid">
        <fgColor theme="9"/>
        <bgColor indexed="64"/>
      </patternFill>
    </fill>
    <fill>
      <patternFill patternType="solid">
        <fgColor theme="4" tint="0.59999389629810485"/>
        <bgColor indexed="64"/>
      </patternFill>
    </fill>
    <fill>
      <patternFill patternType="solid">
        <fgColor theme="1" tint="0.14999847407452621"/>
        <bgColor indexed="64"/>
      </patternFill>
    </fill>
    <fill>
      <patternFill patternType="solid">
        <fgColor theme="0" tint="-0.14999847407452621"/>
        <bgColor indexed="64"/>
      </patternFill>
    </fill>
    <fill>
      <patternFill patternType="solid">
        <fgColor theme="6" tint="0.59999389629810485"/>
        <bgColor indexed="64"/>
      </patternFill>
    </fill>
    <fill>
      <patternFill patternType="solid">
        <fgColor rgb="FFFFC000"/>
        <bgColor indexed="64"/>
      </patternFill>
    </fill>
    <fill>
      <patternFill patternType="solid">
        <fgColor theme="0"/>
        <bgColor rgb="FF000000"/>
      </patternFill>
    </fill>
    <fill>
      <patternFill patternType="solid">
        <fgColor theme="0" tint="-4.9989318521683403E-2"/>
        <bgColor indexed="64"/>
      </patternFill>
    </fill>
    <fill>
      <patternFill patternType="solid">
        <fgColor theme="0"/>
        <bgColor indexed="41"/>
      </patternFill>
    </fill>
    <fill>
      <patternFill patternType="solid">
        <fgColor theme="2" tint="-9.9978637043366805E-2"/>
        <bgColor rgb="FF000000"/>
      </patternFill>
    </fill>
    <fill>
      <patternFill patternType="solid">
        <fgColor theme="2"/>
        <bgColor indexed="64"/>
      </patternFill>
    </fill>
    <fill>
      <patternFill patternType="solid">
        <fgColor theme="2"/>
        <bgColor rgb="FF000000"/>
      </patternFill>
    </fill>
    <fill>
      <patternFill patternType="solid">
        <fgColor theme="2"/>
        <bgColor indexed="49"/>
      </patternFill>
    </fill>
    <fill>
      <patternFill patternType="solid">
        <fgColor theme="6"/>
        <bgColor indexed="49"/>
      </patternFill>
    </fill>
    <fill>
      <patternFill patternType="solid">
        <fgColor rgb="FFFFFFCC"/>
      </patternFill>
    </fill>
    <fill>
      <patternFill patternType="solid">
        <fgColor indexed="45"/>
      </patternFill>
    </fill>
    <fill>
      <patternFill patternType="solid">
        <fgColor indexed="29"/>
      </patternFill>
    </fill>
    <fill>
      <patternFill patternType="solid">
        <fgColor indexed="11"/>
      </patternFill>
    </fill>
    <fill>
      <patternFill patternType="solid">
        <fgColor indexed="51"/>
      </patternFill>
    </fill>
    <fill>
      <patternFill patternType="solid">
        <fgColor indexed="5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43"/>
        <bgColor indexed="64"/>
      </patternFill>
    </fill>
    <fill>
      <patternFill patternType="solid">
        <fgColor indexed="40"/>
        <bgColor indexed="64"/>
      </patternFill>
    </fill>
    <fill>
      <patternFill patternType="solid">
        <fgColor indexed="50"/>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44"/>
        <bgColor indexed="64"/>
      </patternFill>
    </fill>
    <fill>
      <patternFill patternType="solid">
        <fgColor indexed="41"/>
        <bgColor indexed="64"/>
      </patternFill>
    </fill>
    <fill>
      <patternFill patternType="solid">
        <fgColor indexed="26"/>
        <bgColor indexed="64"/>
      </patternFill>
    </fill>
    <fill>
      <patternFill patternType="solid">
        <fgColor indexed="15"/>
      </patternFill>
    </fill>
    <fill>
      <patternFill patternType="solid">
        <fgColor indexed="13"/>
        <bgColor indexed="64"/>
      </patternFill>
    </fill>
    <fill>
      <patternFill patternType="solid">
        <fgColor indexed="11"/>
        <bgColor indexed="64"/>
      </patternFill>
    </fill>
    <fill>
      <patternFill patternType="solid">
        <fgColor indexed="51"/>
        <bgColor indexed="64"/>
      </patternFill>
    </fill>
    <fill>
      <patternFill patternType="solid">
        <fgColor indexed="44"/>
      </patternFill>
    </fill>
    <fill>
      <patternFill patternType="solid">
        <fgColor indexed="26"/>
      </patternFill>
    </fill>
    <fill>
      <patternFill patternType="solid">
        <fgColor indexed="47"/>
      </patternFill>
    </fill>
    <fill>
      <patternFill patternType="solid">
        <fgColor indexed="27"/>
      </patternFill>
    </fill>
    <fill>
      <patternFill patternType="solid">
        <fgColor indexed="31"/>
      </patternFill>
    </fill>
    <fill>
      <patternFill patternType="solid">
        <fgColor indexed="42"/>
      </patternFill>
    </fill>
    <fill>
      <patternFill patternType="solid">
        <fgColor indexed="46"/>
      </patternFill>
    </fill>
    <fill>
      <patternFill patternType="solid">
        <fgColor indexed="30"/>
      </patternFill>
    </fill>
    <fill>
      <patternFill patternType="solid">
        <fgColor indexed="36"/>
      </patternFill>
    </fill>
    <fill>
      <patternFill patternType="solid">
        <fgColor indexed="49"/>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56"/>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55"/>
        <bgColor indexed="55"/>
      </patternFill>
    </fill>
    <fill>
      <patternFill patternType="solid">
        <fgColor indexed="54"/>
      </patternFill>
    </fill>
    <fill>
      <patternFill patternType="solid">
        <fgColor indexed="41"/>
        <bgColor indexed="41"/>
      </patternFill>
    </fill>
    <fill>
      <patternFill patternType="solid">
        <fgColor indexed="54"/>
        <bgColor indexed="54"/>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22"/>
      </patternFill>
    </fill>
    <fill>
      <patternFill patternType="solid">
        <fgColor indexed="9"/>
      </patternFill>
    </fill>
    <fill>
      <patternFill patternType="solid">
        <fgColor indexed="55"/>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10"/>
        <bgColor indexed="64"/>
      </patternFill>
    </fill>
    <fill>
      <patternFill patternType="solid">
        <fgColor indexed="47"/>
        <bgColor indexed="64"/>
      </patternFill>
    </fill>
    <fill>
      <patternFill patternType="solid">
        <fgColor indexed="21"/>
        <bgColor indexed="64"/>
      </patternFill>
    </fill>
    <fill>
      <patternFill patternType="solid">
        <fgColor indexed="9"/>
        <bgColor indexed="64"/>
      </patternFill>
    </fill>
    <fill>
      <patternFill patternType="solid">
        <fgColor indexed="23"/>
      </patternFill>
    </fill>
    <fill>
      <patternFill patternType="solid">
        <fgColor indexed="20"/>
      </patternFill>
    </fill>
    <fill>
      <patternFill patternType="solid">
        <fgColor indexed="14"/>
        <bgColor indexed="64"/>
      </patternFill>
    </fill>
    <fill>
      <patternFill patternType="solid">
        <fgColor theme="0" tint="-0.14999847407452621"/>
        <bgColor indexed="41"/>
      </patternFill>
    </fill>
    <fill>
      <patternFill patternType="solid">
        <fgColor theme="2" tint="-0.249977111117893"/>
        <bgColor indexed="29"/>
      </patternFill>
    </fill>
    <fill>
      <patternFill patternType="solid">
        <fgColor theme="5" tint="0.39997558519241921"/>
        <bgColor indexed="29"/>
      </patternFill>
    </fill>
    <fill>
      <patternFill patternType="solid">
        <fgColor theme="0"/>
        <bgColor indexed="29"/>
      </patternFill>
    </fill>
    <fill>
      <patternFill patternType="solid">
        <fgColor theme="6" tint="0.79998168889431442"/>
        <bgColor indexed="64"/>
      </patternFill>
    </fill>
    <fill>
      <patternFill patternType="solid">
        <fgColor theme="4" tint="0.39997558519241921"/>
        <bgColor indexed="64"/>
      </patternFill>
    </fill>
    <fill>
      <patternFill patternType="solid">
        <fgColor theme="7" tint="0.59999389629810485"/>
        <bgColor indexed="64"/>
      </patternFill>
    </fill>
    <fill>
      <patternFill patternType="lightDown">
        <bgColor theme="0"/>
      </patternFill>
    </fill>
    <fill>
      <patternFill patternType="solid">
        <fgColor theme="3"/>
        <bgColor indexed="64"/>
      </patternFill>
    </fill>
  </fills>
  <borders count="379">
    <border>
      <left/>
      <right/>
      <top/>
      <bottom/>
      <diagonal/>
    </border>
    <border>
      <left style="medium">
        <color indexed="64"/>
      </left>
      <right/>
      <top/>
      <bottom/>
      <diagonal/>
    </border>
    <border>
      <left style="medium">
        <color indexed="64"/>
      </left>
      <right/>
      <top/>
      <bottom style="medium">
        <color indexed="64"/>
      </bottom>
      <diagonal/>
    </border>
    <border>
      <left/>
      <right style="medium">
        <color indexed="64"/>
      </right>
      <top/>
      <bottom/>
      <diagonal/>
    </border>
    <border>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right style="medium">
        <color indexed="64"/>
      </right>
      <top style="medium">
        <color indexed="64"/>
      </top>
      <bottom/>
      <diagonal/>
    </border>
    <border>
      <left style="double">
        <color indexed="64"/>
      </left>
      <right/>
      <top style="double">
        <color indexed="64"/>
      </top>
      <bottom style="double">
        <color indexed="64"/>
      </bottom>
      <diagonal/>
    </border>
    <border>
      <left/>
      <right/>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thin">
        <color indexed="64"/>
      </top>
      <bottom/>
      <diagonal/>
    </border>
    <border>
      <left style="double">
        <color indexed="64"/>
      </left>
      <right style="double">
        <color indexed="64"/>
      </right>
      <top style="double">
        <color indexed="64"/>
      </top>
      <bottom/>
      <diagonal/>
    </border>
    <border>
      <left style="double">
        <color indexed="64"/>
      </left>
      <right/>
      <top/>
      <bottom/>
      <diagonal/>
    </border>
    <border>
      <left style="double">
        <color indexed="64"/>
      </left>
      <right style="double">
        <color indexed="64"/>
      </right>
      <top/>
      <bottom/>
      <diagonal/>
    </border>
    <border>
      <left style="double">
        <color indexed="64"/>
      </left>
      <right style="double">
        <color indexed="64"/>
      </right>
      <top/>
      <bottom style="thin">
        <color indexed="64"/>
      </bottom>
      <diagonal/>
    </border>
    <border>
      <left style="double">
        <color indexed="64"/>
      </left>
      <right/>
      <top/>
      <bottom style="thin">
        <color indexed="64"/>
      </bottom>
      <diagonal/>
    </border>
    <border>
      <left/>
      <right/>
      <top/>
      <bottom style="thin">
        <color indexed="64"/>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double">
        <color indexed="64"/>
      </left>
      <right style="double">
        <color indexed="64"/>
      </right>
      <top/>
      <bottom style="double">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thin">
        <color indexed="8"/>
      </left>
      <right/>
      <top style="thin">
        <color indexed="8"/>
      </top>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style="medium">
        <color indexed="8"/>
      </left>
      <right/>
      <top style="medium">
        <color indexed="8"/>
      </top>
      <bottom/>
      <diagonal/>
    </border>
    <border>
      <left style="medium">
        <color indexed="8"/>
      </left>
      <right/>
      <top/>
      <bottom/>
      <diagonal/>
    </border>
    <border>
      <left style="medium">
        <color indexed="8"/>
      </left>
      <right/>
      <top/>
      <bottom style="medium">
        <color indexed="8"/>
      </bottom>
      <diagonal/>
    </border>
    <border>
      <left/>
      <right/>
      <top/>
      <bottom style="medium">
        <color indexed="8"/>
      </bottom>
      <diagonal/>
    </border>
    <border>
      <left/>
      <right/>
      <top style="medium">
        <color indexed="8"/>
      </top>
      <bottom/>
      <diagonal/>
    </border>
    <border>
      <left style="medium">
        <color indexed="8"/>
      </left>
      <right style="medium">
        <color indexed="8"/>
      </right>
      <top style="medium">
        <color indexed="8"/>
      </top>
      <bottom/>
      <diagonal/>
    </border>
    <border>
      <left/>
      <right style="medium">
        <color indexed="8"/>
      </right>
      <top style="medium">
        <color indexed="8"/>
      </top>
      <bottom/>
      <diagonal/>
    </border>
    <border>
      <left style="thin">
        <color indexed="8"/>
      </left>
      <right/>
      <top style="medium">
        <color indexed="8"/>
      </top>
      <bottom style="thin">
        <color indexed="8"/>
      </bottom>
      <diagonal/>
    </border>
    <border>
      <left style="medium">
        <color indexed="8"/>
      </left>
      <right/>
      <top style="thin">
        <color indexed="8"/>
      </top>
      <bottom/>
      <diagonal/>
    </border>
    <border>
      <left/>
      <right/>
      <top style="thin">
        <color indexed="8"/>
      </top>
      <bottom/>
      <diagonal/>
    </border>
    <border>
      <left/>
      <right style="medium">
        <color indexed="8"/>
      </right>
      <top style="thin">
        <color indexed="8"/>
      </top>
      <bottom/>
      <diagonal/>
    </border>
    <border>
      <left style="thin">
        <color indexed="8"/>
      </left>
      <right/>
      <top/>
      <bottom style="medium">
        <color indexed="8"/>
      </bottom>
      <diagonal/>
    </border>
    <border>
      <left style="thin">
        <color indexed="8"/>
      </left>
      <right style="thin">
        <color indexed="8"/>
      </right>
      <top/>
      <bottom style="medium">
        <color indexed="8"/>
      </bottom>
      <diagonal/>
    </border>
    <border>
      <left/>
      <right style="medium">
        <color indexed="8"/>
      </right>
      <top/>
      <bottom style="medium">
        <color indexed="8"/>
      </bottom>
      <diagonal/>
    </border>
    <border>
      <left style="thin">
        <color indexed="8"/>
      </left>
      <right style="thin">
        <color indexed="8"/>
      </right>
      <top/>
      <bottom/>
      <diagonal/>
    </border>
    <border>
      <left style="medium">
        <color indexed="8"/>
      </left>
      <right/>
      <top/>
      <bottom style="thin">
        <color indexed="8"/>
      </bottom>
      <diagonal/>
    </border>
    <border>
      <left/>
      <right/>
      <top/>
      <bottom style="thin">
        <color indexed="8"/>
      </bottom>
      <diagonal/>
    </border>
    <border>
      <left/>
      <right style="medium">
        <color indexed="8"/>
      </right>
      <top/>
      <bottom/>
      <diagonal/>
    </border>
    <border>
      <left style="medium">
        <color indexed="8"/>
      </left>
      <right style="thin">
        <color indexed="8"/>
      </right>
      <top style="medium">
        <color indexed="8"/>
      </top>
      <bottom/>
      <diagonal/>
    </border>
    <border>
      <left style="thin">
        <color indexed="8"/>
      </left>
      <right style="thin">
        <color indexed="8"/>
      </right>
      <top style="medium">
        <color indexed="8"/>
      </top>
      <bottom/>
      <diagonal/>
    </border>
    <border>
      <left style="medium">
        <color indexed="8"/>
      </left>
      <right style="thin">
        <color indexed="8"/>
      </right>
      <top/>
      <bottom/>
      <diagonal/>
    </border>
    <border>
      <left style="thin">
        <color indexed="8"/>
      </left>
      <right style="medium">
        <color indexed="8"/>
      </right>
      <top/>
      <bottom/>
      <diagonal/>
    </border>
    <border>
      <left style="medium">
        <color indexed="8"/>
      </left>
      <right/>
      <top style="medium">
        <color indexed="8"/>
      </top>
      <bottom style="medium">
        <color indexed="8"/>
      </bottom>
      <diagonal/>
    </border>
    <border>
      <left/>
      <right/>
      <top style="medium">
        <color indexed="8"/>
      </top>
      <bottom style="medium">
        <color indexed="8"/>
      </bottom>
      <diagonal/>
    </border>
    <border>
      <left style="medium">
        <color indexed="8"/>
      </left>
      <right style="thin">
        <color indexed="8"/>
      </right>
      <top style="medium">
        <color indexed="8"/>
      </top>
      <bottom style="medium">
        <color indexed="8"/>
      </bottom>
      <diagonal/>
    </border>
    <border>
      <left style="thin">
        <color indexed="8"/>
      </left>
      <right style="thin">
        <color indexed="8"/>
      </right>
      <top style="medium">
        <color indexed="8"/>
      </top>
      <bottom style="medium">
        <color indexed="8"/>
      </bottom>
      <diagonal/>
    </border>
    <border>
      <left style="thin">
        <color indexed="8"/>
      </left>
      <right style="medium">
        <color indexed="8"/>
      </right>
      <top style="medium">
        <color indexed="8"/>
      </top>
      <bottom style="medium">
        <color indexed="8"/>
      </bottom>
      <diagonal/>
    </border>
    <border>
      <left style="medium">
        <color indexed="8"/>
      </left>
      <right style="medium">
        <color indexed="8"/>
      </right>
      <top style="medium">
        <color indexed="8"/>
      </top>
      <bottom style="medium">
        <color indexed="8"/>
      </bottom>
      <diagonal/>
    </border>
    <border>
      <left/>
      <right style="thin">
        <color indexed="8"/>
      </right>
      <top/>
      <bottom/>
      <diagonal/>
    </border>
    <border>
      <left style="thin">
        <color indexed="8"/>
      </left>
      <right style="medium">
        <color indexed="8"/>
      </right>
      <top style="thin">
        <color indexed="8"/>
      </top>
      <bottom/>
      <diagonal/>
    </border>
    <border>
      <left/>
      <right style="medium">
        <color indexed="8"/>
      </right>
      <top style="medium">
        <color indexed="8"/>
      </top>
      <bottom style="medium">
        <color indexed="8"/>
      </bottom>
      <diagonal/>
    </border>
    <border>
      <left style="medium">
        <color indexed="8"/>
      </left>
      <right style="medium">
        <color indexed="8"/>
      </right>
      <top/>
      <bottom/>
      <diagonal/>
    </border>
    <border>
      <left style="medium">
        <color indexed="8"/>
      </left>
      <right style="medium">
        <color indexed="8"/>
      </right>
      <top/>
      <bottom style="medium">
        <color indexed="8"/>
      </bottom>
      <diagonal/>
    </border>
    <border>
      <left/>
      <right/>
      <top style="medium">
        <color indexed="64"/>
      </top>
      <bottom style="medium">
        <color indexed="64"/>
      </bottom>
      <diagonal/>
    </border>
    <border>
      <left style="medium">
        <color indexed="8"/>
      </left>
      <right style="medium">
        <color indexed="8"/>
      </right>
      <top/>
      <bottom style="thin">
        <color indexed="8"/>
      </bottom>
      <diagonal/>
    </border>
    <border>
      <left/>
      <right style="medium">
        <color indexed="8"/>
      </right>
      <top/>
      <bottom style="thin">
        <color indexed="8"/>
      </bottom>
      <diagonal/>
    </border>
    <border>
      <left style="medium">
        <color indexed="8"/>
      </left>
      <right style="medium">
        <color indexed="8"/>
      </right>
      <top style="thin">
        <color indexed="8"/>
      </top>
      <bottom/>
      <diagonal/>
    </border>
    <border>
      <left style="thin">
        <color indexed="8"/>
      </left>
      <right style="thin">
        <color indexed="8"/>
      </right>
      <top style="hair">
        <color indexed="8"/>
      </top>
      <bottom style="hair">
        <color indexed="8"/>
      </bottom>
      <diagonal/>
    </border>
    <border>
      <left style="thin">
        <color indexed="8"/>
      </left>
      <right style="medium">
        <color indexed="8"/>
      </right>
      <top style="hair">
        <color indexed="8"/>
      </top>
      <bottom style="hair">
        <color indexed="8"/>
      </bottom>
      <diagonal/>
    </border>
    <border>
      <left/>
      <right/>
      <top style="hair">
        <color indexed="8"/>
      </top>
      <bottom style="hair">
        <color indexed="8"/>
      </bottom>
      <diagonal/>
    </border>
    <border>
      <left style="thin">
        <color indexed="8"/>
      </left>
      <right style="medium">
        <color indexed="8"/>
      </right>
      <top/>
      <bottom style="medium">
        <color indexed="8"/>
      </bottom>
      <diagonal/>
    </border>
    <border>
      <left style="medium">
        <color indexed="8"/>
      </left>
      <right style="thin">
        <color indexed="8"/>
      </right>
      <top/>
      <bottom style="medium">
        <color indexed="8"/>
      </bottom>
      <diagonal/>
    </border>
    <border>
      <left/>
      <right style="medium">
        <color indexed="8"/>
      </right>
      <top style="hair">
        <color indexed="8"/>
      </top>
      <bottom style="hair">
        <color indexed="8"/>
      </bottom>
      <diagonal/>
    </border>
    <border>
      <left style="medium">
        <color indexed="8"/>
      </left>
      <right/>
      <top style="thin">
        <color indexed="8"/>
      </top>
      <bottom style="thin">
        <color indexed="8"/>
      </bottom>
      <diagonal/>
    </border>
    <border>
      <left/>
      <right style="thin">
        <color indexed="8"/>
      </right>
      <top style="medium">
        <color indexed="8"/>
      </top>
      <bottom style="thin">
        <color indexed="8"/>
      </bottom>
      <diagonal/>
    </border>
    <border>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style="medium">
        <color indexed="8"/>
      </right>
      <top style="thin">
        <color indexed="8"/>
      </top>
      <bottom style="thin">
        <color indexed="8"/>
      </bottom>
      <diagonal/>
    </border>
    <border>
      <left style="medium">
        <color indexed="8"/>
      </left>
      <right style="medium">
        <color indexed="8"/>
      </right>
      <top style="thin">
        <color indexed="8"/>
      </top>
      <bottom style="thin">
        <color indexed="8"/>
      </bottom>
      <diagonal/>
    </border>
    <border>
      <left style="medium">
        <color indexed="8"/>
      </left>
      <right style="medium">
        <color indexed="8"/>
      </right>
      <top style="hair">
        <color indexed="8"/>
      </top>
      <bottom style="hair">
        <color indexed="8"/>
      </bottom>
      <diagonal/>
    </border>
    <border>
      <left style="double">
        <color indexed="8"/>
      </left>
      <right/>
      <top style="double">
        <color indexed="8"/>
      </top>
      <bottom/>
      <diagonal/>
    </border>
    <border>
      <left/>
      <right/>
      <top style="double">
        <color indexed="8"/>
      </top>
      <bottom/>
      <diagonal/>
    </border>
    <border>
      <left style="double">
        <color indexed="8"/>
      </left>
      <right style="double">
        <color indexed="8"/>
      </right>
      <top style="double">
        <color indexed="8"/>
      </top>
      <bottom/>
      <diagonal/>
    </border>
    <border>
      <left style="double">
        <color indexed="8"/>
      </left>
      <right style="double">
        <color indexed="8"/>
      </right>
      <top/>
      <bottom/>
      <diagonal/>
    </border>
    <border>
      <left style="double">
        <color indexed="8"/>
      </left>
      <right/>
      <top/>
      <bottom style="thin">
        <color indexed="8"/>
      </bottom>
      <diagonal/>
    </border>
    <border>
      <left style="double">
        <color indexed="8"/>
      </left>
      <right style="double">
        <color indexed="8"/>
      </right>
      <top/>
      <bottom style="thin">
        <color indexed="8"/>
      </bottom>
      <diagonal/>
    </border>
    <border>
      <left style="double">
        <color indexed="8"/>
      </left>
      <right/>
      <top/>
      <bottom/>
      <diagonal/>
    </border>
    <border>
      <left style="double">
        <color indexed="8"/>
      </left>
      <right/>
      <top/>
      <bottom style="double">
        <color indexed="8"/>
      </bottom>
      <diagonal/>
    </border>
    <border>
      <left/>
      <right/>
      <top/>
      <bottom style="double">
        <color indexed="8"/>
      </bottom>
      <diagonal/>
    </border>
    <border>
      <left/>
      <right style="double">
        <color indexed="8"/>
      </right>
      <top/>
      <bottom style="double">
        <color indexed="8"/>
      </bottom>
      <diagonal/>
    </border>
    <border>
      <left style="double">
        <color indexed="8"/>
      </left>
      <right style="double">
        <color indexed="8"/>
      </right>
      <top/>
      <bottom style="double">
        <color indexed="8"/>
      </bottom>
      <diagonal/>
    </border>
    <border>
      <left style="medium">
        <color indexed="8"/>
      </left>
      <right style="hair">
        <color indexed="8"/>
      </right>
      <top/>
      <bottom/>
      <diagonal/>
    </border>
    <border>
      <left style="hair">
        <color indexed="8"/>
      </left>
      <right style="medium">
        <color indexed="8"/>
      </right>
      <top/>
      <bottom/>
      <diagonal/>
    </border>
    <border>
      <left style="medium">
        <color indexed="8"/>
      </left>
      <right/>
      <top style="hair">
        <color indexed="8"/>
      </top>
      <bottom style="hair">
        <color indexed="8"/>
      </bottom>
      <diagonal/>
    </border>
    <border>
      <left style="medium">
        <color indexed="8"/>
      </left>
      <right style="hair">
        <color indexed="8"/>
      </right>
      <top style="hair">
        <color indexed="8"/>
      </top>
      <bottom style="hair">
        <color indexed="8"/>
      </bottom>
      <diagonal/>
    </border>
    <border>
      <left style="hair">
        <color indexed="8"/>
      </left>
      <right style="medium">
        <color indexed="8"/>
      </right>
      <top/>
      <bottom style="thin">
        <color indexed="8"/>
      </bottom>
      <diagonal/>
    </border>
    <border>
      <left style="hair">
        <color indexed="8"/>
      </left>
      <right style="medium">
        <color indexed="8"/>
      </right>
      <top style="thin">
        <color indexed="8"/>
      </top>
      <bottom style="double">
        <color indexed="8"/>
      </bottom>
      <diagonal/>
    </border>
    <border>
      <left style="hair">
        <color indexed="8"/>
      </left>
      <right style="medium">
        <color indexed="8"/>
      </right>
      <top style="hair">
        <color indexed="8"/>
      </top>
      <bottom style="hair">
        <color indexed="8"/>
      </bottom>
      <diagonal/>
    </border>
    <border>
      <left style="medium">
        <color indexed="8"/>
      </left>
      <right style="hair">
        <color indexed="8"/>
      </right>
      <top/>
      <bottom style="medium">
        <color indexed="8"/>
      </bottom>
      <diagonal/>
    </border>
    <border>
      <left style="hair">
        <color indexed="8"/>
      </left>
      <right style="medium">
        <color indexed="8"/>
      </right>
      <top style="thin">
        <color indexed="8"/>
      </top>
      <bottom style="medium">
        <color indexed="8"/>
      </bottom>
      <diagonal/>
    </border>
    <border>
      <left style="medium">
        <color indexed="8"/>
      </left>
      <right/>
      <top style="medium">
        <color indexed="8"/>
      </top>
      <bottom style="thin">
        <color indexed="8"/>
      </bottom>
      <diagonal/>
    </border>
    <border>
      <left/>
      <right/>
      <top style="medium">
        <color indexed="8"/>
      </top>
      <bottom style="thin">
        <color indexed="8"/>
      </bottom>
      <diagonal/>
    </border>
    <border>
      <left/>
      <right/>
      <top style="thin">
        <color indexed="8"/>
      </top>
      <bottom style="thin">
        <color indexed="8"/>
      </bottom>
      <diagonal/>
    </border>
    <border>
      <left style="medium">
        <color indexed="8"/>
      </left>
      <right style="medium">
        <color indexed="64"/>
      </right>
      <top/>
      <bottom/>
      <diagonal/>
    </border>
    <border>
      <left style="medium">
        <color indexed="64"/>
      </left>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bottom/>
      <diagonal/>
    </border>
    <border>
      <left style="thin">
        <color indexed="64"/>
      </left>
      <right/>
      <top/>
      <bottom/>
      <diagonal/>
    </border>
    <border>
      <left style="medium">
        <color indexed="64"/>
      </left>
      <right style="medium">
        <color indexed="64"/>
      </right>
      <top style="medium">
        <color indexed="64"/>
      </top>
      <bottom style="medium">
        <color indexed="8"/>
      </bottom>
      <diagonal/>
    </border>
    <border>
      <left style="medium">
        <color indexed="64"/>
      </left>
      <right style="medium">
        <color indexed="64"/>
      </right>
      <top/>
      <bottom style="medium">
        <color indexed="8"/>
      </bottom>
      <diagonal/>
    </border>
    <border>
      <left/>
      <right style="medium">
        <color indexed="64"/>
      </right>
      <top/>
      <bottom style="thin">
        <color indexed="64"/>
      </bottom>
      <diagonal/>
    </border>
    <border>
      <left style="thin">
        <color indexed="64"/>
      </left>
      <right style="thin">
        <color indexed="64"/>
      </right>
      <top style="medium">
        <color indexed="64"/>
      </top>
      <bottom/>
      <diagonal/>
    </border>
    <border>
      <left/>
      <right style="medium">
        <color indexed="64"/>
      </right>
      <top style="dotted">
        <color indexed="64"/>
      </top>
      <bottom style="dotted">
        <color indexed="64"/>
      </bottom>
      <diagonal/>
    </border>
    <border>
      <left style="medium">
        <color indexed="8"/>
      </left>
      <right/>
      <top style="medium">
        <color indexed="64"/>
      </top>
      <bottom/>
      <diagonal/>
    </border>
    <border>
      <left style="medium">
        <color indexed="8"/>
      </left>
      <right/>
      <top/>
      <bottom style="medium">
        <color indexed="64"/>
      </bottom>
      <diagonal/>
    </border>
    <border>
      <left style="medium">
        <color indexed="64"/>
      </left>
      <right/>
      <top/>
      <bottom style="medium">
        <color indexed="8"/>
      </bottom>
      <diagonal/>
    </border>
    <border>
      <left style="medium">
        <color indexed="64"/>
      </left>
      <right/>
      <top style="medium">
        <color indexed="8"/>
      </top>
      <bottom style="medium">
        <color indexed="8"/>
      </bottom>
      <diagonal/>
    </border>
    <border>
      <left style="medium">
        <color indexed="64"/>
      </left>
      <right/>
      <top style="medium">
        <color indexed="8"/>
      </top>
      <bottom style="medium">
        <color indexed="64"/>
      </bottom>
      <diagonal/>
    </border>
    <border>
      <left style="medium">
        <color indexed="8"/>
      </left>
      <right style="medium">
        <color indexed="8"/>
      </right>
      <top style="medium">
        <color indexed="8"/>
      </top>
      <bottom style="medium">
        <color indexed="64"/>
      </bottom>
      <diagonal/>
    </border>
    <border>
      <left/>
      <right style="medium">
        <color indexed="8"/>
      </right>
      <top style="medium">
        <color indexed="64"/>
      </top>
      <bottom/>
      <diagonal/>
    </border>
    <border>
      <left style="double">
        <color indexed="8"/>
      </left>
      <right style="double">
        <color indexed="8"/>
      </right>
      <top style="double">
        <color indexed="8"/>
      </top>
      <bottom style="thin">
        <color indexed="8"/>
      </bottom>
      <diagonal/>
    </border>
    <border>
      <left style="medium">
        <color indexed="8"/>
      </left>
      <right style="medium">
        <color indexed="64"/>
      </right>
      <top style="medium">
        <color indexed="64"/>
      </top>
      <bottom style="medium">
        <color indexed="8"/>
      </bottom>
      <diagonal/>
    </border>
    <border>
      <left style="medium">
        <color indexed="64"/>
      </left>
      <right/>
      <top style="medium">
        <color indexed="64"/>
      </top>
      <bottom style="medium">
        <color indexed="8"/>
      </bottom>
      <diagonal/>
    </border>
    <border>
      <left style="medium">
        <color indexed="8"/>
      </left>
      <right style="medium">
        <color indexed="8"/>
      </right>
      <top style="medium">
        <color indexed="64"/>
      </top>
      <bottom style="medium">
        <color indexed="8"/>
      </bottom>
      <diagonal/>
    </border>
    <border>
      <left/>
      <right style="medium">
        <color indexed="8"/>
      </right>
      <top style="medium">
        <color indexed="64"/>
      </top>
      <bottom style="medium">
        <color indexed="8"/>
      </bottom>
      <diagonal/>
    </border>
    <border>
      <left style="medium">
        <color indexed="64"/>
      </left>
      <right style="medium">
        <color indexed="8"/>
      </right>
      <top style="medium">
        <color indexed="8"/>
      </top>
      <bottom style="medium">
        <color indexed="8"/>
      </bottom>
      <diagonal/>
    </border>
    <border>
      <left style="medium">
        <color indexed="64"/>
      </left>
      <right style="medium">
        <color indexed="8"/>
      </right>
      <top style="medium">
        <color indexed="8"/>
      </top>
      <bottom style="medium">
        <color indexed="64"/>
      </bottom>
      <diagonal/>
    </border>
    <border>
      <left style="double">
        <color indexed="64"/>
      </left>
      <right style="double">
        <color indexed="64"/>
      </right>
      <top style="dashed">
        <color indexed="64"/>
      </top>
      <bottom style="dashed">
        <color indexed="64"/>
      </bottom>
      <diagonal/>
    </border>
    <border>
      <left style="double">
        <color indexed="64"/>
      </left>
      <right style="double">
        <color indexed="64"/>
      </right>
      <top style="thin">
        <color indexed="64"/>
      </top>
      <bottom/>
      <diagonal/>
    </border>
    <border>
      <left/>
      <right/>
      <top style="thin">
        <color indexed="64"/>
      </top>
      <bottom/>
      <diagonal/>
    </border>
    <border>
      <left style="double">
        <color indexed="64"/>
      </left>
      <right/>
      <top style="thin">
        <color indexed="64"/>
      </top>
      <bottom/>
      <diagonal/>
    </border>
    <border>
      <left style="medium">
        <color indexed="64"/>
      </left>
      <right style="medium">
        <color indexed="64"/>
      </right>
      <top style="dashed">
        <color indexed="64"/>
      </top>
      <bottom style="dashed">
        <color indexed="64"/>
      </bottom>
      <diagonal/>
    </border>
    <border>
      <left style="double">
        <color indexed="8"/>
      </left>
      <right style="double">
        <color indexed="8"/>
      </right>
      <top style="double">
        <color indexed="8"/>
      </top>
      <bottom style="double">
        <color indexed="8"/>
      </bottom>
      <diagonal/>
    </border>
    <border>
      <left style="double">
        <color indexed="8"/>
      </left>
      <right style="double">
        <color indexed="8"/>
      </right>
      <top style="dashed">
        <color indexed="8"/>
      </top>
      <bottom style="dashed">
        <color indexed="8"/>
      </bottom>
      <diagonal/>
    </border>
    <border>
      <left style="double">
        <color indexed="8"/>
      </left>
      <right/>
      <top style="thin">
        <color indexed="8"/>
      </top>
      <bottom/>
      <diagonal/>
    </border>
    <border>
      <left/>
      <right/>
      <top style="thin">
        <color indexed="8"/>
      </top>
      <bottom/>
      <diagonal/>
    </border>
    <border>
      <left style="double">
        <color indexed="8"/>
      </left>
      <right style="double">
        <color indexed="8"/>
      </right>
      <top style="thin">
        <color indexed="8"/>
      </top>
      <bottom/>
      <diagonal/>
    </border>
    <border>
      <left style="medium">
        <color indexed="64"/>
      </left>
      <right style="medium">
        <color indexed="64"/>
      </right>
      <top style="dashed">
        <color indexed="64"/>
      </top>
      <bottom/>
      <diagonal/>
    </border>
    <border>
      <left style="medium">
        <color indexed="64"/>
      </left>
      <right style="medium">
        <color indexed="64"/>
      </right>
      <top/>
      <bottom style="dashed">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style="thin">
        <color indexed="64"/>
      </right>
      <top/>
      <bottom style="thin">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dashed">
        <color indexed="64"/>
      </top>
      <bottom style="dashed">
        <color indexed="64"/>
      </bottom>
      <diagonal/>
    </border>
    <border>
      <left style="medium">
        <color indexed="64"/>
      </left>
      <right style="medium">
        <color indexed="64"/>
      </right>
      <top style="thin">
        <color indexed="64"/>
      </top>
      <bottom/>
      <diagonal/>
    </border>
    <border>
      <left style="medium">
        <color indexed="64"/>
      </left>
      <right/>
      <top style="thin">
        <color indexed="64"/>
      </top>
      <bottom/>
      <diagonal/>
    </border>
    <border>
      <left style="thin">
        <color indexed="64"/>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style="medium">
        <color indexed="64"/>
      </left>
      <right style="medium">
        <color indexed="8"/>
      </right>
      <top style="medium">
        <color indexed="64"/>
      </top>
      <bottom style="medium">
        <color indexed="8"/>
      </bottom>
      <diagonal/>
    </border>
    <border>
      <left/>
      <right style="medium">
        <color indexed="64"/>
      </right>
      <top style="dashed">
        <color indexed="64"/>
      </top>
      <bottom style="dashed">
        <color indexed="64"/>
      </bottom>
      <diagonal/>
    </border>
    <border>
      <left style="medium">
        <color indexed="64"/>
      </left>
      <right style="medium">
        <color indexed="64"/>
      </right>
      <top style="medium">
        <color indexed="8"/>
      </top>
      <bottom style="medium">
        <color indexed="64"/>
      </bottom>
      <diagonal/>
    </border>
    <border>
      <left style="thin">
        <color indexed="8"/>
      </left>
      <right style="thin">
        <color indexed="8"/>
      </right>
      <top style="medium">
        <color indexed="64"/>
      </top>
      <bottom/>
      <diagonal/>
    </border>
    <border>
      <left style="thin">
        <color indexed="8"/>
      </left>
      <right style="medium">
        <color indexed="64"/>
      </right>
      <top style="medium">
        <color indexed="64"/>
      </top>
      <bottom/>
      <diagonal/>
    </border>
    <border>
      <left style="thin">
        <color indexed="64"/>
      </left>
      <right style="thin">
        <color indexed="64"/>
      </right>
      <top style="dashed">
        <color indexed="64"/>
      </top>
      <bottom style="dashed">
        <color indexed="64"/>
      </bottom>
      <diagonal/>
    </border>
    <border>
      <left style="medium">
        <color indexed="64"/>
      </left>
      <right style="thin">
        <color indexed="8"/>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bottom style="medium">
        <color indexed="8"/>
      </bottom>
      <diagonal/>
    </border>
    <border>
      <left style="medium">
        <color indexed="64"/>
      </left>
      <right style="thin">
        <color indexed="64"/>
      </right>
      <top style="dashed">
        <color indexed="64"/>
      </top>
      <bottom style="dashed">
        <color indexed="64"/>
      </bottom>
      <diagonal/>
    </border>
    <border>
      <left style="thin">
        <color indexed="64"/>
      </left>
      <right style="medium">
        <color indexed="64"/>
      </right>
      <top style="dashed">
        <color indexed="64"/>
      </top>
      <bottom style="dashed">
        <color indexed="64"/>
      </bottom>
      <diagonal/>
    </border>
    <border>
      <left style="medium">
        <color indexed="64"/>
      </left>
      <right style="thin">
        <color indexed="8"/>
      </right>
      <top/>
      <bottom/>
      <diagonal/>
    </border>
    <border>
      <left style="thin">
        <color indexed="8"/>
      </left>
      <right style="medium">
        <color indexed="64"/>
      </right>
      <top/>
      <bottom/>
      <diagonal/>
    </border>
    <border>
      <left style="medium">
        <color indexed="64"/>
      </left>
      <right style="medium">
        <color indexed="64"/>
      </right>
      <top style="medium">
        <color indexed="64"/>
      </top>
      <bottom style="thin">
        <color indexed="8"/>
      </bottom>
      <diagonal/>
    </border>
    <border>
      <left style="medium">
        <color indexed="64"/>
      </left>
      <right style="medium">
        <color indexed="64"/>
      </right>
      <top style="medium">
        <color indexed="8"/>
      </top>
      <bottom style="thin">
        <color indexed="8"/>
      </bottom>
      <diagonal/>
    </border>
    <border>
      <left style="medium">
        <color indexed="64"/>
      </left>
      <right style="medium">
        <color indexed="64"/>
      </right>
      <top style="hair">
        <color indexed="8"/>
      </top>
      <bottom style="hair">
        <color indexed="8"/>
      </bottom>
      <diagonal/>
    </border>
    <border>
      <left style="medium">
        <color indexed="64"/>
      </left>
      <right style="thin">
        <color indexed="8"/>
      </right>
      <top style="hair">
        <color indexed="8"/>
      </top>
      <bottom style="hair">
        <color indexed="8"/>
      </bottom>
      <diagonal/>
    </border>
    <border>
      <left style="thin">
        <color indexed="8"/>
      </left>
      <right style="medium">
        <color indexed="64"/>
      </right>
      <top style="hair">
        <color indexed="8"/>
      </top>
      <bottom style="hair">
        <color indexed="8"/>
      </bottom>
      <diagonal/>
    </border>
    <border>
      <left style="medium">
        <color indexed="64"/>
      </left>
      <right style="thin">
        <color indexed="8"/>
      </right>
      <top/>
      <bottom style="medium">
        <color indexed="64"/>
      </bottom>
      <diagonal/>
    </border>
    <border>
      <left style="thin">
        <color indexed="8"/>
      </left>
      <right style="thin">
        <color indexed="8"/>
      </right>
      <top/>
      <bottom style="medium">
        <color indexed="64"/>
      </bottom>
      <diagonal/>
    </border>
    <border>
      <left style="thin">
        <color indexed="8"/>
      </left>
      <right style="medium">
        <color indexed="64"/>
      </right>
      <top/>
      <bottom style="medium">
        <color indexed="64"/>
      </bottom>
      <diagonal/>
    </border>
    <border>
      <left style="medium">
        <color indexed="8"/>
      </left>
      <right/>
      <top style="thin">
        <color indexed="8"/>
      </top>
      <bottom/>
      <diagonal/>
    </border>
    <border>
      <left/>
      <right style="medium">
        <color indexed="8"/>
      </right>
      <top style="thin">
        <color indexed="8"/>
      </top>
      <bottom/>
      <diagonal/>
    </border>
    <border>
      <left/>
      <right style="medium">
        <color indexed="8"/>
      </right>
      <top/>
      <bottom style="medium">
        <color indexed="64"/>
      </bottom>
      <diagonal/>
    </border>
    <border>
      <left style="medium">
        <color indexed="64"/>
      </left>
      <right style="medium">
        <color indexed="64"/>
      </right>
      <top style="dotted">
        <color indexed="64"/>
      </top>
      <bottom style="dotted">
        <color indexed="64"/>
      </bottom>
      <diagonal/>
    </border>
    <border>
      <left style="medium">
        <color indexed="64"/>
      </left>
      <right style="thin">
        <color indexed="8"/>
      </right>
      <top style="thin">
        <color indexed="8"/>
      </top>
      <bottom style="medium">
        <color indexed="64"/>
      </bottom>
      <diagonal/>
    </border>
    <border>
      <left style="thin">
        <color indexed="8"/>
      </left>
      <right style="thin">
        <color indexed="8"/>
      </right>
      <top style="thin">
        <color indexed="8"/>
      </top>
      <bottom style="medium">
        <color indexed="64"/>
      </bottom>
      <diagonal/>
    </border>
    <border>
      <left/>
      <right style="thin">
        <color indexed="8"/>
      </right>
      <top style="thin">
        <color indexed="8"/>
      </top>
      <bottom style="medium">
        <color indexed="64"/>
      </bottom>
      <diagonal/>
    </border>
    <border>
      <left/>
      <right style="medium">
        <color indexed="64"/>
      </right>
      <top style="hair">
        <color indexed="8"/>
      </top>
      <bottom style="hair">
        <color indexed="8"/>
      </bottom>
      <diagonal/>
    </border>
    <border>
      <left/>
      <right style="thin">
        <color indexed="8"/>
      </right>
      <top style="hair">
        <color indexed="8"/>
      </top>
      <bottom style="hair">
        <color indexed="8"/>
      </bottom>
      <diagonal/>
    </border>
    <border>
      <left style="medium">
        <color indexed="64"/>
      </left>
      <right style="thin">
        <color indexed="8"/>
      </right>
      <top style="medium">
        <color indexed="64"/>
      </top>
      <bottom style="thin">
        <color indexed="8"/>
      </bottom>
      <diagonal/>
    </border>
    <border>
      <left style="medium">
        <color indexed="8"/>
      </left>
      <right/>
      <top style="medium">
        <color indexed="64"/>
      </top>
      <bottom style="thin">
        <color indexed="8"/>
      </bottom>
      <diagonal/>
    </border>
    <border>
      <left style="medium">
        <color indexed="64"/>
      </left>
      <right style="thin">
        <color indexed="8"/>
      </right>
      <top style="medium">
        <color indexed="8"/>
      </top>
      <bottom style="medium">
        <color indexed="64"/>
      </bottom>
      <diagonal/>
    </border>
    <border>
      <left style="medium">
        <color indexed="8"/>
      </left>
      <right/>
      <top style="medium">
        <color indexed="8"/>
      </top>
      <bottom style="medium">
        <color indexed="64"/>
      </bottom>
      <diagonal/>
    </border>
    <border>
      <left style="medium">
        <color indexed="8"/>
      </left>
      <right style="thin">
        <color indexed="8"/>
      </right>
      <top style="medium">
        <color indexed="64"/>
      </top>
      <bottom style="thin">
        <color indexed="8"/>
      </bottom>
      <diagonal/>
    </border>
    <border>
      <left style="medium">
        <color indexed="8"/>
      </left>
      <right style="thin">
        <color indexed="8"/>
      </right>
      <top style="medium">
        <color indexed="8"/>
      </top>
      <bottom style="medium">
        <color indexed="64"/>
      </bottom>
      <diagonal/>
    </border>
    <border>
      <left/>
      <right style="medium">
        <color indexed="64"/>
      </right>
      <top style="thin">
        <color indexed="8"/>
      </top>
      <bottom style="medium">
        <color indexed="64"/>
      </bottom>
      <diagonal/>
    </border>
    <border>
      <left style="medium">
        <color indexed="64"/>
      </left>
      <right style="medium">
        <color indexed="8"/>
      </right>
      <top style="medium">
        <color indexed="64"/>
      </top>
      <bottom/>
      <diagonal/>
    </border>
    <border>
      <left style="medium">
        <color indexed="64"/>
      </left>
      <right style="medium">
        <color indexed="8"/>
      </right>
      <top/>
      <bottom/>
      <diagonal/>
    </border>
    <border>
      <left style="medium">
        <color indexed="64"/>
      </left>
      <right style="medium">
        <color indexed="8"/>
      </right>
      <top/>
      <bottom style="medium">
        <color indexed="64"/>
      </bottom>
      <diagonal/>
    </border>
    <border>
      <left style="medium">
        <color indexed="64"/>
      </left>
      <right style="medium">
        <color indexed="64"/>
      </right>
      <top style="medium">
        <color indexed="64"/>
      </top>
      <bottom style="dashed">
        <color indexed="64"/>
      </bottom>
      <diagonal/>
    </border>
    <border>
      <left/>
      <right/>
      <top style="dashed">
        <color indexed="64"/>
      </top>
      <bottom style="dashed">
        <color indexed="64"/>
      </bottom>
      <diagonal/>
    </border>
    <border>
      <left style="thin">
        <color indexed="64"/>
      </left>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right style="thin">
        <color indexed="64"/>
      </right>
      <top/>
      <bottom/>
      <diagonal/>
    </border>
    <border>
      <left style="thin">
        <color indexed="64"/>
      </left>
      <right/>
      <top style="thin">
        <color indexed="64"/>
      </top>
      <bottom/>
      <diagonal/>
    </border>
    <border>
      <left style="medium">
        <color indexed="64"/>
      </left>
      <right style="thin">
        <color indexed="8"/>
      </right>
      <top style="thin">
        <color indexed="8"/>
      </top>
      <bottom style="medium">
        <color indexed="8"/>
      </bottom>
      <diagonal/>
    </border>
    <border>
      <left style="medium">
        <color indexed="64"/>
      </left>
      <right style="thin">
        <color indexed="8"/>
      </right>
      <top/>
      <bottom style="thin">
        <color indexed="8"/>
      </bottom>
      <diagonal/>
    </border>
    <border>
      <left style="medium">
        <color indexed="64"/>
      </left>
      <right style="thin">
        <color indexed="8"/>
      </right>
      <top/>
      <bottom style="medium">
        <color indexed="8"/>
      </bottom>
      <diagonal/>
    </border>
    <border>
      <left/>
      <right/>
      <top style="medium">
        <color indexed="8"/>
      </top>
      <bottom style="medium">
        <color indexed="64"/>
      </bottom>
      <diagonal/>
    </border>
    <border>
      <left/>
      <right/>
      <top style="thin">
        <color indexed="64"/>
      </top>
      <bottom style="medium">
        <color indexed="64"/>
      </bottom>
      <diagonal/>
    </border>
    <border>
      <left style="thin">
        <color indexed="8"/>
      </left>
      <right/>
      <top style="medium">
        <color indexed="8"/>
      </top>
      <bottom style="medium">
        <color indexed="8"/>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diagonal/>
    </border>
    <border>
      <left/>
      <right style="thin">
        <color indexed="64"/>
      </right>
      <top/>
      <bottom style="thin">
        <color indexed="64"/>
      </bottom>
      <diagonal/>
    </border>
    <border>
      <left style="thin">
        <color auto="1"/>
      </left>
      <right/>
      <top/>
      <bottom/>
      <diagonal/>
    </border>
    <border>
      <left/>
      <right/>
      <top style="medium">
        <color indexed="64"/>
      </top>
      <bottom style="medium">
        <color indexed="8"/>
      </bottom>
      <diagonal/>
    </border>
    <border>
      <left style="thin">
        <color indexed="64"/>
      </left>
      <right/>
      <top/>
      <bottom style="thin">
        <color indexed="64"/>
      </bottom>
      <diagonal/>
    </border>
    <border>
      <left/>
      <right style="medium">
        <color indexed="8"/>
      </right>
      <top style="dashed">
        <color indexed="64"/>
      </top>
      <bottom style="dashed">
        <color indexed="64"/>
      </bottom>
      <diagonal/>
    </border>
    <border>
      <left style="thin">
        <color indexed="64"/>
      </left>
      <right style="medium">
        <color indexed="64"/>
      </right>
      <top style="medium">
        <color indexed="64"/>
      </top>
      <bottom/>
      <diagonal/>
    </border>
    <border>
      <left style="thin">
        <color indexed="8"/>
      </left>
      <right/>
      <top style="thin">
        <color indexed="8"/>
      </top>
      <bottom/>
      <diagonal/>
    </border>
    <border>
      <left style="medium">
        <color indexed="64"/>
      </left>
      <right style="thin">
        <color indexed="8"/>
      </right>
      <top style="thin">
        <color indexed="8"/>
      </top>
      <bottom/>
      <diagonal/>
    </border>
    <border>
      <left style="thin">
        <color indexed="8"/>
      </left>
      <right style="medium">
        <color indexed="64"/>
      </right>
      <top style="thin">
        <color indexed="8"/>
      </top>
      <bottom/>
      <diagonal/>
    </border>
    <border>
      <left/>
      <right/>
      <top style="thin">
        <color indexed="8"/>
      </top>
      <bottom/>
      <diagonal/>
    </border>
    <border>
      <left style="medium">
        <color indexed="64"/>
      </left>
      <right/>
      <top style="thin">
        <color indexed="8"/>
      </top>
      <bottom/>
      <diagonal/>
    </border>
    <border>
      <left/>
      <right/>
      <top style="thin">
        <color indexed="64"/>
      </top>
      <bottom style="thin">
        <color indexed="64"/>
      </bottom>
      <diagonal/>
    </border>
    <border>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8"/>
      </right>
      <top style="medium">
        <color indexed="64"/>
      </top>
      <bottom style="dashed">
        <color indexed="8"/>
      </bottom>
      <diagonal/>
    </border>
    <border>
      <left style="thin">
        <color indexed="8"/>
      </left>
      <right style="thin">
        <color indexed="8"/>
      </right>
      <top style="thin">
        <color indexed="64"/>
      </top>
      <bottom/>
      <diagonal/>
    </border>
    <border>
      <left style="thin">
        <color indexed="8"/>
      </left>
      <right style="thin">
        <color indexed="8"/>
      </right>
      <top style="dashed">
        <color indexed="8"/>
      </top>
      <bottom style="dashed">
        <color indexed="8"/>
      </bottom>
      <diagonal/>
    </border>
    <border>
      <left style="thin">
        <color indexed="8"/>
      </left>
      <right style="thin">
        <color indexed="8"/>
      </right>
      <top style="dashed">
        <color indexed="8"/>
      </top>
      <bottom style="thin">
        <color indexed="64"/>
      </bottom>
      <diagonal/>
    </border>
    <border>
      <left style="medium">
        <color indexed="64"/>
      </left>
      <right style="thin">
        <color indexed="8"/>
      </right>
      <top style="thin">
        <color indexed="8"/>
      </top>
      <bottom style="dashed">
        <color indexed="8"/>
      </bottom>
      <diagonal/>
    </border>
    <border>
      <left style="thin">
        <color indexed="8"/>
      </left>
      <right style="thin">
        <color indexed="8"/>
      </right>
      <top/>
      <bottom style="thin">
        <color indexed="64"/>
      </bottom>
      <diagonal/>
    </border>
    <border>
      <left style="medium">
        <color indexed="64"/>
      </left>
      <right style="medium">
        <color indexed="64"/>
      </right>
      <top style="thin">
        <color indexed="8"/>
      </top>
      <bottom/>
      <diagonal/>
    </border>
    <border>
      <left style="medium">
        <color indexed="64"/>
      </left>
      <right style="thin">
        <color indexed="8"/>
      </right>
      <top style="thin">
        <color indexed="64"/>
      </top>
      <bottom/>
      <diagonal/>
    </border>
    <border>
      <left style="medium">
        <color indexed="64"/>
      </left>
      <right style="thin">
        <color indexed="8"/>
      </right>
      <top/>
      <bottom style="thin">
        <color indexed="64"/>
      </bottom>
      <diagonal/>
    </border>
    <border>
      <left style="thin">
        <color indexed="8"/>
      </left>
      <right/>
      <top style="medium">
        <color indexed="64"/>
      </top>
      <bottom/>
      <diagonal/>
    </border>
    <border>
      <left style="thin">
        <color auto="1"/>
      </left>
      <right style="thin">
        <color auto="1"/>
      </right>
      <top/>
      <bottom style="thin">
        <color auto="1"/>
      </bottom>
      <diagonal/>
    </border>
    <border>
      <left style="medium">
        <color indexed="64"/>
      </left>
      <right/>
      <top/>
      <bottom style="thin">
        <color indexed="8"/>
      </bottom>
      <diagonal/>
    </border>
    <border>
      <left style="medium">
        <color indexed="64"/>
      </left>
      <right style="medium">
        <color indexed="64"/>
      </right>
      <top/>
      <bottom style="thin">
        <color indexed="8"/>
      </bottom>
      <diagonal/>
    </border>
    <border>
      <left/>
      <right/>
      <top/>
      <bottom style="thin">
        <color indexed="64"/>
      </bottom>
      <diagonal/>
    </border>
    <border>
      <left style="thin">
        <color indexed="8"/>
      </left>
      <right/>
      <top/>
      <bottom style="thin">
        <color indexed="8"/>
      </bottom>
      <diagonal/>
    </border>
    <border>
      <left style="thin">
        <color indexed="8"/>
      </left>
      <right/>
      <top style="thin">
        <color indexed="8"/>
      </top>
      <bottom style="medium">
        <color indexed="8"/>
      </bottom>
      <diagonal/>
    </border>
    <border>
      <left style="thin">
        <color indexed="8"/>
      </left>
      <right/>
      <top/>
      <bottom/>
      <diagonal/>
    </border>
    <border>
      <left style="thin">
        <color indexed="8"/>
      </left>
      <right/>
      <top style="thin">
        <color indexed="64"/>
      </top>
      <bottom/>
      <diagonal/>
    </border>
    <border>
      <left style="thin">
        <color indexed="8"/>
      </left>
      <right/>
      <top/>
      <bottom style="thin">
        <color indexed="64"/>
      </bottom>
      <diagonal/>
    </border>
    <border>
      <left style="thin">
        <color indexed="64"/>
      </left>
      <right style="medium">
        <color indexed="64"/>
      </right>
      <top/>
      <bottom style="thin">
        <color indexed="8"/>
      </bottom>
      <diagonal/>
    </border>
    <border>
      <left style="thin">
        <color indexed="64"/>
      </left>
      <right style="medium">
        <color indexed="64"/>
      </right>
      <top style="thin">
        <color indexed="8"/>
      </top>
      <bottom style="medium">
        <color indexed="8"/>
      </bottom>
      <diagonal/>
    </border>
    <border>
      <left style="thin">
        <color auto="1"/>
      </left>
      <right style="medium">
        <color indexed="64"/>
      </right>
      <top/>
      <bottom/>
      <diagonal/>
    </border>
    <border>
      <left style="medium">
        <color indexed="64"/>
      </left>
      <right style="thin">
        <color indexed="8"/>
      </right>
      <top/>
      <bottom style="thin">
        <color indexed="8"/>
      </bottom>
      <diagonal/>
    </border>
    <border>
      <left style="thin">
        <color indexed="64"/>
      </left>
      <right style="medium">
        <color indexed="64"/>
      </right>
      <top style="thin">
        <color indexed="8"/>
      </top>
      <bottom/>
      <diagonal/>
    </border>
    <border>
      <left style="thin">
        <color indexed="64"/>
      </left>
      <right style="medium">
        <color indexed="64"/>
      </right>
      <top/>
      <bottom style="thin">
        <color indexed="64"/>
      </bottom>
      <diagonal/>
    </border>
    <border>
      <left/>
      <right style="thin">
        <color indexed="64"/>
      </right>
      <top/>
      <bottom style="thin">
        <color indexed="64"/>
      </bottom>
      <diagonal/>
    </border>
    <border>
      <left/>
      <right style="medium">
        <color indexed="64"/>
      </right>
      <top style="thin">
        <color indexed="64"/>
      </top>
      <bottom/>
      <diagonal/>
    </border>
    <border>
      <left style="medium">
        <color indexed="64"/>
      </left>
      <right/>
      <top style="thin">
        <color indexed="64"/>
      </top>
      <bottom/>
      <diagonal/>
    </border>
    <border>
      <left style="thin">
        <color indexed="8"/>
      </left>
      <right/>
      <top/>
      <bottom style="medium">
        <color indexed="64"/>
      </bottom>
      <diagonal/>
    </border>
    <border>
      <left/>
      <right style="medium">
        <color indexed="64"/>
      </right>
      <top style="thin">
        <color indexed="8"/>
      </top>
      <bottom/>
      <diagonal/>
    </border>
    <border>
      <left style="medium">
        <color indexed="64"/>
      </left>
      <right style="thin">
        <color indexed="8"/>
      </right>
      <top style="dashed">
        <color indexed="8"/>
      </top>
      <bottom style="dashed">
        <color indexed="8"/>
      </bottom>
      <diagonal/>
    </border>
    <border>
      <left style="medium">
        <color indexed="64"/>
      </left>
      <right style="thin">
        <color indexed="8"/>
      </right>
      <top style="dashed">
        <color indexed="8"/>
      </top>
      <bottom style="thin">
        <color indexed="64"/>
      </bottom>
      <diagonal/>
    </border>
    <border>
      <left style="medium">
        <color indexed="8"/>
      </left>
      <right/>
      <top style="medium">
        <color indexed="64"/>
      </top>
      <bottom style="medium">
        <color indexed="8"/>
      </bottom>
      <diagonal/>
    </border>
    <border>
      <left/>
      <right style="medium">
        <color indexed="64"/>
      </right>
      <top/>
      <bottom style="thin">
        <color indexed="64"/>
      </bottom>
      <diagonal/>
    </border>
    <border>
      <left style="thin">
        <color auto="1"/>
      </left>
      <right style="thin">
        <color auto="1"/>
      </right>
      <top/>
      <bottom style="thin">
        <color auto="1"/>
      </bottom>
      <diagonal/>
    </border>
    <border>
      <left style="thin">
        <color auto="1"/>
      </left>
      <right/>
      <top/>
      <bottom style="thin">
        <color auto="1"/>
      </bottom>
      <diagonal/>
    </border>
    <border>
      <left/>
      <right/>
      <top style="thin">
        <color indexed="64"/>
      </top>
      <bottom style="thin">
        <color indexed="64"/>
      </bottom>
      <diagonal/>
    </border>
    <border>
      <left/>
      <right/>
      <top style="thin">
        <color indexed="64"/>
      </top>
      <bottom/>
      <diagonal/>
    </border>
    <border>
      <left style="medium">
        <color indexed="64"/>
      </left>
      <right style="medium">
        <color indexed="64"/>
      </right>
      <top style="thin">
        <color indexed="64"/>
      </top>
      <bottom/>
      <diagonal/>
    </border>
    <border>
      <left style="medium">
        <color indexed="64"/>
      </left>
      <right style="thin">
        <color indexed="8"/>
      </right>
      <top style="medium">
        <color indexed="8"/>
      </top>
      <bottom style="medium">
        <color indexed="8"/>
      </bottom>
      <diagonal/>
    </border>
    <border>
      <left style="thin">
        <color indexed="8"/>
      </left>
      <right style="medium">
        <color indexed="64"/>
      </right>
      <top style="medium">
        <color indexed="8"/>
      </top>
      <bottom style="medium">
        <color indexed="8"/>
      </bottom>
      <diagonal/>
    </border>
    <border>
      <left style="medium">
        <color indexed="64"/>
      </left>
      <right style="medium">
        <color indexed="64"/>
      </right>
      <top/>
      <bottom style="thin">
        <color indexed="8"/>
      </bottom>
      <diagonal/>
    </border>
    <border>
      <left style="thin">
        <color indexed="64"/>
      </left>
      <right/>
      <top style="medium">
        <color indexed="64"/>
      </top>
      <bottom/>
      <diagonal/>
    </border>
    <border>
      <left style="thin">
        <color indexed="64"/>
      </left>
      <right/>
      <top/>
      <bottom style="medium">
        <color indexed="64"/>
      </bottom>
      <diagonal/>
    </border>
    <border>
      <left style="medium">
        <color indexed="8"/>
      </left>
      <right/>
      <top style="dashed">
        <color indexed="64"/>
      </top>
      <bottom style="dashed">
        <color indexed="64"/>
      </bottom>
      <diagonal/>
    </border>
    <border>
      <left/>
      <right style="medium">
        <color indexed="8"/>
      </right>
      <top style="medium">
        <color indexed="8"/>
      </top>
      <bottom style="medium">
        <color indexed="64"/>
      </bottom>
      <diagonal/>
    </border>
    <border>
      <left style="thin">
        <color indexed="8"/>
      </left>
      <right style="thin">
        <color indexed="8"/>
      </right>
      <top style="medium">
        <color indexed="64"/>
      </top>
      <bottom style="medium">
        <color indexed="8"/>
      </bottom>
      <diagonal/>
    </border>
    <border>
      <left style="thin">
        <color indexed="8"/>
      </left>
      <right style="thin">
        <color indexed="8"/>
      </right>
      <top style="dashed">
        <color indexed="64"/>
      </top>
      <bottom style="dashed">
        <color indexed="64"/>
      </bottom>
      <diagonal/>
    </border>
    <border>
      <left style="thin">
        <color indexed="8"/>
      </left>
      <right style="thin">
        <color indexed="8"/>
      </right>
      <top style="medium">
        <color indexed="8"/>
      </top>
      <bottom style="medium">
        <color indexed="64"/>
      </bottom>
      <diagonal/>
    </border>
    <border>
      <left style="medium">
        <color indexed="64"/>
      </left>
      <right style="thin">
        <color indexed="8"/>
      </right>
      <top style="medium">
        <color indexed="8"/>
      </top>
      <bottom/>
      <diagonal/>
    </border>
    <border>
      <left/>
      <right/>
      <top/>
      <bottom style="thin">
        <color indexed="8"/>
      </bottom>
      <diagonal/>
    </border>
    <border>
      <left/>
      <right style="medium">
        <color indexed="64"/>
      </right>
      <top/>
      <bottom style="thin">
        <color indexed="64"/>
      </bottom>
      <diagonal/>
    </border>
    <border>
      <left style="thin">
        <color indexed="8"/>
      </left>
      <right style="thin">
        <color indexed="8"/>
      </right>
      <top style="thin">
        <color indexed="8"/>
      </top>
      <bottom style="medium">
        <color indexed="64"/>
      </bottom>
      <diagonal/>
    </border>
    <border>
      <left/>
      <right style="thin">
        <color indexed="8"/>
      </right>
      <top style="thin">
        <color indexed="8"/>
      </top>
      <bottom style="medium">
        <color indexed="64"/>
      </bottom>
      <diagonal/>
    </border>
    <border>
      <left style="thin">
        <color indexed="64"/>
      </left>
      <right style="thin">
        <color indexed="64"/>
      </right>
      <top style="hair">
        <color indexed="8"/>
      </top>
      <bottom style="hair">
        <color indexed="8"/>
      </bottom>
      <diagonal/>
    </border>
    <border>
      <left style="medium">
        <color indexed="64"/>
      </left>
      <right/>
      <top style="hair">
        <color indexed="8"/>
      </top>
      <bottom style="hair">
        <color indexed="8"/>
      </bottom>
      <diagonal/>
    </border>
    <border>
      <left style="thin">
        <color indexed="8"/>
      </left>
      <right style="medium">
        <color indexed="64"/>
      </right>
      <top style="medium">
        <color indexed="8"/>
      </top>
      <bottom/>
      <diagonal/>
    </border>
    <border>
      <left style="medium">
        <color indexed="64"/>
      </left>
      <right style="thin">
        <color indexed="8"/>
      </right>
      <top/>
      <bottom style="thin">
        <color indexed="8"/>
      </bottom>
      <diagonal/>
    </border>
    <border>
      <left style="thin">
        <color indexed="8"/>
      </left>
      <right style="thin">
        <color indexed="8"/>
      </right>
      <top/>
      <bottom style="thin">
        <color indexed="8"/>
      </bottom>
      <diagonal/>
    </border>
    <border>
      <left style="thin">
        <color indexed="8"/>
      </left>
      <right style="medium">
        <color indexed="64"/>
      </right>
      <top/>
      <bottom style="thin">
        <color indexed="8"/>
      </bottom>
      <diagonal/>
    </border>
    <border>
      <left style="thin">
        <color indexed="8"/>
      </left>
      <right style="thin">
        <color indexed="8"/>
      </right>
      <top style="thin">
        <color indexed="8"/>
      </top>
      <bottom/>
      <diagonal/>
    </border>
    <border>
      <left style="thin">
        <color indexed="8"/>
      </left>
      <right style="medium">
        <color indexed="64"/>
      </right>
      <top/>
      <bottom style="medium">
        <color indexed="8"/>
      </bottom>
      <diagonal/>
    </border>
    <border>
      <left style="medium">
        <color indexed="64"/>
      </left>
      <right style="medium">
        <color indexed="64"/>
      </right>
      <top style="hair">
        <color indexed="64"/>
      </top>
      <bottom style="hair">
        <color indexed="64"/>
      </bottom>
      <diagonal/>
    </border>
    <border>
      <left style="medium">
        <color indexed="64"/>
      </left>
      <right/>
      <top style="hair">
        <color indexed="64"/>
      </top>
      <bottom style="hair">
        <color indexed="64"/>
      </bottom>
      <diagonal/>
    </border>
    <border>
      <left/>
      <right/>
      <top/>
      <bottom style="thin">
        <color indexed="64"/>
      </bottom>
      <diagonal/>
    </border>
    <border>
      <left style="thin">
        <color indexed="64"/>
      </left>
      <right style="thin">
        <color indexed="64"/>
      </right>
      <top style="medium">
        <color indexed="8"/>
      </top>
      <bottom style="medium">
        <color indexed="64"/>
      </bottom>
      <diagonal/>
    </border>
    <border>
      <left style="medium">
        <color indexed="8"/>
      </left>
      <right/>
      <top style="hair">
        <color indexed="64"/>
      </top>
      <bottom style="hair">
        <color indexed="64"/>
      </bottom>
      <diagonal/>
    </border>
    <border>
      <left style="medium">
        <color indexed="64"/>
      </left>
      <right style="thin">
        <color indexed="8"/>
      </right>
      <top style="hair">
        <color indexed="64"/>
      </top>
      <bottom style="hair">
        <color indexed="64"/>
      </bottom>
      <diagonal/>
    </border>
    <border>
      <left style="thin">
        <color indexed="8"/>
      </left>
      <right/>
      <top style="hair">
        <color indexed="64"/>
      </top>
      <bottom style="hair">
        <color indexed="64"/>
      </bottom>
      <diagonal/>
    </border>
    <border>
      <left style="thin">
        <color auto="1"/>
      </left>
      <right style="medium">
        <color indexed="64"/>
      </right>
      <top style="hair">
        <color indexed="64"/>
      </top>
      <bottom style="hair">
        <color indexed="64"/>
      </bottom>
      <diagonal/>
    </border>
    <border>
      <left/>
      <right/>
      <top style="hair">
        <color indexed="64"/>
      </top>
      <bottom style="hair">
        <color indexed="64"/>
      </bottom>
      <diagonal/>
    </border>
    <border>
      <left style="thin">
        <color indexed="64"/>
      </left>
      <right/>
      <top style="hair">
        <color indexed="64"/>
      </top>
      <bottom style="hair">
        <color indexed="64"/>
      </bottom>
      <diagonal/>
    </border>
    <border>
      <left style="thin">
        <color indexed="8"/>
      </left>
      <right/>
      <top style="hair">
        <color indexed="64"/>
      </top>
      <bottom style="hair">
        <color indexed="64"/>
      </bottom>
      <diagonal/>
    </border>
    <border>
      <left style="thin">
        <color auto="1"/>
      </left>
      <right style="medium">
        <color indexed="64"/>
      </right>
      <top style="hair">
        <color indexed="64"/>
      </top>
      <bottom style="hair">
        <color indexed="64"/>
      </bottom>
      <diagonal/>
    </border>
    <border>
      <left style="thin">
        <color indexed="64"/>
      </left>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style="thin">
        <color indexed="64"/>
      </right>
      <top style="thin">
        <color indexed="64"/>
      </top>
      <bottom style="thin">
        <color indexed="64"/>
      </bottom>
      <diagonal/>
    </border>
    <border>
      <left style="thin">
        <color auto="1"/>
      </left>
      <right style="thin">
        <color auto="1"/>
      </right>
      <top style="thin">
        <color auto="1"/>
      </top>
      <bottom/>
      <diagonal/>
    </border>
    <border>
      <left/>
      <right style="thin">
        <color indexed="64"/>
      </right>
      <top/>
      <bottom style="thin">
        <color indexed="64"/>
      </bottom>
      <diagonal/>
    </border>
    <border>
      <left/>
      <right style="thin">
        <color indexed="64"/>
      </right>
      <top style="medium">
        <color indexed="64"/>
      </top>
      <bottom/>
      <diagonal/>
    </border>
    <border>
      <left/>
      <right style="thin">
        <color indexed="64"/>
      </right>
      <top/>
      <bottom style="medium">
        <color indexed="64"/>
      </bottom>
      <diagonal/>
    </border>
    <border>
      <left style="medium">
        <color indexed="64"/>
      </left>
      <right/>
      <top/>
      <bottom style="hair">
        <color indexed="64"/>
      </bottom>
      <diagonal/>
    </border>
    <border>
      <left/>
      <right/>
      <top/>
      <bottom style="hair">
        <color indexed="64"/>
      </bottom>
      <diagonal/>
    </border>
    <border>
      <left/>
      <right style="medium">
        <color indexed="64"/>
      </right>
      <top/>
      <bottom style="hair">
        <color indexed="64"/>
      </bottom>
      <diagonal/>
    </border>
    <border>
      <left style="medium">
        <color indexed="64"/>
      </left>
      <right/>
      <top/>
      <bottom style="double">
        <color indexed="64"/>
      </bottom>
      <diagonal/>
    </border>
    <border>
      <left/>
      <right style="medium">
        <color indexed="64"/>
      </right>
      <top/>
      <bottom style="double">
        <color indexed="64"/>
      </bottom>
      <diagonal/>
    </border>
    <border>
      <left/>
      <right/>
      <top style="double">
        <color indexed="64"/>
      </top>
      <bottom style="medium">
        <color indexed="64"/>
      </bottom>
      <diagonal/>
    </border>
    <border>
      <left/>
      <right style="medium">
        <color indexed="64"/>
      </right>
      <top style="double">
        <color indexed="64"/>
      </top>
      <bottom style="medium">
        <color indexed="64"/>
      </bottom>
      <diagonal/>
    </border>
    <border>
      <left style="medium">
        <color indexed="8"/>
      </left>
      <right style="thin">
        <color indexed="8"/>
      </right>
      <top style="thin">
        <color indexed="8"/>
      </top>
      <bottom style="thin">
        <color indexed="8"/>
      </bottom>
      <diagonal/>
    </border>
    <border>
      <left/>
      <right style="medium">
        <color indexed="8"/>
      </right>
      <top/>
      <bottom style="thin">
        <color indexed="8"/>
      </bottom>
      <diagonal/>
    </border>
    <border>
      <left style="medium">
        <color indexed="8"/>
      </left>
      <right style="medium">
        <color indexed="8"/>
      </right>
      <top style="thin">
        <color indexed="8"/>
      </top>
      <bottom style="thin">
        <color indexed="8"/>
      </bottom>
      <diagonal/>
    </border>
    <border>
      <left/>
      <right style="medium">
        <color indexed="8"/>
      </right>
      <top style="thin">
        <color indexed="8"/>
      </top>
      <bottom style="thin">
        <color indexed="8"/>
      </bottom>
      <diagonal/>
    </border>
    <border>
      <left style="thin">
        <color indexed="8"/>
      </left>
      <right style="medium">
        <color indexed="8"/>
      </right>
      <top style="medium">
        <color indexed="8"/>
      </top>
      <bottom style="thin">
        <color indexed="8"/>
      </bottom>
      <diagonal/>
    </border>
    <border>
      <left style="thin">
        <color indexed="8"/>
      </left>
      <right style="medium">
        <color indexed="8"/>
      </right>
      <top style="thin">
        <color indexed="8"/>
      </top>
      <bottom style="thin">
        <color indexed="8"/>
      </bottom>
      <diagonal/>
    </border>
    <border>
      <left style="thin">
        <color rgb="FFB2B2B2"/>
      </left>
      <right style="thin">
        <color rgb="FFB2B2B2"/>
      </right>
      <top style="thin">
        <color rgb="FFB2B2B2"/>
      </top>
      <bottom style="thin">
        <color rgb="FFB2B2B2"/>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23"/>
      </left>
      <right style="thin">
        <color indexed="23"/>
      </right>
      <top style="thin">
        <color indexed="23"/>
      </top>
      <bottom style="thin">
        <color indexed="23"/>
      </bottom>
      <diagonal/>
    </border>
    <border>
      <left/>
      <right/>
      <top/>
      <bottom style="double">
        <color indexed="10"/>
      </bottom>
      <diagonal/>
    </border>
    <border>
      <left style="thin">
        <color indexed="22"/>
      </left>
      <right style="thin">
        <color indexed="22"/>
      </right>
      <top style="thin">
        <color indexed="22"/>
      </top>
      <bottom style="thin">
        <color indexed="22"/>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18"/>
      </left>
      <right style="thin">
        <color indexed="18"/>
      </right>
      <top style="thin">
        <color indexed="18"/>
      </top>
      <bottom style="thin">
        <color indexed="18"/>
      </bottom>
      <diagonal/>
    </border>
    <border>
      <left/>
      <right/>
      <top/>
      <bottom style="thick">
        <color indexed="44"/>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style="thin">
        <color indexed="51"/>
      </left>
      <right style="thin">
        <color indexed="51"/>
      </right>
      <top/>
      <bottom/>
      <diagonal/>
    </border>
    <border>
      <left style="thin">
        <color indexed="63"/>
      </left>
      <right style="thin">
        <color indexed="63"/>
      </right>
      <top style="thin">
        <color indexed="63"/>
      </top>
      <bottom style="thin">
        <color indexed="63"/>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thin">
        <color indexed="62"/>
      </top>
      <bottom style="double">
        <color indexed="62"/>
      </bottom>
      <diagonal/>
    </border>
    <border>
      <left/>
      <right/>
      <top style="thin">
        <color indexed="56"/>
      </top>
      <bottom style="double">
        <color indexed="56"/>
      </bottom>
      <diagonal/>
    </border>
    <border>
      <left style="thin">
        <color indexed="64"/>
      </left>
      <right/>
      <top style="thin">
        <color indexed="64"/>
      </top>
      <bottom/>
      <diagonal/>
    </border>
    <border>
      <left style="medium">
        <color indexed="8"/>
      </left>
      <right style="medium">
        <color indexed="64"/>
      </right>
      <top style="medium">
        <color indexed="64"/>
      </top>
      <bottom/>
      <diagonal/>
    </border>
    <border>
      <left style="thin">
        <color indexed="64"/>
      </left>
      <right style="thin">
        <color indexed="64"/>
      </right>
      <top style="thin">
        <color indexed="64"/>
      </top>
      <bottom/>
      <diagonal/>
    </border>
    <border>
      <left style="thin">
        <color indexed="64"/>
      </left>
      <right/>
      <top style="medium">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thin">
        <color indexed="64"/>
      </top>
      <bottom/>
      <diagonal/>
    </border>
  </borders>
  <cellStyleXfs count="32965">
    <xf numFmtId="0" fontId="0" fillId="0" borderId="0"/>
    <xf numFmtId="0" fontId="14" fillId="0" borderId="0" applyNumberFormat="0" applyFill="0" applyBorder="0" applyAlignment="0" applyProtection="0">
      <alignment vertical="top"/>
      <protection locked="0"/>
    </xf>
    <xf numFmtId="43" fontId="36" fillId="0" borderId="0" applyFont="0" applyFill="0" applyBorder="0" applyAlignment="0" applyProtection="0"/>
    <xf numFmtId="9" fontId="48"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 fontId="20" fillId="44" borderId="349" applyNumberFormat="0" applyProtection="0">
      <alignment vertical="center"/>
    </xf>
    <xf numFmtId="4" fontId="118" fillId="45" borderId="349" applyNumberFormat="0" applyProtection="0">
      <alignment vertical="center"/>
    </xf>
    <xf numFmtId="4" fontId="20" fillId="45" borderId="349" applyNumberFormat="0" applyProtection="0">
      <alignment horizontal="left" vertical="center" indent="1"/>
    </xf>
    <xf numFmtId="0" fontId="20" fillId="45" borderId="349" applyNumberFormat="0" applyProtection="0">
      <alignment horizontal="left" vertical="top" indent="1"/>
    </xf>
    <xf numFmtId="4" fontId="20" fillId="46" borderId="0" applyNumberFormat="0" applyProtection="0">
      <alignment horizontal="left" vertical="center" indent="1"/>
    </xf>
    <xf numFmtId="4" fontId="16" fillId="36" borderId="349" applyNumberFormat="0" applyProtection="0">
      <alignment horizontal="right" vertical="center"/>
    </xf>
    <xf numFmtId="4" fontId="16" fillId="37" borderId="349" applyNumberFormat="0" applyProtection="0">
      <alignment horizontal="right" vertical="center"/>
    </xf>
    <xf numFmtId="4" fontId="16" fillId="41" borderId="349" applyNumberFormat="0" applyProtection="0">
      <alignment horizontal="right" vertical="center"/>
    </xf>
    <xf numFmtId="4" fontId="16" fillId="39" borderId="349" applyNumberFormat="0" applyProtection="0">
      <alignment horizontal="right" vertical="center"/>
    </xf>
    <xf numFmtId="4" fontId="16" fillId="40" borderId="349" applyNumberFormat="0" applyProtection="0">
      <alignment horizontal="right" vertical="center"/>
    </xf>
    <xf numFmtId="4" fontId="16" fillId="43" borderId="349" applyNumberFormat="0" applyProtection="0">
      <alignment horizontal="right" vertical="center"/>
    </xf>
    <xf numFmtId="4" fontId="16" fillId="42" borderId="349" applyNumberFormat="0" applyProtection="0">
      <alignment horizontal="right" vertical="center"/>
    </xf>
    <xf numFmtId="4" fontId="16" fillId="47" borderId="349" applyNumberFormat="0" applyProtection="0">
      <alignment horizontal="right" vertical="center"/>
    </xf>
    <xf numFmtId="4" fontId="16" fillId="38" borderId="349" applyNumberFormat="0" applyProtection="0">
      <alignment horizontal="right" vertical="center"/>
    </xf>
    <xf numFmtId="4" fontId="20" fillId="48" borderId="350" applyNumberFormat="0" applyProtection="0">
      <alignment horizontal="left" vertical="center" indent="1"/>
    </xf>
    <xf numFmtId="4" fontId="16" fillId="49" borderId="0" applyNumberFormat="0" applyProtection="0">
      <alignment horizontal="left" vertical="center" indent="1"/>
    </xf>
    <xf numFmtId="4" fontId="21" fillId="50" borderId="0" applyNumberFormat="0" applyProtection="0">
      <alignment horizontal="left" vertical="center" indent="1"/>
    </xf>
    <xf numFmtId="4" fontId="16" fillId="51" borderId="349" applyNumberFormat="0" applyProtection="0">
      <alignment horizontal="right" vertical="center"/>
    </xf>
    <xf numFmtId="4" fontId="16" fillId="49" borderId="0" applyNumberFormat="0" applyProtection="0">
      <alignment horizontal="left" vertical="center" indent="1"/>
    </xf>
    <xf numFmtId="4" fontId="16" fillId="46" borderId="0"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top" indent="1"/>
    </xf>
    <xf numFmtId="0" fontId="5" fillId="46" borderId="349" applyNumberFormat="0" applyProtection="0">
      <alignment horizontal="left" vertical="center" indent="1"/>
    </xf>
    <xf numFmtId="0" fontId="5" fillId="46" borderId="349" applyNumberFormat="0" applyProtection="0">
      <alignment horizontal="left" vertical="top" indent="1"/>
    </xf>
    <xf numFmtId="0" fontId="5" fillId="52" borderId="349" applyNumberFormat="0" applyProtection="0">
      <alignment horizontal="left" vertical="center" indent="1"/>
    </xf>
    <xf numFmtId="0" fontId="5" fillId="52" borderId="349" applyNumberFormat="0" applyProtection="0">
      <alignment horizontal="left" vertical="top" indent="1"/>
    </xf>
    <xf numFmtId="0" fontId="5" fillId="53" borderId="349" applyNumberFormat="0" applyProtection="0">
      <alignment horizontal="left" vertical="center" indent="1"/>
    </xf>
    <xf numFmtId="0" fontId="5" fillId="53" borderId="349" applyNumberFormat="0" applyProtection="0">
      <alignment horizontal="left" vertical="top" indent="1"/>
    </xf>
    <xf numFmtId="4" fontId="16" fillId="54" borderId="349" applyNumberFormat="0" applyProtection="0">
      <alignment vertical="center"/>
    </xf>
    <xf numFmtId="4" fontId="119" fillId="54" borderId="349" applyNumberFormat="0" applyProtection="0">
      <alignment vertical="center"/>
    </xf>
    <xf numFmtId="4" fontId="16" fillId="54" borderId="349" applyNumberFormat="0" applyProtection="0">
      <alignment horizontal="left" vertical="center" indent="1"/>
    </xf>
    <xf numFmtId="0" fontId="16" fillId="54" borderId="349" applyNumberFormat="0" applyProtection="0">
      <alignment horizontal="left" vertical="top" indent="1"/>
    </xf>
    <xf numFmtId="4" fontId="16" fillId="49" borderId="349" applyNumberFormat="0" applyProtection="0">
      <alignment horizontal="right" vertical="center"/>
    </xf>
    <xf numFmtId="4" fontId="119" fillId="49" borderId="349" applyNumberFormat="0" applyProtection="0">
      <alignment horizontal="right" vertical="center"/>
    </xf>
    <xf numFmtId="4" fontId="16" fillId="51" borderId="349" applyNumberFormat="0" applyProtection="0">
      <alignment horizontal="left" vertical="center" indent="1"/>
    </xf>
    <xf numFmtId="0" fontId="16" fillId="46" borderId="349" applyNumberFormat="0" applyProtection="0">
      <alignment horizontal="left" vertical="top" indent="1"/>
    </xf>
    <xf numFmtId="4" fontId="120" fillId="55" borderId="0" applyNumberFormat="0" applyProtection="0">
      <alignment horizontal="left" vertical="center" indent="1"/>
    </xf>
    <xf numFmtId="4" fontId="17" fillId="49" borderId="349" applyNumberFormat="0" applyProtection="0">
      <alignment horizontal="right" vertical="center"/>
    </xf>
    <xf numFmtId="0" fontId="5" fillId="0" borderId="0">
      <alignment vertical="top"/>
    </xf>
    <xf numFmtId="0" fontId="5" fillId="0" borderId="0">
      <alignment vertical="top"/>
    </xf>
    <xf numFmtId="0" fontId="5" fillId="0" borderId="0"/>
    <xf numFmtId="0" fontId="5" fillId="0" borderId="0">
      <alignment vertical="top"/>
    </xf>
    <xf numFmtId="0" fontId="3" fillId="0" borderId="0"/>
    <xf numFmtId="0" fontId="5" fillId="0" borderId="0">
      <alignment vertical="top"/>
    </xf>
    <xf numFmtId="0" fontId="5" fillId="0" borderId="0">
      <alignment vertical="top"/>
    </xf>
    <xf numFmtId="0" fontId="5" fillId="0" borderId="0">
      <alignment vertical="top"/>
    </xf>
    <xf numFmtId="0" fontId="5" fillId="0" borderId="0"/>
    <xf numFmtId="0" fontId="16" fillId="0" borderId="0">
      <alignment vertical="top"/>
    </xf>
    <xf numFmtId="0" fontId="5" fillId="0" borderId="0"/>
    <xf numFmtId="43"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3" fillId="0" borderId="0"/>
    <xf numFmtId="0" fontId="5" fillId="0" borderId="0">
      <alignment vertical="top"/>
    </xf>
    <xf numFmtId="43" fontId="5" fillId="0" borderId="0" applyFont="0" applyFill="0" applyBorder="0" applyAlignment="0" applyProtection="0"/>
    <xf numFmtId="0" fontId="5" fillId="0" borderId="0">
      <alignment vertical="top"/>
    </xf>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alignment vertical="top"/>
    </xf>
    <xf numFmtId="9" fontId="5" fillId="0" borderId="0" applyFont="0" applyFill="0" applyBorder="0" applyAlignment="0" applyProtection="0"/>
    <xf numFmtId="0" fontId="3" fillId="0" borderId="0"/>
    <xf numFmtId="0" fontId="5" fillId="0" borderId="0">
      <alignment vertical="top"/>
    </xf>
    <xf numFmtId="43" fontId="5" fillId="0" borderId="0" applyFont="0" applyFill="0" applyBorder="0" applyAlignment="0" applyProtection="0"/>
    <xf numFmtId="0" fontId="5" fillId="0" borderId="0">
      <alignment vertical="top"/>
    </xf>
    <xf numFmtId="9" fontId="5" fillId="0" borderId="0" applyFont="0" applyFill="0" applyBorder="0" applyAlignment="0" applyProtection="0"/>
    <xf numFmtId="0" fontId="3" fillId="0" borderId="0"/>
    <xf numFmtId="0" fontId="5" fillId="0" borderId="0">
      <alignment vertical="top"/>
    </xf>
    <xf numFmtId="43" fontId="5" fillId="0" borderId="0" applyFont="0" applyFill="0" applyBorder="0" applyAlignment="0" applyProtection="0"/>
    <xf numFmtId="0" fontId="5" fillId="0" borderId="0">
      <alignment vertical="top"/>
    </xf>
    <xf numFmtId="9" fontId="5" fillId="0" borderId="0" applyFont="0" applyFill="0" applyBorder="0" applyAlignment="0" applyProtection="0"/>
    <xf numFmtId="0" fontId="3" fillId="0" borderId="0"/>
    <xf numFmtId="0" fontId="5" fillId="0" borderId="0">
      <alignment vertical="top"/>
    </xf>
    <xf numFmtId="43" fontId="5" fillId="0" borderId="0" applyFont="0" applyFill="0" applyBorder="0" applyAlignment="0" applyProtection="0"/>
    <xf numFmtId="0" fontId="5" fillId="0" borderId="0">
      <alignment vertical="top"/>
    </xf>
    <xf numFmtId="9" fontId="5" fillId="0" borderId="0" applyFont="0" applyFill="0" applyBorder="0" applyAlignment="0" applyProtection="0"/>
    <xf numFmtId="0" fontId="3" fillId="0" borderId="0"/>
    <xf numFmtId="0" fontId="5" fillId="0" borderId="0">
      <alignment vertical="top"/>
    </xf>
    <xf numFmtId="43" fontId="5" fillId="0" borderId="0" applyFont="0" applyFill="0" applyBorder="0" applyAlignment="0" applyProtection="0"/>
    <xf numFmtId="0" fontId="5" fillId="0" borderId="0">
      <alignment vertical="top"/>
    </xf>
    <xf numFmtId="0" fontId="3" fillId="0" borderId="0"/>
    <xf numFmtId="0" fontId="5" fillId="0" borderId="0">
      <alignment vertical="top"/>
    </xf>
    <xf numFmtId="43" fontId="5" fillId="0" borderId="0" applyFont="0" applyFill="0" applyBorder="0" applyAlignment="0" applyProtection="0"/>
    <xf numFmtId="0" fontId="5" fillId="0" borderId="0">
      <alignment vertical="top"/>
    </xf>
    <xf numFmtId="0" fontId="3" fillId="0" borderId="0"/>
    <xf numFmtId="0" fontId="5" fillId="0" borderId="0">
      <alignment vertical="top"/>
    </xf>
    <xf numFmtId="43" fontId="5" fillId="0" borderId="0" applyFont="0" applyFill="0" applyBorder="0" applyAlignment="0" applyProtection="0"/>
    <xf numFmtId="0" fontId="5" fillId="0" borderId="0">
      <alignment vertical="top"/>
    </xf>
    <xf numFmtId="0" fontId="3" fillId="0" borderId="0"/>
    <xf numFmtId="0" fontId="5" fillId="0" borderId="0">
      <alignment vertical="top"/>
    </xf>
    <xf numFmtId="43" fontId="5" fillId="0" borderId="0" applyFont="0" applyFill="0" applyBorder="0" applyAlignment="0" applyProtection="0"/>
    <xf numFmtId="0" fontId="5" fillId="0" borderId="0">
      <alignment vertical="top"/>
    </xf>
    <xf numFmtId="0" fontId="3" fillId="0" borderId="0"/>
    <xf numFmtId="43" fontId="5" fillId="0" borderId="0" applyFont="0" applyFill="0" applyBorder="0" applyAlignment="0" applyProtection="0"/>
    <xf numFmtId="0" fontId="5" fillId="0" borderId="0">
      <alignment vertical="top"/>
    </xf>
    <xf numFmtId="0" fontId="3" fillId="0" borderId="0"/>
    <xf numFmtId="0" fontId="5" fillId="0" borderId="0">
      <alignment vertical="top"/>
    </xf>
    <xf numFmtId="0" fontId="5" fillId="0" borderId="0"/>
    <xf numFmtId="9" fontId="5" fillId="0" borderId="0" applyFont="0" applyFill="0" applyBorder="0" applyAlignment="0" applyProtection="0"/>
    <xf numFmtId="9" fontId="3" fillId="0" borderId="0" applyFont="0" applyFill="0" applyBorder="0" applyAlignment="0" applyProtection="0"/>
    <xf numFmtId="0" fontId="16" fillId="0" borderId="0">
      <alignment vertical="top"/>
    </xf>
    <xf numFmtId="0" fontId="16" fillId="0" borderId="0">
      <alignment vertical="top"/>
    </xf>
    <xf numFmtId="0" fontId="12" fillId="0" borderId="0"/>
    <xf numFmtId="0" fontId="123" fillId="0" borderId="0"/>
    <xf numFmtId="0" fontId="11" fillId="0" borderId="0"/>
    <xf numFmtId="0" fontId="124" fillId="0" borderId="0"/>
    <xf numFmtId="0" fontId="122" fillId="59" borderId="0" applyNumberFormat="0" applyBorder="0" applyAlignment="0" applyProtection="0"/>
    <xf numFmtId="0" fontId="122" fillId="37" borderId="0" applyNumberFormat="0" applyBorder="0" applyAlignment="0" applyProtection="0"/>
    <xf numFmtId="0" fontId="122" fillId="60" borderId="0" applyNumberFormat="0" applyBorder="0" applyAlignment="0" applyProtection="0"/>
    <xf numFmtId="0" fontId="122" fillId="61" borderId="0" applyNumberFormat="0" applyBorder="0" applyAlignment="0" applyProtection="0"/>
    <xf numFmtId="0" fontId="122" fillId="62" borderId="0" applyNumberFormat="0" applyBorder="0" applyAlignment="0" applyProtection="0"/>
    <xf numFmtId="0" fontId="122" fillId="60" borderId="0" applyNumberFormat="0" applyBorder="0" applyAlignment="0" applyProtection="0"/>
    <xf numFmtId="0" fontId="122" fillId="63" borderId="0" applyNumberFormat="0" applyBorder="0" applyAlignment="0" applyProtection="0"/>
    <xf numFmtId="0" fontId="122" fillId="36" borderId="0" applyNumberFormat="0" applyBorder="0" applyAlignment="0" applyProtection="0"/>
    <xf numFmtId="0" fontId="122" fillId="64" borderId="0" applyNumberFormat="0" applyBorder="0" applyAlignment="0" applyProtection="0"/>
    <xf numFmtId="0" fontId="122" fillId="65" borderId="0" applyNumberFormat="0" applyBorder="0" applyAlignment="0" applyProtection="0"/>
    <xf numFmtId="0" fontId="122" fillId="62" borderId="0" applyNumberFormat="0" applyBorder="0" applyAlignment="0" applyProtection="0"/>
    <xf numFmtId="0" fontId="122" fillId="61" borderId="0" applyNumberFormat="0" applyBorder="0" applyAlignment="0" applyProtection="0"/>
    <xf numFmtId="0" fontId="125" fillId="0" borderId="0"/>
    <xf numFmtId="0" fontId="126" fillId="0" borderId="0"/>
    <xf numFmtId="0" fontId="122" fillId="62" borderId="0" applyNumberFormat="0" applyBorder="0" applyAlignment="0" applyProtection="0"/>
    <xf numFmtId="0" fontId="122" fillId="37" borderId="0" applyNumberFormat="0" applyBorder="0" applyAlignment="0" applyProtection="0"/>
    <xf numFmtId="0" fontId="122" fillId="44" borderId="0" applyNumberFormat="0" applyBorder="0" applyAlignment="0" applyProtection="0"/>
    <xf numFmtId="0" fontId="122" fillId="36" borderId="0" applyNumberFormat="0" applyBorder="0" applyAlignment="0" applyProtection="0"/>
    <xf numFmtId="0" fontId="122" fillId="62" borderId="0" applyNumberFormat="0" applyBorder="0" applyAlignment="0" applyProtection="0"/>
    <xf numFmtId="0" fontId="122" fillId="60" borderId="0" applyNumberFormat="0" applyBorder="0" applyAlignment="0" applyProtection="0"/>
    <xf numFmtId="0" fontId="122" fillId="59" borderId="0" applyNumberFormat="0" applyBorder="0" applyAlignment="0" applyProtection="0"/>
    <xf numFmtId="0" fontId="122" fillId="37" borderId="0" applyNumberFormat="0" applyBorder="0" applyAlignment="0" applyProtection="0"/>
    <xf numFmtId="0" fontId="122" fillId="38" borderId="0" applyNumberFormat="0" applyBorder="0" applyAlignment="0" applyProtection="0"/>
    <xf numFmtId="0" fontId="122" fillId="65" borderId="0" applyNumberFormat="0" applyBorder="0" applyAlignment="0" applyProtection="0"/>
    <xf numFmtId="0" fontId="122" fillId="59" borderId="0" applyNumberFormat="0" applyBorder="0" applyAlignment="0" applyProtection="0"/>
    <xf numFmtId="0" fontId="122" fillId="39" borderId="0" applyNumberFormat="0" applyBorder="0" applyAlignment="0" applyProtection="0"/>
    <xf numFmtId="0" fontId="127" fillId="62" borderId="0" applyNumberFormat="0" applyBorder="0" applyAlignment="0" applyProtection="0"/>
    <xf numFmtId="0" fontId="127" fillId="43" borderId="0" applyNumberFormat="0" applyBorder="0" applyAlignment="0" applyProtection="0"/>
    <xf numFmtId="0" fontId="127" fillId="39" borderId="0" applyNumberFormat="0" applyBorder="0" applyAlignment="0" applyProtection="0"/>
    <xf numFmtId="0" fontId="127" fillId="36" borderId="0" applyNumberFormat="0" applyBorder="0" applyAlignment="0" applyProtection="0"/>
    <xf numFmtId="0" fontId="127" fillId="62" borderId="0" applyNumberFormat="0" applyBorder="0" applyAlignment="0" applyProtection="0"/>
    <xf numFmtId="0" fontId="127" fillId="37" borderId="0" applyNumberFormat="0" applyBorder="0" applyAlignment="0" applyProtection="0"/>
    <xf numFmtId="0" fontId="127" fillId="66" borderId="0" applyNumberFormat="0" applyBorder="0" applyAlignment="0" applyProtection="0"/>
    <xf numFmtId="0" fontId="127" fillId="37" borderId="0" applyNumberFormat="0" applyBorder="0" applyAlignment="0" applyProtection="0"/>
    <xf numFmtId="0" fontId="127" fillId="38" borderId="0" applyNumberFormat="0" applyBorder="0" applyAlignment="0" applyProtection="0"/>
    <xf numFmtId="0" fontId="127" fillId="67" borderId="0" applyNumberFormat="0" applyBorder="0" applyAlignment="0" applyProtection="0"/>
    <xf numFmtId="0" fontId="127" fillId="68" borderId="0" applyNumberFormat="0" applyBorder="0" applyAlignment="0" applyProtection="0"/>
    <xf numFmtId="0" fontId="127" fillId="40" borderId="0" applyNumberFormat="0" applyBorder="0" applyAlignment="0" applyProtection="0"/>
    <xf numFmtId="0" fontId="122" fillId="69" borderId="0" applyNumberFormat="0" applyBorder="0" applyAlignment="0" applyProtection="0"/>
    <xf numFmtId="0" fontId="122" fillId="70" borderId="0" applyNumberFormat="0" applyBorder="0" applyAlignment="0" applyProtection="0"/>
    <xf numFmtId="0" fontId="127" fillId="71" borderId="0" applyNumberFormat="0" applyBorder="0" applyAlignment="0" applyProtection="0"/>
    <xf numFmtId="0" fontId="127" fillId="72" borderId="0" applyNumberFormat="0" applyBorder="0" applyAlignment="0" applyProtection="0"/>
    <xf numFmtId="0" fontId="122" fillId="73" borderId="0" applyNumberFormat="0" applyBorder="0" applyAlignment="0" applyProtection="0"/>
    <xf numFmtId="0" fontId="122" fillId="74" borderId="0" applyNumberFormat="0" applyBorder="0" applyAlignment="0" applyProtection="0"/>
    <xf numFmtId="0" fontId="127" fillId="75" borderId="0" applyNumberFormat="0" applyBorder="0" applyAlignment="0" applyProtection="0"/>
    <xf numFmtId="0" fontId="127" fillId="43" borderId="0" applyNumberFormat="0" applyBorder="0" applyAlignment="0" applyProtection="0"/>
    <xf numFmtId="0" fontId="122" fillId="76" borderId="0" applyNumberFormat="0" applyBorder="0" applyAlignment="0" applyProtection="0"/>
    <xf numFmtId="0" fontId="122" fillId="77" borderId="0" applyNumberFormat="0" applyBorder="0" applyAlignment="0" applyProtection="0"/>
    <xf numFmtId="0" fontId="127" fillId="78" borderId="0" applyNumberFormat="0" applyBorder="0" applyAlignment="0" applyProtection="0"/>
    <xf numFmtId="0" fontId="127" fillId="39" borderId="0" applyNumberFormat="0" applyBorder="0" applyAlignment="0" applyProtection="0"/>
    <xf numFmtId="0" fontId="122" fillId="73" borderId="0" applyNumberFormat="0" applyBorder="0" applyAlignment="0" applyProtection="0"/>
    <xf numFmtId="0" fontId="122" fillId="79" borderId="0" applyNumberFormat="0" applyBorder="0" applyAlignment="0" applyProtection="0"/>
    <xf numFmtId="0" fontId="127" fillId="74" borderId="0" applyNumberFormat="0" applyBorder="0" applyAlignment="0" applyProtection="0"/>
    <xf numFmtId="0" fontId="127" fillId="80" borderId="0" applyNumberFormat="0" applyBorder="0" applyAlignment="0" applyProtection="0"/>
    <xf numFmtId="0" fontId="122" fillId="81" borderId="0" applyNumberFormat="0" applyBorder="0" applyAlignment="0" applyProtection="0"/>
    <xf numFmtId="0" fontId="122" fillId="82" borderId="0" applyNumberFormat="0" applyBorder="0" applyAlignment="0" applyProtection="0"/>
    <xf numFmtId="0" fontId="127" fillId="71" borderId="0" applyNumberFormat="0" applyBorder="0" applyAlignment="0" applyProtection="0"/>
    <xf numFmtId="0" fontId="127" fillId="68" borderId="0" applyNumberFormat="0" applyBorder="0" applyAlignment="0" applyProtection="0"/>
    <xf numFmtId="0" fontId="122" fillId="83" borderId="0" applyNumberFormat="0" applyBorder="0" applyAlignment="0" applyProtection="0"/>
    <xf numFmtId="0" fontId="122" fillId="84" borderId="0" applyNumberFormat="0" applyBorder="0" applyAlignment="0" applyProtection="0"/>
    <xf numFmtId="0" fontId="127" fillId="85" borderId="0" applyNumberFormat="0" applyBorder="0" applyAlignment="0" applyProtection="0"/>
    <xf numFmtId="0" fontId="127" fillId="41" borderId="0" applyNumberFormat="0" applyBorder="0" applyAlignment="0" applyProtection="0"/>
    <xf numFmtId="0" fontId="128" fillId="0" borderId="0" applyNumberFormat="0" applyFill="0" applyBorder="0" applyAlignment="0" applyProtection="0"/>
    <xf numFmtId="0" fontId="129" fillId="0" borderId="0"/>
    <xf numFmtId="0" fontId="130" fillId="0" borderId="0"/>
    <xf numFmtId="0" fontId="131" fillId="0" borderId="0"/>
    <xf numFmtId="0" fontId="132" fillId="86" borderId="351" applyNumberFormat="0" applyAlignment="0" applyProtection="0"/>
    <xf numFmtId="0" fontId="132" fillId="86" borderId="351" applyNumberFormat="0" applyAlignment="0" applyProtection="0"/>
    <xf numFmtId="0" fontId="132" fillId="86" borderId="351" applyNumberFormat="0" applyAlignment="0" applyProtection="0"/>
    <xf numFmtId="0" fontId="132" fillId="86" borderId="351" applyNumberFormat="0" applyAlignment="0" applyProtection="0"/>
    <xf numFmtId="0" fontId="132" fillId="86" borderId="351" applyNumberFormat="0" applyAlignment="0" applyProtection="0"/>
    <xf numFmtId="0" fontId="132" fillId="86" borderId="351" applyNumberFormat="0" applyAlignment="0" applyProtection="0"/>
    <xf numFmtId="0" fontId="132" fillId="86" borderId="351" applyNumberFormat="0" applyAlignment="0" applyProtection="0"/>
    <xf numFmtId="0" fontId="132" fillId="86" borderId="351" applyNumberFormat="0" applyAlignment="0" applyProtection="0"/>
    <xf numFmtId="0" fontId="132" fillId="86" borderId="351" applyNumberFormat="0" applyAlignment="0" applyProtection="0"/>
    <xf numFmtId="0" fontId="132" fillId="86" borderId="351" applyNumberFormat="0" applyAlignment="0" applyProtection="0"/>
    <xf numFmtId="0" fontId="132" fillId="86" borderId="351" applyNumberFormat="0" applyAlignment="0" applyProtection="0"/>
    <xf numFmtId="0" fontId="132" fillId="86" borderId="351" applyNumberFormat="0" applyAlignment="0" applyProtection="0"/>
    <xf numFmtId="0" fontId="132" fillId="86" borderId="351" applyNumberFormat="0" applyAlignment="0" applyProtection="0"/>
    <xf numFmtId="0" fontId="132" fillId="86" borderId="351" applyNumberFormat="0" applyAlignment="0" applyProtection="0"/>
    <xf numFmtId="0" fontId="132" fillId="86" borderId="351" applyNumberFormat="0" applyAlignment="0" applyProtection="0"/>
    <xf numFmtId="0" fontId="132" fillId="86" borderId="351" applyNumberFormat="0" applyAlignment="0" applyProtection="0"/>
    <xf numFmtId="0" fontId="132" fillId="86" borderId="351" applyNumberFormat="0" applyAlignment="0" applyProtection="0"/>
    <xf numFmtId="0" fontId="132" fillId="86" borderId="351" applyNumberFormat="0" applyAlignment="0" applyProtection="0"/>
    <xf numFmtId="0" fontId="132" fillId="86" borderId="351" applyNumberFormat="0" applyAlignment="0" applyProtection="0"/>
    <xf numFmtId="0" fontId="132" fillId="86" borderId="351" applyNumberFormat="0" applyAlignment="0" applyProtection="0"/>
    <xf numFmtId="0" fontId="132" fillId="86" borderId="351" applyNumberFormat="0" applyAlignment="0" applyProtection="0"/>
    <xf numFmtId="0" fontId="132" fillId="86" borderId="351" applyNumberFormat="0" applyAlignment="0" applyProtection="0"/>
    <xf numFmtId="0" fontId="132" fillId="86" borderId="351" applyNumberFormat="0" applyAlignment="0" applyProtection="0"/>
    <xf numFmtId="0" fontId="132" fillId="86" borderId="351" applyNumberFormat="0" applyAlignment="0" applyProtection="0"/>
    <xf numFmtId="0" fontId="132" fillId="86" borderId="351" applyNumberFormat="0" applyAlignment="0" applyProtection="0"/>
    <xf numFmtId="0" fontId="132" fillId="86" borderId="351" applyNumberFormat="0" applyAlignment="0" applyProtection="0"/>
    <xf numFmtId="0" fontId="132" fillId="86" borderId="351" applyNumberFormat="0" applyAlignment="0" applyProtection="0"/>
    <xf numFmtId="0" fontId="132" fillId="86" borderId="351" applyNumberFormat="0" applyAlignment="0" applyProtection="0"/>
    <xf numFmtId="0" fontId="132" fillId="86" borderId="351" applyNumberFormat="0" applyAlignment="0" applyProtection="0"/>
    <xf numFmtId="0" fontId="132" fillId="86" borderId="351" applyNumberFormat="0" applyAlignment="0" applyProtection="0"/>
    <xf numFmtId="0" fontId="132" fillId="86" borderId="351" applyNumberFormat="0" applyAlignment="0" applyProtection="0"/>
    <xf numFmtId="0" fontId="132" fillId="86" borderId="351" applyNumberFormat="0" applyAlignment="0" applyProtection="0"/>
    <xf numFmtId="0" fontId="132" fillId="86" borderId="351" applyNumberFormat="0" applyAlignment="0" applyProtection="0"/>
    <xf numFmtId="0" fontId="132" fillId="86" borderId="351" applyNumberFormat="0" applyAlignment="0" applyProtection="0"/>
    <xf numFmtId="0" fontId="132" fillId="86" borderId="351" applyNumberFormat="0" applyAlignment="0" applyProtection="0"/>
    <xf numFmtId="0" fontId="132" fillId="86" borderId="351" applyNumberFormat="0" applyAlignment="0" applyProtection="0"/>
    <xf numFmtId="0" fontId="132" fillId="86" borderId="351" applyNumberFormat="0" applyAlignment="0" applyProtection="0"/>
    <xf numFmtId="0" fontId="132" fillId="86" borderId="351" applyNumberFormat="0" applyAlignment="0" applyProtection="0"/>
    <xf numFmtId="0" fontId="132" fillId="86" borderId="351" applyNumberFormat="0" applyAlignment="0" applyProtection="0"/>
    <xf numFmtId="0" fontId="132" fillId="86" borderId="351" applyNumberFormat="0" applyAlignment="0" applyProtection="0"/>
    <xf numFmtId="0" fontId="132" fillId="86" borderId="351" applyNumberFormat="0" applyAlignment="0" applyProtection="0"/>
    <xf numFmtId="0" fontId="132" fillId="86" borderId="351" applyNumberFormat="0" applyAlignment="0" applyProtection="0"/>
    <xf numFmtId="0" fontId="133" fillId="87" borderId="351" applyNumberFormat="0" applyAlignment="0" applyProtection="0"/>
    <xf numFmtId="0" fontId="133" fillId="87" borderId="351" applyNumberFormat="0" applyAlignment="0" applyProtection="0"/>
    <xf numFmtId="0" fontId="133" fillId="87" borderId="351" applyNumberFormat="0" applyAlignment="0" applyProtection="0"/>
    <xf numFmtId="0" fontId="133" fillId="87" borderId="351" applyNumberFormat="0" applyAlignment="0" applyProtection="0"/>
    <xf numFmtId="0" fontId="133" fillId="87" borderId="351" applyNumberFormat="0" applyAlignment="0" applyProtection="0"/>
    <xf numFmtId="0" fontId="133" fillId="87" borderId="351" applyNumberFormat="0" applyAlignment="0" applyProtection="0"/>
    <xf numFmtId="0" fontId="133" fillId="87" borderId="351" applyNumberFormat="0" applyAlignment="0" applyProtection="0"/>
    <xf numFmtId="0" fontId="133" fillId="87" borderId="351" applyNumberFormat="0" applyAlignment="0" applyProtection="0"/>
    <xf numFmtId="0" fontId="133" fillId="87" borderId="351" applyNumberFormat="0" applyAlignment="0" applyProtection="0"/>
    <xf numFmtId="0" fontId="133" fillId="87" borderId="351" applyNumberFormat="0" applyAlignment="0" applyProtection="0"/>
    <xf numFmtId="0" fontId="133" fillId="87" borderId="351" applyNumberFormat="0" applyAlignment="0" applyProtection="0"/>
    <xf numFmtId="0" fontId="133" fillId="87" borderId="351" applyNumberFormat="0" applyAlignment="0" applyProtection="0"/>
    <xf numFmtId="0" fontId="133" fillId="87" borderId="351" applyNumberFormat="0" applyAlignment="0" applyProtection="0"/>
    <xf numFmtId="0" fontId="133" fillId="87" borderId="351" applyNumberFormat="0" applyAlignment="0" applyProtection="0"/>
    <xf numFmtId="0" fontId="133" fillId="87" borderId="351" applyNumberFormat="0" applyAlignment="0" applyProtection="0"/>
    <xf numFmtId="0" fontId="133" fillId="87" borderId="351" applyNumberFormat="0" applyAlignment="0" applyProtection="0"/>
    <xf numFmtId="0" fontId="133" fillId="87" borderId="351" applyNumberFormat="0" applyAlignment="0" applyProtection="0"/>
    <xf numFmtId="0" fontId="133" fillId="87" borderId="351" applyNumberFormat="0" applyAlignment="0" applyProtection="0"/>
    <xf numFmtId="0" fontId="133" fillId="87" borderId="351" applyNumberFormat="0" applyAlignment="0" applyProtection="0"/>
    <xf numFmtId="0" fontId="133" fillId="87" borderId="351" applyNumberFormat="0" applyAlignment="0" applyProtection="0"/>
    <xf numFmtId="0" fontId="133" fillId="87" borderId="351" applyNumberFormat="0" applyAlignment="0" applyProtection="0"/>
    <xf numFmtId="0" fontId="133" fillId="87" borderId="351" applyNumberFormat="0" applyAlignment="0" applyProtection="0"/>
    <xf numFmtId="0" fontId="133" fillId="87" borderId="351" applyNumberFormat="0" applyAlignment="0" applyProtection="0"/>
    <xf numFmtId="0" fontId="133" fillId="87" borderId="351" applyNumberFormat="0" applyAlignment="0" applyProtection="0"/>
    <xf numFmtId="0" fontId="133" fillId="87" borderId="351" applyNumberFormat="0" applyAlignment="0" applyProtection="0"/>
    <xf numFmtId="0" fontId="133" fillId="87" borderId="351" applyNumberFormat="0" applyAlignment="0" applyProtection="0"/>
    <xf numFmtId="0" fontId="133" fillId="87" borderId="351" applyNumberFormat="0" applyAlignment="0" applyProtection="0"/>
    <xf numFmtId="0" fontId="133" fillId="87" borderId="351" applyNumberFormat="0" applyAlignment="0" applyProtection="0"/>
    <xf numFmtId="0" fontId="133" fillId="87" borderId="351" applyNumberFormat="0" applyAlignment="0" applyProtection="0"/>
    <xf numFmtId="0" fontId="133" fillId="87" borderId="351" applyNumberFormat="0" applyAlignment="0" applyProtection="0"/>
    <xf numFmtId="0" fontId="133" fillId="87" borderId="351" applyNumberFormat="0" applyAlignment="0" applyProtection="0"/>
    <xf numFmtId="0" fontId="133" fillId="87" borderId="351" applyNumberFormat="0" applyAlignment="0" applyProtection="0"/>
    <xf numFmtId="0" fontId="133" fillId="87" borderId="351" applyNumberFormat="0" applyAlignment="0" applyProtection="0"/>
    <xf numFmtId="0" fontId="133" fillId="87" borderId="351" applyNumberFormat="0" applyAlignment="0" applyProtection="0"/>
    <xf numFmtId="0" fontId="133" fillId="87" borderId="351" applyNumberFormat="0" applyAlignment="0" applyProtection="0"/>
    <xf numFmtId="0" fontId="133" fillId="87" borderId="351" applyNumberFormat="0" applyAlignment="0" applyProtection="0"/>
    <xf numFmtId="0" fontId="133" fillId="87" borderId="351" applyNumberFormat="0" applyAlignment="0" applyProtection="0"/>
    <xf numFmtId="0" fontId="133" fillId="87" borderId="351" applyNumberFormat="0" applyAlignment="0" applyProtection="0"/>
    <xf numFmtId="0" fontId="133" fillId="87" borderId="351" applyNumberFormat="0" applyAlignment="0" applyProtection="0"/>
    <xf numFmtId="0" fontId="133" fillId="87" borderId="351" applyNumberFormat="0" applyAlignment="0" applyProtection="0"/>
    <xf numFmtId="0" fontId="133" fillId="87" borderId="351" applyNumberFormat="0" applyAlignment="0" applyProtection="0"/>
    <xf numFmtId="0" fontId="133" fillId="87" borderId="351" applyNumberFormat="0" applyAlignment="0" applyProtection="0"/>
    <xf numFmtId="0" fontId="128" fillId="0" borderId="352" applyNumberFormat="0" applyFill="0" applyAlignment="0" applyProtection="0"/>
    <xf numFmtId="43" fontId="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35" borderId="348" applyNumberFormat="0" applyFont="0" applyAlignment="0" applyProtection="0"/>
    <xf numFmtId="0" fontId="5" fillId="60" borderId="353" applyNumberFormat="0" applyFont="0" applyAlignment="0" applyProtection="0"/>
    <xf numFmtId="0" fontId="5" fillId="60" borderId="353" applyNumberFormat="0" applyFont="0" applyAlignment="0" applyProtection="0"/>
    <xf numFmtId="0" fontId="5" fillId="60" borderId="353" applyNumberFormat="0" applyFont="0" applyAlignment="0" applyProtection="0"/>
    <xf numFmtId="0" fontId="5" fillId="60" borderId="353" applyNumberFormat="0" applyFont="0" applyAlignment="0" applyProtection="0"/>
    <xf numFmtId="0" fontId="5" fillId="60" borderId="353" applyNumberFormat="0" applyFont="0" applyAlignment="0" applyProtection="0"/>
    <xf numFmtId="0" fontId="5" fillId="60" borderId="353" applyNumberFormat="0" applyFont="0" applyAlignment="0" applyProtection="0"/>
    <xf numFmtId="0" fontId="5" fillId="60" borderId="353" applyNumberFormat="0" applyFont="0" applyAlignment="0" applyProtection="0"/>
    <xf numFmtId="0" fontId="5" fillId="60" borderId="353" applyNumberFormat="0" applyFont="0" applyAlignment="0" applyProtection="0"/>
    <xf numFmtId="0" fontId="5" fillId="60" borderId="353" applyNumberFormat="0" applyFont="0" applyAlignment="0" applyProtection="0"/>
    <xf numFmtId="0" fontId="5" fillId="60" borderId="353" applyNumberFormat="0" applyFont="0" applyAlignment="0" applyProtection="0"/>
    <xf numFmtId="0" fontId="5" fillId="60" borderId="353" applyNumberFormat="0" applyFont="0" applyAlignment="0" applyProtection="0"/>
    <xf numFmtId="0" fontId="5" fillId="60" borderId="353" applyNumberFormat="0" applyFont="0" applyAlignment="0" applyProtection="0"/>
    <xf numFmtId="0" fontId="5" fillId="60" borderId="353" applyNumberFormat="0" applyFont="0" applyAlignment="0" applyProtection="0"/>
    <xf numFmtId="0" fontId="5" fillId="60" borderId="353" applyNumberFormat="0" applyFont="0" applyAlignment="0" applyProtection="0"/>
    <xf numFmtId="0" fontId="5" fillId="60" borderId="353" applyNumberFormat="0" applyFont="0" applyAlignment="0" applyProtection="0"/>
    <xf numFmtId="0" fontId="5" fillId="60" borderId="353" applyNumberFormat="0" applyFont="0" applyAlignment="0" applyProtection="0"/>
    <xf numFmtId="0" fontId="5" fillId="60" borderId="353" applyNumberFormat="0" applyFont="0" applyAlignment="0" applyProtection="0"/>
    <xf numFmtId="0" fontId="5" fillId="60" borderId="353" applyNumberFormat="0" applyFont="0" applyAlignment="0" applyProtection="0"/>
    <xf numFmtId="0" fontId="5" fillId="60" borderId="353" applyNumberFormat="0" applyFont="0" applyAlignment="0" applyProtection="0"/>
    <xf numFmtId="0" fontId="5" fillId="60" borderId="353" applyNumberFormat="0" applyFont="0" applyAlignment="0" applyProtection="0"/>
    <xf numFmtId="0" fontId="5" fillId="60" borderId="353" applyNumberFormat="0" applyFont="0" applyAlignment="0" applyProtection="0"/>
    <xf numFmtId="0" fontId="5" fillId="60" borderId="353" applyNumberFormat="0" applyFont="0" applyAlignment="0" applyProtection="0"/>
    <xf numFmtId="0" fontId="5" fillId="60" borderId="353" applyNumberFormat="0" applyFont="0" applyAlignment="0" applyProtection="0"/>
    <xf numFmtId="0" fontId="5" fillId="60" borderId="353" applyNumberFormat="0" applyFont="0" applyAlignment="0" applyProtection="0"/>
    <xf numFmtId="0" fontId="5" fillId="60" borderId="353" applyNumberFormat="0" applyFont="0" applyAlignment="0" applyProtection="0"/>
    <xf numFmtId="0" fontId="5" fillId="60" borderId="353" applyNumberFormat="0" applyFont="0" applyAlignment="0" applyProtection="0"/>
    <xf numFmtId="0" fontId="5" fillId="60" borderId="353" applyNumberFormat="0" applyFont="0" applyAlignment="0" applyProtection="0"/>
    <xf numFmtId="0" fontId="5" fillId="60" borderId="353" applyNumberFormat="0" applyFont="0" applyAlignment="0" applyProtection="0"/>
    <xf numFmtId="0" fontId="5" fillId="60" borderId="353" applyNumberFormat="0" applyFont="0" applyAlignment="0" applyProtection="0"/>
    <xf numFmtId="0" fontId="5" fillId="60" borderId="353" applyNumberFormat="0" applyFont="0" applyAlignment="0" applyProtection="0"/>
    <xf numFmtId="0" fontId="5" fillId="60" borderId="353" applyNumberFormat="0" applyFont="0" applyAlignment="0" applyProtection="0"/>
    <xf numFmtId="0" fontId="5" fillId="60" borderId="353" applyNumberFormat="0" applyFont="0" applyAlignment="0" applyProtection="0"/>
    <xf numFmtId="0" fontId="5" fillId="60" borderId="353" applyNumberFormat="0" applyFont="0" applyAlignment="0" applyProtection="0"/>
    <xf numFmtId="0" fontId="5" fillId="60" borderId="353" applyNumberFormat="0" applyFont="0" applyAlignment="0" applyProtection="0"/>
    <xf numFmtId="0" fontId="5" fillId="60" borderId="353" applyNumberFormat="0" applyFont="0" applyAlignment="0" applyProtection="0"/>
    <xf numFmtId="0" fontId="5" fillId="60" borderId="353" applyNumberFormat="0" applyFont="0" applyAlignment="0" applyProtection="0"/>
    <xf numFmtId="0" fontId="5" fillId="60" borderId="353" applyNumberFormat="0" applyFont="0" applyAlignment="0" applyProtection="0"/>
    <xf numFmtId="0" fontId="5" fillId="60" borderId="353" applyNumberFormat="0" applyFont="0" applyAlignment="0" applyProtection="0"/>
    <xf numFmtId="0" fontId="5" fillId="60" borderId="353" applyNumberFormat="0" applyFont="0" applyAlignment="0" applyProtection="0"/>
    <xf numFmtId="0" fontId="5" fillId="60" borderId="353" applyNumberFormat="0" applyFont="0" applyAlignment="0" applyProtection="0"/>
    <xf numFmtId="0" fontId="5" fillId="60" borderId="353" applyNumberFormat="0" applyFont="0" applyAlignment="0" applyProtection="0"/>
    <xf numFmtId="0" fontId="5" fillId="60" borderId="353" applyNumberFormat="0" applyFont="0" applyAlignment="0" applyProtection="0"/>
    <xf numFmtId="0" fontId="5" fillId="60" borderId="353" applyNumberFormat="0" applyFont="0" applyAlignment="0" applyProtection="0"/>
    <xf numFmtId="0" fontId="134" fillId="88" borderId="354" applyNumberFormat="0" applyAlignment="0" applyProtection="0"/>
    <xf numFmtId="0" fontId="52" fillId="89" borderId="0" applyNumberFormat="0" applyBorder="0" applyAlignment="0" applyProtection="0"/>
    <xf numFmtId="0" fontId="52" fillId="90" borderId="0" applyNumberFormat="0" applyBorder="0" applyAlignment="0" applyProtection="0"/>
    <xf numFmtId="0" fontId="52" fillId="91" borderId="0" applyNumberFormat="0" applyBorder="0" applyAlignment="0" applyProtection="0"/>
    <xf numFmtId="0" fontId="135" fillId="44" borderId="351" applyNumberFormat="0" applyAlignment="0" applyProtection="0"/>
    <xf numFmtId="0" fontId="135" fillId="44" borderId="351" applyNumberFormat="0" applyAlignment="0" applyProtection="0"/>
    <xf numFmtId="0" fontId="135" fillId="44" borderId="351" applyNumberFormat="0" applyAlignment="0" applyProtection="0"/>
    <xf numFmtId="0" fontId="135" fillId="44" borderId="351" applyNumberFormat="0" applyAlignment="0" applyProtection="0"/>
    <xf numFmtId="0" fontId="135" fillId="44" borderId="351" applyNumberFormat="0" applyAlignment="0" applyProtection="0"/>
    <xf numFmtId="0" fontId="135" fillId="44" borderId="351" applyNumberFormat="0" applyAlignment="0" applyProtection="0"/>
    <xf numFmtId="0" fontId="135" fillId="44" borderId="351" applyNumberFormat="0" applyAlignment="0" applyProtection="0"/>
    <xf numFmtId="0" fontId="135" fillId="44" borderId="351" applyNumberFormat="0" applyAlignment="0" applyProtection="0"/>
    <xf numFmtId="0" fontId="135" fillId="44" borderId="351" applyNumberFormat="0" applyAlignment="0" applyProtection="0"/>
    <xf numFmtId="0" fontId="135" fillId="44" borderId="351" applyNumberFormat="0" applyAlignment="0" applyProtection="0"/>
    <xf numFmtId="0" fontId="135" fillId="44" borderId="351" applyNumberFormat="0" applyAlignment="0" applyProtection="0"/>
    <xf numFmtId="0" fontId="135" fillId="44" borderId="351" applyNumberFormat="0" applyAlignment="0" applyProtection="0"/>
    <xf numFmtId="0" fontId="135" fillId="44" borderId="351" applyNumberFormat="0" applyAlignment="0" applyProtection="0"/>
    <xf numFmtId="0" fontId="135" fillId="44" borderId="351" applyNumberFormat="0" applyAlignment="0" applyProtection="0"/>
    <xf numFmtId="0" fontId="135" fillId="44" borderId="351" applyNumberFormat="0" applyAlignment="0" applyProtection="0"/>
    <xf numFmtId="0" fontId="135" fillId="44" borderId="351" applyNumberFormat="0" applyAlignment="0" applyProtection="0"/>
    <xf numFmtId="0" fontId="135" fillId="44" borderId="351" applyNumberFormat="0" applyAlignment="0" applyProtection="0"/>
    <xf numFmtId="0" fontId="135" fillId="44" borderId="351" applyNumberFormat="0" applyAlignment="0" applyProtection="0"/>
    <xf numFmtId="0" fontId="135" fillId="44" borderId="351" applyNumberFormat="0" applyAlignment="0" applyProtection="0"/>
    <xf numFmtId="0" fontId="135" fillId="44" borderId="351" applyNumberFormat="0" applyAlignment="0" applyProtection="0"/>
    <xf numFmtId="0" fontId="135" fillId="44" borderId="351" applyNumberFormat="0" applyAlignment="0" applyProtection="0"/>
    <xf numFmtId="0" fontId="135" fillId="44" borderId="351" applyNumberFormat="0" applyAlignment="0" applyProtection="0"/>
    <xf numFmtId="0" fontId="135" fillId="44" borderId="351" applyNumberFormat="0" applyAlignment="0" applyProtection="0"/>
    <xf numFmtId="0" fontId="135" fillId="44" borderId="351" applyNumberFormat="0" applyAlignment="0" applyProtection="0"/>
    <xf numFmtId="0" fontId="135" fillId="44" borderId="351" applyNumberFormat="0" applyAlignment="0" applyProtection="0"/>
    <xf numFmtId="0" fontId="135" fillId="44" borderId="351" applyNumberFormat="0" applyAlignment="0" applyProtection="0"/>
    <xf numFmtId="0" fontId="135" fillId="44" borderId="351" applyNumberFormat="0" applyAlignment="0" applyProtection="0"/>
    <xf numFmtId="0" fontId="135" fillId="44" borderId="351" applyNumberFormat="0" applyAlignment="0" applyProtection="0"/>
    <xf numFmtId="0" fontId="135" fillId="44" borderId="351" applyNumberFormat="0" applyAlignment="0" applyProtection="0"/>
    <xf numFmtId="0" fontId="135" fillId="44" borderId="351" applyNumberFormat="0" applyAlignment="0" applyProtection="0"/>
    <xf numFmtId="0" fontId="135" fillId="44" borderId="351" applyNumberFormat="0" applyAlignment="0" applyProtection="0"/>
    <xf numFmtId="0" fontId="135" fillId="44" borderId="351" applyNumberFormat="0" applyAlignment="0" applyProtection="0"/>
    <xf numFmtId="0" fontId="135" fillId="44" borderId="351" applyNumberFormat="0" applyAlignment="0" applyProtection="0"/>
    <xf numFmtId="0" fontId="135" fillId="44" borderId="351" applyNumberFormat="0" applyAlignment="0" applyProtection="0"/>
    <xf numFmtId="0" fontId="135" fillId="44" borderId="351" applyNumberFormat="0" applyAlignment="0" applyProtection="0"/>
    <xf numFmtId="0" fontId="135" fillId="44" borderId="351" applyNumberFormat="0" applyAlignment="0" applyProtection="0"/>
    <xf numFmtId="0" fontId="135" fillId="44" borderId="351" applyNumberFormat="0" applyAlignment="0" applyProtection="0"/>
    <xf numFmtId="0" fontId="135" fillId="44" borderId="351" applyNumberFormat="0" applyAlignment="0" applyProtection="0"/>
    <xf numFmtId="0" fontId="135" fillId="44" borderId="351" applyNumberFormat="0" applyAlignment="0" applyProtection="0"/>
    <xf numFmtId="0" fontId="135" fillId="44" borderId="351" applyNumberFormat="0" applyAlignment="0" applyProtection="0"/>
    <xf numFmtId="0" fontId="135" fillId="44" borderId="351" applyNumberFormat="0" applyAlignment="0" applyProtection="0"/>
    <xf numFmtId="0" fontId="135" fillId="44" borderId="351" applyNumberFormat="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137" fillId="0" borderId="355" applyNumberFormat="0" applyFill="0" applyAlignment="0" applyProtection="0"/>
    <xf numFmtId="0" fontId="138" fillId="64" borderId="0" applyNumberFormat="0" applyBorder="0" applyAlignment="0" applyProtection="0"/>
    <xf numFmtId="0" fontId="139" fillId="65" borderId="0" applyNumberFormat="0" applyBorder="0" applyAlignment="0" applyProtection="0"/>
    <xf numFmtId="0" fontId="135" fillId="61" borderId="351" applyNumberFormat="0" applyAlignment="0" applyProtection="0"/>
    <xf numFmtId="0" fontId="135" fillId="61" borderId="351" applyNumberFormat="0" applyAlignment="0" applyProtection="0"/>
    <xf numFmtId="0" fontId="135" fillId="61" borderId="351" applyNumberFormat="0" applyAlignment="0" applyProtection="0"/>
    <xf numFmtId="0" fontId="135" fillId="61" borderId="351" applyNumberFormat="0" applyAlignment="0" applyProtection="0"/>
    <xf numFmtId="0" fontId="135" fillId="61" borderId="351" applyNumberFormat="0" applyAlignment="0" applyProtection="0"/>
    <xf numFmtId="0" fontId="135" fillId="61" borderId="351" applyNumberFormat="0" applyAlignment="0" applyProtection="0"/>
    <xf numFmtId="0" fontId="135" fillId="61" borderId="351" applyNumberFormat="0" applyAlignment="0" applyProtection="0"/>
    <xf numFmtId="0" fontId="135" fillId="61" borderId="351" applyNumberFormat="0" applyAlignment="0" applyProtection="0"/>
    <xf numFmtId="0" fontId="135" fillId="61" borderId="351" applyNumberFormat="0" applyAlignment="0" applyProtection="0"/>
    <xf numFmtId="0" fontId="135" fillId="61" borderId="351" applyNumberFormat="0" applyAlignment="0" applyProtection="0"/>
    <xf numFmtId="0" fontId="135" fillId="61" borderId="351" applyNumberFormat="0" applyAlignment="0" applyProtection="0"/>
    <xf numFmtId="0" fontId="135" fillId="61" borderId="351" applyNumberFormat="0" applyAlignment="0" applyProtection="0"/>
    <xf numFmtId="0" fontId="135" fillId="61" borderId="351" applyNumberFormat="0" applyAlignment="0" applyProtection="0"/>
    <xf numFmtId="0" fontId="135" fillId="61" borderId="351" applyNumberFormat="0" applyAlignment="0" applyProtection="0"/>
    <xf numFmtId="0" fontId="135" fillId="61" borderId="351" applyNumberFormat="0" applyAlignment="0" applyProtection="0"/>
    <xf numFmtId="0" fontId="135" fillId="61" borderId="351" applyNumberFormat="0" applyAlignment="0" applyProtection="0"/>
    <xf numFmtId="0" fontId="135" fillId="61" borderId="351" applyNumberFormat="0" applyAlignment="0" applyProtection="0"/>
    <xf numFmtId="0" fontId="135" fillId="61" borderId="351" applyNumberFormat="0" applyAlignment="0" applyProtection="0"/>
    <xf numFmtId="0" fontId="135" fillId="61" borderId="351" applyNumberFormat="0" applyAlignment="0" applyProtection="0"/>
    <xf numFmtId="0" fontId="135" fillId="61" borderId="351" applyNumberFormat="0" applyAlignment="0" applyProtection="0"/>
    <xf numFmtId="0" fontId="135" fillId="61" borderId="351" applyNumberFormat="0" applyAlignment="0" applyProtection="0"/>
    <xf numFmtId="0" fontId="135" fillId="61" borderId="351" applyNumberFormat="0" applyAlignment="0" applyProtection="0"/>
    <xf numFmtId="0" fontId="135" fillId="61" borderId="351" applyNumberFormat="0" applyAlignment="0" applyProtection="0"/>
    <xf numFmtId="0" fontId="135" fillId="61" borderId="351" applyNumberFormat="0" applyAlignment="0" applyProtection="0"/>
    <xf numFmtId="0" fontId="135" fillId="61" borderId="351" applyNumberFormat="0" applyAlignment="0" applyProtection="0"/>
    <xf numFmtId="0" fontId="135" fillId="61" borderId="351" applyNumberFormat="0" applyAlignment="0" applyProtection="0"/>
    <xf numFmtId="0" fontId="135" fillId="61" borderId="351" applyNumberFormat="0" applyAlignment="0" applyProtection="0"/>
    <xf numFmtId="0" fontId="135" fillId="61" borderId="351" applyNumberFormat="0" applyAlignment="0" applyProtection="0"/>
    <xf numFmtId="0" fontId="135" fillId="61" borderId="351" applyNumberFormat="0" applyAlignment="0" applyProtection="0"/>
    <xf numFmtId="0" fontId="135" fillId="61" borderId="351" applyNumberFormat="0" applyAlignment="0" applyProtection="0"/>
    <xf numFmtId="0" fontId="135" fillId="61" borderId="351" applyNumberFormat="0" applyAlignment="0" applyProtection="0"/>
    <xf numFmtId="0" fontId="135" fillId="61" borderId="351" applyNumberFormat="0" applyAlignment="0" applyProtection="0"/>
    <xf numFmtId="0" fontId="135" fillId="61" borderId="351" applyNumberFormat="0" applyAlignment="0" applyProtection="0"/>
    <xf numFmtId="0" fontId="135" fillId="61" borderId="351" applyNumberFormat="0" applyAlignment="0" applyProtection="0"/>
    <xf numFmtId="0" fontId="135" fillId="61" borderId="351" applyNumberFormat="0" applyAlignment="0" applyProtection="0"/>
    <xf numFmtId="0" fontId="135" fillId="61" borderId="351" applyNumberFormat="0" applyAlignment="0" applyProtection="0"/>
    <xf numFmtId="0" fontId="135" fillId="61" borderId="351" applyNumberFormat="0" applyAlignment="0" applyProtection="0"/>
    <xf numFmtId="0" fontId="135" fillId="61" borderId="351" applyNumberFormat="0" applyAlignment="0" applyProtection="0"/>
    <xf numFmtId="0" fontId="135" fillId="61" borderId="351" applyNumberFormat="0" applyAlignment="0" applyProtection="0"/>
    <xf numFmtId="0" fontId="135" fillId="61" borderId="351" applyNumberFormat="0" applyAlignment="0" applyProtection="0"/>
    <xf numFmtId="0" fontId="135" fillId="61" borderId="351" applyNumberFormat="0" applyAlignment="0" applyProtection="0"/>
    <xf numFmtId="0" fontId="135" fillId="61" borderId="351" applyNumberFormat="0" applyAlignment="0" applyProtection="0"/>
    <xf numFmtId="0" fontId="140" fillId="0" borderId="356" applyNumberFormat="0" applyFill="0" applyAlignment="0" applyProtection="0"/>
    <xf numFmtId="0" fontId="141" fillId="0" borderId="357" applyNumberFormat="0" applyFill="0" applyAlignment="0" applyProtection="0"/>
    <xf numFmtId="0" fontId="142" fillId="0" borderId="358" applyNumberFormat="0" applyFill="0" applyAlignment="0" applyProtection="0"/>
    <xf numFmtId="0" fontId="142" fillId="0" borderId="358" applyNumberFormat="0" applyFill="0" applyAlignment="0" applyProtection="0"/>
    <xf numFmtId="0" fontId="142" fillId="0" borderId="358" applyNumberFormat="0" applyFill="0" applyAlignment="0" applyProtection="0"/>
    <xf numFmtId="0" fontId="142" fillId="0" borderId="358" applyNumberFormat="0" applyFill="0" applyAlignment="0" applyProtection="0"/>
    <xf numFmtId="0" fontId="142" fillId="0" borderId="358" applyNumberFormat="0" applyFill="0" applyAlignment="0" applyProtection="0"/>
    <xf numFmtId="0" fontId="142" fillId="0" borderId="358" applyNumberFormat="0" applyFill="0" applyAlignment="0" applyProtection="0"/>
    <xf numFmtId="0" fontId="142" fillId="0" borderId="358" applyNumberFormat="0" applyFill="0" applyAlignment="0" applyProtection="0"/>
    <xf numFmtId="0" fontId="142" fillId="0" borderId="358" applyNumberFormat="0" applyFill="0" applyAlignment="0" applyProtection="0"/>
    <xf numFmtId="0" fontId="142" fillId="0" borderId="0" applyNumberForma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5" fillId="0" borderId="0" applyFont="0" applyFill="0" applyBorder="0" applyAlignment="0" applyProtection="0"/>
    <xf numFmtId="164" fontId="5" fillId="0" borderId="0" applyFont="0" applyFill="0" applyBorder="0" applyAlignment="0" applyProtection="0"/>
    <xf numFmtId="164" fontId="3" fillId="0" borderId="0" applyFont="0" applyFill="0" applyBorder="0" applyAlignment="0" applyProtection="0"/>
    <xf numFmtId="43" fontId="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143" fillId="44" borderId="0" applyNumberFormat="0" applyBorder="0" applyAlignment="0" applyProtection="0"/>
    <xf numFmtId="0" fontId="144" fillId="44"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 fillId="0" borderId="0"/>
    <xf numFmtId="0" fontId="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 fillId="0" borderId="0"/>
    <xf numFmtId="0" fontId="3" fillId="0" borderId="0"/>
    <xf numFmtId="0" fontId="3" fillId="0" borderId="0"/>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xf numFmtId="0" fontId="5" fillId="0" borderId="0"/>
    <xf numFmtId="0" fontId="5" fillId="0" borderId="0"/>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xf numFmtId="0" fontId="5" fillId="0" borderId="0"/>
    <xf numFmtId="0" fontId="5" fillId="0" borderId="0"/>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xf numFmtId="0" fontId="5" fillId="0" borderId="0"/>
    <xf numFmtId="0" fontId="5" fillId="0" borderId="0"/>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3" fillId="0" borderId="0"/>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3" fillId="0" borderId="0"/>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3" fillId="0" borderId="0"/>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3" fillId="0" borderId="0"/>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3" fillId="0" borderId="0"/>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3" fillId="0" borderId="0"/>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lignment vertical="top"/>
    </xf>
    <xf numFmtId="0" fontId="5" fillId="0" borderId="0"/>
    <xf numFmtId="0" fontId="5" fillId="0" borderId="0"/>
    <xf numFmtId="0" fontId="5" fillId="0" borderId="0"/>
    <xf numFmtId="0" fontId="5" fillId="0" borderId="0"/>
    <xf numFmtId="0" fontId="5" fillId="0" borderId="0"/>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xf numFmtId="0" fontId="5" fillId="0" borderId="0">
      <alignment vertical="top"/>
    </xf>
    <xf numFmtId="0" fontId="5" fillId="0" borderId="0">
      <alignment vertical="top"/>
    </xf>
    <xf numFmtId="0" fontId="13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lignment vertical="top"/>
    </xf>
    <xf numFmtId="0" fontId="5" fillId="0" borderId="0"/>
    <xf numFmtId="0" fontId="5" fillId="0" borderId="0"/>
    <xf numFmtId="0" fontId="136" fillId="0" borderId="0"/>
    <xf numFmtId="0" fontId="5" fillId="0" borderId="0">
      <alignment vertical="top"/>
    </xf>
    <xf numFmtId="0" fontId="5" fillId="0" borderId="0"/>
    <xf numFmtId="0" fontId="5" fillId="0" borderId="0">
      <alignment vertical="top"/>
    </xf>
    <xf numFmtId="0" fontId="5" fillId="0" borderId="0">
      <alignment vertical="top"/>
    </xf>
    <xf numFmtId="0" fontId="5" fillId="0" borderId="0">
      <alignment vertical="top"/>
    </xf>
    <xf numFmtId="0" fontId="5" fillId="0" borderId="0">
      <alignment vertical="top"/>
    </xf>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5" fillId="0" borderId="0">
      <alignment vertical="top"/>
    </xf>
    <xf numFmtId="0" fontId="72" fillId="0" borderId="0"/>
    <xf numFmtId="0" fontId="72" fillId="0" borderId="0"/>
    <xf numFmtId="0" fontId="72" fillId="0" borderId="0"/>
    <xf numFmtId="0" fontId="122" fillId="0" borderId="0"/>
    <xf numFmtId="0" fontId="5" fillId="0" borderId="0"/>
    <xf numFmtId="0" fontId="5" fillId="0" borderId="0"/>
    <xf numFmtId="0" fontId="5" fillId="0" borderId="0"/>
    <xf numFmtId="0" fontId="5" fillId="0" borderId="0"/>
    <xf numFmtId="0" fontId="5" fillId="0" borderId="0"/>
    <xf numFmtId="0" fontId="5" fillId="0" borderId="0"/>
    <xf numFmtId="0" fontId="72" fillId="0" borderId="0"/>
    <xf numFmtId="0" fontId="5" fillId="0" borderId="0">
      <alignment vertical="top"/>
    </xf>
    <xf numFmtId="0" fontId="5" fillId="0" borderId="0"/>
    <xf numFmtId="0" fontId="5" fillId="0" borderId="0"/>
    <xf numFmtId="0" fontId="122" fillId="0" borderId="0"/>
    <xf numFmtId="0" fontId="72" fillId="0" borderId="0"/>
    <xf numFmtId="0" fontId="5" fillId="0" borderId="0">
      <alignment vertical="top"/>
    </xf>
    <xf numFmtId="0" fontId="72" fillId="0" borderId="0"/>
    <xf numFmtId="0" fontId="5" fillId="0" borderId="0">
      <alignment vertical="top"/>
    </xf>
    <xf numFmtId="0" fontId="72" fillId="0" borderId="0"/>
    <xf numFmtId="0" fontId="72" fillId="0" borderId="0"/>
    <xf numFmtId="0" fontId="72" fillId="0" borderId="0"/>
    <xf numFmtId="0" fontId="3" fillId="0" borderId="0"/>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3" fillId="0" borderId="0"/>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3"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3" fillId="0" borderId="0"/>
    <xf numFmtId="0" fontId="7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2" fillId="0" borderId="0"/>
    <xf numFmtId="0" fontId="3" fillId="0" borderId="0"/>
    <xf numFmtId="0" fontId="72" fillId="0" borderId="0"/>
    <xf numFmtId="0" fontId="3" fillId="0" borderId="0"/>
    <xf numFmtId="0" fontId="3" fillId="0" borderId="0"/>
    <xf numFmtId="0" fontId="3" fillId="0" borderId="0"/>
    <xf numFmtId="0" fontId="3" fillId="0" borderId="0"/>
    <xf numFmtId="0" fontId="5" fillId="0" borderId="0"/>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3" fillId="0" borderId="0"/>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3" fillId="0" borderId="0"/>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3" fillId="0" borderId="0"/>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3" fillId="0" borderId="0"/>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7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5" fillId="0" borderId="0"/>
    <xf numFmtId="0" fontId="5" fillId="0" borderId="0"/>
    <xf numFmtId="0" fontId="5" fillId="0" borderId="0"/>
    <xf numFmtId="0" fontId="5"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5" fillId="0" borderId="0"/>
    <xf numFmtId="0" fontId="5" fillId="0" borderId="0"/>
    <xf numFmtId="0" fontId="72" fillId="0" borderId="0"/>
    <xf numFmtId="0" fontId="72" fillId="0" borderId="0"/>
    <xf numFmtId="0" fontId="72" fillId="0" borderId="0"/>
    <xf numFmtId="0" fontId="72" fillId="0" borderId="0"/>
    <xf numFmtId="0" fontId="72" fillId="0" borderId="0"/>
    <xf numFmtId="0" fontId="7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5"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 fillId="0" borderId="0"/>
    <xf numFmtId="0" fontId="3" fillId="0" borderId="0"/>
    <xf numFmtId="0" fontId="5"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60" borderId="353" applyNumberFormat="0" applyFont="0" applyAlignment="0" applyProtection="0"/>
    <xf numFmtId="0" fontId="5" fillId="60" borderId="353" applyNumberFormat="0" applyFont="0" applyAlignment="0" applyProtection="0"/>
    <xf numFmtId="0" fontId="5" fillId="60" borderId="353" applyNumberFormat="0" applyFont="0" applyAlignment="0" applyProtection="0"/>
    <xf numFmtId="0" fontId="5" fillId="60" borderId="353" applyNumberFormat="0" applyFont="0" applyAlignment="0" applyProtection="0"/>
    <xf numFmtId="0" fontId="5" fillId="60" borderId="353" applyNumberFormat="0" applyFont="0" applyAlignment="0" applyProtection="0"/>
    <xf numFmtId="0" fontId="5" fillId="60" borderId="353" applyNumberFormat="0" applyFont="0" applyAlignment="0" applyProtection="0"/>
    <xf numFmtId="0" fontId="5" fillId="60" borderId="353" applyNumberFormat="0" applyFont="0" applyAlignment="0" applyProtection="0"/>
    <xf numFmtId="0" fontId="5" fillId="60" borderId="353" applyNumberFormat="0" applyFont="0" applyAlignment="0" applyProtection="0"/>
    <xf numFmtId="0" fontId="5" fillId="60" borderId="353" applyNumberFormat="0" applyFont="0" applyAlignment="0" applyProtection="0"/>
    <xf numFmtId="0" fontId="5" fillId="60" borderId="353" applyNumberFormat="0" applyFont="0" applyAlignment="0" applyProtection="0"/>
    <xf numFmtId="0" fontId="5" fillId="60" borderId="353" applyNumberFormat="0" applyFont="0" applyAlignment="0" applyProtection="0"/>
    <xf numFmtId="0" fontId="5" fillId="60" borderId="353" applyNumberFormat="0" applyFont="0" applyAlignment="0" applyProtection="0"/>
    <xf numFmtId="0" fontId="5" fillId="60" borderId="353" applyNumberFormat="0" applyFont="0" applyAlignment="0" applyProtection="0"/>
    <xf numFmtId="0" fontId="5" fillId="60" borderId="353" applyNumberFormat="0" applyFont="0" applyAlignment="0" applyProtection="0"/>
    <xf numFmtId="0" fontId="5" fillId="60" borderId="353" applyNumberFormat="0" applyFont="0" applyAlignment="0" applyProtection="0"/>
    <xf numFmtId="0" fontId="5" fillId="60" borderId="353" applyNumberFormat="0" applyFont="0" applyAlignment="0" applyProtection="0"/>
    <xf numFmtId="0" fontId="5" fillId="60" borderId="353" applyNumberFormat="0" applyFont="0" applyAlignment="0" applyProtection="0"/>
    <xf numFmtId="0" fontId="5" fillId="60" borderId="353" applyNumberFormat="0" applyFont="0" applyAlignment="0" applyProtection="0"/>
    <xf numFmtId="0" fontId="5" fillId="60" borderId="353" applyNumberFormat="0" applyFont="0" applyAlignment="0" applyProtection="0"/>
    <xf numFmtId="0" fontId="5" fillId="60" borderId="353" applyNumberFormat="0" applyFont="0" applyAlignment="0" applyProtection="0"/>
    <xf numFmtId="0" fontId="5" fillId="60" borderId="353" applyNumberFormat="0" applyFont="0" applyAlignment="0" applyProtection="0"/>
    <xf numFmtId="0" fontId="5" fillId="60" borderId="353" applyNumberFormat="0" applyFont="0" applyAlignment="0" applyProtection="0"/>
    <xf numFmtId="0" fontId="5" fillId="60" borderId="353" applyNumberFormat="0" applyFont="0" applyAlignment="0" applyProtection="0"/>
    <xf numFmtId="0" fontId="5" fillId="60" borderId="353" applyNumberFormat="0" applyFont="0" applyAlignment="0" applyProtection="0"/>
    <xf numFmtId="0" fontId="5" fillId="60" borderId="353" applyNumberFormat="0" applyFont="0" applyAlignment="0" applyProtection="0"/>
    <xf numFmtId="0" fontId="5" fillId="60" borderId="353" applyNumberFormat="0" applyFont="0" applyAlignment="0" applyProtection="0"/>
    <xf numFmtId="0" fontId="5" fillId="60" borderId="353" applyNumberFormat="0" applyFont="0" applyAlignment="0" applyProtection="0"/>
    <xf numFmtId="0" fontId="5" fillId="60" borderId="353" applyNumberFormat="0" applyFont="0" applyAlignment="0" applyProtection="0"/>
    <xf numFmtId="0" fontId="5" fillId="60" borderId="353" applyNumberFormat="0" applyFont="0" applyAlignment="0" applyProtection="0"/>
    <xf numFmtId="0" fontId="5" fillId="60" borderId="353" applyNumberFormat="0" applyFont="0" applyAlignment="0" applyProtection="0"/>
    <xf numFmtId="0" fontId="5" fillId="60" borderId="353" applyNumberFormat="0" applyFont="0" applyAlignment="0" applyProtection="0"/>
    <xf numFmtId="0" fontId="5" fillId="60" borderId="353" applyNumberFormat="0" applyFont="0" applyAlignment="0" applyProtection="0"/>
    <xf numFmtId="0" fontId="5" fillId="60" borderId="353" applyNumberFormat="0" applyFont="0" applyAlignment="0" applyProtection="0"/>
    <xf numFmtId="0" fontId="5" fillId="60" borderId="353" applyNumberFormat="0" applyFont="0" applyAlignment="0" applyProtection="0"/>
    <xf numFmtId="0" fontId="5" fillId="60" borderId="353" applyNumberFormat="0" applyFont="0" applyAlignment="0" applyProtection="0"/>
    <xf numFmtId="0" fontId="5" fillId="60" borderId="353" applyNumberFormat="0" applyFont="0" applyAlignment="0" applyProtection="0"/>
    <xf numFmtId="0" fontId="5" fillId="60" borderId="353" applyNumberFormat="0" applyFont="0" applyAlignment="0" applyProtection="0"/>
    <xf numFmtId="0" fontId="5" fillId="60" borderId="353" applyNumberFormat="0" applyFont="0" applyAlignment="0" applyProtection="0"/>
    <xf numFmtId="0" fontId="5" fillId="60" borderId="353" applyNumberFormat="0" applyFont="0" applyAlignment="0" applyProtection="0"/>
    <xf numFmtId="0" fontId="5" fillId="60" borderId="353" applyNumberFormat="0" applyFont="0" applyAlignment="0" applyProtection="0"/>
    <xf numFmtId="0" fontId="5" fillId="60" borderId="353" applyNumberFormat="0" applyFont="0" applyAlignment="0" applyProtection="0"/>
    <xf numFmtId="0" fontId="5" fillId="60" borderId="353" applyNumberFormat="0" applyFont="0" applyAlignment="0" applyProtection="0"/>
    <xf numFmtId="0" fontId="139" fillId="36" borderId="0" applyNumberFormat="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72"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72"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5"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5" fillId="0" borderId="0" applyFont="0" applyFill="0" applyBorder="0" applyAlignment="0" applyProtection="0"/>
    <xf numFmtId="9" fontId="3" fillId="0" borderId="0" applyFont="0" applyFill="0" applyBorder="0" applyAlignment="0" applyProtection="0"/>
    <xf numFmtId="9" fontId="5" fillId="0" borderId="0" applyFont="0" applyFill="0" applyBorder="0" applyAlignment="0" applyProtection="0"/>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4" fontId="25" fillId="68" borderId="359" applyNumberFormat="0" applyProtection="0">
      <alignment horizontal="left" vertical="center" indent="1"/>
    </xf>
    <xf numFmtId="4" fontId="25" fillId="68" borderId="359" applyNumberFormat="0" applyProtection="0">
      <alignment horizontal="left" vertical="center" indent="1"/>
    </xf>
    <xf numFmtId="4" fontId="25" fillId="68" borderId="359" applyNumberFormat="0" applyProtection="0">
      <alignment horizontal="left" vertical="center" indent="1"/>
    </xf>
    <xf numFmtId="4" fontId="25" fillId="68" borderId="359" applyNumberFormat="0" applyProtection="0">
      <alignment horizontal="left" vertical="center" indent="1"/>
    </xf>
    <xf numFmtId="4" fontId="25" fillId="68" borderId="359" applyNumberFormat="0" applyProtection="0">
      <alignment horizontal="left" vertical="center" indent="1"/>
    </xf>
    <xf numFmtId="4" fontId="25" fillId="68" borderId="359" applyNumberFormat="0" applyProtection="0">
      <alignment horizontal="left" vertical="center" indent="1"/>
    </xf>
    <xf numFmtId="4" fontId="25" fillId="68" borderId="359" applyNumberFormat="0" applyProtection="0">
      <alignment horizontal="left" vertical="center" indent="1"/>
    </xf>
    <xf numFmtId="4" fontId="25" fillId="68" borderId="359" applyNumberFormat="0" applyProtection="0">
      <alignment horizontal="left" vertical="center" indent="1"/>
    </xf>
    <xf numFmtId="4" fontId="25" fillId="68" borderId="359" applyNumberFormat="0" applyProtection="0">
      <alignment horizontal="left" vertical="center" indent="1"/>
    </xf>
    <xf numFmtId="4" fontId="25" fillId="68" borderId="359" applyNumberFormat="0" applyProtection="0">
      <alignment horizontal="left" vertical="center" indent="1"/>
    </xf>
    <xf numFmtId="4" fontId="25" fillId="68" borderId="359" applyNumberFormat="0" applyProtection="0">
      <alignment horizontal="left" vertical="center" indent="1"/>
    </xf>
    <xf numFmtId="4" fontId="25" fillId="68" borderId="359" applyNumberFormat="0" applyProtection="0">
      <alignment horizontal="left" vertical="center" indent="1"/>
    </xf>
    <xf numFmtId="4" fontId="25" fillId="68" borderId="359" applyNumberFormat="0" applyProtection="0">
      <alignment horizontal="left" vertical="center" indent="1"/>
    </xf>
    <xf numFmtId="4" fontId="25" fillId="68" borderId="359" applyNumberFormat="0" applyProtection="0">
      <alignment horizontal="left" vertical="center" indent="1"/>
    </xf>
    <xf numFmtId="4" fontId="25" fillId="68" borderId="359" applyNumberFormat="0" applyProtection="0">
      <alignment horizontal="left" vertical="center" indent="1"/>
    </xf>
    <xf numFmtId="4" fontId="25" fillId="68" borderId="359" applyNumberFormat="0" applyProtection="0">
      <alignment horizontal="left" vertical="center" indent="1"/>
    </xf>
    <xf numFmtId="4" fontId="25" fillId="68" borderId="359" applyNumberFormat="0" applyProtection="0">
      <alignment horizontal="left" vertical="center" indent="1"/>
    </xf>
    <xf numFmtId="4" fontId="25" fillId="68" borderId="359" applyNumberFormat="0" applyProtection="0">
      <alignment horizontal="left" vertical="center" indent="1"/>
    </xf>
    <xf numFmtId="4" fontId="25" fillId="68" borderId="359" applyNumberFormat="0" applyProtection="0">
      <alignment horizontal="left" vertical="center" indent="1"/>
    </xf>
    <xf numFmtId="4" fontId="25" fillId="68" borderId="359" applyNumberFormat="0" applyProtection="0">
      <alignment horizontal="left" vertical="center" indent="1"/>
    </xf>
    <xf numFmtId="4" fontId="25" fillId="68" borderId="359" applyNumberFormat="0" applyProtection="0">
      <alignment horizontal="left" vertical="center" indent="1"/>
    </xf>
    <xf numFmtId="4" fontId="25" fillId="68" borderId="359" applyNumberFormat="0" applyProtection="0">
      <alignment horizontal="left" vertical="center" indent="1"/>
    </xf>
    <xf numFmtId="4" fontId="25" fillId="68" borderId="359" applyNumberFormat="0" applyProtection="0">
      <alignment horizontal="left" vertical="center" indent="1"/>
    </xf>
    <xf numFmtId="4" fontId="25" fillId="68" borderId="359" applyNumberFormat="0" applyProtection="0">
      <alignment horizontal="left" vertical="center" indent="1"/>
    </xf>
    <xf numFmtId="4" fontId="25" fillId="68" borderId="359" applyNumberFormat="0" applyProtection="0">
      <alignment horizontal="left" vertical="center" indent="1"/>
    </xf>
    <xf numFmtId="4" fontId="25" fillId="68" borderId="359" applyNumberFormat="0" applyProtection="0">
      <alignment horizontal="left" vertical="center" indent="1"/>
    </xf>
    <xf numFmtId="4" fontId="25" fillId="68" borderId="359" applyNumberFormat="0" applyProtection="0">
      <alignment horizontal="left" vertical="center" indent="1"/>
    </xf>
    <xf numFmtId="4" fontId="25" fillId="68" borderId="359" applyNumberFormat="0" applyProtection="0">
      <alignment horizontal="left" vertical="center" indent="1"/>
    </xf>
    <xf numFmtId="4" fontId="25" fillId="68" borderId="359" applyNumberFormat="0" applyProtection="0">
      <alignment horizontal="left" vertical="center" indent="1"/>
    </xf>
    <xf numFmtId="4" fontId="25" fillId="68" borderId="359" applyNumberFormat="0" applyProtection="0">
      <alignment horizontal="left" vertical="center" indent="1"/>
    </xf>
    <xf numFmtId="4" fontId="25" fillId="68" borderId="359" applyNumberFormat="0" applyProtection="0">
      <alignment horizontal="left" vertical="center" indent="1"/>
    </xf>
    <xf numFmtId="4" fontId="25" fillId="68" borderId="359" applyNumberFormat="0" applyProtection="0">
      <alignment horizontal="left" vertical="center" indent="1"/>
    </xf>
    <xf numFmtId="4" fontId="25" fillId="68" borderId="359" applyNumberFormat="0" applyProtection="0">
      <alignment horizontal="left" vertical="center" indent="1"/>
    </xf>
    <xf numFmtId="4" fontId="25" fillId="68" borderId="359" applyNumberFormat="0" applyProtection="0">
      <alignment horizontal="left" vertical="center" indent="1"/>
    </xf>
    <xf numFmtId="4" fontId="25" fillId="68" borderId="359" applyNumberFormat="0" applyProtection="0">
      <alignment horizontal="left" vertical="center" indent="1"/>
    </xf>
    <xf numFmtId="4" fontId="25" fillId="68" borderId="359" applyNumberFormat="0" applyProtection="0">
      <alignment horizontal="left" vertical="center" indent="1"/>
    </xf>
    <xf numFmtId="4" fontId="25" fillId="68" borderId="359" applyNumberFormat="0" applyProtection="0">
      <alignment horizontal="left" vertical="center" indent="1"/>
    </xf>
    <xf numFmtId="4" fontId="25" fillId="68" borderId="359" applyNumberFormat="0" applyProtection="0">
      <alignment horizontal="left" vertical="center" indent="1"/>
    </xf>
    <xf numFmtId="4" fontId="25" fillId="68" borderId="359" applyNumberFormat="0" applyProtection="0">
      <alignment horizontal="left" vertical="center" indent="1"/>
    </xf>
    <xf numFmtId="4" fontId="25" fillId="68" borderId="359" applyNumberFormat="0" applyProtection="0">
      <alignment horizontal="left" vertical="center" indent="1"/>
    </xf>
    <xf numFmtId="4" fontId="25" fillId="68" borderId="359" applyNumberFormat="0" applyProtection="0">
      <alignment horizontal="left" vertical="center" indent="1"/>
    </xf>
    <xf numFmtId="4" fontId="25" fillId="68" borderId="359" applyNumberFormat="0" applyProtection="0">
      <alignment horizontal="left" vertical="center" indent="1"/>
    </xf>
    <xf numFmtId="4" fontId="25" fillId="68" borderId="359" applyNumberFormat="0" applyProtection="0">
      <alignment horizontal="left" vertical="center" indent="1"/>
    </xf>
    <xf numFmtId="4" fontId="25" fillId="68" borderId="359" applyNumberFormat="0" applyProtection="0">
      <alignment horizontal="left" vertical="center" indent="1"/>
    </xf>
    <xf numFmtId="4" fontId="25" fillId="68" borderId="359" applyNumberFormat="0" applyProtection="0">
      <alignment horizontal="left" vertical="center" indent="1"/>
    </xf>
    <xf numFmtId="4" fontId="25" fillId="68" borderId="359" applyNumberFormat="0" applyProtection="0">
      <alignment horizontal="left" vertical="center" indent="1"/>
    </xf>
    <xf numFmtId="4" fontId="25" fillId="68" borderId="359" applyNumberFormat="0" applyProtection="0">
      <alignment horizontal="left" vertical="center" indent="1"/>
    </xf>
    <xf numFmtId="4" fontId="25" fillId="68" borderId="359" applyNumberFormat="0" applyProtection="0">
      <alignment horizontal="left" vertical="center" indent="1"/>
    </xf>
    <xf numFmtId="4" fontId="25" fillId="68" borderId="359" applyNumberFormat="0" applyProtection="0">
      <alignment horizontal="left" vertical="center" indent="1"/>
    </xf>
    <xf numFmtId="4" fontId="25" fillId="68" borderId="359" applyNumberFormat="0" applyProtection="0">
      <alignment horizontal="left" vertical="center" indent="1"/>
    </xf>
    <xf numFmtId="4" fontId="25" fillId="68" borderId="359" applyNumberFormat="0" applyProtection="0">
      <alignment horizontal="left" vertical="center" indent="1"/>
    </xf>
    <xf numFmtId="4" fontId="25" fillId="68" borderId="359" applyNumberFormat="0" applyProtection="0">
      <alignment horizontal="left" vertical="center" indent="1"/>
    </xf>
    <xf numFmtId="4" fontId="25" fillId="68" borderId="359" applyNumberFormat="0" applyProtection="0">
      <alignment horizontal="left" vertical="center" indent="1"/>
    </xf>
    <xf numFmtId="4" fontId="25" fillId="68" borderId="359" applyNumberFormat="0" applyProtection="0">
      <alignment horizontal="left" vertical="center" indent="1"/>
    </xf>
    <xf numFmtId="4" fontId="25" fillId="68" borderId="359" applyNumberFormat="0" applyProtection="0">
      <alignment horizontal="left" vertical="center" indent="1"/>
    </xf>
    <xf numFmtId="4" fontId="146" fillId="92" borderId="360" applyNumberFormat="0" applyProtection="0">
      <alignmen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33" fillId="93" borderId="360" applyNumberFormat="0" applyProtection="0">
      <alignmen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46" fillId="94" borderId="360" applyNumberFormat="0" applyProtection="0">
      <alignmen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21" fillId="92" borderId="360" applyNumberFormat="0" applyProtection="0">
      <alignment vertical="center"/>
    </xf>
    <xf numFmtId="4" fontId="20" fillId="48" borderId="350" applyNumberFormat="0" applyProtection="0">
      <alignment horizontal="left" vertical="center" indent="1"/>
    </xf>
    <xf numFmtId="4" fontId="20" fillId="48" borderId="350" applyNumberFormat="0" applyProtection="0">
      <alignment horizontal="left" vertical="center" indent="1"/>
    </xf>
    <xf numFmtId="4" fontId="20" fillId="48" borderId="350" applyNumberFormat="0" applyProtection="0">
      <alignment horizontal="left" vertical="center" indent="1"/>
    </xf>
    <xf numFmtId="4" fontId="20" fillId="48" borderId="350" applyNumberFormat="0" applyProtection="0">
      <alignment horizontal="left" vertical="center" indent="1"/>
    </xf>
    <xf numFmtId="4" fontId="20" fillId="48" borderId="350" applyNumberFormat="0" applyProtection="0">
      <alignment horizontal="left" vertical="center" indent="1"/>
    </xf>
    <xf numFmtId="4" fontId="20" fillId="48" borderId="350" applyNumberFormat="0" applyProtection="0">
      <alignment horizontal="left" vertical="center" indent="1"/>
    </xf>
    <xf numFmtId="4" fontId="20" fillId="48" borderId="350" applyNumberFormat="0" applyProtection="0">
      <alignment horizontal="left" vertical="center" indent="1"/>
    </xf>
    <xf numFmtId="4" fontId="20" fillId="48" borderId="350" applyNumberFormat="0" applyProtection="0">
      <alignment horizontal="left" vertical="center" indent="1"/>
    </xf>
    <xf numFmtId="4" fontId="20" fillId="48" borderId="350" applyNumberFormat="0" applyProtection="0">
      <alignment horizontal="left" vertical="center" indent="1"/>
    </xf>
    <xf numFmtId="4" fontId="20" fillId="48" borderId="350" applyNumberFormat="0" applyProtection="0">
      <alignment horizontal="left" vertical="center" indent="1"/>
    </xf>
    <xf numFmtId="4" fontId="20" fillId="48" borderId="350" applyNumberFormat="0" applyProtection="0">
      <alignment horizontal="left" vertical="center" indent="1"/>
    </xf>
    <xf numFmtId="4" fontId="20" fillId="48" borderId="350" applyNumberFormat="0" applyProtection="0">
      <alignment horizontal="left" vertical="center" indent="1"/>
    </xf>
    <xf numFmtId="4" fontId="20" fillId="48" borderId="350" applyNumberFormat="0" applyProtection="0">
      <alignment horizontal="left" vertical="center" indent="1"/>
    </xf>
    <xf numFmtId="4" fontId="20" fillId="48" borderId="350" applyNumberFormat="0" applyProtection="0">
      <alignment horizontal="left" vertical="center" indent="1"/>
    </xf>
    <xf numFmtId="4" fontId="20" fillId="48" borderId="350" applyNumberFormat="0" applyProtection="0">
      <alignment horizontal="left" vertical="center" indent="1"/>
    </xf>
    <xf numFmtId="4" fontId="20" fillId="48" borderId="350" applyNumberFormat="0" applyProtection="0">
      <alignment horizontal="left" vertical="center" indent="1"/>
    </xf>
    <xf numFmtId="4" fontId="20" fillId="48" borderId="350" applyNumberFormat="0" applyProtection="0">
      <alignment horizontal="left" vertical="center" indent="1"/>
    </xf>
    <xf numFmtId="4" fontId="21" fillId="50" borderId="0" applyNumberFormat="0" applyProtection="0">
      <alignment horizontal="left" vertical="center" indent="1"/>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25" fillId="51" borderId="359" applyNumberFormat="0" applyProtection="0">
      <alignment horizontal="right" vertical="center"/>
    </xf>
    <xf numFmtId="4" fontId="147" fillId="95" borderId="360" applyNumberFormat="0" applyProtection="0">
      <alignment horizontal="left" vertical="center" indent="1"/>
    </xf>
    <xf numFmtId="4" fontId="16" fillId="49" borderId="0" applyNumberFormat="0" applyProtection="0">
      <alignment horizontal="left" vertical="center" indent="1"/>
    </xf>
    <xf numFmtId="4" fontId="16" fillId="49" borderId="0" applyNumberFormat="0" applyProtection="0">
      <alignment horizontal="left" vertical="center" indent="1"/>
    </xf>
    <xf numFmtId="4" fontId="16" fillId="46" borderId="0" applyNumberFormat="0" applyProtection="0">
      <alignment horizontal="left" vertical="center" indent="1"/>
    </xf>
    <xf numFmtId="4" fontId="16" fillId="46" borderId="0"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25" fillId="86" borderId="359" applyNumberFormat="0" applyProtection="0">
      <alignment horizontal="left" vertical="center"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25" fillId="96" borderId="359" applyNumberFormat="0" applyProtection="0">
      <alignment horizontal="left" vertical="center"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25" fillId="59" borderId="359" applyNumberFormat="0" applyProtection="0">
      <alignment horizontal="left" vertical="center"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25" fillId="49" borderId="359" applyNumberFormat="0" applyProtection="0">
      <alignment horizontal="left" vertical="center"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0" borderId="0"/>
    <xf numFmtId="0" fontId="25" fillId="87" borderId="361" applyNumberFormat="0">
      <protection locked="0"/>
    </xf>
    <xf numFmtId="0" fontId="25" fillId="87" borderId="361" applyNumberFormat="0">
      <protection locked="0"/>
    </xf>
    <xf numFmtId="0" fontId="5" fillId="0" borderId="0"/>
    <xf numFmtId="0" fontId="25" fillId="87" borderId="361" applyNumberFormat="0">
      <protection locked="0"/>
    </xf>
    <xf numFmtId="0" fontId="25" fillId="87" borderId="361" applyNumberFormat="0">
      <protection locked="0"/>
    </xf>
    <xf numFmtId="0" fontId="25" fillId="87" borderId="361" applyNumberFormat="0">
      <protection locked="0"/>
    </xf>
    <xf numFmtId="0" fontId="25" fillId="87" borderId="361" applyNumberFormat="0">
      <protection locked="0"/>
    </xf>
    <xf numFmtId="0" fontId="25" fillId="87" borderId="361" applyNumberFormat="0">
      <protection locked="0"/>
    </xf>
    <xf numFmtId="0" fontId="25" fillId="87" borderId="361" applyNumberFormat="0">
      <protection locked="0"/>
    </xf>
    <xf numFmtId="0" fontId="25" fillId="87" borderId="361" applyNumberFormat="0">
      <protection locked="0"/>
    </xf>
    <xf numFmtId="0" fontId="13" fillId="80" borderId="362" applyBorder="0"/>
    <xf numFmtId="0" fontId="13" fillId="80" borderId="362" applyBorder="0"/>
    <xf numFmtId="0" fontId="13" fillId="80" borderId="362" applyBorder="0"/>
    <xf numFmtId="0" fontId="13" fillId="80" borderId="362" applyBorder="0"/>
    <xf numFmtId="0" fontId="13" fillId="80" borderId="362" applyBorder="0"/>
    <xf numFmtId="0" fontId="13" fillId="80" borderId="362" applyBorder="0"/>
    <xf numFmtId="0" fontId="13" fillId="80" borderId="362" applyBorder="0"/>
    <xf numFmtId="0" fontId="13" fillId="80" borderId="362" applyBorder="0"/>
    <xf numFmtId="0" fontId="13" fillId="80" borderId="362" applyBorder="0"/>
    <xf numFmtId="0" fontId="13" fillId="80" borderId="362" applyBorder="0"/>
    <xf numFmtId="0" fontId="13" fillId="80" borderId="362" applyBorder="0"/>
    <xf numFmtId="0" fontId="13" fillId="80" borderId="362" applyBorder="0"/>
    <xf numFmtId="0" fontId="13" fillId="80" borderId="362" applyBorder="0"/>
    <xf numFmtId="0" fontId="13" fillId="80" borderId="362" applyBorder="0"/>
    <xf numFmtId="0" fontId="13" fillId="80" borderId="362" applyBorder="0"/>
    <xf numFmtId="0" fontId="13" fillId="80" borderId="362" applyBorder="0"/>
    <xf numFmtId="0" fontId="13" fillId="80" borderId="362" applyBorder="0"/>
    <xf numFmtId="0" fontId="13" fillId="80" borderId="362" applyBorder="0"/>
    <xf numFmtId="0" fontId="13" fillId="80" borderId="362" applyBorder="0"/>
    <xf numFmtId="0" fontId="13" fillId="80" borderId="362" applyBorder="0"/>
    <xf numFmtId="0" fontId="13" fillId="80" borderId="362" applyBorder="0"/>
    <xf numFmtId="0" fontId="13" fillId="80" borderId="362" applyBorder="0"/>
    <xf numFmtId="0" fontId="13" fillId="80" borderId="362" applyBorder="0"/>
    <xf numFmtId="0" fontId="13" fillId="80" borderId="362" applyBorder="0"/>
    <xf numFmtId="0" fontId="13" fillId="80" borderId="362" applyBorder="0"/>
    <xf numFmtId="0" fontId="13" fillId="80" borderId="362" applyBorder="0"/>
    <xf numFmtId="0" fontId="13" fillId="80" borderId="362" applyBorder="0"/>
    <xf numFmtId="0" fontId="13" fillId="80" borderId="362" applyBorder="0"/>
    <xf numFmtId="0" fontId="13" fillId="80" borderId="362" applyBorder="0"/>
    <xf numFmtId="0" fontId="13" fillId="80" borderId="362" applyBorder="0"/>
    <xf numFmtId="0" fontId="13" fillId="80" borderId="362" applyBorder="0"/>
    <xf numFmtId="0" fontId="13" fillId="80" borderId="362" applyBorder="0"/>
    <xf numFmtId="0" fontId="13" fillId="80" borderId="362" applyBorder="0"/>
    <xf numFmtId="0" fontId="13" fillId="80" borderId="362" applyBorder="0"/>
    <xf numFmtId="0" fontId="13" fillId="80" borderId="362" applyBorder="0"/>
    <xf numFmtId="0" fontId="13" fillId="80" borderId="362" applyBorder="0"/>
    <xf numFmtId="0" fontId="13" fillId="80" borderId="362" applyBorder="0"/>
    <xf numFmtId="0" fontId="13" fillId="80" borderId="362" applyBorder="0"/>
    <xf numFmtId="0" fontId="13" fillId="80" borderId="362" applyBorder="0"/>
    <xf numFmtId="0" fontId="13" fillId="80" borderId="362" applyBorder="0"/>
    <xf numFmtId="0" fontId="13" fillId="80" borderId="362" applyBorder="0"/>
    <xf numFmtId="0" fontId="13" fillId="80" borderId="362" applyBorder="0"/>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25" fillId="0" borderId="35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25" fillId="68" borderId="359" applyNumberFormat="0" applyProtection="0">
      <alignment horizontal="left" vertical="center"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4" fontId="148" fillId="95" borderId="360" applyNumberFormat="0" applyProtection="0">
      <alignment vertical="center"/>
    </xf>
    <xf numFmtId="4" fontId="149" fillId="95" borderId="360" applyNumberFormat="0" applyProtection="0">
      <alignment vertical="center"/>
    </xf>
    <xf numFmtId="4" fontId="150" fillId="54" borderId="360" applyNumberFormat="0" applyProtection="0">
      <alignment horizontal="left" vertical="center" indent="1"/>
    </xf>
    <xf numFmtId="4" fontId="120" fillId="55" borderId="0" applyNumberFormat="0" applyProtection="0">
      <alignment horizontal="left" vertical="center" indent="1"/>
    </xf>
    <xf numFmtId="0" fontId="25" fillId="97" borderId="176"/>
    <xf numFmtId="0" fontId="25" fillId="97" borderId="176"/>
    <xf numFmtId="0" fontId="25" fillId="97" borderId="176"/>
    <xf numFmtId="0" fontId="25" fillId="97" borderId="176"/>
    <xf numFmtId="0" fontId="25" fillId="97" borderId="176"/>
    <xf numFmtId="0" fontId="25" fillId="97" borderId="176"/>
    <xf numFmtId="0" fontId="25" fillId="97" borderId="176"/>
    <xf numFmtId="0" fontId="25" fillId="97" borderId="176"/>
    <xf numFmtId="0" fontId="25" fillId="97" borderId="176"/>
    <xf numFmtId="0" fontId="25" fillId="97" borderId="176"/>
    <xf numFmtId="0" fontId="25" fillId="97" borderId="176"/>
    <xf numFmtId="0" fontId="25" fillId="97" borderId="176"/>
    <xf numFmtId="0" fontId="25" fillId="97" borderId="176"/>
    <xf numFmtId="0" fontId="25" fillId="97" borderId="176"/>
    <xf numFmtId="0" fontId="25" fillId="97" borderId="176"/>
    <xf numFmtId="0" fontId="25" fillId="97" borderId="176"/>
    <xf numFmtId="0" fontId="25" fillId="97" borderId="176"/>
    <xf numFmtId="0" fontId="25" fillId="97" borderId="176"/>
    <xf numFmtId="0" fontId="25" fillId="97" borderId="176"/>
    <xf numFmtId="0" fontId="25" fillId="97" borderId="176"/>
    <xf numFmtId="0" fontId="25" fillId="97" borderId="176"/>
    <xf numFmtId="0" fontId="25" fillId="97" borderId="176"/>
    <xf numFmtId="0" fontId="25" fillId="97" borderId="176"/>
    <xf numFmtId="0" fontId="25" fillId="97" borderId="176"/>
    <xf numFmtId="0" fontId="25" fillId="97" borderId="176"/>
    <xf numFmtId="0" fontId="25" fillId="97" borderId="176"/>
    <xf numFmtId="0" fontId="25" fillId="97" borderId="176"/>
    <xf numFmtId="0" fontId="25" fillId="97" borderId="176"/>
    <xf numFmtId="0" fontId="25" fillId="97" borderId="176"/>
    <xf numFmtId="0" fontId="25" fillId="97" borderId="176"/>
    <xf numFmtId="0" fontId="25" fillId="97" borderId="176"/>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0" fontId="138" fillId="62" borderId="0" applyNumberFormat="0" applyBorder="0" applyAlignment="0" applyProtection="0"/>
    <xf numFmtId="0" fontId="151" fillId="98" borderId="0"/>
    <xf numFmtId="0" fontId="152" fillId="98" borderId="0"/>
    <xf numFmtId="0" fontId="153" fillId="98" borderId="363"/>
    <xf numFmtId="0" fontId="153" fillId="98" borderId="0"/>
    <xf numFmtId="0" fontId="151" fillId="95" borderId="363">
      <protection locked="0"/>
    </xf>
    <xf numFmtId="0" fontId="151" fillId="98" borderId="0"/>
    <xf numFmtId="0" fontId="154" fillId="56" borderId="0"/>
    <xf numFmtId="0" fontId="154" fillId="57" borderId="0"/>
    <xf numFmtId="0" fontId="154" fillId="58" borderId="0"/>
    <xf numFmtId="0" fontId="155" fillId="0" borderId="0" applyNumberFormat="0" applyFill="0" applyBorder="0" applyAlignment="0" applyProtection="0"/>
    <xf numFmtId="0" fontId="156" fillId="87" borderId="364" applyNumberFormat="0" applyAlignment="0" applyProtection="0"/>
    <xf numFmtId="0" fontId="156" fillId="87" borderId="364" applyNumberFormat="0" applyAlignment="0" applyProtection="0"/>
    <xf numFmtId="0" fontId="156" fillId="87" borderId="364" applyNumberFormat="0" applyAlignment="0" applyProtection="0"/>
    <xf numFmtId="0" fontId="156" fillId="87" borderId="364" applyNumberFormat="0" applyAlignment="0" applyProtection="0"/>
    <xf numFmtId="0" fontId="156" fillId="87" borderId="364" applyNumberFormat="0" applyAlignment="0" applyProtection="0"/>
    <xf numFmtId="0" fontId="156" fillId="87" borderId="364" applyNumberFormat="0" applyAlignment="0" applyProtection="0"/>
    <xf numFmtId="0" fontId="156" fillId="87" borderId="364" applyNumberFormat="0" applyAlignment="0" applyProtection="0"/>
    <xf numFmtId="0" fontId="156" fillId="87" borderId="364" applyNumberFormat="0" applyAlignment="0" applyProtection="0"/>
    <xf numFmtId="0" fontId="156" fillId="87" borderId="364" applyNumberFormat="0" applyAlignment="0" applyProtection="0"/>
    <xf numFmtId="0" fontId="156" fillId="87" borderId="364" applyNumberFormat="0" applyAlignment="0" applyProtection="0"/>
    <xf numFmtId="0" fontId="156" fillId="87" borderId="364" applyNumberFormat="0" applyAlignment="0" applyProtection="0"/>
    <xf numFmtId="0" fontId="156" fillId="87" borderId="364" applyNumberFormat="0" applyAlignment="0" applyProtection="0"/>
    <xf numFmtId="0" fontId="156" fillId="87" borderId="364" applyNumberFormat="0" applyAlignment="0" applyProtection="0"/>
    <xf numFmtId="0" fontId="156" fillId="87" borderId="364" applyNumberFormat="0" applyAlignment="0" applyProtection="0"/>
    <xf numFmtId="0" fontId="156" fillId="87" borderId="364" applyNumberFormat="0" applyAlignment="0" applyProtection="0"/>
    <xf numFmtId="0" fontId="156" fillId="87" borderId="364" applyNumberFormat="0" applyAlignment="0" applyProtection="0"/>
    <xf numFmtId="0" fontId="156" fillId="87" borderId="364" applyNumberFormat="0" applyAlignment="0" applyProtection="0"/>
    <xf numFmtId="0" fontId="156" fillId="87" borderId="364" applyNumberFormat="0" applyAlignment="0" applyProtection="0"/>
    <xf numFmtId="0" fontId="156" fillId="87" borderId="364" applyNumberFormat="0" applyAlignment="0" applyProtection="0"/>
    <xf numFmtId="0" fontId="156" fillId="87" borderId="364" applyNumberFormat="0" applyAlignment="0" applyProtection="0"/>
    <xf numFmtId="0" fontId="156" fillId="87" borderId="364" applyNumberFormat="0" applyAlignment="0" applyProtection="0"/>
    <xf numFmtId="0" fontId="156" fillId="87" borderId="364" applyNumberFormat="0" applyAlignment="0" applyProtection="0"/>
    <xf numFmtId="0" fontId="156" fillId="87" borderId="364" applyNumberFormat="0" applyAlignment="0" applyProtection="0"/>
    <xf numFmtId="0" fontId="156" fillId="87" borderId="364" applyNumberFormat="0" applyAlignment="0" applyProtection="0"/>
    <xf numFmtId="0" fontId="156" fillId="87" borderId="364" applyNumberFormat="0" applyAlignment="0" applyProtection="0"/>
    <xf numFmtId="0" fontId="156" fillId="87" borderId="364" applyNumberFormat="0" applyAlignment="0" applyProtection="0"/>
    <xf numFmtId="0" fontId="156" fillId="87" borderId="364" applyNumberFormat="0" applyAlignment="0" applyProtection="0"/>
    <xf numFmtId="0" fontId="156" fillId="87" borderId="364" applyNumberFormat="0" applyAlignment="0" applyProtection="0"/>
    <xf numFmtId="0" fontId="156" fillId="87" borderId="364" applyNumberFormat="0" applyAlignment="0" applyProtection="0"/>
    <xf numFmtId="0" fontId="156" fillId="87" borderId="364" applyNumberFormat="0" applyAlignment="0" applyProtection="0"/>
    <xf numFmtId="0" fontId="156" fillId="87" borderId="364" applyNumberFormat="0" applyAlignment="0" applyProtection="0"/>
    <xf numFmtId="0" fontId="156" fillId="87" borderId="364" applyNumberFormat="0" applyAlignment="0" applyProtection="0"/>
    <xf numFmtId="0" fontId="156" fillId="87" borderId="364" applyNumberFormat="0" applyAlignment="0" applyProtection="0"/>
    <xf numFmtId="0" fontId="156" fillId="87" borderId="364" applyNumberFormat="0" applyAlignment="0" applyProtection="0"/>
    <xf numFmtId="0" fontId="156" fillId="87" borderId="364" applyNumberFormat="0" applyAlignment="0" applyProtection="0"/>
    <xf numFmtId="0" fontId="156" fillId="87" borderId="364" applyNumberFormat="0" applyAlignment="0" applyProtection="0"/>
    <xf numFmtId="0" fontId="156" fillId="87" borderId="364" applyNumberFormat="0" applyAlignment="0" applyProtection="0"/>
    <xf numFmtId="0" fontId="156" fillId="87" borderId="364" applyNumberFormat="0" applyAlignment="0" applyProtection="0"/>
    <xf numFmtId="0" fontId="156" fillId="87" borderId="364" applyNumberFormat="0" applyAlignment="0" applyProtection="0"/>
    <xf numFmtId="0" fontId="156" fillId="87" borderId="364" applyNumberFormat="0" applyAlignment="0" applyProtection="0"/>
    <xf numFmtId="0" fontId="156" fillId="87" borderId="364" applyNumberFormat="0" applyAlignment="0" applyProtection="0"/>
    <xf numFmtId="0" fontId="156" fillId="87" borderId="364" applyNumberFormat="0" applyAlignment="0" applyProtection="0"/>
    <xf numFmtId="0" fontId="5" fillId="0" borderId="0">
      <alignment vertical="top"/>
    </xf>
    <xf numFmtId="0" fontId="5"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alignment vertical="top"/>
    </xf>
    <xf numFmtId="0" fontId="5" fillId="0" borderId="0"/>
    <xf numFmtId="0" fontId="16" fillId="0" borderId="0">
      <alignment vertical="top"/>
    </xf>
    <xf numFmtId="0" fontId="16" fillId="0" borderId="0">
      <alignment vertical="top"/>
    </xf>
    <xf numFmtId="0" fontId="157" fillId="0" borderId="0" applyNumberFormat="0" applyFill="0" applyBorder="0" applyAlignment="0" applyProtection="0"/>
    <xf numFmtId="0" fontId="158" fillId="0" borderId="0" applyNumberFormat="0" applyFill="0" applyBorder="0" applyAlignment="0" applyProtection="0"/>
    <xf numFmtId="0" fontId="155" fillId="0" borderId="0" applyNumberFormat="0" applyFill="0" applyBorder="0" applyAlignment="0" applyProtection="0"/>
    <xf numFmtId="0" fontId="159" fillId="0" borderId="365" applyNumberFormat="0" applyFill="0" applyAlignment="0" applyProtection="0"/>
    <xf numFmtId="0" fontId="160" fillId="0" borderId="366" applyNumberFormat="0" applyFill="0" applyAlignment="0" applyProtection="0"/>
    <xf numFmtId="0" fontId="161" fillId="0" borderId="367" applyNumberFormat="0" applyFill="0" applyAlignment="0" applyProtection="0"/>
    <xf numFmtId="0" fontId="161" fillId="0" borderId="367" applyNumberFormat="0" applyFill="0" applyAlignment="0" applyProtection="0"/>
    <xf numFmtId="0" fontId="161" fillId="0" borderId="367" applyNumberFormat="0" applyFill="0" applyAlignment="0" applyProtection="0"/>
    <xf numFmtId="0" fontId="161" fillId="0" borderId="367" applyNumberFormat="0" applyFill="0" applyAlignment="0" applyProtection="0"/>
    <xf numFmtId="0" fontId="161" fillId="0" borderId="367" applyNumberFormat="0" applyFill="0" applyAlignment="0" applyProtection="0"/>
    <xf numFmtId="0" fontId="161" fillId="0" borderId="367" applyNumberFormat="0" applyFill="0" applyAlignment="0" applyProtection="0"/>
    <xf numFmtId="0" fontId="161" fillId="0" borderId="367" applyNumberFormat="0" applyFill="0" applyAlignment="0" applyProtection="0"/>
    <xf numFmtId="0" fontId="161" fillId="0" borderId="367" applyNumberFormat="0" applyFill="0" applyAlignment="0" applyProtection="0"/>
    <xf numFmtId="0" fontId="161" fillId="0" borderId="0" applyNumberFormat="0" applyFill="0" applyBorder="0" applyAlignment="0" applyProtection="0"/>
    <xf numFmtId="0" fontId="52" fillId="0" borderId="368" applyNumberFormat="0" applyFill="0" applyAlignment="0" applyProtection="0"/>
    <xf numFmtId="0" fontId="52" fillId="0" borderId="368" applyNumberFormat="0" applyFill="0" applyAlignment="0" applyProtection="0"/>
    <xf numFmtId="0" fontId="52" fillId="0" borderId="368" applyNumberFormat="0" applyFill="0" applyAlignment="0" applyProtection="0"/>
    <xf numFmtId="0" fontId="52" fillId="0" borderId="368" applyNumberFormat="0" applyFill="0" applyAlignment="0" applyProtection="0"/>
    <xf numFmtId="0" fontId="52" fillId="0" borderId="368" applyNumberFormat="0" applyFill="0" applyAlignment="0" applyProtection="0"/>
    <xf numFmtId="0" fontId="52" fillId="0" borderId="368" applyNumberFormat="0" applyFill="0" applyAlignment="0" applyProtection="0"/>
    <xf numFmtId="0" fontId="52" fillId="0" borderId="368" applyNumberFormat="0" applyFill="0" applyAlignment="0" applyProtection="0"/>
    <xf numFmtId="0" fontId="52" fillId="0" borderId="368" applyNumberFormat="0" applyFill="0" applyAlignment="0" applyProtection="0"/>
    <xf numFmtId="0" fontId="52" fillId="0" borderId="368" applyNumberFormat="0" applyFill="0" applyAlignment="0" applyProtection="0"/>
    <xf numFmtId="0" fontId="52" fillId="0" borderId="368" applyNumberFormat="0" applyFill="0" applyAlignment="0" applyProtection="0"/>
    <xf numFmtId="0" fontId="52" fillId="0" borderId="368" applyNumberFormat="0" applyFill="0" applyAlignment="0" applyProtection="0"/>
    <xf numFmtId="0" fontId="52" fillId="0" borderId="368" applyNumberFormat="0" applyFill="0" applyAlignment="0" applyProtection="0"/>
    <xf numFmtId="0" fontId="52" fillId="0" borderId="368" applyNumberFormat="0" applyFill="0" applyAlignment="0" applyProtection="0"/>
    <xf numFmtId="0" fontId="52" fillId="0" borderId="368" applyNumberFormat="0" applyFill="0" applyAlignment="0" applyProtection="0"/>
    <xf numFmtId="0" fontId="52" fillId="0" borderId="368" applyNumberFormat="0" applyFill="0" applyAlignment="0" applyProtection="0"/>
    <xf numFmtId="0" fontId="52" fillId="0" borderId="368" applyNumberFormat="0" applyFill="0" applyAlignment="0" applyProtection="0"/>
    <xf numFmtId="0" fontId="52" fillId="0" borderId="368" applyNumberFormat="0" applyFill="0" applyAlignment="0" applyProtection="0"/>
    <xf numFmtId="0" fontId="52" fillId="0" borderId="368" applyNumberFormat="0" applyFill="0" applyAlignment="0" applyProtection="0"/>
    <xf numFmtId="0" fontId="52" fillId="0" borderId="368" applyNumberFormat="0" applyFill="0" applyAlignment="0" applyProtection="0"/>
    <xf numFmtId="0" fontId="52" fillId="0" borderId="368" applyNumberFormat="0" applyFill="0" applyAlignment="0" applyProtection="0"/>
    <xf numFmtId="0" fontId="52" fillId="0" borderId="368" applyNumberFormat="0" applyFill="0" applyAlignment="0" applyProtection="0"/>
    <xf numFmtId="0" fontId="52" fillId="0" borderId="368" applyNumberFormat="0" applyFill="0" applyAlignment="0" applyProtection="0"/>
    <xf numFmtId="0" fontId="52" fillId="0" borderId="368" applyNumberFormat="0" applyFill="0" applyAlignment="0" applyProtection="0"/>
    <xf numFmtId="0" fontId="52" fillId="0" borderId="368" applyNumberFormat="0" applyFill="0" applyAlignment="0" applyProtection="0"/>
    <xf numFmtId="0" fontId="52" fillId="0" borderId="368" applyNumberFormat="0" applyFill="0" applyAlignment="0" applyProtection="0"/>
    <xf numFmtId="0" fontId="52" fillId="0" borderId="368" applyNumberFormat="0" applyFill="0" applyAlignment="0" applyProtection="0"/>
    <xf numFmtId="0" fontId="52" fillId="0" borderId="368" applyNumberFormat="0" applyFill="0" applyAlignment="0" applyProtection="0"/>
    <xf numFmtId="0" fontId="52" fillId="0" borderId="368" applyNumberFormat="0" applyFill="0" applyAlignment="0" applyProtection="0"/>
    <xf numFmtId="0" fontId="52" fillId="0" borderId="368" applyNumberFormat="0" applyFill="0" applyAlignment="0" applyProtection="0"/>
    <xf numFmtId="0" fontId="52" fillId="0" borderId="368" applyNumberFormat="0" applyFill="0" applyAlignment="0" applyProtection="0"/>
    <xf numFmtId="0" fontId="52" fillId="0" borderId="368" applyNumberFormat="0" applyFill="0" applyAlignment="0" applyProtection="0"/>
    <xf numFmtId="0" fontId="52" fillId="0" borderId="368" applyNumberFormat="0" applyFill="0" applyAlignment="0" applyProtection="0"/>
    <xf numFmtId="0" fontId="52" fillId="0" borderId="368" applyNumberFormat="0" applyFill="0" applyAlignment="0" applyProtection="0"/>
    <xf numFmtId="0" fontId="52" fillId="0" borderId="368" applyNumberFormat="0" applyFill="0" applyAlignment="0" applyProtection="0"/>
    <xf numFmtId="0" fontId="52" fillId="0" borderId="368" applyNumberFormat="0" applyFill="0" applyAlignment="0" applyProtection="0"/>
    <xf numFmtId="0" fontId="52" fillId="0" borderId="368" applyNumberFormat="0" applyFill="0" applyAlignment="0" applyProtection="0"/>
    <xf numFmtId="0" fontId="52" fillId="0" borderId="368" applyNumberFormat="0" applyFill="0" applyAlignment="0" applyProtection="0"/>
    <xf numFmtId="0" fontId="52" fillId="0" borderId="368" applyNumberFormat="0" applyFill="0" applyAlignment="0" applyProtection="0"/>
    <xf numFmtId="0" fontId="52" fillId="0" borderId="368" applyNumberFormat="0" applyFill="0" applyAlignment="0" applyProtection="0"/>
    <xf numFmtId="0" fontId="52" fillId="0" borderId="368" applyNumberFormat="0" applyFill="0" applyAlignment="0" applyProtection="0"/>
    <xf numFmtId="0" fontId="52" fillId="0" borderId="368" applyNumberFormat="0" applyFill="0" applyAlignment="0" applyProtection="0"/>
    <xf numFmtId="0" fontId="52" fillId="0" borderId="368" applyNumberFormat="0" applyFill="0" applyAlignment="0" applyProtection="0"/>
    <xf numFmtId="0" fontId="52" fillId="0" borderId="369" applyNumberFormat="0" applyFill="0" applyAlignment="0" applyProtection="0"/>
    <xf numFmtId="0" fontId="52" fillId="0" borderId="369" applyNumberFormat="0" applyFill="0" applyAlignment="0" applyProtection="0"/>
    <xf numFmtId="0" fontId="52" fillId="0" borderId="369" applyNumberFormat="0" applyFill="0" applyAlignment="0" applyProtection="0"/>
    <xf numFmtId="0" fontId="52" fillId="0" borderId="369" applyNumberFormat="0" applyFill="0" applyAlignment="0" applyProtection="0"/>
    <xf numFmtId="0" fontId="52" fillId="0" borderId="369" applyNumberFormat="0" applyFill="0" applyAlignment="0" applyProtection="0"/>
    <xf numFmtId="0" fontId="52" fillId="0" borderId="369" applyNumberFormat="0" applyFill="0" applyAlignment="0" applyProtection="0"/>
    <xf numFmtId="0" fontId="52" fillId="0" borderId="369" applyNumberFormat="0" applyFill="0" applyAlignment="0" applyProtection="0"/>
    <xf numFmtId="0" fontId="52" fillId="0" borderId="369" applyNumberFormat="0" applyFill="0" applyAlignment="0" applyProtection="0"/>
    <xf numFmtId="0" fontId="52" fillId="0" borderId="369" applyNumberFormat="0" applyFill="0" applyAlignment="0" applyProtection="0"/>
    <xf numFmtId="0" fontId="52" fillId="0" borderId="369" applyNumberFormat="0" applyFill="0" applyAlignment="0" applyProtection="0"/>
    <xf numFmtId="0" fontId="52" fillId="0" borderId="369" applyNumberFormat="0" applyFill="0" applyAlignment="0" applyProtection="0"/>
    <xf numFmtId="0" fontId="52" fillId="0" borderId="369" applyNumberFormat="0" applyFill="0" applyAlignment="0" applyProtection="0"/>
    <xf numFmtId="0" fontId="52" fillId="0" borderId="369" applyNumberFormat="0" applyFill="0" applyAlignment="0" applyProtection="0"/>
    <xf numFmtId="0" fontId="52" fillId="0" borderId="369" applyNumberFormat="0" applyFill="0" applyAlignment="0" applyProtection="0"/>
    <xf numFmtId="0" fontId="52" fillId="0" borderId="369" applyNumberFormat="0" applyFill="0" applyAlignment="0" applyProtection="0"/>
    <xf numFmtId="0" fontId="52" fillId="0" borderId="369" applyNumberFormat="0" applyFill="0" applyAlignment="0" applyProtection="0"/>
    <xf numFmtId="0" fontId="52" fillId="0" borderId="369" applyNumberFormat="0" applyFill="0" applyAlignment="0" applyProtection="0"/>
    <xf numFmtId="0" fontId="52" fillId="0" borderId="369" applyNumberFormat="0" applyFill="0" applyAlignment="0" applyProtection="0"/>
    <xf numFmtId="0" fontId="52" fillId="0" borderId="369" applyNumberFormat="0" applyFill="0" applyAlignment="0" applyProtection="0"/>
    <xf numFmtId="0" fontId="52" fillId="0" borderId="369" applyNumberFormat="0" applyFill="0" applyAlignment="0" applyProtection="0"/>
    <xf numFmtId="0" fontId="52" fillId="0" borderId="369" applyNumberFormat="0" applyFill="0" applyAlignment="0" applyProtection="0"/>
    <xf numFmtId="0" fontId="52" fillId="0" borderId="369" applyNumberFormat="0" applyFill="0" applyAlignment="0" applyProtection="0"/>
    <xf numFmtId="0" fontId="52" fillId="0" borderId="369" applyNumberFormat="0" applyFill="0" applyAlignment="0" applyProtection="0"/>
    <xf numFmtId="0" fontId="52" fillId="0" borderId="369" applyNumberFormat="0" applyFill="0" applyAlignment="0" applyProtection="0"/>
    <xf numFmtId="0" fontId="52" fillId="0" borderId="369" applyNumberFormat="0" applyFill="0" applyAlignment="0" applyProtection="0"/>
    <xf numFmtId="0" fontId="52" fillId="0" borderId="369" applyNumberFormat="0" applyFill="0" applyAlignment="0" applyProtection="0"/>
    <xf numFmtId="0" fontId="52" fillId="0" borderId="369" applyNumberFormat="0" applyFill="0" applyAlignment="0" applyProtection="0"/>
    <xf numFmtId="0" fontId="52" fillId="0" borderId="369" applyNumberFormat="0" applyFill="0" applyAlignment="0" applyProtection="0"/>
    <xf numFmtId="0" fontId="52" fillId="0" borderId="369" applyNumberFormat="0" applyFill="0" applyAlignment="0" applyProtection="0"/>
    <xf numFmtId="0" fontId="52" fillId="0" borderId="369" applyNumberFormat="0" applyFill="0" applyAlignment="0" applyProtection="0"/>
    <xf numFmtId="0" fontId="52" fillId="0" borderId="369" applyNumberFormat="0" applyFill="0" applyAlignment="0" applyProtection="0"/>
    <xf numFmtId="0" fontId="52" fillId="0" borderId="369" applyNumberFormat="0" applyFill="0" applyAlignment="0" applyProtection="0"/>
    <xf numFmtId="0" fontId="52" fillId="0" borderId="369" applyNumberFormat="0" applyFill="0" applyAlignment="0" applyProtection="0"/>
    <xf numFmtId="0" fontId="52" fillId="0" borderId="369" applyNumberFormat="0" applyFill="0" applyAlignment="0" applyProtection="0"/>
    <xf numFmtId="0" fontId="52" fillId="0" borderId="369" applyNumberFormat="0" applyFill="0" applyAlignment="0" applyProtection="0"/>
    <xf numFmtId="0" fontId="52" fillId="0" borderId="369" applyNumberFormat="0" applyFill="0" applyAlignment="0" applyProtection="0"/>
    <xf numFmtId="0" fontId="52" fillId="0" borderId="369" applyNumberFormat="0" applyFill="0" applyAlignment="0" applyProtection="0"/>
    <xf numFmtId="0" fontId="52" fillId="0" borderId="369" applyNumberFormat="0" applyFill="0" applyAlignment="0" applyProtection="0"/>
    <xf numFmtId="0" fontId="52" fillId="0" borderId="369" applyNumberFormat="0" applyFill="0" applyAlignment="0" applyProtection="0"/>
    <xf numFmtId="0" fontId="52" fillId="0" borderId="369" applyNumberFormat="0" applyFill="0" applyAlignment="0" applyProtection="0"/>
    <xf numFmtId="0" fontId="52" fillId="0" borderId="369" applyNumberFormat="0" applyFill="0" applyAlignment="0" applyProtection="0"/>
    <xf numFmtId="0" fontId="52" fillId="0" borderId="369" applyNumberFormat="0" applyFill="0" applyAlignment="0" applyProtection="0"/>
    <xf numFmtId="0" fontId="156" fillId="86" borderId="364" applyNumberFormat="0" applyAlignment="0" applyProtection="0"/>
    <xf numFmtId="0" fontId="156" fillId="86" borderId="364" applyNumberFormat="0" applyAlignment="0" applyProtection="0"/>
    <xf numFmtId="0" fontId="156" fillId="86" borderId="364" applyNumberFormat="0" applyAlignment="0" applyProtection="0"/>
    <xf numFmtId="0" fontId="156" fillId="86" borderId="364" applyNumberFormat="0" applyAlignment="0" applyProtection="0"/>
    <xf numFmtId="0" fontId="156" fillId="86" borderId="364" applyNumberFormat="0" applyAlignment="0" applyProtection="0"/>
    <xf numFmtId="0" fontId="156" fillId="86" borderId="364" applyNumberFormat="0" applyAlignment="0" applyProtection="0"/>
    <xf numFmtId="0" fontId="156" fillId="86" borderId="364" applyNumberFormat="0" applyAlignment="0" applyProtection="0"/>
    <xf numFmtId="0" fontId="156" fillId="86" borderId="364" applyNumberFormat="0" applyAlignment="0" applyProtection="0"/>
    <xf numFmtId="0" fontId="156" fillId="86" borderId="364" applyNumberFormat="0" applyAlignment="0" applyProtection="0"/>
    <xf numFmtId="0" fontId="156" fillId="86" borderId="364" applyNumberFormat="0" applyAlignment="0" applyProtection="0"/>
    <xf numFmtId="0" fontId="156" fillId="86" borderId="364" applyNumberFormat="0" applyAlignment="0" applyProtection="0"/>
    <xf numFmtId="0" fontId="156" fillId="86" borderId="364" applyNumberFormat="0" applyAlignment="0" applyProtection="0"/>
    <xf numFmtId="0" fontId="156" fillId="86" borderId="364" applyNumberFormat="0" applyAlignment="0" applyProtection="0"/>
    <xf numFmtId="0" fontId="156" fillId="86" borderId="364" applyNumberFormat="0" applyAlignment="0" applyProtection="0"/>
    <xf numFmtId="0" fontId="156" fillId="86" borderId="364" applyNumberFormat="0" applyAlignment="0" applyProtection="0"/>
    <xf numFmtId="0" fontId="156" fillId="86" borderId="364" applyNumberFormat="0" applyAlignment="0" applyProtection="0"/>
    <xf numFmtId="0" fontId="156" fillId="86" borderId="364" applyNumberFormat="0" applyAlignment="0" applyProtection="0"/>
    <xf numFmtId="0" fontId="156" fillId="86" borderId="364" applyNumberFormat="0" applyAlignment="0" applyProtection="0"/>
    <xf numFmtId="0" fontId="156" fillId="86" borderId="364" applyNumberFormat="0" applyAlignment="0" applyProtection="0"/>
    <xf numFmtId="0" fontId="156" fillId="86" borderId="364" applyNumberFormat="0" applyAlignment="0" applyProtection="0"/>
    <xf numFmtId="0" fontId="156" fillId="86" borderId="364" applyNumberFormat="0" applyAlignment="0" applyProtection="0"/>
    <xf numFmtId="0" fontId="156" fillId="86" borderId="364" applyNumberFormat="0" applyAlignment="0" applyProtection="0"/>
    <xf numFmtId="0" fontId="156" fillId="86" borderId="364" applyNumberFormat="0" applyAlignment="0" applyProtection="0"/>
    <xf numFmtId="0" fontId="156" fillId="86" borderId="364" applyNumberFormat="0" applyAlignment="0" applyProtection="0"/>
    <xf numFmtId="0" fontId="156" fillId="86" borderId="364" applyNumberFormat="0" applyAlignment="0" applyProtection="0"/>
    <xf numFmtId="0" fontId="156" fillId="86" borderId="364" applyNumberFormat="0" applyAlignment="0" applyProtection="0"/>
    <xf numFmtId="0" fontId="156" fillId="86" borderId="364" applyNumberFormat="0" applyAlignment="0" applyProtection="0"/>
    <xf numFmtId="0" fontId="156" fillId="86" borderId="364" applyNumberFormat="0" applyAlignment="0" applyProtection="0"/>
    <xf numFmtId="0" fontId="156" fillId="86" borderId="364" applyNumberFormat="0" applyAlignment="0" applyProtection="0"/>
    <xf numFmtId="0" fontId="156" fillId="86" borderId="364" applyNumberFormat="0" applyAlignment="0" applyProtection="0"/>
    <xf numFmtId="0" fontId="156" fillId="86" borderId="364" applyNumberFormat="0" applyAlignment="0" applyProtection="0"/>
    <xf numFmtId="0" fontId="156" fillId="86" borderId="364" applyNumberFormat="0" applyAlignment="0" applyProtection="0"/>
    <xf numFmtId="0" fontId="156" fillId="86" borderId="364" applyNumberFormat="0" applyAlignment="0" applyProtection="0"/>
    <xf numFmtId="0" fontId="156" fillId="86" borderId="364" applyNumberFormat="0" applyAlignment="0" applyProtection="0"/>
    <xf numFmtId="0" fontId="156" fillId="86" borderId="364" applyNumberFormat="0" applyAlignment="0" applyProtection="0"/>
    <xf numFmtId="0" fontId="156" fillId="86" borderId="364" applyNumberFormat="0" applyAlignment="0" applyProtection="0"/>
    <xf numFmtId="0" fontId="156" fillId="86" borderId="364" applyNumberFormat="0" applyAlignment="0" applyProtection="0"/>
    <xf numFmtId="0" fontId="156" fillId="86" borderId="364" applyNumberFormat="0" applyAlignment="0" applyProtection="0"/>
    <xf numFmtId="0" fontId="156" fillId="86" borderId="364" applyNumberFormat="0" applyAlignment="0" applyProtection="0"/>
    <xf numFmtId="0" fontId="156" fillId="86" borderId="364" applyNumberFormat="0" applyAlignment="0" applyProtection="0"/>
    <xf numFmtId="0" fontId="156" fillId="86" borderId="364" applyNumberFormat="0" applyAlignment="0" applyProtection="0"/>
    <xf numFmtId="0" fontId="156" fillId="86" borderId="364" applyNumberFormat="0" applyAlignment="0" applyProtection="0"/>
    <xf numFmtId="0" fontId="134" fillId="88" borderId="354" applyNumberFormat="0" applyAlignment="0" applyProtection="0"/>
    <xf numFmtId="0" fontId="157" fillId="0" borderId="0" applyNumberFormat="0" applyFill="0" applyBorder="0" applyAlignment="0" applyProtection="0"/>
    <xf numFmtId="0" fontId="128" fillId="0" borderId="0" applyNumberFormat="0" applyFill="0" applyBorder="0" applyAlignment="0" applyProtection="0"/>
    <xf numFmtId="0" fontId="5" fillId="0" borderId="0"/>
    <xf numFmtId="0" fontId="3" fillId="0" borderId="0"/>
    <xf numFmtId="0" fontId="3" fillId="0" borderId="0"/>
    <xf numFmtId="0" fontId="3" fillId="0" borderId="0"/>
    <xf numFmtId="0" fontId="3" fillId="0" borderId="0"/>
    <xf numFmtId="0" fontId="3" fillId="0" borderId="0"/>
    <xf numFmtId="0" fontId="25" fillId="97" borderId="176"/>
    <xf numFmtId="0" fontId="25" fillId="97" borderId="176"/>
    <xf numFmtId="0" fontId="25" fillId="97" borderId="176"/>
    <xf numFmtId="0" fontId="25" fillId="97" borderId="176"/>
    <xf numFmtId="0" fontId="25" fillId="97" borderId="176"/>
    <xf numFmtId="0" fontId="25" fillId="97" borderId="176"/>
    <xf numFmtId="0" fontId="25" fillId="97" borderId="176"/>
    <xf numFmtId="0" fontId="25" fillId="97" borderId="176"/>
    <xf numFmtId="0" fontId="25" fillId="97" borderId="176"/>
    <xf numFmtId="0" fontId="25" fillId="97" borderId="176"/>
    <xf numFmtId="0" fontId="25" fillId="97" borderId="176"/>
    <xf numFmtId="0" fontId="25" fillId="97" borderId="176"/>
    <xf numFmtId="0" fontId="25" fillId="97" borderId="176"/>
    <xf numFmtId="0" fontId="25" fillId="97" borderId="176"/>
    <xf numFmtId="0" fontId="25" fillId="97" borderId="176"/>
    <xf numFmtId="0" fontId="25" fillId="97" borderId="176"/>
    <xf numFmtId="0" fontId="25" fillId="97" borderId="176"/>
    <xf numFmtId="0" fontId="25" fillId="97" borderId="176"/>
    <xf numFmtId="0" fontId="25" fillId="97" borderId="176"/>
    <xf numFmtId="0" fontId="25" fillId="97" borderId="176"/>
    <xf numFmtId="0" fontId="25" fillId="97" borderId="176"/>
    <xf numFmtId="0" fontId="25" fillId="97" borderId="176"/>
    <xf numFmtId="0" fontId="25" fillId="97" borderId="176"/>
    <xf numFmtId="0" fontId="25" fillId="97" borderId="176"/>
    <xf numFmtId="0" fontId="25" fillId="97" borderId="176"/>
    <xf numFmtId="0" fontId="25" fillId="97" borderId="176"/>
    <xf numFmtId="0" fontId="25" fillId="97" borderId="176"/>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5" borderId="348" applyNumberFormat="0" applyFont="0" applyAlignment="0" applyProtection="0"/>
    <xf numFmtId="43" fontId="3"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43"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alignment vertical="top"/>
    </xf>
    <xf numFmtId="0" fontId="3" fillId="0" borderId="0"/>
    <xf numFmtId="0" fontId="5" fillId="0" borderId="0">
      <alignment vertical="top"/>
    </xf>
    <xf numFmtId="0" fontId="5" fillId="0" borderId="0"/>
    <xf numFmtId="0" fontId="3" fillId="0" borderId="0"/>
    <xf numFmtId="0" fontId="5" fillId="0" borderId="0"/>
    <xf numFmtId="0" fontId="3" fillId="0" borderId="0"/>
    <xf numFmtId="9" fontId="3" fillId="0" borderId="0" applyFont="0" applyFill="0" applyBorder="0" applyAlignment="0" applyProtection="0"/>
    <xf numFmtId="9" fontId="5" fillId="0" borderId="0" applyFont="0" applyFill="0" applyBorder="0" applyAlignment="0" applyProtection="0"/>
    <xf numFmtId="0" fontId="3" fillId="0" borderId="0"/>
    <xf numFmtId="0" fontId="5" fillId="0" borderId="0"/>
    <xf numFmtId="4" fontId="20" fillId="44" borderId="349" applyNumberFormat="0" applyProtection="0">
      <alignment vertical="center"/>
    </xf>
    <xf numFmtId="4" fontId="118" fillId="45" borderId="349" applyNumberFormat="0" applyProtection="0">
      <alignment vertical="center"/>
    </xf>
    <xf numFmtId="4" fontId="20" fillId="45" borderId="349" applyNumberFormat="0" applyProtection="0">
      <alignment horizontal="left" vertical="center" indent="1"/>
    </xf>
    <xf numFmtId="0" fontId="20" fillId="45" borderId="349" applyNumberFormat="0" applyProtection="0">
      <alignment horizontal="left" vertical="top" indent="1"/>
    </xf>
    <xf numFmtId="4" fontId="16" fillId="36" borderId="349" applyNumberFormat="0" applyProtection="0">
      <alignment horizontal="right" vertical="center"/>
    </xf>
    <xf numFmtId="4" fontId="16" fillId="37" borderId="349" applyNumberFormat="0" applyProtection="0">
      <alignment horizontal="right" vertical="center"/>
    </xf>
    <xf numFmtId="4" fontId="16" fillId="41" borderId="349" applyNumberFormat="0" applyProtection="0">
      <alignment horizontal="right" vertical="center"/>
    </xf>
    <xf numFmtId="4" fontId="16" fillId="39" borderId="349" applyNumberFormat="0" applyProtection="0">
      <alignment horizontal="right" vertical="center"/>
    </xf>
    <xf numFmtId="4" fontId="16" fillId="40" borderId="349" applyNumberFormat="0" applyProtection="0">
      <alignment horizontal="right" vertical="center"/>
    </xf>
    <xf numFmtId="4" fontId="16" fillId="43" borderId="349" applyNumberFormat="0" applyProtection="0">
      <alignment horizontal="right" vertical="center"/>
    </xf>
    <xf numFmtId="4" fontId="16" fillId="42" borderId="349" applyNumberFormat="0" applyProtection="0">
      <alignment horizontal="right" vertical="center"/>
    </xf>
    <xf numFmtId="4" fontId="16" fillId="47" borderId="349" applyNumberFormat="0" applyProtection="0">
      <alignment horizontal="right" vertical="center"/>
    </xf>
    <xf numFmtId="4" fontId="16" fillId="38" borderId="349" applyNumberFormat="0" applyProtection="0">
      <alignment horizontal="right" vertical="center"/>
    </xf>
    <xf numFmtId="4" fontId="16" fillId="51" borderId="349" applyNumberFormat="0" applyProtection="0">
      <alignment horizontal="right" vertical="center"/>
    </xf>
    <xf numFmtId="0" fontId="5" fillId="50" borderId="349" applyNumberFormat="0" applyProtection="0">
      <alignment horizontal="left" vertical="center" indent="1"/>
    </xf>
    <xf numFmtId="0" fontId="5" fillId="50" borderId="349" applyNumberFormat="0" applyProtection="0">
      <alignment horizontal="left" vertical="top" indent="1"/>
    </xf>
    <xf numFmtId="0" fontId="5" fillId="46" borderId="349" applyNumberFormat="0" applyProtection="0">
      <alignment horizontal="left" vertical="center" indent="1"/>
    </xf>
    <xf numFmtId="0" fontId="5" fillId="46" borderId="349" applyNumberFormat="0" applyProtection="0">
      <alignment horizontal="left" vertical="top" indent="1"/>
    </xf>
    <xf numFmtId="0" fontId="5" fillId="52" borderId="349" applyNumberFormat="0" applyProtection="0">
      <alignment horizontal="left" vertical="center" indent="1"/>
    </xf>
    <xf numFmtId="0" fontId="5" fillId="52" borderId="349" applyNumberFormat="0" applyProtection="0">
      <alignment horizontal="left" vertical="top" indent="1"/>
    </xf>
    <xf numFmtId="0" fontId="5" fillId="53" borderId="349" applyNumberFormat="0" applyProtection="0">
      <alignment horizontal="left" vertical="center" indent="1"/>
    </xf>
    <xf numFmtId="0" fontId="5" fillId="53" borderId="349" applyNumberFormat="0" applyProtection="0">
      <alignment horizontal="left" vertical="top" indent="1"/>
    </xf>
    <xf numFmtId="4" fontId="16" fillId="54" borderId="349" applyNumberFormat="0" applyProtection="0">
      <alignment vertical="center"/>
    </xf>
    <xf numFmtId="4" fontId="119" fillId="54" borderId="349" applyNumberFormat="0" applyProtection="0">
      <alignment vertical="center"/>
    </xf>
    <xf numFmtId="4" fontId="16" fillId="54" borderId="349" applyNumberFormat="0" applyProtection="0">
      <alignment horizontal="left" vertical="center" indent="1"/>
    </xf>
    <xf numFmtId="0" fontId="16" fillId="54" borderId="349" applyNumberFormat="0" applyProtection="0">
      <alignment horizontal="left" vertical="top" indent="1"/>
    </xf>
    <xf numFmtId="4" fontId="16" fillId="49" borderId="349" applyNumberFormat="0" applyProtection="0">
      <alignment horizontal="right" vertical="center"/>
    </xf>
    <xf numFmtId="4" fontId="119" fillId="49" borderId="349" applyNumberFormat="0" applyProtection="0">
      <alignment horizontal="right" vertical="center"/>
    </xf>
    <xf numFmtId="4" fontId="16" fillId="51" borderId="349" applyNumberFormat="0" applyProtection="0">
      <alignment horizontal="left" vertical="center" indent="1"/>
    </xf>
    <xf numFmtId="0" fontId="16" fillId="46" borderId="349" applyNumberFormat="0" applyProtection="0">
      <alignment horizontal="left" vertical="top" indent="1"/>
    </xf>
    <xf numFmtId="4" fontId="17" fillId="49" borderId="349" applyNumberFormat="0" applyProtection="0">
      <alignment horizontal="right" vertical="center"/>
    </xf>
    <xf numFmtId="0" fontId="3" fillId="0" borderId="0"/>
    <xf numFmtId="0" fontId="3" fillId="0" borderId="0"/>
  </cellStyleXfs>
  <cellXfs count="2904">
    <xf numFmtId="0" fontId="0" fillId="0" borderId="0" xfId="0"/>
    <xf numFmtId="0" fontId="6" fillId="0" borderId="0" xfId="0" applyFont="1"/>
    <xf numFmtId="0" fontId="0" fillId="0" borderId="0" xfId="0"/>
    <xf numFmtId="0" fontId="0" fillId="0" borderId="0" xfId="0" applyBorder="1"/>
    <xf numFmtId="4" fontId="0" fillId="0" borderId="0" xfId="0" applyNumberFormat="1"/>
    <xf numFmtId="0" fontId="0" fillId="0" borderId="0" xfId="0" applyFill="1"/>
    <xf numFmtId="0" fontId="0" fillId="0" borderId="2" xfId="0" applyBorder="1"/>
    <xf numFmtId="0" fontId="5" fillId="0" borderId="0" xfId="0" applyFont="1"/>
    <xf numFmtId="0" fontId="7" fillId="0" borderId="0" xfId="0" applyFont="1"/>
    <xf numFmtId="0" fontId="5" fillId="0" borderId="0" xfId="0" applyFont="1" applyBorder="1"/>
    <xf numFmtId="165" fontId="0" fillId="0" borderId="0" xfId="0" applyNumberFormat="1"/>
    <xf numFmtId="4" fontId="0" fillId="0" borderId="0" xfId="0" applyNumberFormat="1" applyBorder="1"/>
    <xf numFmtId="49" fontId="5" fillId="0" borderId="0" xfId="0" applyNumberFormat="1" applyFont="1"/>
    <xf numFmtId="0" fontId="25" fillId="0" borderId="0" xfId="0" applyFont="1"/>
    <xf numFmtId="4" fontId="0" fillId="0" borderId="0" xfId="0" applyNumberFormat="1" applyFill="1"/>
    <xf numFmtId="1" fontId="5" fillId="0" borderId="0" xfId="0" applyNumberFormat="1" applyFont="1"/>
    <xf numFmtId="0" fontId="5" fillId="0" borderId="0" xfId="0" applyFont="1" applyBorder="1" applyAlignment="1">
      <alignment vertical="center"/>
    </xf>
    <xf numFmtId="0" fontId="6" fillId="0" borderId="0" xfId="0" applyFont="1"/>
    <xf numFmtId="0" fontId="66" fillId="0" borderId="0" xfId="1" applyFont="1" applyAlignment="1" applyProtection="1"/>
    <xf numFmtId="0" fontId="67" fillId="0" borderId="0" xfId="0" applyFont="1" applyAlignment="1">
      <alignment horizontal="right"/>
    </xf>
    <xf numFmtId="0" fontId="19" fillId="0" borderId="0" xfId="0" applyFont="1" applyAlignment="1">
      <alignment horizontal="center"/>
    </xf>
    <xf numFmtId="0" fontId="28" fillId="0" borderId="0" xfId="0" applyFont="1" applyAlignment="1">
      <alignment horizontal="center"/>
    </xf>
    <xf numFmtId="0" fontId="6" fillId="0" borderId="0" xfId="0" applyFont="1" applyAlignment="1">
      <alignment horizontal="center"/>
    </xf>
    <xf numFmtId="0" fontId="6" fillId="0" borderId="0" xfId="0" applyFont="1" applyFill="1" applyAlignment="1">
      <alignment horizontal="center"/>
    </xf>
    <xf numFmtId="0" fontId="0" fillId="0" borderId="4" xfId="0" applyBorder="1"/>
    <xf numFmtId="0" fontId="6" fillId="0" borderId="0" xfId="0" applyFont="1" applyProtection="1">
      <protection hidden="1"/>
    </xf>
    <xf numFmtId="0" fontId="6" fillId="0" borderId="0" xfId="0" applyFont="1" applyAlignment="1" applyProtection="1">
      <alignment horizontal="center"/>
      <protection hidden="1"/>
    </xf>
    <xf numFmtId="4" fontId="6" fillId="0" borderId="0" xfId="0" applyNumberFormat="1" applyFont="1" applyProtection="1">
      <protection hidden="1"/>
    </xf>
    <xf numFmtId="0" fontId="5" fillId="0" borderId="0" xfId="0" applyFont="1" applyProtection="1">
      <protection hidden="1"/>
    </xf>
    <xf numFmtId="4" fontId="5" fillId="0" borderId="0" xfId="0" applyNumberFormat="1" applyFont="1" applyProtection="1">
      <protection hidden="1"/>
    </xf>
    <xf numFmtId="0" fontId="5" fillId="0" borderId="0" xfId="0" applyFont="1"/>
    <xf numFmtId="0" fontId="6" fillId="0" borderId="0" xfId="0" applyFont="1" applyFill="1" applyBorder="1"/>
    <xf numFmtId="0" fontId="5" fillId="0" borderId="0" xfId="0" applyFont="1" applyFill="1"/>
    <xf numFmtId="4" fontId="6" fillId="0" borderId="0" xfId="0" applyNumberFormat="1" applyFont="1" applyFill="1"/>
    <xf numFmtId="0" fontId="6" fillId="0" borderId="0" xfId="0" applyFont="1" applyFill="1"/>
    <xf numFmtId="4" fontId="5" fillId="0" borderId="0" xfId="0" applyNumberFormat="1" applyFont="1" applyAlignment="1" applyProtection="1">
      <alignment vertical="center"/>
      <protection hidden="1"/>
    </xf>
    <xf numFmtId="0" fontId="5" fillId="0" borderId="0" xfId="0" applyFont="1" applyFill="1" applyBorder="1"/>
    <xf numFmtId="0" fontId="0" fillId="0" borderId="0" xfId="0" applyFill="1"/>
    <xf numFmtId="0" fontId="29" fillId="0" borderId="0" xfId="0" applyFont="1" applyBorder="1" applyProtection="1">
      <protection hidden="1"/>
    </xf>
    <xf numFmtId="0" fontId="5" fillId="0" borderId="0" xfId="0" applyFont="1" applyAlignment="1" applyProtection="1">
      <alignment horizontal="center"/>
      <protection hidden="1"/>
    </xf>
    <xf numFmtId="4" fontId="29" fillId="0" borderId="0" xfId="0" applyNumberFormat="1" applyFont="1" applyBorder="1" applyProtection="1">
      <protection hidden="1"/>
    </xf>
    <xf numFmtId="4" fontId="29" fillId="0" borderId="0" xfId="0" applyNumberFormat="1" applyFont="1" applyBorder="1" applyAlignment="1" applyProtection="1">
      <alignment vertical="center"/>
      <protection hidden="1"/>
    </xf>
    <xf numFmtId="4" fontId="6" fillId="0" borderId="0" xfId="0" applyNumberFormat="1" applyFont="1" applyBorder="1" applyAlignment="1" applyProtection="1">
      <protection hidden="1"/>
    </xf>
    <xf numFmtId="0" fontId="5" fillId="0" borderId="0" xfId="0" applyNumberFormat="1" applyFont="1" applyAlignment="1" applyProtection="1">
      <alignment horizontal="center"/>
      <protection hidden="1"/>
    </xf>
    <xf numFmtId="4" fontId="35" fillId="0" borderId="0" xfId="0" applyNumberFormat="1" applyFont="1" applyBorder="1" applyAlignment="1" applyProtection="1">
      <alignment vertical="center"/>
      <protection hidden="1"/>
    </xf>
    <xf numFmtId="4" fontId="7" fillId="0" borderId="0" xfId="0" applyNumberFormat="1" applyFont="1" applyAlignment="1" applyProtection="1">
      <alignment vertical="center"/>
      <protection hidden="1"/>
    </xf>
    <xf numFmtId="4" fontId="4" fillId="0" borderId="0" xfId="0" applyNumberFormat="1" applyFont="1" applyAlignment="1" applyProtection="1">
      <alignment vertical="center"/>
      <protection hidden="1"/>
    </xf>
    <xf numFmtId="4" fontId="6" fillId="0" borderId="0" xfId="0" applyNumberFormat="1" applyFont="1" applyAlignment="1" applyProtection="1">
      <alignment vertical="center"/>
      <protection hidden="1"/>
    </xf>
    <xf numFmtId="4" fontId="29" fillId="0" borderId="0" xfId="0" applyNumberFormat="1" applyFont="1" applyFill="1" applyBorder="1" applyAlignment="1" applyProtection="1">
      <alignment vertical="center"/>
      <protection hidden="1"/>
    </xf>
    <xf numFmtId="4" fontId="5" fillId="0" borderId="0" xfId="0" applyNumberFormat="1" applyFont="1" applyFill="1" applyAlignment="1" applyProtection="1">
      <alignment vertical="center"/>
      <protection hidden="1"/>
    </xf>
    <xf numFmtId="4" fontId="5" fillId="0" borderId="0" xfId="0" applyNumberFormat="1" applyFont="1" applyAlignment="1" applyProtection="1">
      <alignment horizontal="center" vertical="center"/>
      <protection hidden="1"/>
    </xf>
    <xf numFmtId="4" fontId="5" fillId="0" borderId="0" xfId="0" applyNumberFormat="1" applyFont="1" applyAlignment="1" applyProtection="1">
      <alignment horizontal="center"/>
      <protection hidden="1"/>
    </xf>
    <xf numFmtId="0" fontId="33" fillId="0" borderId="0" xfId="0" applyFont="1"/>
    <xf numFmtId="0" fontId="25" fillId="0" borderId="0" xfId="0" applyFont="1" applyFill="1" applyBorder="1"/>
    <xf numFmtId="0" fontId="25" fillId="0" borderId="0" xfId="0" applyFont="1"/>
    <xf numFmtId="0" fontId="26" fillId="0" borderId="0" xfId="0" applyFont="1" applyProtection="1">
      <protection hidden="1"/>
    </xf>
    <xf numFmtId="0" fontId="13" fillId="9" borderId="0" xfId="0" applyFont="1" applyFill="1" applyProtection="1">
      <protection hidden="1"/>
    </xf>
    <xf numFmtId="0" fontId="13" fillId="9" borderId="0" xfId="0" applyFont="1" applyFill="1" applyAlignment="1" applyProtection="1">
      <alignment horizontal="center"/>
      <protection hidden="1"/>
    </xf>
    <xf numFmtId="0" fontId="34" fillId="9" borderId="0" xfId="0" applyFont="1" applyFill="1" applyProtection="1">
      <protection hidden="1"/>
    </xf>
    <xf numFmtId="0" fontId="25" fillId="9" borderId="0" xfId="0" applyFont="1" applyFill="1"/>
    <xf numFmtId="0" fontId="13" fillId="9" borderId="0" xfId="0" applyFont="1" applyFill="1"/>
    <xf numFmtId="0" fontId="13" fillId="0" borderId="0" xfId="0" applyFont="1" applyFill="1" applyProtection="1">
      <protection hidden="1"/>
    </xf>
    <xf numFmtId="0" fontId="25" fillId="9" borderId="0" xfId="0" applyFont="1" applyFill="1"/>
    <xf numFmtId="0" fontId="8" fillId="0" borderId="0" xfId="1" applyFont="1" applyBorder="1" applyAlignment="1" applyProtection="1"/>
    <xf numFmtId="0" fontId="11" fillId="9" borderId="0" xfId="0" applyFont="1" applyFill="1" applyProtection="1">
      <protection hidden="1"/>
    </xf>
    <xf numFmtId="0" fontId="11" fillId="9" borderId="0" xfId="0" applyFont="1" applyFill="1" applyAlignment="1" applyProtection="1">
      <alignment horizontal="center"/>
      <protection hidden="1"/>
    </xf>
    <xf numFmtId="0" fontId="44" fillId="0" borderId="0" xfId="0" applyFont="1" applyProtection="1">
      <protection hidden="1"/>
    </xf>
    <xf numFmtId="0" fontId="45" fillId="9" borderId="0" xfId="0" applyFont="1" applyFill="1"/>
    <xf numFmtId="0" fontId="45" fillId="0" borderId="0" xfId="0" applyFont="1"/>
    <xf numFmtId="0" fontId="11" fillId="9" borderId="0" xfId="0" applyFont="1" applyFill="1"/>
    <xf numFmtId="0" fontId="45" fillId="0" borderId="0" xfId="0" applyFont="1"/>
    <xf numFmtId="0" fontId="45" fillId="9" borderId="0" xfId="0" applyFont="1" applyFill="1"/>
    <xf numFmtId="0" fontId="0" fillId="0" borderId="0" xfId="0" applyBorder="1" applyAlignment="1">
      <alignment vertical="top" wrapText="1"/>
    </xf>
    <xf numFmtId="0" fontId="0" fillId="9" borderId="0" xfId="0" applyFill="1"/>
    <xf numFmtId="0" fontId="6" fillId="0" borderId="0" xfId="0" applyFont="1" applyFill="1" applyBorder="1" applyAlignment="1">
      <alignment horizontal="center"/>
    </xf>
    <xf numFmtId="0" fontId="9" fillId="0" borderId="0" xfId="0" applyFont="1" applyFill="1" applyBorder="1" applyAlignment="1">
      <alignment horizontal="center"/>
    </xf>
    <xf numFmtId="0" fontId="9" fillId="0" borderId="0" xfId="0" applyFont="1" applyFill="1" applyBorder="1" applyAlignment="1">
      <alignment horizontal="center" wrapText="1"/>
    </xf>
    <xf numFmtId="0" fontId="11" fillId="9" borderId="0" xfId="0" applyFont="1" applyFill="1" applyBorder="1" applyProtection="1">
      <protection hidden="1"/>
    </xf>
    <xf numFmtId="0" fontId="7" fillId="0" borderId="0" xfId="0" applyFont="1" applyFill="1" applyBorder="1" applyAlignment="1">
      <alignment horizontal="left" vertical="center"/>
    </xf>
    <xf numFmtId="0" fontId="0" fillId="0" borderId="0" xfId="0" applyFont="1" applyFill="1" applyBorder="1"/>
    <xf numFmtId="0" fontId="0" fillId="0" borderId="0" xfId="0" applyFill="1" applyBorder="1"/>
    <xf numFmtId="0" fontId="25" fillId="0" borderId="35" xfId="0" applyFont="1" applyBorder="1"/>
    <xf numFmtId="0" fontId="44" fillId="9" borderId="0" xfId="0" applyFont="1" applyFill="1" applyProtection="1">
      <protection hidden="1"/>
    </xf>
    <xf numFmtId="0" fontId="26" fillId="9" borderId="0" xfId="0" applyFont="1" applyFill="1" applyProtection="1">
      <protection hidden="1"/>
    </xf>
    <xf numFmtId="0" fontId="11" fillId="0" borderId="0" xfId="0" applyFont="1"/>
    <xf numFmtId="0" fontId="14" fillId="0" borderId="0" xfId="1" quotePrefix="1" applyBorder="1" applyAlignment="1" applyProtection="1"/>
    <xf numFmtId="0" fontId="6" fillId="0" borderId="0" xfId="0" applyFont="1" applyFill="1" applyProtection="1">
      <protection hidden="1"/>
    </xf>
    <xf numFmtId="0" fontId="14" fillId="0" borderId="0" xfId="1" applyBorder="1" applyAlignment="1" applyProtection="1"/>
    <xf numFmtId="0" fontId="50" fillId="0" borderId="0" xfId="0" applyFont="1"/>
    <xf numFmtId="0" fontId="20" fillId="0" borderId="0" xfId="0" applyFont="1"/>
    <xf numFmtId="0" fontId="0" fillId="0" borderId="47" xfId="0" applyFont="1" applyBorder="1"/>
    <xf numFmtId="0" fontId="0" fillId="0" borderId="53" xfId="0" applyFont="1" applyBorder="1"/>
    <xf numFmtId="0" fontId="0" fillId="0" borderId="0" xfId="0" applyFont="1"/>
    <xf numFmtId="0" fontId="0" fillId="0" borderId="48" xfId="0" applyFont="1" applyBorder="1"/>
    <xf numFmtId="0" fontId="13" fillId="0" borderId="0" xfId="0" applyFont="1" applyFill="1" applyBorder="1" applyAlignment="1">
      <alignment horizontal="left" vertical="center"/>
    </xf>
    <xf numFmtId="0" fontId="0" fillId="0" borderId="0" xfId="0" applyFont="1" applyAlignment="1"/>
    <xf numFmtId="3" fontId="0" fillId="0" borderId="0" xfId="0" applyNumberFormat="1" applyFont="1" applyFill="1" applyBorder="1"/>
    <xf numFmtId="3" fontId="0" fillId="0" borderId="0" xfId="0" applyNumberFormat="1" applyFont="1" applyFill="1" applyBorder="1" applyAlignment="1">
      <alignment horizontal="center"/>
    </xf>
    <xf numFmtId="0" fontId="0" fillId="0" borderId="0" xfId="0" applyFont="1" applyFill="1" applyBorder="1" applyAlignment="1">
      <alignment wrapText="1"/>
    </xf>
    <xf numFmtId="0" fontId="0" fillId="0" borderId="0" xfId="0" applyFont="1" applyFill="1" applyBorder="1" applyAlignment="1"/>
    <xf numFmtId="0" fontId="20" fillId="0" borderId="0" xfId="0" applyFont="1" applyFill="1"/>
    <xf numFmtId="49" fontId="50" fillId="0" borderId="48" xfId="0" applyNumberFormat="1" applyFont="1" applyBorder="1"/>
    <xf numFmtId="49" fontId="7" fillId="0" borderId="64" xfId="0" applyNumberFormat="1" applyFont="1" applyBorder="1"/>
    <xf numFmtId="0" fontId="16" fillId="0" borderId="108" xfId="0" applyFont="1" applyBorder="1" applyAlignment="1">
      <alignment horizontal="center"/>
    </xf>
    <xf numFmtId="0" fontId="16" fillId="0" borderId="109" xfId="0" applyFont="1" applyBorder="1" applyAlignment="1">
      <alignment horizontal="center"/>
    </xf>
    <xf numFmtId="49" fontId="0" fillId="0" borderId="48" xfId="0" applyNumberFormat="1" applyFont="1" applyBorder="1"/>
    <xf numFmtId="49" fontId="0" fillId="0" borderId="64" xfId="0" applyNumberFormat="1" applyFont="1" applyBorder="1"/>
    <xf numFmtId="0" fontId="0" fillId="0" borderId="108" xfId="0" applyFont="1" applyBorder="1" applyAlignment="1">
      <alignment horizontal="right"/>
    </xf>
    <xf numFmtId="0" fontId="0" fillId="0" borderId="109" xfId="0" applyFont="1" applyBorder="1" applyAlignment="1">
      <alignment horizontal="right"/>
    </xf>
    <xf numFmtId="49" fontId="16" fillId="0" borderId="110" xfId="0" applyNumberFormat="1" applyFont="1" applyBorder="1"/>
    <xf numFmtId="49" fontId="0" fillId="0" borderId="89" xfId="0" applyNumberFormat="1" applyFont="1" applyBorder="1"/>
    <xf numFmtId="4" fontId="0" fillId="0" borderId="111" xfId="0" applyNumberFormat="1" applyFont="1" applyBorder="1" applyAlignment="1">
      <alignment horizontal="right"/>
    </xf>
    <xf numFmtId="4" fontId="0" fillId="0" borderId="109" xfId="0" applyNumberFormat="1" applyFont="1" applyBorder="1" applyAlignment="1">
      <alignment horizontal="right"/>
    </xf>
    <xf numFmtId="4" fontId="0" fillId="0" borderId="108" xfId="0" applyNumberFormat="1" applyFont="1" applyBorder="1" applyAlignment="1">
      <alignment horizontal="right"/>
    </xf>
    <xf numFmtId="49" fontId="61" fillId="0" borderId="64" xfId="0" applyNumberFormat="1" applyFont="1" applyBorder="1"/>
    <xf numFmtId="49" fontId="16" fillId="0" borderId="89" xfId="0" applyNumberFormat="1" applyFont="1" applyBorder="1"/>
    <xf numFmtId="4" fontId="0" fillId="0" borderId="111" xfId="0" applyNumberFormat="1" applyFont="1" applyFill="1" applyBorder="1" applyAlignment="1">
      <alignment horizontal="right"/>
    </xf>
    <xf numFmtId="4" fontId="0" fillId="0" borderId="112" xfId="0" applyNumberFormat="1" applyFont="1" applyBorder="1" applyAlignment="1">
      <alignment horizontal="right"/>
    </xf>
    <xf numFmtId="4" fontId="6" fillId="0" borderId="109" xfId="0" applyNumberFormat="1" applyFont="1" applyBorder="1" applyAlignment="1">
      <alignment horizontal="right"/>
    </xf>
    <xf numFmtId="4" fontId="0" fillId="0" borderId="111" xfId="0" applyNumberFormat="1" applyFont="1" applyBorder="1" applyAlignment="1">
      <alignment horizontal="center"/>
    </xf>
    <xf numFmtId="49" fontId="6" fillId="0" borderId="48" xfId="0" applyNumberFormat="1" applyFont="1" applyBorder="1" applyAlignment="1">
      <alignment horizontal="right"/>
    </xf>
    <xf numFmtId="49" fontId="6" fillId="0" borderId="64" xfId="0" applyNumberFormat="1" applyFont="1" applyBorder="1" applyAlignment="1">
      <alignment horizontal="right"/>
    </xf>
    <xf numFmtId="4" fontId="0" fillId="0" borderId="108" xfId="0" applyNumberFormat="1" applyFont="1" applyBorder="1"/>
    <xf numFmtId="4" fontId="0" fillId="0" borderId="109" xfId="0" applyNumberFormat="1" applyFont="1" applyBorder="1"/>
    <xf numFmtId="4" fontId="6" fillId="0" borderId="113" xfId="0" applyNumberFormat="1" applyFont="1" applyBorder="1" applyAlignment="1">
      <alignment horizontal="right"/>
    </xf>
    <xf numFmtId="49" fontId="29" fillId="0" borderId="89" xfId="0" applyNumberFormat="1" applyFont="1" applyBorder="1"/>
    <xf numFmtId="4" fontId="0" fillId="0" borderId="114" xfId="0" applyNumberFormat="1" applyFont="1" applyBorder="1" applyAlignment="1">
      <alignment horizontal="right"/>
    </xf>
    <xf numFmtId="49" fontId="16" fillId="0" borderId="49" xfId="0" applyNumberFormat="1" applyFont="1" applyBorder="1"/>
    <xf numFmtId="49" fontId="29" fillId="0" borderId="60" xfId="0" applyNumberFormat="1" applyFont="1" applyBorder="1"/>
    <xf numFmtId="4" fontId="0" fillId="0" borderId="115" xfId="0" applyNumberFormat="1" applyFont="1" applyBorder="1"/>
    <xf numFmtId="4" fontId="0" fillId="0" borderId="116" xfId="0" applyNumberFormat="1" applyFont="1" applyBorder="1"/>
    <xf numFmtId="0" fontId="21" fillId="0" borderId="0" xfId="0" applyFont="1"/>
    <xf numFmtId="0" fontId="0" fillId="0" borderId="0" xfId="0" applyFont="1" applyBorder="1" applyAlignment="1">
      <alignment vertical="top"/>
    </xf>
    <xf numFmtId="0" fontId="0" fillId="0" borderId="0" xfId="0" applyFont="1" applyAlignment="1">
      <alignment vertical="top"/>
    </xf>
    <xf numFmtId="167" fontId="0" fillId="0" borderId="0" xfId="0" applyNumberFormat="1" applyFont="1" applyFill="1" applyAlignment="1">
      <alignment vertical="top"/>
    </xf>
    <xf numFmtId="0" fontId="58" fillId="0" borderId="117" xfId="0" applyFont="1" applyFill="1" applyBorder="1" applyAlignment="1"/>
    <xf numFmtId="0" fontId="13" fillId="0" borderId="118" xfId="0" applyFont="1" applyFill="1" applyBorder="1" applyAlignment="1"/>
    <xf numFmtId="0" fontId="30" fillId="0" borderId="55" xfId="0" applyFont="1" applyBorder="1"/>
    <xf numFmtId="0" fontId="30" fillId="0" borderId="35" xfId="0" applyFont="1" applyBorder="1"/>
    <xf numFmtId="0" fontId="38" fillId="4" borderId="90" xfId="0" applyFont="1" applyFill="1" applyBorder="1" applyAlignment="1">
      <alignment horizontal="center"/>
    </xf>
    <xf numFmtId="0" fontId="38" fillId="4" borderId="119" xfId="0" applyFont="1" applyFill="1" applyBorder="1" applyAlignment="1">
      <alignment horizontal="center"/>
    </xf>
    <xf numFmtId="0" fontId="30" fillId="0" borderId="57" xfId="0" applyFont="1" applyBorder="1"/>
    <xf numFmtId="0" fontId="25" fillId="0" borderId="55" xfId="0" applyFont="1" applyBorder="1"/>
    <xf numFmtId="4" fontId="25" fillId="0" borderId="48" xfId="0" applyNumberFormat="1" applyFont="1" applyBorder="1"/>
    <xf numFmtId="4" fontId="25" fillId="0" borderId="0" xfId="0" applyNumberFormat="1" applyFont="1" applyBorder="1"/>
    <xf numFmtId="4" fontId="25" fillId="0" borderId="76" xfId="0" applyNumberFormat="1" applyFont="1" applyBorder="1"/>
    <xf numFmtId="4" fontId="25" fillId="0" borderId="55" xfId="0" applyNumberFormat="1" applyFont="1" applyBorder="1"/>
    <xf numFmtId="4" fontId="25" fillId="0" borderId="56" xfId="0" applyNumberFormat="1" applyFont="1" applyBorder="1"/>
    <xf numFmtId="0" fontId="25" fillId="0" borderId="90" xfId="0" applyFont="1" applyBorder="1"/>
    <xf numFmtId="0" fontId="39" fillId="0" borderId="93" xfId="0" applyFont="1" applyBorder="1" applyAlignment="1">
      <alignment horizontal="left"/>
    </xf>
    <xf numFmtId="169" fontId="39" fillId="0" borderId="90" xfId="2" applyNumberFormat="1" applyFont="1" applyFill="1" applyBorder="1" applyAlignment="1" applyProtection="1">
      <alignment horizontal="left"/>
    </xf>
    <xf numFmtId="169" fontId="39" fillId="0" borderId="119" xfId="2" applyNumberFormat="1" applyFont="1" applyFill="1" applyBorder="1" applyAlignment="1" applyProtection="1">
      <alignment horizontal="left"/>
    </xf>
    <xf numFmtId="4" fontId="13" fillId="6" borderId="94" xfId="0" applyNumberFormat="1" applyFont="1" applyFill="1" applyBorder="1" applyAlignment="1">
      <alignment horizontal="center"/>
    </xf>
    <xf numFmtId="0" fontId="25" fillId="0" borderId="48" xfId="0" applyFont="1" applyFill="1" applyBorder="1"/>
    <xf numFmtId="4" fontId="25" fillId="0" borderId="48" xfId="0" applyNumberFormat="1" applyFont="1" applyFill="1" applyBorder="1"/>
    <xf numFmtId="4" fontId="25" fillId="0" borderId="0" xfId="0" applyNumberFormat="1" applyFont="1" applyFill="1" applyBorder="1"/>
    <xf numFmtId="4" fontId="13" fillId="0" borderId="64" xfId="0" applyNumberFormat="1" applyFont="1" applyFill="1" applyBorder="1" applyAlignment="1">
      <alignment horizontal="center"/>
    </xf>
    <xf numFmtId="0" fontId="25" fillId="0" borderId="49" xfId="0" applyFont="1" applyFill="1" applyBorder="1"/>
    <xf numFmtId="0" fontId="39" fillId="0" borderId="50" xfId="0" applyFont="1" applyBorder="1" applyAlignment="1">
      <alignment horizontal="left"/>
    </xf>
    <xf numFmtId="4" fontId="25" fillId="0" borderId="49" xfId="0" applyNumberFormat="1" applyFont="1" applyFill="1" applyBorder="1"/>
    <xf numFmtId="4" fontId="25" fillId="0" borderId="50" xfId="0" applyNumberFormat="1" applyFont="1" applyFill="1" applyBorder="1"/>
    <xf numFmtId="4" fontId="39" fillId="0" borderId="60" xfId="0" applyNumberFormat="1" applyFont="1" applyBorder="1" applyAlignment="1">
      <alignment horizontal="right"/>
    </xf>
    <xf numFmtId="0" fontId="38" fillId="4" borderId="0" xfId="0" applyFont="1" applyFill="1" applyAlignment="1">
      <alignment horizontal="left"/>
    </xf>
    <xf numFmtId="0" fontId="0" fillId="0" borderId="1" xfId="0" applyBorder="1" applyAlignment="1">
      <alignment vertical="top" wrapText="1"/>
    </xf>
    <xf numFmtId="0" fontId="29" fillId="0" borderId="2" xfId="0" applyFont="1" applyFill="1" applyBorder="1" applyAlignment="1">
      <alignment horizontal="center" vertical="center"/>
    </xf>
    <xf numFmtId="0" fontId="29" fillId="0" borderId="12" xfId="0" applyFont="1" applyFill="1" applyBorder="1" applyAlignment="1">
      <alignment horizontal="center" vertical="center"/>
    </xf>
    <xf numFmtId="0" fontId="29" fillId="0" borderId="4" xfId="0" applyFont="1" applyFill="1" applyBorder="1" applyAlignment="1">
      <alignment horizontal="center" vertical="center"/>
    </xf>
    <xf numFmtId="0" fontId="25" fillId="0" borderId="0" xfId="0" applyFont="1" applyFill="1" applyBorder="1"/>
    <xf numFmtId="0" fontId="25" fillId="0" borderId="0" xfId="0" applyFont="1" applyFill="1"/>
    <xf numFmtId="0" fontId="0" fillId="0" borderId="13" xfId="0" applyBorder="1"/>
    <xf numFmtId="0" fontId="0" fillId="0" borderId="8" xfId="0" applyBorder="1" applyAlignment="1">
      <alignment horizontal="center"/>
    </xf>
    <xf numFmtId="0" fontId="0" fillId="0" borderId="134" xfId="0" applyBorder="1" applyAlignment="1">
      <alignment horizontal="center"/>
    </xf>
    <xf numFmtId="0" fontId="5" fillId="0" borderId="0" xfId="0" applyFont="1" applyFill="1" applyBorder="1"/>
    <xf numFmtId="0" fontId="5" fillId="0" borderId="2" xfId="0" applyFont="1" applyBorder="1"/>
    <xf numFmtId="0" fontId="5" fillId="0" borderId="11" xfId="0" applyFont="1" applyBorder="1"/>
    <xf numFmtId="0" fontId="5" fillId="0" borderId="4" xfId="0" applyFont="1" applyBorder="1"/>
    <xf numFmtId="0" fontId="13" fillId="0" borderId="5" xfId="0" applyFont="1" applyFill="1" applyBorder="1" applyAlignment="1">
      <alignment horizontal="left" vertical="center"/>
    </xf>
    <xf numFmtId="0" fontId="13" fillId="0" borderId="1" xfId="0" applyFont="1" applyFill="1" applyBorder="1" applyAlignment="1">
      <alignment horizontal="left" vertical="center"/>
    </xf>
    <xf numFmtId="0" fontId="13" fillId="0" borderId="2" xfId="0" applyFont="1" applyFill="1" applyBorder="1" applyAlignment="1">
      <alignment horizontal="left" vertical="center"/>
    </xf>
    <xf numFmtId="166" fontId="13" fillId="0" borderId="0" xfId="0" applyNumberFormat="1" applyFont="1" applyFill="1" applyBorder="1" applyAlignment="1">
      <alignment vertical="center"/>
    </xf>
    <xf numFmtId="4" fontId="13" fillId="0" borderId="0" xfId="0" applyNumberFormat="1" applyFont="1" applyFill="1" applyBorder="1" applyAlignment="1">
      <alignment horizontal="right" vertical="center"/>
    </xf>
    <xf numFmtId="0" fontId="0" fillId="0" borderId="0" xfId="0" applyBorder="1"/>
    <xf numFmtId="0" fontId="0" fillId="0" borderId="1" xfId="0" applyBorder="1"/>
    <xf numFmtId="0" fontId="0" fillId="0" borderId="6" xfId="0" applyBorder="1"/>
    <xf numFmtId="0" fontId="0" fillId="10" borderId="0" xfId="0" applyFill="1"/>
    <xf numFmtId="0" fontId="6" fillId="10" borderId="0" xfId="0" applyFont="1" applyFill="1"/>
    <xf numFmtId="0" fontId="11" fillId="10" borderId="0" xfId="0" applyFont="1" applyFill="1"/>
    <xf numFmtId="0" fontId="0" fillId="10" borderId="0" xfId="0" applyFill="1"/>
    <xf numFmtId="4" fontId="5" fillId="10" borderId="0" xfId="0" applyNumberFormat="1" applyFont="1" applyFill="1"/>
    <xf numFmtId="0" fontId="5" fillId="10" borderId="0" xfId="0" applyFont="1" applyFill="1"/>
    <xf numFmtId="4" fontId="0" fillId="10" borderId="0" xfId="0" applyNumberFormat="1" applyFill="1"/>
    <xf numFmtId="4" fontId="6" fillId="12" borderId="24" xfId="0" applyNumberFormat="1" applyFont="1" applyFill="1" applyBorder="1" applyProtection="1"/>
    <xf numFmtId="0" fontId="7" fillId="12" borderId="21" xfId="0" applyFont="1" applyFill="1" applyBorder="1" applyAlignment="1" applyProtection="1">
      <alignment horizontal="center"/>
    </xf>
    <xf numFmtId="0" fontId="5" fillId="12" borderId="22" xfId="0" applyFont="1" applyFill="1" applyBorder="1"/>
    <xf numFmtId="0" fontId="5" fillId="12" borderId="21" xfId="0" applyFont="1" applyFill="1" applyBorder="1"/>
    <xf numFmtId="4" fontId="7" fillId="12" borderId="17" xfId="0" applyNumberFormat="1" applyFont="1" applyFill="1" applyBorder="1" applyAlignment="1" applyProtection="1"/>
    <xf numFmtId="0" fontId="7" fillId="12" borderId="16" xfId="0" applyFont="1" applyFill="1" applyBorder="1" applyAlignment="1" applyProtection="1">
      <alignment horizontal="center"/>
    </xf>
    <xf numFmtId="0" fontId="5" fillId="12" borderId="0" xfId="0" applyFont="1" applyFill="1" applyBorder="1"/>
    <xf numFmtId="0" fontId="7" fillId="12" borderId="16" xfId="0" applyFont="1" applyFill="1" applyBorder="1" applyAlignment="1" applyProtection="1">
      <alignment horizontal="left"/>
    </xf>
    <xf numFmtId="4" fontId="5" fillId="12" borderId="18" xfId="0" applyNumberFormat="1" applyFont="1" applyFill="1" applyBorder="1"/>
    <xf numFmtId="0" fontId="5" fillId="12" borderId="19" xfId="0" applyFont="1" applyFill="1" applyBorder="1" applyAlignment="1">
      <alignment horizontal="center"/>
    </xf>
    <xf numFmtId="0" fontId="5" fillId="12" borderId="20" xfId="0" applyFont="1" applyFill="1" applyBorder="1"/>
    <xf numFmtId="0" fontId="5" fillId="12" borderId="19" xfId="0" applyFont="1" applyFill="1" applyBorder="1"/>
    <xf numFmtId="4" fontId="6" fillId="12" borderId="17" xfId="0" applyNumberFormat="1" applyFont="1" applyFill="1" applyBorder="1"/>
    <xf numFmtId="0" fontId="6" fillId="12" borderId="16" xfId="0" applyFont="1" applyFill="1" applyBorder="1" applyAlignment="1">
      <alignment horizontal="center"/>
    </xf>
    <xf numFmtId="0" fontId="6" fillId="12" borderId="0" xfId="0" applyFont="1" applyFill="1" applyBorder="1"/>
    <xf numFmtId="0" fontId="5" fillId="12" borderId="16" xfId="0" applyFont="1" applyFill="1" applyBorder="1"/>
    <xf numFmtId="4" fontId="5" fillId="12" borderId="152" xfId="0" applyNumberFormat="1" applyFont="1" applyFill="1" applyBorder="1" applyAlignment="1"/>
    <xf numFmtId="4" fontId="5" fillId="10" borderId="152" xfId="0" applyNumberFormat="1" applyFont="1" applyFill="1" applyBorder="1" applyAlignment="1"/>
    <xf numFmtId="4" fontId="5" fillId="12" borderId="17" xfId="0" applyNumberFormat="1" applyFont="1" applyFill="1" applyBorder="1"/>
    <xf numFmtId="0" fontId="5" fillId="12" borderId="16" xfId="0" applyFont="1" applyFill="1" applyBorder="1" applyAlignment="1">
      <alignment horizontal="center"/>
    </xf>
    <xf numFmtId="0" fontId="5" fillId="12" borderId="0" xfId="0" quotePrefix="1" applyFont="1" applyFill="1" applyBorder="1"/>
    <xf numFmtId="0" fontId="5" fillId="12" borderId="0" xfId="0" applyFont="1" applyFill="1" applyBorder="1" applyAlignment="1" applyProtection="1">
      <alignment horizontal="left" vertical="center"/>
      <protection hidden="1"/>
    </xf>
    <xf numFmtId="0" fontId="5" fillId="12" borderId="16" xfId="0" applyFont="1" applyFill="1" applyBorder="1" applyAlignment="1" applyProtection="1">
      <alignment horizontal="center"/>
    </xf>
    <xf numFmtId="0" fontId="18" fillId="12" borderId="0" xfId="0" applyFont="1" applyFill="1" applyBorder="1"/>
    <xf numFmtId="0" fontId="5" fillId="12" borderId="0" xfId="0" applyFont="1" applyFill="1" applyBorder="1" applyAlignment="1" applyProtection="1">
      <alignment horizontal="left"/>
    </xf>
    <xf numFmtId="0" fontId="6" fillId="12" borderId="0" xfId="0" applyFont="1" applyFill="1" applyBorder="1" applyAlignment="1" applyProtection="1">
      <alignment horizontal="left"/>
    </xf>
    <xf numFmtId="4" fontId="5" fillId="12" borderId="17" xfId="0" applyNumberFormat="1" applyFont="1" applyFill="1" applyBorder="1" applyProtection="1"/>
    <xf numFmtId="4" fontId="7" fillId="12" borderId="17" xfId="0" applyNumberFormat="1" applyFont="1" applyFill="1" applyBorder="1"/>
    <xf numFmtId="0" fontId="7" fillId="12" borderId="16" xfId="0" applyFont="1" applyFill="1" applyBorder="1" applyAlignment="1">
      <alignment horizontal="center"/>
    </xf>
    <xf numFmtId="0" fontId="7" fillId="12" borderId="16" xfId="0" applyFont="1" applyFill="1" applyBorder="1"/>
    <xf numFmtId="37" fontId="5" fillId="12" borderId="0" xfId="0" applyNumberFormat="1" applyFont="1" applyFill="1" applyBorder="1" applyProtection="1"/>
    <xf numFmtId="4" fontId="7" fillId="12" borderId="17" xfId="0" applyNumberFormat="1" applyFont="1" applyFill="1" applyBorder="1" applyProtection="1"/>
    <xf numFmtId="4" fontId="6" fillId="12" borderId="17" xfId="0" applyNumberFormat="1" applyFont="1" applyFill="1" applyBorder="1" applyProtection="1"/>
    <xf numFmtId="0" fontId="6" fillId="12" borderId="16" xfId="0" applyFont="1" applyFill="1" applyBorder="1" applyAlignment="1" applyProtection="1">
      <alignment horizontal="center"/>
    </xf>
    <xf numFmtId="17" fontId="7" fillId="12" borderId="16" xfId="0" quotePrefix="1" applyNumberFormat="1" applyFont="1" applyFill="1" applyBorder="1" applyAlignment="1" applyProtection="1">
      <alignment horizontal="center"/>
    </xf>
    <xf numFmtId="4" fontId="5" fillId="12" borderId="15" xfId="0" applyNumberFormat="1" applyFont="1" applyFill="1" applyBorder="1" applyProtection="1"/>
    <xf numFmtId="0" fontId="6" fillId="12" borderId="13" xfId="0" applyFont="1" applyFill="1" applyBorder="1" applyAlignment="1">
      <alignment horizontal="center" wrapText="1"/>
    </xf>
    <xf numFmtId="4" fontId="5" fillId="12" borderId="24" xfId="0" applyNumberFormat="1" applyFont="1" applyFill="1" applyBorder="1"/>
    <xf numFmtId="0" fontId="5" fillId="12" borderId="24" xfId="0" applyFont="1" applyFill="1" applyBorder="1"/>
    <xf numFmtId="0" fontId="5" fillId="12" borderId="23" xfId="0" applyFont="1" applyFill="1" applyBorder="1"/>
    <xf numFmtId="0" fontId="7" fillId="12" borderId="21" xfId="0" applyFont="1" applyFill="1" applyBorder="1" applyAlignment="1" applyProtection="1">
      <alignment horizontal="left"/>
    </xf>
    <xf numFmtId="0" fontId="7" fillId="12" borderId="17" xfId="0" applyFont="1" applyFill="1" applyBorder="1" applyAlignment="1" applyProtection="1">
      <alignment horizontal="center"/>
    </xf>
    <xf numFmtId="4" fontId="5" fillId="12" borderId="17" xfId="0" applyNumberFormat="1" applyFont="1" applyFill="1" applyBorder="1" applyAlignment="1"/>
    <xf numFmtId="0" fontId="5" fillId="12" borderId="153" xfId="0" applyFont="1" applyFill="1" applyBorder="1"/>
    <xf numFmtId="0" fontId="5" fillId="12" borderId="154" xfId="0" applyFont="1" applyFill="1" applyBorder="1"/>
    <xf numFmtId="0" fontId="5" fillId="12" borderId="155" xfId="0" applyFont="1" applyFill="1" applyBorder="1"/>
    <xf numFmtId="4" fontId="5" fillId="12" borderId="18" xfId="0" applyNumberFormat="1" applyFont="1" applyFill="1" applyBorder="1" applyAlignment="1"/>
    <xf numFmtId="0" fontId="5" fillId="12" borderId="17" xfId="0" applyFont="1" applyFill="1" applyBorder="1"/>
    <xf numFmtId="4" fontId="6" fillId="12" borderId="152" xfId="0" applyNumberFormat="1" applyFont="1" applyFill="1" applyBorder="1" applyAlignment="1" applyProtection="1"/>
    <xf numFmtId="4" fontId="6" fillId="10" borderId="152" xfId="0" applyNumberFormat="1" applyFont="1" applyFill="1" applyBorder="1" applyAlignment="1" applyProtection="1"/>
    <xf numFmtId="0" fontId="6" fillId="12" borderId="17" xfId="0" applyFont="1" applyFill="1" applyBorder="1" applyAlignment="1" applyProtection="1">
      <alignment horizontal="center"/>
    </xf>
    <xf numFmtId="4" fontId="6" fillId="12" borderId="17" xfId="0" quotePrefix="1" applyNumberFormat="1" applyFont="1" applyFill="1" applyBorder="1" applyAlignment="1"/>
    <xf numFmtId="0" fontId="6" fillId="12" borderId="17" xfId="0" quotePrefix="1" applyFont="1" applyFill="1" applyBorder="1" applyAlignment="1">
      <alignment horizontal="left"/>
    </xf>
    <xf numFmtId="0" fontId="6" fillId="12" borderId="0" xfId="0" quotePrefix="1" applyFont="1" applyFill="1" applyBorder="1" applyAlignment="1">
      <alignment horizontal="left"/>
    </xf>
    <xf numFmtId="4" fontId="6" fillId="10" borderId="152" xfId="0" quotePrefix="1" applyNumberFormat="1" applyFont="1" applyFill="1" applyBorder="1" applyAlignment="1"/>
    <xf numFmtId="0" fontId="6" fillId="12" borderId="17" xfId="0" quotePrefix="1" applyFont="1" applyFill="1" applyBorder="1" applyAlignment="1">
      <alignment horizontal="center"/>
    </xf>
    <xf numFmtId="4" fontId="7" fillId="12" borderId="17" xfId="0" applyNumberFormat="1" applyFont="1" applyFill="1" applyBorder="1" applyAlignment="1" applyProtection="1">
      <alignment horizontal="center" vertical="center" wrapText="1"/>
    </xf>
    <xf numFmtId="0" fontId="26" fillId="10" borderId="0" xfId="0" applyFont="1" applyFill="1" applyProtection="1">
      <protection hidden="1"/>
    </xf>
    <xf numFmtId="0" fontId="74" fillId="9" borderId="0" xfId="0" applyFont="1" applyFill="1" applyProtection="1">
      <protection hidden="1"/>
    </xf>
    <xf numFmtId="0" fontId="44" fillId="10" borderId="0" xfId="0" applyFont="1" applyFill="1" applyProtection="1">
      <protection hidden="1"/>
    </xf>
    <xf numFmtId="0" fontId="11" fillId="10" borderId="0" xfId="0" applyFont="1" applyFill="1" applyAlignment="1" applyProtection="1">
      <alignment horizontal="center"/>
      <protection hidden="1"/>
    </xf>
    <xf numFmtId="0" fontId="13" fillId="10" borderId="0" xfId="0" applyFont="1" applyFill="1" applyAlignment="1" applyProtection="1">
      <alignment horizontal="center"/>
      <protection hidden="1"/>
    </xf>
    <xf numFmtId="0" fontId="0" fillId="10" borderId="0" xfId="0" applyFill="1" applyAlignment="1"/>
    <xf numFmtId="0" fontId="45" fillId="10" borderId="0" xfId="0" applyFont="1" applyFill="1"/>
    <xf numFmtId="0" fontId="25" fillId="10" borderId="0" xfId="0" applyFont="1" applyFill="1"/>
    <xf numFmtId="0" fontId="5" fillId="9" borderId="0" xfId="0" applyFont="1" applyFill="1"/>
    <xf numFmtId="4" fontId="0" fillId="10" borderId="0" xfId="0" applyNumberFormat="1" applyFill="1"/>
    <xf numFmtId="0" fontId="0" fillId="12" borderId="97" xfId="0" applyFont="1" applyFill="1" applyBorder="1"/>
    <xf numFmtId="0" fontId="0" fillId="12" borderId="98" xfId="0" applyFont="1" applyFill="1" applyBorder="1"/>
    <xf numFmtId="0" fontId="0" fillId="12" borderId="99" xfId="0" applyFont="1" applyFill="1" applyBorder="1"/>
    <xf numFmtId="0" fontId="50" fillId="12" borderId="100" xfId="0" applyFont="1" applyFill="1" applyBorder="1" applyAlignment="1" applyProtection="1">
      <alignment horizontal="center"/>
    </xf>
    <xf numFmtId="0" fontId="0" fillId="12" borderId="104" xfId="0" applyFont="1" applyFill="1" applyBorder="1"/>
    <xf numFmtId="0" fontId="0" fillId="12" borderId="105" xfId="0" applyFont="1" applyFill="1" applyBorder="1"/>
    <xf numFmtId="0" fontId="0" fillId="12" borderId="107" xfId="0" applyFont="1" applyFill="1" applyBorder="1"/>
    <xf numFmtId="0" fontId="0" fillId="12" borderId="103" xfId="0" applyFont="1" applyFill="1" applyBorder="1"/>
    <xf numFmtId="0" fontId="0" fillId="12" borderId="0" xfId="0" applyFont="1" applyFill="1" applyBorder="1"/>
    <xf numFmtId="0" fontId="0" fillId="12" borderId="100" xfId="0" applyFont="1" applyFill="1" applyBorder="1"/>
    <xf numFmtId="4" fontId="0" fillId="12" borderId="100" xfId="0" applyNumberFormat="1" applyFont="1" applyFill="1" applyBorder="1"/>
    <xf numFmtId="4" fontId="7" fillId="12" borderId="100" xfId="0" applyNumberFormat="1" applyFont="1" applyFill="1" applyBorder="1" applyAlignment="1" applyProtection="1">
      <alignment horizontal="center" vertical="center" wrapText="1"/>
    </xf>
    <xf numFmtId="0" fontId="50" fillId="12" borderId="103" xfId="0" applyFont="1" applyFill="1" applyBorder="1" applyAlignment="1" applyProtection="1">
      <alignment horizontal="left"/>
    </xf>
    <xf numFmtId="4" fontId="7" fillId="12" borderId="100" xfId="0" applyNumberFormat="1" applyFont="1" applyFill="1" applyBorder="1" applyAlignment="1" applyProtection="1"/>
    <xf numFmtId="4" fontId="6" fillId="12" borderId="100" xfId="0" applyNumberFormat="1" applyFont="1" applyFill="1" applyBorder="1" applyAlignment="1"/>
    <xf numFmtId="0" fontId="20" fillId="12" borderId="0" xfId="0" applyFont="1" applyFill="1" applyBorder="1" applyAlignment="1" applyProtection="1">
      <alignment horizontal="left"/>
    </xf>
    <xf numFmtId="0" fontId="20" fillId="12" borderId="100" xfId="0" applyFont="1" applyFill="1" applyBorder="1" applyAlignment="1" applyProtection="1">
      <alignment horizontal="center"/>
    </xf>
    <xf numFmtId="4" fontId="5" fillId="12" borderId="100" xfId="0" applyNumberFormat="1" applyFont="1" applyFill="1" applyBorder="1" applyAlignment="1" applyProtection="1"/>
    <xf numFmtId="37" fontId="0" fillId="12" borderId="0" xfId="0" applyNumberFormat="1" applyFont="1" applyFill="1" applyBorder="1" applyProtection="1"/>
    <xf numFmtId="0" fontId="20" fillId="12" borderId="0" xfId="0" applyFont="1" applyFill="1" applyBorder="1" applyAlignment="1">
      <alignment horizontal="left"/>
    </xf>
    <xf numFmtId="0" fontId="20" fillId="12" borderId="100" xfId="0" applyFont="1" applyFill="1" applyBorder="1" applyAlignment="1">
      <alignment horizontal="center"/>
    </xf>
    <xf numFmtId="0" fontId="6" fillId="12" borderId="0" xfId="0" applyFont="1" applyFill="1" applyBorder="1" applyAlignment="1">
      <alignment horizontal="left"/>
    </xf>
    <xf numFmtId="0" fontId="6" fillId="12" borderId="100" xfId="0" applyFont="1" applyFill="1" applyBorder="1" applyAlignment="1">
      <alignment horizontal="left"/>
    </xf>
    <xf numFmtId="4" fontId="6" fillId="12" borderId="102" xfId="0" applyNumberFormat="1" applyFont="1" applyFill="1" applyBorder="1" applyAlignment="1" applyProtection="1"/>
    <xf numFmtId="0" fontId="0" fillId="12" borderId="159" xfId="0" applyFont="1" applyFill="1" applyBorder="1"/>
    <xf numFmtId="0" fontId="0" fillId="12" borderId="160" xfId="0" applyFont="1" applyFill="1" applyBorder="1"/>
    <xf numFmtId="0" fontId="0" fillId="12" borderId="161" xfId="0" applyFont="1" applyFill="1" applyBorder="1"/>
    <xf numFmtId="0" fontId="7" fillId="12" borderId="104" xfId="0" applyFont="1" applyFill="1" applyBorder="1" applyAlignment="1" applyProtection="1">
      <alignment horizontal="left"/>
    </xf>
    <xf numFmtId="0" fontId="0" fillId="12" borderId="106" xfId="0" applyFont="1" applyFill="1" applyBorder="1"/>
    <xf numFmtId="4" fontId="0" fillId="12" borderId="107" xfId="0" applyNumberFormat="1" applyFont="1" applyFill="1" applyBorder="1"/>
    <xf numFmtId="4" fontId="0" fillId="10" borderId="0" xfId="0" applyNumberFormat="1" applyFont="1" applyFill="1"/>
    <xf numFmtId="0" fontId="0" fillId="12" borderId="97" xfId="0" applyFont="1" applyFill="1" applyBorder="1" applyAlignment="1">
      <alignment horizontal="center"/>
    </xf>
    <xf numFmtId="0" fontId="0" fillId="12" borderId="101" xfId="0" applyFont="1" applyFill="1" applyBorder="1"/>
    <xf numFmtId="0" fontId="0" fillId="12" borderId="63" xfId="0" applyFont="1" applyFill="1" applyBorder="1"/>
    <xf numFmtId="0" fontId="0" fillId="12" borderId="101" xfId="0" applyFont="1" applyFill="1" applyBorder="1" applyAlignment="1">
      <alignment horizontal="center"/>
    </xf>
    <xf numFmtId="0" fontId="0" fillId="12" borderId="103" xfId="0" applyFont="1" applyFill="1" applyBorder="1" applyAlignment="1">
      <alignment horizontal="center"/>
    </xf>
    <xf numFmtId="4" fontId="0" fillId="12" borderId="161" xfId="0" applyNumberFormat="1" applyFont="1" applyFill="1" applyBorder="1" applyProtection="1"/>
    <xf numFmtId="17" fontId="50" fillId="12" borderId="103" xfId="0" applyNumberFormat="1" applyFont="1" applyFill="1" applyBorder="1" applyAlignment="1" applyProtection="1">
      <alignment horizontal="center"/>
    </xf>
    <xf numFmtId="4" fontId="7" fillId="12" borderId="100" xfId="0" applyNumberFormat="1" applyFont="1" applyFill="1" applyBorder="1" applyProtection="1"/>
    <xf numFmtId="4" fontId="6" fillId="12" borderId="100" xfId="0" applyNumberFormat="1" applyFont="1" applyFill="1" applyBorder="1"/>
    <xf numFmtId="0" fontId="20" fillId="12" borderId="103" xfId="0" applyFont="1" applyFill="1" applyBorder="1" applyAlignment="1" applyProtection="1">
      <alignment horizontal="center"/>
    </xf>
    <xf numFmtId="4" fontId="5" fillId="12" borderId="158" xfId="0" applyNumberFormat="1" applyFont="1" applyFill="1" applyBorder="1" applyAlignment="1"/>
    <xf numFmtId="0" fontId="0" fillId="12" borderId="103" xfId="0" applyFont="1" applyFill="1" applyBorder="1" applyAlignment="1" applyProtection="1">
      <alignment horizontal="center"/>
    </xf>
    <xf numFmtId="0" fontId="6" fillId="12" borderId="103" xfId="0" applyFont="1" applyFill="1" applyBorder="1" applyAlignment="1" applyProtection="1">
      <alignment horizontal="center"/>
    </xf>
    <xf numFmtId="0" fontId="20" fillId="12" borderId="0" xfId="0" applyFont="1" applyFill="1" applyBorder="1"/>
    <xf numFmtId="0" fontId="0" fillId="12" borderId="0" xfId="0" applyFont="1" applyFill="1" applyBorder="1" applyAlignment="1" applyProtection="1">
      <alignment horizontal="left"/>
    </xf>
    <xf numFmtId="4" fontId="19" fillId="12" borderId="100" xfId="0" applyNumberFormat="1" applyFont="1" applyFill="1" applyBorder="1"/>
    <xf numFmtId="4" fontId="6" fillId="12" borderId="100" xfId="0" applyNumberFormat="1" applyFont="1" applyFill="1" applyBorder="1" applyProtection="1"/>
    <xf numFmtId="4" fontId="7" fillId="12" borderId="100" xfId="0" applyNumberFormat="1" applyFont="1" applyFill="1" applyBorder="1"/>
    <xf numFmtId="0" fontId="50" fillId="12" borderId="103" xfId="0" applyFont="1" applyFill="1" applyBorder="1"/>
    <xf numFmtId="0" fontId="7" fillId="12" borderId="103" xfId="0" applyFont="1" applyFill="1" applyBorder="1" applyAlignment="1" applyProtection="1">
      <alignment horizontal="center"/>
    </xf>
    <xf numFmtId="0" fontId="7" fillId="12" borderId="103" xfId="0" applyFont="1" applyFill="1" applyBorder="1"/>
    <xf numFmtId="0" fontId="20" fillId="12" borderId="103" xfId="0" applyFont="1" applyFill="1" applyBorder="1" applyAlignment="1">
      <alignment horizontal="center"/>
    </xf>
    <xf numFmtId="0" fontId="50" fillId="12" borderId="103" xfId="0" applyFont="1" applyFill="1" applyBorder="1" applyAlignment="1">
      <alignment horizontal="center"/>
    </xf>
    <xf numFmtId="0" fontId="16" fillId="12" borderId="0" xfId="0" applyFont="1" applyFill="1" applyBorder="1" applyAlignment="1" applyProtection="1">
      <alignment horizontal="left"/>
    </xf>
    <xf numFmtId="0" fontId="16" fillId="12" borderId="103" xfId="0" applyFont="1" applyFill="1" applyBorder="1" applyAlignment="1" applyProtection="1">
      <alignment horizontal="center"/>
    </xf>
    <xf numFmtId="0" fontId="16" fillId="12" borderId="0" xfId="0" applyFont="1" applyFill="1" applyBorder="1"/>
    <xf numFmtId="4" fontId="6" fillId="12" borderId="158" xfId="0" applyNumberFormat="1" applyFont="1" applyFill="1" applyBorder="1" applyAlignment="1"/>
    <xf numFmtId="0" fontId="16" fillId="12" borderId="103" xfId="0" applyFont="1" applyFill="1" applyBorder="1" applyAlignment="1">
      <alignment horizontal="center"/>
    </xf>
    <xf numFmtId="4" fontId="5" fillId="12" borderId="100" xfId="0" applyNumberFormat="1" applyFont="1" applyFill="1" applyBorder="1" applyProtection="1"/>
    <xf numFmtId="0" fontId="16" fillId="12" borderId="0" xfId="0" applyFont="1" applyFill="1" applyBorder="1" applyAlignment="1" applyProtection="1">
      <alignment horizontal="left" vertical="center"/>
      <protection hidden="1"/>
    </xf>
    <xf numFmtId="0" fontId="6" fillId="12" borderId="103" xfId="0" applyFont="1" applyFill="1" applyBorder="1" applyAlignment="1">
      <alignment horizontal="center"/>
    </xf>
    <xf numFmtId="17" fontId="50" fillId="12" borderId="159" xfId="0" quotePrefix="1" applyNumberFormat="1" applyFont="1" applyFill="1" applyBorder="1" applyAlignment="1" applyProtection="1">
      <alignment horizontal="center"/>
    </xf>
    <xf numFmtId="4" fontId="7" fillId="12" borderId="161" xfId="0" applyNumberFormat="1" applyFont="1" applyFill="1" applyBorder="1" applyAlignment="1" applyProtection="1"/>
    <xf numFmtId="0" fontId="7" fillId="12" borderId="104" xfId="0" applyFont="1" applyFill="1" applyBorder="1" applyAlignment="1" applyProtection="1">
      <alignment horizontal="center"/>
    </xf>
    <xf numFmtId="4" fontId="6" fillId="12" borderId="107" xfId="0" applyNumberFormat="1" applyFont="1" applyFill="1" applyBorder="1" applyProtection="1"/>
    <xf numFmtId="0" fontId="0" fillId="10" borderId="0" xfId="0" applyFont="1" applyFill="1"/>
    <xf numFmtId="0" fontId="16" fillId="10" borderId="0" xfId="0" applyFont="1" applyFill="1"/>
    <xf numFmtId="0" fontId="5" fillId="10" borderId="0" xfId="0" applyFont="1" applyFill="1"/>
    <xf numFmtId="0" fontId="6" fillId="12" borderId="103" xfId="0" applyFont="1" applyFill="1" applyBorder="1"/>
    <xf numFmtId="0" fontId="6" fillId="10" borderId="0" xfId="0" applyFont="1" applyFill="1"/>
    <xf numFmtId="0" fontId="15" fillId="9" borderId="0" xfId="0" applyFont="1" applyFill="1" applyAlignment="1"/>
    <xf numFmtId="0" fontId="0" fillId="9" borderId="0" xfId="0" applyFill="1" applyAlignment="1"/>
    <xf numFmtId="0" fontId="0" fillId="10" borderId="0" xfId="0" applyFill="1"/>
    <xf numFmtId="0" fontId="74" fillId="10" borderId="0" xfId="0" applyFont="1" applyFill="1" applyProtection="1">
      <protection hidden="1"/>
    </xf>
    <xf numFmtId="0" fontId="0" fillId="10" borderId="0" xfId="0" applyFill="1" applyAlignment="1"/>
    <xf numFmtId="0" fontId="5" fillId="12" borderId="5" xfId="0" applyFont="1" applyFill="1" applyBorder="1" applyAlignment="1">
      <alignment vertical="top"/>
    </xf>
    <xf numFmtId="2" fontId="6" fillId="12" borderId="7" xfId="0" applyNumberFormat="1" applyFont="1" applyFill="1" applyBorder="1" applyAlignment="1">
      <alignment horizontal="center" vertical="center" wrapText="1"/>
    </xf>
    <xf numFmtId="2" fontId="6" fillId="12" borderId="9" xfId="0" applyNumberFormat="1" applyFont="1" applyFill="1" applyBorder="1" applyAlignment="1">
      <alignment horizontal="center" vertical="center" wrapText="1"/>
    </xf>
    <xf numFmtId="0" fontId="6" fillId="12" borderId="2" xfId="0" applyFont="1" applyFill="1" applyBorder="1" applyAlignment="1"/>
    <xf numFmtId="3" fontId="5" fillId="12" borderId="12" xfId="0" applyNumberFormat="1" applyFont="1" applyFill="1" applyBorder="1" applyAlignment="1">
      <alignment horizontal="center"/>
    </xf>
    <xf numFmtId="0" fontId="5" fillId="12" borderId="12" xfId="0" applyFont="1" applyFill="1" applyBorder="1" applyAlignment="1">
      <alignment horizontal="center"/>
    </xf>
    <xf numFmtId="0" fontId="5" fillId="12" borderId="12" xfId="0" quotePrefix="1" applyFont="1" applyFill="1" applyBorder="1" applyAlignment="1">
      <alignment horizontal="center"/>
    </xf>
    <xf numFmtId="0" fontId="6" fillId="12" borderId="1" xfId="0" applyFont="1" applyFill="1" applyBorder="1" applyAlignment="1">
      <alignment horizontal="left" wrapText="1"/>
    </xf>
    <xf numFmtId="4" fontId="6" fillId="12" borderId="8" xfId="0" applyNumberFormat="1" applyFont="1" applyFill="1" applyBorder="1" applyAlignment="1"/>
    <xf numFmtId="4" fontId="5" fillId="12" borderId="8" xfId="0" applyNumberFormat="1" applyFont="1" applyFill="1" applyBorder="1" applyAlignment="1"/>
    <xf numFmtId="10" fontId="5" fillId="12" borderId="8" xfId="0" applyNumberFormat="1" applyFont="1" applyFill="1" applyBorder="1" applyAlignment="1">
      <alignment horizontal="right"/>
    </xf>
    <xf numFmtId="0" fontId="6" fillId="12" borderId="1" xfId="0" applyFont="1" applyFill="1" applyBorder="1" applyAlignment="1"/>
    <xf numFmtId="4" fontId="5" fillId="12" borderId="156" xfId="0" applyNumberFormat="1" applyFont="1" applyFill="1" applyBorder="1" applyAlignment="1" applyProtection="1">
      <alignment horizontal="right"/>
    </xf>
    <xf numFmtId="4" fontId="5" fillId="12" borderId="156" xfId="0" applyNumberFormat="1" applyFont="1" applyFill="1" applyBorder="1" applyAlignment="1" applyProtection="1"/>
    <xf numFmtId="4" fontId="5" fillId="12" borderId="8" xfId="0" applyNumberFormat="1" applyFont="1" applyFill="1" applyBorder="1" applyAlignment="1">
      <alignment horizontal="right"/>
    </xf>
    <xf numFmtId="4" fontId="5" fillId="12" borderId="162" xfId="0" applyNumberFormat="1" applyFont="1" applyFill="1" applyBorder="1" applyAlignment="1" applyProtection="1"/>
    <xf numFmtId="0" fontId="5" fillId="12" borderId="1" xfId="0" applyFont="1" applyFill="1" applyBorder="1" applyAlignment="1"/>
    <xf numFmtId="4" fontId="5" fillId="10" borderId="163" xfId="0" applyNumberFormat="1" applyFont="1" applyFill="1" applyBorder="1" applyAlignment="1" applyProtection="1"/>
    <xf numFmtId="4" fontId="5" fillId="10" borderId="156" xfId="0" applyNumberFormat="1" applyFont="1" applyFill="1" applyBorder="1" applyAlignment="1" applyProtection="1"/>
    <xf numFmtId="4" fontId="5" fillId="10" borderId="156" xfId="0" applyNumberFormat="1" applyFont="1" applyFill="1" applyBorder="1" applyAlignment="1"/>
    <xf numFmtId="4" fontId="5" fillId="12" borderId="156" xfId="0" applyNumberFormat="1" applyFont="1" applyFill="1" applyBorder="1" applyAlignment="1"/>
    <xf numFmtId="0" fontId="6" fillId="12" borderId="31" xfId="0" applyFont="1" applyFill="1" applyBorder="1" applyAlignment="1">
      <alignment horizontal="left" wrapText="1"/>
    </xf>
    <xf numFmtId="4" fontId="6" fillId="12" borderId="13" xfId="0" applyNumberFormat="1" applyFont="1" applyFill="1" applyBorder="1" applyAlignment="1"/>
    <xf numFmtId="4" fontId="5" fillId="12" borderId="13" xfId="0" applyNumberFormat="1" applyFont="1" applyFill="1" applyBorder="1" applyAlignment="1">
      <alignment horizontal="right"/>
    </xf>
    <xf numFmtId="0" fontId="0" fillId="10" borderId="0" xfId="0" applyFill="1" applyBorder="1" applyAlignment="1"/>
    <xf numFmtId="0" fontId="6" fillId="10" borderId="0" xfId="0" quotePrefix="1" applyFont="1" applyFill="1" applyAlignment="1">
      <alignment horizontal="left"/>
    </xf>
    <xf numFmtId="0" fontId="0" fillId="12" borderId="34" xfId="0" applyFill="1" applyBorder="1" applyAlignment="1">
      <alignment vertical="top"/>
    </xf>
    <xf numFmtId="0" fontId="0" fillId="12" borderId="25" xfId="0" applyFill="1" applyBorder="1" applyAlignment="1"/>
    <xf numFmtId="0" fontId="5" fillId="12" borderId="164" xfId="0" applyFont="1" applyFill="1" applyBorder="1" applyAlignment="1">
      <alignment horizontal="center" wrapText="1"/>
    </xf>
    <xf numFmtId="0" fontId="0" fillId="12" borderId="124" xfId="0" applyFill="1" applyBorder="1" applyAlignment="1">
      <alignment horizontal="center" wrapText="1"/>
    </xf>
    <xf numFmtId="0" fontId="0" fillId="12" borderId="122" xfId="0" applyFill="1" applyBorder="1" applyAlignment="1">
      <alignment horizontal="center" wrapText="1"/>
    </xf>
    <xf numFmtId="0" fontId="5" fillId="12" borderId="20" xfId="0" applyFont="1" applyFill="1" applyBorder="1" applyAlignment="1">
      <alignment horizontal="center" wrapText="1"/>
    </xf>
    <xf numFmtId="0" fontId="0" fillId="12" borderId="1" xfId="0" applyFill="1" applyBorder="1" applyAlignment="1"/>
    <xf numFmtId="4" fontId="67" fillId="12" borderId="8" xfId="0" applyNumberFormat="1" applyFont="1" applyFill="1" applyBorder="1" applyAlignment="1"/>
    <xf numFmtId="4" fontId="0" fillId="12" borderId="8" xfId="0" applyNumberFormat="1" applyFill="1" applyBorder="1" applyAlignment="1"/>
    <xf numFmtId="4" fontId="0" fillId="12" borderId="166" xfId="0" applyNumberFormat="1" applyFill="1" applyBorder="1" applyAlignment="1"/>
    <xf numFmtId="4" fontId="0" fillId="12" borderId="167" xfId="0" applyNumberFormat="1" applyFill="1" applyBorder="1" applyAlignment="1"/>
    <xf numFmtId="4" fontId="0" fillId="12" borderId="3" xfId="0" applyNumberFormat="1" applyFill="1" applyBorder="1" applyAlignment="1"/>
    <xf numFmtId="4" fontId="0" fillId="12" borderId="0" xfId="0" applyNumberFormat="1" applyFill="1" applyBorder="1" applyAlignment="1"/>
    <xf numFmtId="4" fontId="0" fillId="12" borderId="130" xfId="0" applyNumberFormat="1" applyFill="1" applyBorder="1" applyAlignment="1"/>
    <xf numFmtId="0" fontId="0" fillId="12" borderId="36" xfId="0" applyFill="1" applyBorder="1" applyAlignment="1"/>
    <xf numFmtId="4" fontId="67" fillId="12" borderId="26" xfId="0" applyNumberFormat="1" applyFont="1" applyFill="1" applyBorder="1" applyAlignment="1"/>
    <xf numFmtId="4" fontId="0" fillId="12" borderId="26" xfId="0" applyNumberFormat="1" applyFill="1" applyBorder="1" applyAlignment="1"/>
    <xf numFmtId="4" fontId="0" fillId="12" borderId="168" xfId="0" applyNumberFormat="1" applyFill="1" applyBorder="1" applyAlignment="1"/>
    <xf numFmtId="4" fontId="0" fillId="12" borderId="125" xfId="0" applyNumberFormat="1" applyFill="1" applyBorder="1" applyAlignment="1"/>
    <xf numFmtId="4" fontId="0" fillId="12" borderId="20" xfId="0" applyNumberFormat="1" applyFill="1" applyBorder="1" applyAlignment="1"/>
    <xf numFmtId="0" fontId="6" fillId="13" borderId="2" xfId="0" applyFont="1" applyFill="1" applyBorder="1" applyAlignment="1"/>
    <xf numFmtId="4" fontId="67" fillId="13" borderId="12" xfId="0" applyNumberFormat="1" applyFont="1" applyFill="1" applyBorder="1" applyAlignment="1"/>
    <xf numFmtId="4" fontId="67" fillId="13" borderId="169" xfId="0" applyNumberFormat="1" applyFont="1" applyFill="1" applyBorder="1" applyAlignment="1"/>
    <xf numFmtId="4" fontId="67" fillId="13" borderId="170" xfId="0" applyNumberFormat="1" applyFont="1" applyFill="1" applyBorder="1" applyAlignment="1"/>
    <xf numFmtId="4" fontId="67" fillId="13" borderId="171" xfId="0" applyNumberFormat="1" applyFont="1" applyFill="1" applyBorder="1" applyAlignment="1"/>
    <xf numFmtId="0" fontId="5" fillId="10" borderId="0" xfId="0" applyFont="1" applyFill="1" applyBorder="1" applyAlignment="1"/>
    <xf numFmtId="0" fontId="7" fillId="10" borderId="0" xfId="0" applyFont="1" applyFill="1" applyAlignment="1"/>
    <xf numFmtId="0" fontId="11" fillId="9" borderId="0" xfId="0" applyFont="1" applyFill="1" applyAlignment="1" applyProtection="1">
      <alignment horizontal="left"/>
      <protection hidden="1"/>
    </xf>
    <xf numFmtId="0" fontId="43" fillId="9" borderId="0" xfId="0" applyFont="1" applyFill="1" applyBorder="1" applyProtection="1">
      <protection hidden="1"/>
    </xf>
    <xf numFmtId="0" fontId="27" fillId="9" borderId="0" xfId="0" applyFont="1" applyFill="1" applyBorder="1" applyProtection="1">
      <protection hidden="1"/>
    </xf>
    <xf numFmtId="0" fontId="6" fillId="12" borderId="13" xfId="0" applyFont="1" applyFill="1" applyBorder="1" applyAlignment="1">
      <alignment horizontal="center" wrapText="1"/>
    </xf>
    <xf numFmtId="0" fontId="6" fillId="12" borderId="13" xfId="0" applyFont="1" applyFill="1" applyBorder="1" applyAlignment="1">
      <alignment horizontal="center" vertical="center" wrapText="1"/>
    </xf>
    <xf numFmtId="4" fontId="5" fillId="12" borderId="5" xfId="0" applyNumberFormat="1" applyFont="1" applyFill="1" applyBorder="1" applyProtection="1">
      <protection hidden="1"/>
    </xf>
    <xf numFmtId="4" fontId="5" fillId="12" borderId="6" xfId="0" applyNumberFormat="1" applyFont="1" applyFill="1" applyBorder="1" applyProtection="1">
      <protection hidden="1"/>
    </xf>
    <xf numFmtId="4" fontId="5" fillId="12" borderId="9" xfId="0" applyNumberFormat="1" applyFont="1" applyFill="1" applyBorder="1" applyProtection="1">
      <protection hidden="1"/>
    </xf>
    <xf numFmtId="0" fontId="5" fillId="12" borderId="7" xfId="0" applyNumberFormat="1" applyFont="1" applyFill="1" applyBorder="1" applyAlignment="1" applyProtection="1">
      <alignment horizontal="center"/>
      <protection hidden="1"/>
    </xf>
    <xf numFmtId="0" fontId="5" fillId="12" borderId="5" xfId="0" applyNumberFormat="1" applyFont="1" applyFill="1" applyBorder="1" applyAlignment="1" applyProtection="1">
      <alignment horizontal="center"/>
      <protection hidden="1"/>
    </xf>
    <xf numFmtId="4" fontId="5" fillId="12" borderId="7" xfId="0" applyNumberFormat="1" applyFont="1" applyFill="1" applyBorder="1" applyProtection="1">
      <protection hidden="1"/>
    </xf>
    <xf numFmtId="4" fontId="7" fillId="12" borderId="1" xfId="0" applyNumberFormat="1" applyFont="1" applyFill="1" applyBorder="1" applyAlignment="1" applyProtection="1">
      <alignment horizontal="left" vertical="center"/>
      <protection hidden="1"/>
    </xf>
    <xf numFmtId="4" fontId="7" fillId="12" borderId="0" xfId="0" applyNumberFormat="1" applyFont="1" applyFill="1" applyBorder="1" applyAlignment="1" applyProtection="1">
      <alignment vertical="center"/>
      <protection hidden="1"/>
    </xf>
    <xf numFmtId="4" fontId="7" fillId="12" borderId="3" xfId="0" applyNumberFormat="1" applyFont="1" applyFill="1" applyBorder="1" applyAlignment="1" applyProtection="1">
      <alignment vertical="center"/>
      <protection hidden="1"/>
    </xf>
    <xf numFmtId="0" fontId="7" fillId="12" borderId="8" xfId="0" applyNumberFormat="1" applyFont="1" applyFill="1" applyBorder="1" applyAlignment="1" applyProtection="1">
      <alignment horizontal="center" vertical="center"/>
      <protection hidden="1"/>
    </xf>
    <xf numFmtId="4" fontId="7" fillId="12" borderId="8" xfId="0" applyNumberFormat="1" applyFont="1" applyFill="1" applyBorder="1" applyAlignment="1" applyProtection="1">
      <alignment vertical="center"/>
      <protection hidden="1"/>
    </xf>
    <xf numFmtId="4" fontId="7" fillId="12" borderId="1" xfId="0" applyNumberFormat="1" applyFont="1" applyFill="1" applyBorder="1" applyAlignment="1" applyProtection="1">
      <alignment vertical="center"/>
      <protection hidden="1"/>
    </xf>
    <xf numFmtId="4" fontId="5" fillId="12" borderId="1" xfId="0" applyNumberFormat="1" applyFont="1" applyFill="1" applyBorder="1" applyAlignment="1" applyProtection="1">
      <alignment horizontal="left" vertical="center"/>
      <protection hidden="1"/>
    </xf>
    <xf numFmtId="4" fontId="5" fillId="12" borderId="0" xfId="0" applyNumberFormat="1" applyFont="1" applyFill="1" applyBorder="1" applyAlignment="1" applyProtection="1">
      <alignment vertical="center"/>
      <protection hidden="1"/>
    </xf>
    <xf numFmtId="4" fontId="5" fillId="12" borderId="3" xfId="0" applyNumberFormat="1" applyFont="1" applyFill="1" applyBorder="1" applyAlignment="1" applyProtection="1">
      <alignment vertical="center"/>
      <protection hidden="1"/>
    </xf>
    <xf numFmtId="0" fontId="5" fillId="12" borderId="8" xfId="0" applyNumberFormat="1" applyFont="1" applyFill="1" applyBorder="1" applyAlignment="1" applyProtection="1">
      <alignment horizontal="center" vertical="center"/>
      <protection hidden="1"/>
    </xf>
    <xf numFmtId="4" fontId="5" fillId="12" borderId="8" xfId="0" applyNumberFormat="1" applyFont="1" applyFill="1" applyBorder="1" applyAlignment="1" applyProtection="1">
      <alignment vertical="center"/>
      <protection hidden="1"/>
    </xf>
    <xf numFmtId="4" fontId="5" fillId="12" borderId="1" xfId="0" applyNumberFormat="1" applyFont="1" applyFill="1" applyBorder="1" applyAlignment="1" applyProtection="1">
      <alignment vertical="center"/>
      <protection hidden="1"/>
    </xf>
    <xf numFmtId="4" fontId="5" fillId="12" borderId="8" xfId="0" applyNumberFormat="1" applyFont="1" applyFill="1" applyBorder="1" applyProtection="1">
      <protection hidden="1"/>
    </xf>
    <xf numFmtId="4" fontId="5" fillId="12" borderId="156" xfId="0" applyNumberFormat="1" applyFont="1" applyFill="1" applyBorder="1" applyAlignment="1" applyProtection="1">
      <alignment vertical="center"/>
      <protection hidden="1"/>
    </xf>
    <xf numFmtId="4" fontId="5" fillId="10" borderId="156" xfId="0" applyNumberFormat="1" applyFont="1" applyFill="1" applyBorder="1" applyAlignment="1" applyProtection="1">
      <alignment vertical="center"/>
      <protection hidden="1"/>
    </xf>
    <xf numFmtId="4" fontId="5" fillId="10" borderId="172" xfId="0" applyNumberFormat="1" applyFont="1" applyFill="1" applyBorder="1" applyAlignment="1" applyProtection="1">
      <alignment vertical="center"/>
      <protection hidden="1"/>
    </xf>
    <xf numFmtId="4" fontId="5" fillId="12" borderId="0" xfId="0" applyNumberFormat="1" applyFont="1" applyFill="1" applyBorder="1" applyAlignment="1" applyProtection="1">
      <alignment horizontal="left" vertical="center"/>
      <protection hidden="1"/>
    </xf>
    <xf numFmtId="4" fontId="7" fillId="12" borderId="0" xfId="0" applyNumberFormat="1" applyFont="1" applyFill="1" applyBorder="1" applyAlignment="1" applyProtection="1">
      <alignment horizontal="left" vertical="center"/>
      <protection hidden="1"/>
    </xf>
    <xf numFmtId="4" fontId="7" fillId="12" borderId="156" xfId="0" applyNumberFormat="1" applyFont="1" applyFill="1" applyBorder="1" applyAlignment="1" applyProtection="1">
      <alignment vertical="center"/>
      <protection hidden="1"/>
    </xf>
    <xf numFmtId="4" fontId="7" fillId="10" borderId="156" xfId="0" applyNumberFormat="1" applyFont="1" applyFill="1" applyBorder="1" applyAlignment="1" applyProtection="1">
      <alignment vertical="center"/>
      <protection hidden="1"/>
    </xf>
    <xf numFmtId="4" fontId="7" fillId="10" borderId="172" xfId="0" applyNumberFormat="1" applyFont="1" applyFill="1" applyBorder="1" applyAlignment="1" applyProtection="1">
      <alignment vertical="center"/>
      <protection hidden="1"/>
    </xf>
    <xf numFmtId="4" fontId="4" fillId="12" borderId="1" xfId="0" applyNumberFormat="1" applyFont="1" applyFill="1" applyBorder="1" applyAlignment="1" applyProtection="1">
      <alignment vertical="center"/>
      <protection hidden="1"/>
    </xf>
    <xf numFmtId="4" fontId="4" fillId="12" borderId="0" xfId="0" applyNumberFormat="1" applyFont="1" applyFill="1" applyBorder="1" applyAlignment="1" applyProtection="1">
      <alignment horizontal="left" vertical="center"/>
      <protection hidden="1"/>
    </xf>
    <xf numFmtId="4" fontId="4" fillId="12" borderId="3" xfId="0" applyNumberFormat="1" applyFont="1" applyFill="1" applyBorder="1" applyAlignment="1" applyProtection="1">
      <alignment vertical="center"/>
      <protection hidden="1"/>
    </xf>
    <xf numFmtId="0" fontId="4" fillId="12" borderId="8" xfId="0" applyNumberFormat="1" applyFont="1" applyFill="1" applyBorder="1" applyAlignment="1" applyProtection="1">
      <alignment horizontal="center" vertical="center"/>
      <protection hidden="1"/>
    </xf>
    <xf numFmtId="4" fontId="4" fillId="12" borderId="8" xfId="0" applyNumberFormat="1" applyFont="1" applyFill="1" applyBorder="1" applyAlignment="1" applyProtection="1">
      <alignment vertical="center"/>
      <protection hidden="1"/>
    </xf>
    <xf numFmtId="4" fontId="4" fillId="12" borderId="0" xfId="0" applyNumberFormat="1" applyFont="1" applyFill="1" applyBorder="1" applyAlignment="1" applyProtection="1">
      <alignment vertical="center"/>
      <protection hidden="1"/>
    </xf>
    <xf numFmtId="4" fontId="5" fillId="12" borderId="26" xfId="0" applyNumberFormat="1" applyFont="1" applyFill="1" applyBorder="1" applyAlignment="1" applyProtection="1">
      <alignment vertical="center"/>
      <protection hidden="1"/>
    </xf>
    <xf numFmtId="4" fontId="5" fillId="12" borderId="36" xfId="0" applyNumberFormat="1" applyFont="1" applyFill="1" applyBorder="1" applyAlignment="1" applyProtection="1">
      <alignment vertical="center"/>
      <protection hidden="1"/>
    </xf>
    <xf numFmtId="4" fontId="12" fillId="12" borderId="1" xfId="0" applyNumberFormat="1" applyFont="1" applyFill="1" applyBorder="1" applyAlignment="1" applyProtection="1">
      <alignment horizontal="right" vertical="center"/>
      <protection hidden="1"/>
    </xf>
    <xf numFmtId="4" fontId="12" fillId="12" borderId="0" xfId="0" applyNumberFormat="1" applyFont="1" applyFill="1" applyBorder="1" applyAlignment="1" applyProtection="1">
      <alignment horizontal="right" vertical="center"/>
      <protection hidden="1"/>
    </xf>
    <xf numFmtId="4" fontId="12" fillId="12" borderId="3" xfId="0" applyNumberFormat="1" applyFont="1" applyFill="1" applyBorder="1" applyAlignment="1" applyProtection="1">
      <alignment horizontal="right" vertical="center"/>
      <protection hidden="1"/>
    </xf>
    <xf numFmtId="0" fontId="12" fillId="12" borderId="173" xfId="0" applyNumberFormat="1" applyFont="1" applyFill="1" applyBorder="1" applyAlignment="1" applyProtection="1">
      <alignment horizontal="center" vertical="center"/>
      <protection hidden="1"/>
    </xf>
    <xf numFmtId="4" fontId="12" fillId="12" borderId="173" xfId="0" applyNumberFormat="1" applyFont="1" applyFill="1" applyBorder="1" applyAlignment="1" applyProtection="1">
      <alignment vertical="center"/>
      <protection hidden="1"/>
    </xf>
    <xf numFmtId="4" fontId="12" fillId="12" borderId="174" xfId="0" applyNumberFormat="1" applyFont="1" applyFill="1" applyBorder="1" applyAlignment="1" applyProtection="1">
      <alignment vertical="center"/>
      <protection hidden="1"/>
    </xf>
    <xf numFmtId="4" fontId="34" fillId="12" borderId="1" xfId="0" applyNumberFormat="1" applyFont="1" applyFill="1" applyBorder="1" applyAlignment="1" applyProtection="1">
      <alignment horizontal="right" vertical="center"/>
      <protection hidden="1"/>
    </xf>
    <xf numFmtId="4" fontId="34" fillId="12" borderId="0" xfId="0" applyNumberFormat="1" applyFont="1" applyFill="1" applyBorder="1" applyAlignment="1" applyProtection="1">
      <alignment horizontal="right" vertical="center"/>
      <protection hidden="1"/>
    </xf>
    <xf numFmtId="4" fontId="34" fillId="12" borderId="3" xfId="0" applyNumberFormat="1" applyFont="1" applyFill="1" applyBorder="1" applyAlignment="1" applyProtection="1">
      <alignment horizontal="right" vertical="center"/>
      <protection hidden="1"/>
    </xf>
    <xf numFmtId="0" fontId="34" fillId="12" borderId="8" xfId="0" applyNumberFormat="1" applyFont="1" applyFill="1" applyBorder="1" applyAlignment="1" applyProtection="1">
      <alignment horizontal="center" vertical="center"/>
      <protection hidden="1"/>
    </xf>
    <xf numFmtId="4" fontId="34" fillId="12" borderId="8" xfId="0" applyNumberFormat="1" applyFont="1" applyFill="1" applyBorder="1" applyAlignment="1" applyProtection="1">
      <alignment vertical="center"/>
      <protection hidden="1"/>
    </xf>
    <xf numFmtId="4" fontId="34" fillId="12" borderId="1" xfId="0" applyNumberFormat="1" applyFont="1" applyFill="1" applyBorder="1" applyAlignment="1" applyProtection="1">
      <alignment vertical="center"/>
      <protection hidden="1"/>
    </xf>
    <xf numFmtId="4" fontId="12" fillId="12" borderId="2" xfId="0" applyNumberFormat="1" applyFont="1" applyFill="1" applyBorder="1" applyAlignment="1" applyProtection="1">
      <alignment horizontal="right" vertical="center"/>
      <protection hidden="1"/>
    </xf>
    <xf numFmtId="4" fontId="12" fillId="12" borderId="11" xfId="0" applyNumberFormat="1" applyFont="1" applyFill="1" applyBorder="1" applyAlignment="1" applyProtection="1">
      <alignment horizontal="right" vertical="center"/>
      <protection hidden="1"/>
    </xf>
    <xf numFmtId="4" fontId="12" fillId="12" borderId="4" xfId="0" applyNumberFormat="1" applyFont="1" applyFill="1" applyBorder="1" applyAlignment="1" applyProtection="1">
      <alignment horizontal="right" vertical="center"/>
      <protection hidden="1"/>
    </xf>
    <xf numFmtId="0" fontId="12" fillId="12" borderId="12" xfId="0" applyNumberFormat="1" applyFont="1" applyFill="1" applyBorder="1" applyAlignment="1" applyProtection="1">
      <alignment horizontal="center" vertical="center"/>
      <protection hidden="1"/>
    </xf>
    <xf numFmtId="0" fontId="12" fillId="12" borderId="2" xfId="0" applyNumberFormat="1" applyFont="1" applyFill="1" applyBorder="1" applyAlignment="1" applyProtection="1">
      <alignment horizontal="center" vertical="center"/>
      <protection hidden="1"/>
    </xf>
    <xf numFmtId="4" fontId="12" fillId="12" borderId="12" xfId="0" applyNumberFormat="1" applyFont="1" applyFill="1" applyBorder="1" applyAlignment="1" applyProtection="1">
      <alignment vertical="center"/>
      <protection hidden="1"/>
    </xf>
    <xf numFmtId="0" fontId="6" fillId="12" borderId="30" xfId="0" applyFont="1" applyFill="1" applyBorder="1" applyAlignment="1">
      <alignment horizontal="center" wrapText="1"/>
    </xf>
    <xf numFmtId="4" fontId="34" fillId="0" borderId="0" xfId="0" applyNumberFormat="1" applyFont="1" applyAlignment="1" applyProtection="1">
      <alignment vertical="center"/>
      <protection hidden="1"/>
    </xf>
    <xf numFmtId="4" fontId="34" fillId="0" borderId="0" xfId="0" applyNumberFormat="1" applyFont="1" applyAlignment="1" applyProtection="1">
      <alignment horizontal="right" vertical="center"/>
      <protection hidden="1"/>
    </xf>
    <xf numFmtId="0" fontId="11" fillId="10" borderId="0" xfId="0" applyFont="1" applyFill="1"/>
    <xf numFmtId="0" fontId="6" fillId="10" borderId="0" xfId="0" applyFont="1" applyFill="1" applyAlignment="1">
      <alignment horizontal="left"/>
    </xf>
    <xf numFmtId="0" fontId="70" fillId="0" borderId="0" xfId="0" applyFont="1" applyBorder="1" applyAlignment="1">
      <alignment horizontal="center"/>
    </xf>
    <xf numFmtId="0" fontId="68" fillId="0" borderId="0" xfId="0" applyFont="1" applyBorder="1" applyAlignment="1">
      <alignment horizontal="center"/>
    </xf>
    <xf numFmtId="0" fontId="14" fillId="0" borderId="0" xfId="1" quotePrefix="1" applyFill="1" applyBorder="1" applyAlignment="1" applyProtection="1"/>
    <xf numFmtId="0" fontId="76" fillId="11" borderId="31" xfId="0" applyFont="1" applyFill="1" applyBorder="1" applyProtection="1">
      <protection hidden="1"/>
    </xf>
    <xf numFmtId="0" fontId="77" fillId="11" borderId="80" xfId="0" applyFont="1" applyFill="1" applyBorder="1"/>
    <xf numFmtId="0" fontId="76" fillId="11" borderId="31" xfId="0" applyFont="1" applyFill="1" applyBorder="1" applyAlignment="1">
      <alignment horizontal="centerContinuous"/>
    </xf>
    <xf numFmtId="0" fontId="76" fillId="11" borderId="30" xfId="0" applyFont="1" applyFill="1" applyBorder="1" applyAlignment="1">
      <alignment horizontal="centerContinuous"/>
    </xf>
    <xf numFmtId="0" fontId="33" fillId="0" borderId="0" xfId="0" applyFont="1" applyFill="1"/>
    <xf numFmtId="0" fontId="5" fillId="0" borderId="0" xfId="0" applyFont="1"/>
    <xf numFmtId="4" fontId="5" fillId="10" borderId="0" xfId="0" applyNumberFormat="1" applyFont="1" applyFill="1"/>
    <xf numFmtId="0" fontId="5" fillId="10" borderId="0" xfId="0" applyFont="1" applyFill="1"/>
    <xf numFmtId="0" fontId="5" fillId="0" borderId="0" xfId="0" applyFont="1" applyFill="1" applyBorder="1"/>
    <xf numFmtId="0" fontId="6" fillId="0" borderId="0" xfId="0" applyFont="1"/>
    <xf numFmtId="0" fontId="6" fillId="0" borderId="0" xfId="0" applyFont="1" applyBorder="1"/>
    <xf numFmtId="0" fontId="0" fillId="0" borderId="0" xfId="0" applyFill="1"/>
    <xf numFmtId="0" fontId="0" fillId="0" borderId="0" xfId="0"/>
    <xf numFmtId="4" fontId="0" fillId="0" borderId="0" xfId="0" applyNumberFormat="1"/>
    <xf numFmtId="0" fontId="25" fillId="10" borderId="0" xfId="0" applyFont="1" applyFill="1" applyBorder="1"/>
    <xf numFmtId="0" fontId="5" fillId="12" borderId="48" xfId="0" applyFont="1" applyFill="1" applyBorder="1"/>
    <xf numFmtId="0" fontId="45" fillId="9" borderId="0" xfId="0" applyFont="1" applyFill="1"/>
    <xf numFmtId="0" fontId="45" fillId="0" borderId="0" xfId="0" applyFont="1"/>
    <xf numFmtId="0" fontId="25" fillId="9" borderId="0" xfId="0" applyFont="1" applyFill="1"/>
    <xf numFmtId="0" fontId="25" fillId="0" borderId="0" xfId="0" applyFont="1"/>
    <xf numFmtId="0" fontId="5" fillId="12" borderId="69" xfId="0" applyFont="1" applyFill="1" applyBorder="1"/>
    <xf numFmtId="0" fontId="5" fillId="12" borderId="77" xfId="0" applyFont="1" applyFill="1" applyBorder="1"/>
    <xf numFmtId="1" fontId="20" fillId="12" borderId="69" xfId="0" applyNumberFormat="1" applyFont="1" applyFill="1" applyBorder="1" applyAlignment="1">
      <alignment horizontal="center"/>
    </xf>
    <xf numFmtId="1" fontId="20" fillId="12" borderId="69" xfId="0" applyNumberFormat="1" applyFont="1" applyFill="1" applyBorder="1" applyAlignment="1">
      <alignment horizontal="center" wrapText="1"/>
    </xf>
    <xf numFmtId="0" fontId="6" fillId="13" borderId="48" xfId="0" applyFont="1" applyFill="1" applyBorder="1"/>
    <xf numFmtId="0" fontId="16" fillId="13" borderId="64" xfId="0" applyFont="1" applyFill="1" applyBorder="1"/>
    <xf numFmtId="0" fontId="5" fillId="13" borderId="3" xfId="0" applyFont="1" applyFill="1" applyBorder="1"/>
    <xf numFmtId="0" fontId="0" fillId="10" borderId="0" xfId="0" applyFont="1" applyFill="1"/>
    <xf numFmtId="0" fontId="20" fillId="13" borderId="48" xfId="0" applyFont="1" applyFill="1" applyBorder="1" applyAlignment="1">
      <alignment horizontal="left" wrapText="1"/>
    </xf>
    <xf numFmtId="0" fontId="5" fillId="12" borderId="203" xfId="0" applyFont="1" applyFill="1" applyBorder="1"/>
    <xf numFmtId="0" fontId="5" fillId="12" borderId="204" xfId="0" applyFont="1" applyFill="1" applyBorder="1"/>
    <xf numFmtId="0" fontId="16" fillId="12" borderId="48" xfId="0" applyFont="1" applyFill="1" applyBorder="1"/>
    <xf numFmtId="0" fontId="16" fillId="12" borderId="64" xfId="0" applyFont="1" applyFill="1" applyBorder="1"/>
    <xf numFmtId="0" fontId="5" fillId="12" borderId="48" xfId="0" applyFont="1" applyFill="1" applyBorder="1"/>
    <xf numFmtId="0" fontId="54" fillId="12" borderId="89" xfId="0" applyFont="1" applyFill="1" applyBorder="1"/>
    <xf numFmtId="0" fontId="5" fillId="12" borderId="62" xfId="0" applyFont="1" applyFill="1" applyBorder="1"/>
    <xf numFmtId="0" fontId="5" fillId="12" borderId="82" xfId="0" applyFont="1" applyFill="1" applyBorder="1"/>
    <xf numFmtId="0" fontId="5" fillId="12" borderId="64" xfId="0" applyFont="1" applyFill="1" applyBorder="1"/>
    <xf numFmtId="0" fontId="16" fillId="12" borderId="89" xfId="0" applyFont="1" applyFill="1" applyBorder="1" applyAlignment="1">
      <alignment horizontal="right"/>
    </xf>
    <xf numFmtId="0" fontId="4" fillId="12" borderId="89" xfId="0" applyFont="1" applyFill="1" applyBorder="1"/>
    <xf numFmtId="0" fontId="5" fillId="13" borderId="5" xfId="0" applyFont="1" applyFill="1" applyBorder="1"/>
    <xf numFmtId="0" fontId="5" fillId="13" borderId="144" xfId="0" applyFont="1" applyFill="1" applyBorder="1"/>
    <xf numFmtId="0" fontId="6" fillId="13" borderId="1" xfId="0" applyFont="1" applyFill="1" applyBorder="1"/>
    <xf numFmtId="0" fontId="6" fillId="13" borderId="2" xfId="0" applyFont="1" applyFill="1" applyBorder="1"/>
    <xf numFmtId="0" fontId="5" fillId="13" borderId="205" xfId="0" applyFont="1" applyFill="1" applyBorder="1"/>
    <xf numFmtId="0" fontId="5" fillId="13" borderId="4" xfId="0" applyFont="1" applyFill="1" applyBorder="1"/>
    <xf numFmtId="0" fontId="5" fillId="12" borderId="70" xfId="0" applyFont="1" applyFill="1" applyBorder="1"/>
    <xf numFmtId="0" fontId="5" fillId="13" borderId="48" xfId="0" applyFont="1" applyFill="1" applyBorder="1"/>
    <xf numFmtId="0" fontId="16" fillId="13" borderId="0" xfId="0" applyFont="1" applyFill="1" applyBorder="1"/>
    <xf numFmtId="0" fontId="5" fillId="13" borderId="0" xfId="0" applyFont="1" applyFill="1" applyBorder="1"/>
    <xf numFmtId="0" fontId="5" fillId="12" borderId="160" xfId="0" applyFont="1" applyFill="1" applyBorder="1"/>
    <xf numFmtId="0" fontId="16" fillId="12" borderId="0" xfId="0" applyFont="1" applyFill="1" applyBorder="1"/>
    <xf numFmtId="0" fontId="54" fillId="12" borderId="86" xfId="0" applyFont="1" applyFill="1" applyBorder="1"/>
    <xf numFmtId="0" fontId="5" fillId="12" borderId="63" xfId="0" applyFont="1" applyFill="1" applyBorder="1"/>
    <xf numFmtId="0" fontId="5" fillId="12" borderId="0" xfId="0" applyFont="1" applyFill="1" applyBorder="1"/>
    <xf numFmtId="0" fontId="16" fillId="12" borderId="86" xfId="0" applyFont="1" applyFill="1" applyBorder="1"/>
    <xf numFmtId="0" fontId="16" fillId="12" borderId="86" xfId="0" applyFont="1" applyFill="1" applyBorder="1" applyAlignment="1">
      <alignment horizontal="right"/>
    </xf>
    <xf numFmtId="0" fontId="5" fillId="13" borderId="6" xfId="0" applyFont="1" applyFill="1" applyBorder="1"/>
    <xf numFmtId="0" fontId="0" fillId="13" borderId="11" xfId="0" applyFont="1" applyFill="1" applyBorder="1" applyAlignment="1"/>
    <xf numFmtId="4" fontId="0" fillId="10" borderId="84" xfId="0" applyNumberFormat="1" applyFont="1" applyFill="1" applyBorder="1"/>
    <xf numFmtId="0" fontId="6" fillId="12" borderId="1" xfId="0" applyFont="1" applyFill="1" applyBorder="1"/>
    <xf numFmtId="0" fontId="12" fillId="10" borderId="0" xfId="0" applyFont="1" applyFill="1"/>
    <xf numFmtId="0" fontId="42" fillId="10" borderId="0" xfId="0" applyFont="1" applyFill="1" applyAlignment="1">
      <alignment horizontal="justify"/>
    </xf>
    <xf numFmtId="0" fontId="5" fillId="10" borderId="0" xfId="0" applyFont="1" applyFill="1" applyAlignment="1">
      <alignment horizontal="justify"/>
    </xf>
    <xf numFmtId="0" fontId="20" fillId="13" borderId="220" xfId="0" applyFont="1" applyFill="1" applyBorder="1"/>
    <xf numFmtId="0" fontId="0" fillId="10" borderId="0" xfId="0" applyFill="1" applyBorder="1"/>
    <xf numFmtId="4" fontId="0" fillId="10" borderId="0" xfId="0" applyNumberFormat="1" applyFill="1" applyBorder="1"/>
    <xf numFmtId="0" fontId="81" fillId="12" borderId="13" xfId="0" applyFont="1" applyFill="1" applyBorder="1" applyAlignment="1">
      <alignment vertical="center"/>
    </xf>
    <xf numFmtId="0" fontId="6" fillId="10" borderId="0" xfId="0" applyFont="1" applyFill="1" applyBorder="1" applyAlignment="1">
      <alignment horizontal="center"/>
    </xf>
    <xf numFmtId="0" fontId="20" fillId="12" borderId="133" xfId="0" applyFont="1" applyFill="1" applyBorder="1" applyAlignment="1">
      <alignment horizontal="center" vertical="center"/>
    </xf>
    <xf numFmtId="0" fontId="6" fillId="10" borderId="0" xfId="0" applyFont="1" applyFill="1" applyBorder="1" applyAlignment="1">
      <alignment horizontal="left" vertical="center"/>
    </xf>
    <xf numFmtId="0" fontId="6" fillId="10" borderId="0" xfId="0" applyFont="1" applyFill="1"/>
    <xf numFmtId="0" fontId="5" fillId="12" borderId="26" xfId="0" applyFont="1" applyFill="1" applyBorder="1" applyAlignment="1">
      <alignment horizontal="left" vertical="center"/>
    </xf>
    <xf numFmtId="4" fontId="6" fillId="12" borderId="8" xfId="0" applyNumberFormat="1" applyFont="1" applyFill="1" applyBorder="1" applyAlignment="1">
      <alignment horizontal="right" vertical="center"/>
    </xf>
    <xf numFmtId="0" fontId="6" fillId="18" borderId="13" xfId="0" applyFont="1" applyFill="1" applyBorder="1" applyAlignment="1">
      <alignment horizontal="left" vertical="center"/>
    </xf>
    <xf numFmtId="4" fontId="18" fillId="18" borderId="13" xfId="0" applyNumberFormat="1" applyFont="1" applyFill="1" applyBorder="1"/>
    <xf numFmtId="0" fontId="0" fillId="13" borderId="7" xfId="0" applyFill="1" applyBorder="1"/>
    <xf numFmtId="0" fontId="0" fillId="10" borderId="0" xfId="0" applyFill="1" applyBorder="1"/>
    <xf numFmtId="0" fontId="20" fillId="13" borderId="8" xfId="0" applyFont="1" applyFill="1" applyBorder="1"/>
    <xf numFmtId="0" fontId="6" fillId="10" borderId="0" xfId="0" applyFont="1" applyFill="1" applyBorder="1"/>
    <xf numFmtId="4" fontId="6" fillId="13" borderId="8" xfId="0" applyNumberFormat="1" applyFont="1" applyFill="1" applyBorder="1"/>
    <xf numFmtId="0" fontId="0" fillId="13" borderId="12" xfId="0" applyFill="1" applyBorder="1"/>
    <xf numFmtId="10" fontId="0" fillId="10" borderId="0" xfId="0" applyNumberFormat="1" applyFill="1" applyBorder="1"/>
    <xf numFmtId="4" fontId="5" fillId="10" borderId="0" xfId="0" applyNumberFormat="1" applyFont="1" applyFill="1" applyBorder="1"/>
    <xf numFmtId="4" fontId="0" fillId="10" borderId="0" xfId="0" applyNumberFormat="1" applyFill="1"/>
    <xf numFmtId="4" fontId="0" fillId="10" borderId="0" xfId="0" applyNumberFormat="1" applyFill="1" applyBorder="1"/>
    <xf numFmtId="0" fontId="6" fillId="0" borderId="0" xfId="0" applyFont="1" applyBorder="1" applyAlignment="1">
      <alignment horizontal="center"/>
    </xf>
    <xf numFmtId="0" fontId="6" fillId="0" borderId="0" xfId="0" applyFont="1" applyBorder="1" applyAlignment="1">
      <alignment horizontal="left" vertical="center"/>
    </xf>
    <xf numFmtId="4" fontId="6" fillId="10" borderId="156" xfId="0" applyNumberFormat="1" applyFont="1" applyFill="1" applyBorder="1" applyAlignment="1">
      <alignment horizontal="right" vertical="center"/>
    </xf>
    <xf numFmtId="10" fontId="0" fillId="12" borderId="8" xfId="0" applyNumberFormat="1" applyFill="1" applyBorder="1"/>
    <xf numFmtId="0" fontId="7" fillId="0" borderId="0" xfId="0" applyFont="1" applyBorder="1"/>
    <xf numFmtId="0" fontId="0" fillId="0" borderId="0" xfId="0" applyBorder="1"/>
    <xf numFmtId="0" fontId="50" fillId="12" borderId="220" xfId="0" applyFont="1" applyFill="1" applyBorder="1" applyAlignment="1">
      <alignment horizontal="left" vertical="center"/>
    </xf>
    <xf numFmtId="4" fontId="0" fillId="12" borderId="8" xfId="0" applyNumberFormat="1" applyFill="1" applyBorder="1"/>
    <xf numFmtId="0" fontId="16" fillId="12" borderId="220" xfId="0" applyFont="1" applyFill="1" applyBorder="1"/>
    <xf numFmtId="10" fontId="75" fillId="12" borderId="120" xfId="0" applyNumberFormat="1" applyFont="1" applyFill="1" applyBorder="1"/>
    <xf numFmtId="10" fontId="75" fillId="12" borderId="8" xfId="0" applyNumberFormat="1" applyFont="1" applyFill="1" applyBorder="1"/>
    <xf numFmtId="0" fontId="0" fillId="12" borderId="220" xfId="0" applyFill="1" applyBorder="1"/>
    <xf numFmtId="0" fontId="16" fillId="12" borderId="220" xfId="0" quotePrefix="1" applyFont="1" applyFill="1" applyBorder="1"/>
    <xf numFmtId="0" fontId="0" fillId="12" borderId="220" xfId="0" applyFill="1" applyBorder="1"/>
    <xf numFmtId="0" fontId="0" fillId="12" borderId="221" xfId="0" applyFill="1" applyBorder="1"/>
    <xf numFmtId="4" fontId="0" fillId="12" borderId="12" xfId="0" applyNumberFormat="1" applyFill="1" applyBorder="1"/>
    <xf numFmtId="0" fontId="0" fillId="13" borderId="219" xfId="0" applyFill="1" applyBorder="1"/>
    <xf numFmtId="4" fontId="6" fillId="13" borderId="120" xfId="0" applyNumberFormat="1" applyFont="1" applyFill="1" applyBorder="1"/>
    <xf numFmtId="0" fontId="25" fillId="13" borderId="221" xfId="0" applyFont="1" applyFill="1" applyBorder="1"/>
    <xf numFmtId="10" fontId="0" fillId="0" borderId="0" xfId="0" applyNumberFormat="1" applyBorder="1"/>
    <xf numFmtId="4" fontId="6" fillId="13" borderId="74" xfId="0" applyNumberFormat="1" applyFont="1" applyFill="1" applyBorder="1"/>
    <xf numFmtId="4" fontId="5" fillId="0" borderId="0" xfId="0" applyNumberFormat="1" applyFont="1" applyBorder="1"/>
    <xf numFmtId="4" fontId="0" fillId="0" borderId="0" xfId="0" applyNumberFormat="1" applyBorder="1"/>
    <xf numFmtId="0" fontId="6" fillId="12" borderId="26" xfId="0" applyFont="1" applyFill="1" applyBorder="1" applyAlignment="1">
      <alignment horizontal="left" vertical="center"/>
    </xf>
    <xf numFmtId="0" fontId="16" fillId="12" borderId="8" xfId="0" applyFont="1" applyFill="1" applyBorder="1"/>
    <xf numFmtId="4" fontId="6" fillId="12" borderId="156" xfId="0" applyNumberFormat="1" applyFont="1" applyFill="1" applyBorder="1" applyAlignment="1">
      <alignment horizontal="right" vertical="center"/>
    </xf>
    <xf numFmtId="4" fontId="6" fillId="10" borderId="163" xfId="0" applyNumberFormat="1" applyFont="1" applyFill="1" applyBorder="1" applyAlignment="1">
      <alignment horizontal="right" vertical="center"/>
    </xf>
    <xf numFmtId="0" fontId="6" fillId="12" borderId="13" xfId="0" applyFont="1" applyFill="1" applyBorder="1" applyAlignment="1">
      <alignment horizontal="left" vertical="center"/>
    </xf>
    <xf numFmtId="4" fontId="6" fillId="12" borderId="13" xfId="0" applyNumberFormat="1" applyFont="1" applyFill="1" applyBorder="1" applyAlignment="1">
      <alignment horizontal="right" vertical="center"/>
    </xf>
    <xf numFmtId="4" fontId="6" fillId="10" borderId="162" xfId="0" applyNumberFormat="1" applyFont="1" applyFill="1" applyBorder="1" applyAlignment="1">
      <alignment horizontal="right" vertical="center"/>
    </xf>
    <xf numFmtId="10" fontId="6" fillId="12" borderId="13" xfId="0" applyNumberFormat="1" applyFont="1" applyFill="1" applyBorder="1" applyAlignment="1">
      <alignment horizontal="right" vertical="center"/>
    </xf>
    <xf numFmtId="10" fontId="6" fillId="10" borderId="13" xfId="0" applyNumberFormat="1" applyFont="1" applyFill="1" applyBorder="1" applyAlignment="1">
      <alignment horizontal="right" vertical="center"/>
    </xf>
    <xf numFmtId="10" fontId="6" fillId="10" borderId="0" xfId="0" applyNumberFormat="1" applyFont="1" applyFill="1" applyBorder="1" applyAlignment="1">
      <alignment horizontal="right" vertical="center"/>
    </xf>
    <xf numFmtId="0" fontId="20" fillId="10" borderId="0" xfId="0" applyFont="1" applyFill="1" applyBorder="1" applyAlignment="1">
      <alignment horizontal="center"/>
    </xf>
    <xf numFmtId="0" fontId="20" fillId="10" borderId="0" xfId="0" applyFont="1" applyFill="1" applyBorder="1" applyAlignment="1">
      <alignment horizontal="center" vertical="center"/>
    </xf>
    <xf numFmtId="0" fontId="81" fillId="10" borderId="0" xfId="0" applyFont="1" applyFill="1" applyBorder="1" applyAlignment="1">
      <alignment vertical="center"/>
    </xf>
    <xf numFmtId="0" fontId="20" fillId="12" borderId="13" xfId="0" applyFont="1" applyFill="1" applyBorder="1" applyAlignment="1">
      <alignment horizontal="center" vertical="center"/>
    </xf>
    <xf numFmtId="0" fontId="5" fillId="12" borderId="8" xfId="0" applyFont="1" applyFill="1" applyBorder="1" applyAlignment="1">
      <alignment horizontal="left" vertical="center"/>
    </xf>
    <xf numFmtId="0" fontId="20" fillId="12" borderId="13" xfId="0" applyFont="1" applyFill="1" applyBorder="1" applyAlignment="1">
      <alignment horizontal="left" vertical="center"/>
    </xf>
    <xf numFmtId="0" fontId="20" fillId="10" borderId="0" xfId="0" applyFont="1" applyFill="1" applyBorder="1" applyAlignment="1">
      <alignment horizontal="left" vertical="center"/>
    </xf>
    <xf numFmtId="2" fontId="0" fillId="12" borderId="8" xfId="0" applyNumberFormat="1" applyFill="1" applyBorder="1"/>
    <xf numFmtId="10" fontId="0" fillId="12" borderId="12" xfId="0" applyNumberFormat="1" applyFill="1" applyBorder="1"/>
    <xf numFmtId="165" fontId="0" fillId="10" borderId="0" xfId="0" applyNumberFormat="1" applyFill="1" applyBorder="1"/>
    <xf numFmtId="0" fontId="0" fillId="18" borderId="13" xfId="0" applyFill="1" applyBorder="1"/>
    <xf numFmtId="165" fontId="0" fillId="18" borderId="13" xfId="0" applyNumberFormat="1" applyFill="1" applyBorder="1"/>
    <xf numFmtId="0" fontId="16" fillId="12" borderId="12" xfId="0" applyFont="1" applyFill="1" applyBorder="1"/>
    <xf numFmtId="0" fontId="6" fillId="0" borderId="0" xfId="0" applyFont="1" applyFill="1" applyBorder="1" applyAlignment="1">
      <alignment horizontal="center"/>
    </xf>
    <xf numFmtId="4" fontId="12" fillId="10" borderId="13" xfId="0" applyNumberFormat="1" applyFont="1" applyFill="1" applyBorder="1"/>
    <xf numFmtId="0" fontId="5" fillId="19" borderId="0" xfId="0" applyFont="1" applyFill="1"/>
    <xf numFmtId="0" fontId="6" fillId="10" borderId="176" xfId="0" applyFont="1" applyFill="1" applyBorder="1" applyAlignment="1">
      <alignment horizontal="center" vertical="center" wrapText="1"/>
    </xf>
    <xf numFmtId="0" fontId="5" fillId="10" borderId="0" xfId="0" applyFont="1" applyFill="1" applyBorder="1"/>
    <xf numFmtId="0" fontId="5" fillId="10" borderId="0" xfId="0" applyFont="1" applyFill="1" applyBorder="1" applyAlignment="1">
      <alignment horizontal="center"/>
    </xf>
    <xf numFmtId="0" fontId="6" fillId="20" borderId="0" xfId="0" applyFont="1" applyFill="1"/>
    <xf numFmtId="0" fontId="6" fillId="21" borderId="0" xfId="0" applyFont="1" applyFill="1"/>
    <xf numFmtId="0" fontId="0" fillId="15" borderId="0" xfId="0" applyFill="1"/>
    <xf numFmtId="0" fontId="5" fillId="15" borderId="0" xfId="0" applyFont="1" applyFill="1"/>
    <xf numFmtId="0" fontId="16" fillId="10" borderId="0" xfId="0" applyFont="1" applyFill="1" applyBorder="1"/>
    <xf numFmtId="0" fontId="16" fillId="10" borderId="0" xfId="0" applyFont="1" applyFill="1" applyBorder="1" applyAlignment="1">
      <alignment horizontal="left" vertical="top"/>
    </xf>
    <xf numFmtId="0" fontId="6" fillId="22" borderId="0" xfId="0" applyFont="1" applyFill="1"/>
    <xf numFmtId="0" fontId="6" fillId="14" borderId="0" xfId="0" applyFont="1" applyFill="1"/>
    <xf numFmtId="0" fontId="5" fillId="14" borderId="0" xfId="0" applyFont="1" applyFill="1"/>
    <xf numFmtId="0" fontId="6" fillId="8" borderId="0" xfId="0" applyFont="1" applyFill="1"/>
    <xf numFmtId="0" fontId="4" fillId="10" borderId="0" xfId="0" applyFont="1" applyFill="1" applyAlignment="1">
      <alignment horizontal="right"/>
    </xf>
    <xf numFmtId="0" fontId="6" fillId="19" borderId="0" xfId="0" applyFont="1" applyFill="1"/>
    <xf numFmtId="0" fontId="15" fillId="9" borderId="0" xfId="0" applyFont="1" applyFill="1" applyAlignment="1">
      <alignment horizontal="center"/>
    </xf>
    <xf numFmtId="0" fontId="6" fillId="12" borderId="13" xfId="0" applyFont="1" applyFill="1" applyBorder="1" applyAlignment="1">
      <alignment horizontal="center"/>
    </xf>
    <xf numFmtId="0" fontId="5" fillId="10" borderId="0" xfId="0" applyFont="1" applyFill="1" applyAlignment="1">
      <alignment horizontal="right"/>
    </xf>
    <xf numFmtId="0" fontId="6" fillId="10" borderId="5" xfId="0" applyFont="1" applyFill="1" applyBorder="1" applyAlignment="1">
      <alignment horizontal="center"/>
    </xf>
    <xf numFmtId="0" fontId="6" fillId="10" borderId="7" xfId="0" applyFont="1" applyFill="1" applyBorder="1" applyAlignment="1">
      <alignment horizontal="center"/>
    </xf>
    <xf numFmtId="0" fontId="6" fillId="10" borderId="9" xfId="0" applyFont="1" applyFill="1" applyBorder="1" applyAlignment="1">
      <alignment horizontal="center"/>
    </xf>
    <xf numFmtId="0" fontId="6" fillId="10" borderId="172" xfId="0" applyFont="1" applyFill="1" applyBorder="1" applyAlignment="1">
      <alignment horizontal="center"/>
    </xf>
    <xf numFmtId="0" fontId="6" fillId="10" borderId="156" xfId="0" applyFont="1" applyFill="1" applyBorder="1" applyAlignment="1">
      <alignment horizontal="center"/>
    </xf>
    <xf numFmtId="0" fontId="6" fillId="10" borderId="183" xfId="0" applyFont="1" applyFill="1" applyBorder="1" applyAlignment="1">
      <alignment horizontal="center"/>
    </xf>
    <xf numFmtId="4" fontId="6" fillId="13" borderId="31" xfId="0" applyNumberFormat="1" applyFont="1" applyFill="1" applyBorder="1" applyAlignment="1">
      <alignment horizontal="center" vertical="center" wrapText="1"/>
    </xf>
    <xf numFmtId="4" fontId="6" fillId="13" borderId="13" xfId="0" applyNumberFormat="1" applyFont="1" applyFill="1" applyBorder="1" applyAlignment="1">
      <alignment horizontal="center" vertical="center" wrapText="1"/>
    </xf>
    <xf numFmtId="4" fontId="6" fillId="10" borderId="12" xfId="0" applyNumberFormat="1" applyFont="1" applyFill="1" applyBorder="1"/>
    <xf numFmtId="4" fontId="6" fillId="10" borderId="12" xfId="0" applyNumberFormat="1" applyFont="1" applyFill="1" applyBorder="1" applyAlignment="1">
      <alignment horizontal="center"/>
    </xf>
    <xf numFmtId="0" fontId="8" fillId="10" borderId="0" xfId="0" applyFont="1" applyFill="1" applyBorder="1"/>
    <xf numFmtId="4" fontId="6" fillId="10" borderId="0" xfId="0" applyNumberFormat="1" applyFont="1" applyFill="1" applyBorder="1"/>
    <xf numFmtId="4" fontId="6" fillId="10" borderId="0" xfId="0" applyNumberFormat="1" applyFont="1" applyFill="1" applyBorder="1" applyAlignment="1">
      <alignment horizontal="center"/>
    </xf>
    <xf numFmtId="0" fontId="4" fillId="10" borderId="0" xfId="0" quotePrefix="1" applyFont="1" applyFill="1"/>
    <xf numFmtId="0" fontId="78" fillId="10" borderId="0" xfId="0" applyFont="1" applyFill="1" applyAlignment="1">
      <alignment horizontal="center"/>
    </xf>
    <xf numFmtId="0" fontId="5" fillId="12" borderId="42" xfId="0" applyFont="1" applyFill="1" applyBorder="1" applyAlignment="1">
      <alignment horizontal="center"/>
    </xf>
    <xf numFmtId="0" fontId="6" fillId="13" borderId="12" xfId="0" applyFont="1" applyFill="1" applyBorder="1" applyAlignment="1">
      <alignment horizontal="center"/>
    </xf>
    <xf numFmtId="0" fontId="5" fillId="12" borderId="0" xfId="0" applyFont="1" applyFill="1" applyBorder="1" applyAlignment="1">
      <alignment horizontal="center"/>
    </xf>
    <xf numFmtId="4" fontId="5" fillId="13" borderId="28" xfId="0" applyNumberFormat="1" applyFont="1" applyFill="1" applyBorder="1"/>
    <xf numFmtId="0" fontId="5" fillId="12" borderId="28" xfId="0" applyFont="1" applyFill="1" applyBorder="1" applyAlignment="1">
      <alignment horizontal="center"/>
    </xf>
    <xf numFmtId="4" fontId="5" fillId="10" borderId="176" xfId="0" applyNumberFormat="1" applyFont="1" applyFill="1" applyBorder="1"/>
    <xf numFmtId="4" fontId="5" fillId="10" borderId="177" xfId="0" applyNumberFormat="1" applyFont="1" applyFill="1" applyBorder="1"/>
    <xf numFmtId="4" fontId="5" fillId="12" borderId="0" xfId="0" applyNumberFormat="1" applyFont="1" applyFill="1" applyBorder="1"/>
    <xf numFmtId="0" fontId="6" fillId="13" borderId="31" xfId="0" applyFont="1" applyFill="1" applyBorder="1" applyAlignment="1">
      <alignment horizontal="center"/>
    </xf>
    <xf numFmtId="4" fontId="6" fillId="13" borderId="41" xfId="0" applyNumberFormat="1" applyFont="1" applyFill="1" applyBorder="1" applyAlignment="1">
      <alignment horizontal="center"/>
    </xf>
    <xf numFmtId="4" fontId="6" fillId="13" borderId="44" xfId="0" applyNumberFormat="1" applyFont="1" applyFill="1" applyBorder="1" applyAlignment="1">
      <alignment horizontal="center"/>
    </xf>
    <xf numFmtId="0" fontId="5" fillId="12" borderId="1" xfId="0" applyFont="1" applyFill="1" applyBorder="1"/>
    <xf numFmtId="0" fontId="5" fillId="12" borderId="3" xfId="0" applyFont="1" applyFill="1" applyBorder="1"/>
    <xf numFmtId="0" fontId="6" fillId="13" borderId="13" xfId="0" applyFont="1" applyFill="1" applyBorder="1" applyAlignment="1">
      <alignment horizontal="center"/>
    </xf>
    <xf numFmtId="4" fontId="5" fillId="13" borderId="26" xfId="0" applyNumberFormat="1" applyFont="1" applyFill="1" applyBorder="1"/>
    <xf numFmtId="0" fontId="5" fillId="12" borderId="27" xfId="0" applyFont="1" applyFill="1" applyBorder="1" applyAlignment="1">
      <alignment horizontal="center"/>
    </xf>
    <xf numFmtId="4" fontId="5" fillId="10" borderId="170" xfId="0" applyNumberFormat="1" applyFont="1" applyFill="1" applyBorder="1"/>
    <xf numFmtId="4" fontId="5" fillId="10" borderId="0" xfId="0" applyNumberFormat="1" applyFont="1" applyFill="1" applyBorder="1"/>
    <xf numFmtId="4" fontId="5" fillId="12" borderId="179" xfId="0" applyNumberFormat="1" applyFont="1" applyFill="1" applyBorder="1"/>
    <xf numFmtId="4" fontId="5" fillId="12" borderId="176" xfId="0" applyNumberFormat="1" applyFont="1" applyFill="1" applyBorder="1"/>
    <xf numFmtId="0" fontId="80" fillId="12" borderId="2" xfId="0" applyFont="1" applyFill="1" applyBorder="1" applyAlignment="1">
      <alignment vertical="center" wrapText="1"/>
    </xf>
    <xf numFmtId="4" fontId="6" fillId="13" borderId="31" xfId="0" applyNumberFormat="1" applyFont="1" applyFill="1" applyBorder="1" applyAlignment="1">
      <alignment horizontal="center"/>
    </xf>
    <xf numFmtId="4" fontId="6" fillId="13" borderId="13" xfId="0" applyNumberFormat="1" applyFont="1" applyFill="1" applyBorder="1" applyAlignment="1">
      <alignment horizontal="center"/>
    </xf>
    <xf numFmtId="0" fontId="5" fillId="13" borderId="12" xfId="0" quotePrefix="1" applyFont="1" applyFill="1" applyBorder="1" applyAlignment="1">
      <alignment horizontal="center"/>
    </xf>
    <xf numFmtId="4" fontId="6" fillId="13" borderId="43" xfId="0" applyNumberFormat="1" applyFont="1" applyFill="1" applyBorder="1"/>
    <xf numFmtId="0" fontId="12" fillId="10" borderId="0" xfId="0" applyFont="1" applyFill="1"/>
    <xf numFmtId="0" fontId="64" fillId="10" borderId="0" xfId="0" applyFont="1" applyFill="1"/>
    <xf numFmtId="0" fontId="72" fillId="10" borderId="0" xfId="0" applyFont="1" applyFill="1"/>
    <xf numFmtId="0" fontId="7" fillId="25" borderId="0" xfId="0" applyFont="1" applyFill="1"/>
    <xf numFmtId="0" fontId="0" fillId="25" borderId="0" xfId="0" applyFill="1"/>
    <xf numFmtId="0" fontId="87" fillId="10" borderId="0" xfId="0" applyFont="1" applyFill="1"/>
    <xf numFmtId="0" fontId="5" fillId="10" borderId="0" xfId="0" applyFont="1" applyFill="1"/>
    <xf numFmtId="0" fontId="88" fillId="10" borderId="0" xfId="0" applyFont="1" applyFill="1"/>
    <xf numFmtId="0" fontId="5" fillId="10" borderId="20" xfId="0" applyFont="1" applyFill="1" applyBorder="1" applyAlignment="1">
      <alignment horizontal="center"/>
    </xf>
    <xf numFmtId="0" fontId="5" fillId="10" borderId="166" xfId="0" applyFont="1" applyFill="1" applyBorder="1"/>
    <xf numFmtId="0" fontId="5" fillId="10" borderId="226" xfId="0" applyFont="1" applyFill="1" applyBorder="1"/>
    <xf numFmtId="0" fontId="69" fillId="26" borderId="0" xfId="0" quotePrefix="1" applyFont="1" applyFill="1"/>
    <xf numFmtId="0" fontId="69" fillId="26" borderId="0" xfId="0" applyFont="1" applyFill="1"/>
    <xf numFmtId="0" fontId="5" fillId="10" borderId="0" xfId="0" applyFont="1" applyFill="1" applyBorder="1"/>
    <xf numFmtId="0" fontId="5" fillId="10" borderId="227" xfId="0" applyFont="1" applyFill="1" applyBorder="1"/>
    <xf numFmtId="0" fontId="69" fillId="26" borderId="226" xfId="0" applyFont="1" applyFill="1" applyBorder="1"/>
    <xf numFmtId="0" fontId="69" fillId="26" borderId="168" xfId="0" applyFont="1" applyFill="1" applyBorder="1"/>
    <xf numFmtId="0" fontId="69" fillId="10" borderId="0" xfId="0" applyFont="1" applyFill="1" applyBorder="1"/>
    <xf numFmtId="0" fontId="69" fillId="26" borderId="132" xfId="0" applyFont="1" applyFill="1" applyBorder="1"/>
    <xf numFmtId="0" fontId="5" fillId="10" borderId="132" xfId="0" applyFont="1" applyFill="1" applyBorder="1"/>
    <xf numFmtId="0" fontId="5" fillId="0" borderId="0" xfId="0" applyFont="1"/>
    <xf numFmtId="0" fontId="5" fillId="10" borderId="154" xfId="0" applyFont="1" applyFill="1" applyBorder="1"/>
    <xf numFmtId="0" fontId="89" fillId="20" borderId="0" xfId="0" applyFont="1" applyFill="1"/>
    <xf numFmtId="0" fontId="5" fillId="0" borderId="20" xfId="0" applyFont="1" applyBorder="1" applyAlignment="1">
      <alignment horizontal="center"/>
    </xf>
    <xf numFmtId="0" fontId="5" fillId="0" borderId="166" xfId="0" applyFont="1" applyBorder="1"/>
    <xf numFmtId="0" fontId="89" fillId="20" borderId="0" xfId="0" applyFont="1" applyFill="1" applyBorder="1"/>
    <xf numFmtId="0" fontId="89" fillId="10" borderId="226" xfId="0" applyFont="1" applyFill="1" applyBorder="1"/>
    <xf numFmtId="0" fontId="5" fillId="0" borderId="226" xfId="0" applyFont="1" applyBorder="1"/>
    <xf numFmtId="0" fontId="13" fillId="10" borderId="0" xfId="0" applyFont="1" applyFill="1" applyProtection="1">
      <protection hidden="1"/>
    </xf>
    <xf numFmtId="0" fontId="33" fillId="9" borderId="0" xfId="0" applyFont="1" applyFill="1"/>
    <xf numFmtId="0" fontId="25" fillId="0" borderId="0" xfId="0" applyFont="1" applyFill="1"/>
    <xf numFmtId="0" fontId="0" fillId="0" borderId="0" xfId="0" applyAlignment="1">
      <alignment horizontal="center"/>
    </xf>
    <xf numFmtId="0" fontId="6" fillId="12" borderId="7" xfId="0" applyFont="1" applyFill="1" applyBorder="1" applyAlignment="1">
      <alignment horizontal="center"/>
    </xf>
    <xf numFmtId="0" fontId="6" fillId="12" borderId="8" xfId="0" applyFont="1" applyFill="1" applyBorder="1" applyAlignment="1">
      <alignment horizontal="center"/>
    </xf>
    <xf numFmtId="0" fontId="5" fillId="12" borderId="5" xfId="0" applyFont="1" applyFill="1" applyBorder="1"/>
    <xf numFmtId="3" fontId="0" fillId="0" borderId="222" xfId="0" applyNumberFormat="1" applyBorder="1" applyAlignment="1">
      <alignment horizontal="right"/>
    </xf>
    <xf numFmtId="0" fontId="5" fillId="12" borderId="1" xfId="0" applyFont="1" applyFill="1" applyBorder="1"/>
    <xf numFmtId="3" fontId="0" fillId="0" borderId="162" xfId="0" applyNumberFormat="1" applyBorder="1" applyAlignment="1">
      <alignment horizontal="right"/>
    </xf>
    <xf numFmtId="0" fontId="5" fillId="12" borderId="121" xfId="0" applyFont="1" applyFill="1" applyBorder="1" applyAlignment="1">
      <alignment horizontal="right"/>
    </xf>
    <xf numFmtId="3" fontId="6" fillId="12" borderId="27" xfId="0" applyNumberFormat="1" applyFont="1" applyFill="1" applyBorder="1" applyAlignment="1">
      <alignment horizontal="right"/>
    </xf>
    <xf numFmtId="3" fontId="0" fillId="10" borderId="222" xfId="0" applyNumberFormat="1" applyFill="1" applyBorder="1" applyAlignment="1">
      <alignment horizontal="right"/>
    </xf>
    <xf numFmtId="3" fontId="0" fillId="10" borderId="162" xfId="0" applyNumberFormat="1" applyFill="1" applyBorder="1" applyAlignment="1">
      <alignment horizontal="right"/>
    </xf>
    <xf numFmtId="3" fontId="0" fillId="13" borderId="7" xfId="0" applyNumberFormat="1" applyFill="1" applyBorder="1" applyAlignment="1">
      <alignment horizontal="right"/>
    </xf>
    <xf numFmtId="0" fontId="5" fillId="13" borderId="1" xfId="0" applyFont="1" applyFill="1" applyBorder="1"/>
    <xf numFmtId="3" fontId="0" fillId="13" borderId="8" xfId="0" applyNumberFormat="1" applyFill="1" applyBorder="1" applyAlignment="1">
      <alignment horizontal="right"/>
    </xf>
    <xf numFmtId="3" fontId="6" fillId="13" borderId="12" xfId="0" applyNumberFormat="1" applyFont="1" applyFill="1" applyBorder="1" applyAlignment="1">
      <alignment horizontal="right"/>
    </xf>
    <xf numFmtId="3" fontId="0" fillId="0" borderId="0" xfId="0" applyNumberFormat="1"/>
    <xf numFmtId="0" fontId="19" fillId="10" borderId="0" xfId="0" applyFont="1" applyFill="1" applyAlignment="1">
      <alignment horizontal="center"/>
    </xf>
    <xf numFmtId="0" fontId="0" fillId="10" borderId="0" xfId="0" applyFill="1" applyAlignment="1">
      <alignment horizontal="center"/>
    </xf>
    <xf numFmtId="0" fontId="5" fillId="10" borderId="0" xfId="0" applyFont="1" applyFill="1" applyAlignment="1">
      <alignment horizontal="center"/>
    </xf>
    <xf numFmtId="0" fontId="90" fillId="10" borderId="0" xfId="0" applyFont="1" applyFill="1" applyBorder="1" applyAlignment="1">
      <alignment wrapText="1"/>
    </xf>
    <xf numFmtId="0" fontId="5" fillId="10" borderId="0" xfId="0" applyFont="1" applyFill="1" applyBorder="1"/>
    <xf numFmtId="0" fontId="19" fillId="10" borderId="0" xfId="0" applyFont="1" applyFill="1" applyAlignment="1">
      <alignment horizontal="left"/>
    </xf>
    <xf numFmtId="0" fontId="75" fillId="10" borderId="0" xfId="0" applyFont="1" applyFill="1" applyBorder="1"/>
    <xf numFmtId="0" fontId="5" fillId="10" borderId="0" xfId="0" applyFont="1" applyFill="1" applyBorder="1" applyAlignment="1">
      <alignment horizontal="left"/>
    </xf>
    <xf numFmtId="0" fontId="5" fillId="10" borderId="0" xfId="0" applyFont="1" applyFill="1" applyAlignment="1">
      <alignment horizontal="left"/>
    </xf>
    <xf numFmtId="0" fontId="75" fillId="10" borderId="0" xfId="0" applyFont="1" applyFill="1"/>
    <xf numFmtId="0" fontId="7" fillId="10" borderId="0" xfId="0" applyFont="1" applyFill="1" applyAlignment="1">
      <alignment horizontal="left"/>
    </xf>
    <xf numFmtId="0" fontId="0" fillId="12" borderId="226" xfId="0" applyFill="1" applyBorder="1"/>
    <xf numFmtId="0" fontId="0" fillId="12" borderId="241" xfId="0" applyFill="1" applyBorder="1"/>
    <xf numFmtId="0" fontId="0" fillId="10" borderId="0" xfId="0" applyFill="1" applyBorder="1"/>
    <xf numFmtId="0" fontId="0" fillId="10" borderId="1" xfId="0" applyFill="1" applyBorder="1" applyAlignment="1">
      <alignment horizontal="left" vertical="top"/>
    </xf>
    <xf numFmtId="0" fontId="16" fillId="16" borderId="0" xfId="0" applyFont="1" applyFill="1" applyBorder="1"/>
    <xf numFmtId="0" fontId="6" fillId="12" borderId="31" xfId="0" applyFont="1" applyFill="1" applyBorder="1" applyAlignment="1">
      <alignment horizontal="center"/>
    </xf>
    <xf numFmtId="0" fontId="6" fillId="12" borderId="30" xfId="0" applyFont="1" applyFill="1" applyBorder="1" applyAlignment="1">
      <alignment horizontal="center"/>
    </xf>
    <xf numFmtId="0" fontId="0" fillId="9" borderId="0" xfId="0" applyFill="1"/>
    <xf numFmtId="0" fontId="11" fillId="9" borderId="0" xfId="0" applyFont="1" applyFill="1"/>
    <xf numFmtId="0" fontId="0" fillId="12" borderId="5" xfId="0" applyFill="1" applyBorder="1"/>
    <xf numFmtId="0" fontId="0" fillId="12" borderId="6" xfId="0" applyFill="1" applyBorder="1"/>
    <xf numFmtId="0" fontId="49" fillId="12" borderId="1" xfId="0" applyFont="1" applyFill="1" applyBorder="1"/>
    <xf numFmtId="0" fontId="8" fillId="12" borderId="0" xfId="0" applyFont="1" applyFill="1" applyBorder="1"/>
    <xf numFmtId="0" fontId="0" fillId="12" borderId="0" xfId="0" applyFill="1" applyBorder="1"/>
    <xf numFmtId="0" fontId="0" fillId="12" borderId="3" xfId="0" applyFill="1" applyBorder="1"/>
    <xf numFmtId="0" fontId="0" fillId="12" borderId="1" xfId="0" applyFill="1" applyBorder="1"/>
    <xf numFmtId="0" fontId="0" fillId="12" borderId="1" xfId="0" applyFill="1" applyBorder="1" applyAlignment="1"/>
    <xf numFmtId="0" fontId="0" fillId="12" borderId="8" xfId="0" applyFill="1" applyBorder="1" applyAlignment="1"/>
    <xf numFmtId="0" fontId="0" fillId="12" borderId="128" xfId="0" applyFill="1" applyBorder="1" applyAlignment="1"/>
    <xf numFmtId="0" fontId="0" fillId="12" borderId="136" xfId="0" applyFill="1" applyBorder="1" applyAlignment="1"/>
    <xf numFmtId="0" fontId="0" fillId="10" borderId="172" xfId="0" applyFill="1" applyBorder="1" applyAlignment="1"/>
    <xf numFmtId="0" fontId="0" fillId="10" borderId="156" xfId="0" applyFill="1" applyBorder="1" applyAlignment="1"/>
    <xf numFmtId="0" fontId="0" fillId="10" borderId="191" xfId="0" applyFill="1" applyBorder="1" applyAlignment="1"/>
    <xf numFmtId="0" fontId="0" fillId="10" borderId="187" xfId="0" applyFill="1" applyBorder="1" applyAlignment="1"/>
    <xf numFmtId="0" fontId="0" fillId="12" borderId="131" xfId="0" applyFill="1" applyBorder="1" applyAlignment="1"/>
    <xf numFmtId="0" fontId="0" fillId="12" borderId="129" xfId="0" applyFill="1" applyBorder="1" applyAlignment="1"/>
    <xf numFmtId="168" fontId="6" fillId="13" borderId="31" xfId="0" applyNumberFormat="1" applyFont="1" applyFill="1" applyBorder="1" applyAlignment="1" applyProtection="1">
      <alignment vertical="center"/>
    </xf>
    <xf numFmtId="168" fontId="6" fillId="13" borderId="13" xfId="0" applyNumberFormat="1" applyFont="1" applyFill="1" applyBorder="1" applyAlignment="1" applyProtection="1">
      <alignment vertical="center"/>
    </xf>
    <xf numFmtId="168" fontId="6" fillId="13" borderId="41" xfId="0" applyNumberFormat="1" applyFont="1" applyFill="1" applyBorder="1" applyAlignment="1" applyProtection="1">
      <alignment vertical="center"/>
    </xf>
    <xf numFmtId="168" fontId="6" fillId="13" borderId="44" xfId="0" applyNumberFormat="1" applyFont="1" applyFill="1" applyBorder="1" applyAlignment="1" applyProtection="1">
      <alignment vertical="center"/>
    </xf>
    <xf numFmtId="168" fontId="6" fillId="13" borderId="42" xfId="0" applyNumberFormat="1" applyFont="1" applyFill="1" applyBorder="1" applyAlignment="1" applyProtection="1">
      <alignment vertical="center"/>
    </xf>
    <xf numFmtId="0" fontId="0" fillId="12" borderId="0" xfId="0" applyFill="1" applyBorder="1" applyAlignment="1"/>
    <xf numFmtId="168" fontId="6" fillId="12" borderId="1" xfId="0" applyNumberFormat="1" applyFont="1" applyFill="1" applyBorder="1" applyAlignment="1" applyProtection="1">
      <alignment vertical="center"/>
    </xf>
    <xf numFmtId="168" fontId="6" fillId="12" borderId="0" xfId="0" applyNumberFormat="1" applyFont="1" applyFill="1" applyBorder="1" applyAlignment="1" applyProtection="1">
      <alignment vertical="center"/>
    </xf>
    <xf numFmtId="168" fontId="6" fillId="12" borderId="3" xfId="0" applyNumberFormat="1" applyFont="1" applyFill="1" applyBorder="1" applyAlignment="1" applyProtection="1">
      <alignment vertical="center"/>
    </xf>
    <xf numFmtId="0" fontId="0" fillId="10" borderId="1" xfId="0" applyFill="1" applyBorder="1" applyAlignment="1">
      <alignment vertical="top" wrapText="1"/>
    </xf>
    <xf numFmtId="0" fontId="0" fillId="10" borderId="0" xfId="0" applyFill="1" applyBorder="1" applyAlignment="1">
      <alignment vertical="top" wrapText="1"/>
    </xf>
    <xf numFmtId="0" fontId="0" fillId="9" borderId="0" xfId="0" applyFill="1" applyBorder="1" applyAlignment="1">
      <alignment vertical="top" wrapText="1"/>
    </xf>
    <xf numFmtId="0" fontId="17" fillId="10" borderId="0" xfId="0" applyFont="1" applyFill="1" applyBorder="1" applyAlignment="1">
      <alignment vertical="top" wrapText="1"/>
    </xf>
    <xf numFmtId="0" fontId="0" fillId="12" borderId="2" xfId="0" applyFill="1" applyBorder="1" applyAlignment="1">
      <alignment vertical="top" wrapText="1"/>
    </xf>
    <xf numFmtId="0" fontId="0" fillId="12" borderId="11" xfId="0" applyFill="1" applyBorder="1" applyAlignment="1">
      <alignment vertical="top" wrapText="1"/>
    </xf>
    <xf numFmtId="0" fontId="0" fillId="12" borderId="0" xfId="0" applyFill="1" applyBorder="1" applyAlignment="1">
      <alignment horizontal="right"/>
    </xf>
    <xf numFmtId="0" fontId="0" fillId="12" borderId="3" xfId="0" applyFill="1" applyBorder="1" applyAlignment="1"/>
    <xf numFmtId="0" fontId="0" fillId="12" borderId="4" xfId="0" applyFill="1" applyBorder="1" applyAlignment="1">
      <alignment vertical="top" wrapText="1"/>
    </xf>
    <xf numFmtId="0" fontId="0" fillId="10" borderId="0" xfId="0" applyFill="1" applyBorder="1" applyAlignment="1">
      <alignment horizontal="left" vertical="top"/>
    </xf>
    <xf numFmtId="0" fontId="6" fillId="12" borderId="1" xfId="0" applyFont="1" applyFill="1" applyBorder="1" applyAlignment="1"/>
    <xf numFmtId="168" fontId="6" fillId="12" borderId="8" xfId="0" applyNumberFormat="1" applyFont="1" applyFill="1" applyBorder="1" applyAlignment="1" applyProtection="1">
      <alignment vertical="center"/>
    </xf>
    <xf numFmtId="0" fontId="0" fillId="10" borderId="2" xfId="0" applyFill="1" applyBorder="1" applyAlignment="1">
      <alignment vertical="top" wrapText="1"/>
    </xf>
    <xf numFmtId="0" fontId="0" fillId="10" borderId="11" xfId="0" applyFill="1" applyBorder="1" applyAlignment="1">
      <alignment vertical="top" wrapText="1"/>
    </xf>
    <xf numFmtId="4" fontId="0" fillId="12" borderId="0" xfId="0" applyNumberFormat="1" applyFill="1" applyBorder="1" applyAlignment="1"/>
    <xf numFmtId="4" fontId="0" fillId="12" borderId="3" xfId="0" applyNumberFormat="1" applyFill="1" applyBorder="1" applyAlignment="1"/>
    <xf numFmtId="0" fontId="72" fillId="0" borderId="0" xfId="0" applyFont="1" applyFill="1" applyBorder="1"/>
    <xf numFmtId="0" fontId="72" fillId="0" borderId="0" xfId="0" applyFont="1" applyBorder="1"/>
    <xf numFmtId="0" fontId="83" fillId="0" borderId="5" xfId="0" applyFont="1" applyFill="1" applyBorder="1"/>
    <xf numFmtId="0" fontId="72" fillId="0" borderId="6" xfId="0" applyFont="1" applyFill="1" applyBorder="1"/>
    <xf numFmtId="0" fontId="72" fillId="0" borderId="0" xfId="0" applyFont="1"/>
    <xf numFmtId="0" fontId="86" fillId="0" borderId="37" xfId="0" applyFont="1" applyFill="1" applyBorder="1" applyAlignment="1">
      <alignment horizontal="left"/>
    </xf>
    <xf numFmtId="0" fontId="92" fillId="0" borderId="0" xfId="0" applyFont="1"/>
    <xf numFmtId="0" fontId="86" fillId="0" borderId="38" xfId="0" applyFont="1" applyFill="1" applyBorder="1" applyAlignment="1">
      <alignment horizontal="left"/>
    </xf>
    <xf numFmtId="0" fontId="86" fillId="0" borderId="38" xfId="0" applyFont="1" applyFill="1" applyBorder="1"/>
    <xf numFmtId="0" fontId="86" fillId="0" borderId="178" xfId="0" applyFont="1" applyFill="1" applyBorder="1"/>
    <xf numFmtId="0" fontId="86" fillId="0" borderId="178" xfId="0" applyFont="1" applyFill="1" applyBorder="1"/>
    <xf numFmtId="0" fontId="92" fillId="0" borderId="178" xfId="0" applyFont="1" applyFill="1" applyBorder="1"/>
    <xf numFmtId="0" fontId="93" fillId="9" borderId="0" xfId="0" applyFont="1" applyFill="1" applyProtection="1">
      <protection hidden="1"/>
    </xf>
    <xf numFmtId="0" fontId="94" fillId="9" borderId="0" xfId="0" applyFont="1" applyFill="1" applyBorder="1" applyProtection="1">
      <protection hidden="1"/>
    </xf>
    <xf numFmtId="0" fontId="93" fillId="9" borderId="0" xfId="0" applyFont="1" applyFill="1" applyAlignment="1" applyProtection="1">
      <alignment horizontal="center"/>
      <protection hidden="1"/>
    </xf>
    <xf numFmtId="0" fontId="93" fillId="0" borderId="0" xfId="0" applyFont="1" applyProtection="1">
      <protection hidden="1"/>
    </xf>
    <xf numFmtId="0" fontId="93" fillId="0" borderId="0" xfId="0" applyFont="1" applyBorder="1" applyProtection="1">
      <protection hidden="1"/>
    </xf>
    <xf numFmtId="4" fontId="93" fillId="0" borderId="0" xfId="0" applyNumberFormat="1" applyFont="1" applyProtection="1">
      <protection hidden="1"/>
    </xf>
    <xf numFmtId="0" fontId="95" fillId="9" borderId="0" xfId="0" applyFont="1" applyFill="1" applyProtection="1">
      <protection hidden="1"/>
    </xf>
    <xf numFmtId="0" fontId="96" fillId="9" borderId="0" xfId="0" applyFont="1" applyFill="1" applyBorder="1" applyProtection="1">
      <protection hidden="1"/>
    </xf>
    <xf numFmtId="0" fontId="95" fillId="9" borderId="0" xfId="0" applyFont="1" applyFill="1" applyAlignment="1" applyProtection="1">
      <alignment horizontal="center"/>
      <protection hidden="1"/>
    </xf>
    <xf numFmtId="0" fontId="95" fillId="0" borderId="0" xfId="0" applyFont="1" applyProtection="1">
      <protection hidden="1"/>
    </xf>
    <xf numFmtId="0" fontId="95" fillId="0" borderId="0" xfId="0" applyFont="1" applyBorder="1" applyProtection="1">
      <protection hidden="1"/>
    </xf>
    <xf numFmtId="4" fontId="95" fillId="0" borderId="0" xfId="0" applyNumberFormat="1" applyFont="1" applyProtection="1">
      <protection hidden="1"/>
    </xf>
    <xf numFmtId="0" fontId="83" fillId="0" borderId="0" xfId="0" applyFont="1" applyProtection="1">
      <protection hidden="1"/>
    </xf>
    <xf numFmtId="0" fontId="72" fillId="0" borderId="0" xfId="0" applyFont="1" applyBorder="1" applyProtection="1">
      <protection hidden="1"/>
    </xf>
    <xf numFmtId="0" fontId="83" fillId="0" borderId="0" xfId="0" applyFont="1" applyBorder="1" applyProtection="1">
      <protection hidden="1"/>
    </xf>
    <xf numFmtId="4" fontId="83" fillId="0" borderId="0" xfId="0" applyNumberFormat="1" applyFont="1" applyProtection="1">
      <protection hidden="1"/>
    </xf>
    <xf numFmtId="0" fontId="83" fillId="0" borderId="10" xfId="0" applyFont="1" applyBorder="1" applyAlignment="1" applyProtection="1">
      <alignment horizontal="left"/>
      <protection hidden="1"/>
    </xf>
    <xf numFmtId="0" fontId="83" fillId="0" borderId="45" xfId="0" applyFont="1" applyBorder="1" applyAlignment="1" applyProtection="1">
      <alignment horizontal="center"/>
      <protection hidden="1"/>
    </xf>
    <xf numFmtId="0" fontId="83" fillId="0" borderId="0" xfId="0" applyFont="1" applyBorder="1" applyAlignment="1" applyProtection="1">
      <alignment horizontal="center"/>
      <protection hidden="1"/>
    </xf>
    <xf numFmtId="0" fontId="72" fillId="0" borderId="0" xfId="0" applyFont="1" applyProtection="1">
      <protection hidden="1"/>
    </xf>
    <xf numFmtId="4" fontId="72" fillId="0" borderId="0" xfId="0" applyNumberFormat="1" applyFont="1" applyProtection="1">
      <protection hidden="1"/>
    </xf>
    <xf numFmtId="0" fontId="83" fillId="0" borderId="0" xfId="0" applyFont="1" applyAlignment="1" applyProtection="1">
      <alignment horizontal="center"/>
      <protection hidden="1"/>
    </xf>
    <xf numFmtId="0" fontId="86" fillId="0" borderId="5" xfId="0" applyFont="1" applyFill="1" applyBorder="1"/>
    <xf numFmtId="0" fontId="86" fillId="0" borderId="6" xfId="0" applyFont="1" applyFill="1" applyBorder="1"/>
    <xf numFmtId="0" fontId="92" fillId="0" borderId="6" xfId="0" applyFont="1" applyFill="1" applyBorder="1"/>
    <xf numFmtId="0" fontId="92" fillId="0" borderId="9" xfId="0" applyFont="1" applyFill="1" applyBorder="1"/>
    <xf numFmtId="0" fontId="86" fillId="0" borderId="0" xfId="0" applyFont="1"/>
    <xf numFmtId="4" fontId="92" fillId="0" borderId="0" xfId="0" applyNumberFormat="1" applyFont="1"/>
    <xf numFmtId="0" fontId="86" fillId="10" borderId="1" xfId="0" applyFont="1" applyFill="1" applyBorder="1"/>
    <xf numFmtId="0" fontId="86" fillId="10" borderId="0" xfId="0" applyFont="1" applyFill="1" applyBorder="1"/>
    <xf numFmtId="0" fontId="92" fillId="10" borderId="0" xfId="0" applyFont="1" applyFill="1" applyBorder="1"/>
    <xf numFmtId="0" fontId="92" fillId="10" borderId="3" xfId="0" applyFont="1" applyFill="1" applyBorder="1"/>
    <xf numFmtId="0" fontId="86" fillId="0" borderId="2" xfId="0" applyFont="1" applyFill="1" applyBorder="1"/>
    <xf numFmtId="0" fontId="86" fillId="0" borderId="11" xfId="0" applyFont="1" applyFill="1" applyBorder="1"/>
    <xf numFmtId="0" fontId="92" fillId="0" borderId="11" xfId="0" applyFont="1" applyFill="1" applyBorder="1"/>
    <xf numFmtId="0" fontId="92" fillId="0" borderId="4" xfId="0" applyFont="1" applyFill="1" applyBorder="1"/>
    <xf numFmtId="0" fontId="86" fillId="0" borderId="13" xfId="0" applyFont="1" applyFill="1" applyBorder="1" applyAlignment="1">
      <alignment horizontal="center" vertical="center"/>
    </xf>
    <xf numFmtId="0" fontId="96" fillId="0" borderId="0" xfId="0" applyFont="1" applyBorder="1" applyAlignment="1">
      <alignment horizontal="center"/>
    </xf>
    <xf numFmtId="0" fontId="86" fillId="0" borderId="13" xfId="0" applyFont="1" applyBorder="1" applyAlignment="1" applyProtection="1">
      <alignment horizontal="center"/>
      <protection hidden="1"/>
    </xf>
    <xf numFmtId="0" fontId="86" fillId="0" borderId="30" xfId="0" applyFont="1" applyBorder="1" applyAlignment="1" applyProtection="1">
      <alignment horizontal="center"/>
      <protection hidden="1"/>
    </xf>
    <xf numFmtId="0" fontId="86" fillId="0" borderId="37" xfId="0" applyFont="1" applyFill="1" applyBorder="1"/>
    <xf numFmtId="0" fontId="86" fillId="0" borderId="32" xfId="0" applyFont="1" applyFill="1" applyBorder="1"/>
    <xf numFmtId="0" fontId="86" fillId="0" borderId="28" xfId="0" applyFont="1" applyFill="1" applyBorder="1"/>
    <xf numFmtId="0" fontId="86" fillId="0" borderId="3" xfId="0" applyFont="1" applyFill="1" applyBorder="1" applyAlignment="1">
      <alignment horizontal="center" vertical="center"/>
    </xf>
    <xf numFmtId="0" fontId="92" fillId="0" borderId="0" xfId="0" applyFont="1" applyFill="1" applyBorder="1"/>
    <xf numFmtId="0" fontId="86" fillId="0" borderId="180" xfId="0" applyFont="1" applyFill="1" applyBorder="1"/>
    <xf numFmtId="0" fontId="96" fillId="0" borderId="0" xfId="0" applyFont="1" applyFill="1" applyBorder="1"/>
    <xf numFmtId="4" fontId="92" fillId="0" borderId="0" xfId="0" applyNumberFormat="1" applyFont="1" applyFill="1"/>
    <xf numFmtId="0" fontId="92" fillId="0" borderId="0" xfId="0" applyFont="1" applyFill="1"/>
    <xf numFmtId="0" fontId="95" fillId="0" borderId="0" xfId="0" applyFont="1" applyFill="1" applyBorder="1"/>
    <xf numFmtId="4" fontId="86" fillId="0" borderId="0" xfId="0" applyNumberFormat="1" applyFont="1" applyFill="1"/>
    <xf numFmtId="0" fontId="86" fillId="0" borderId="0" xfId="0" applyFont="1" applyFill="1"/>
    <xf numFmtId="0" fontId="86" fillId="0" borderId="38" xfId="0" quotePrefix="1" applyFont="1" applyFill="1" applyBorder="1"/>
    <xf numFmtId="0" fontId="92" fillId="0" borderId="38" xfId="0" applyFont="1" applyFill="1" applyBorder="1"/>
    <xf numFmtId="0" fontId="92" fillId="0" borderId="32" xfId="0" applyFont="1" applyFill="1" applyBorder="1"/>
    <xf numFmtId="0" fontId="92" fillId="0" borderId="28" xfId="0" applyFont="1" applyFill="1" applyBorder="1"/>
    <xf numFmtId="0" fontId="92" fillId="0" borderId="38" xfId="0" applyFont="1" applyFill="1" applyBorder="1" applyAlignment="1"/>
    <xf numFmtId="4" fontId="92" fillId="0" borderId="0" xfId="0" applyNumberFormat="1" applyFont="1" applyFill="1" applyBorder="1"/>
    <xf numFmtId="0" fontId="86" fillId="0" borderId="38" xfId="0" applyFont="1" applyFill="1" applyBorder="1" applyAlignment="1"/>
    <xf numFmtId="0" fontId="86" fillId="0" borderId="28" xfId="0" applyFont="1" applyFill="1" applyBorder="1"/>
    <xf numFmtId="0" fontId="92" fillId="0" borderId="180" xfId="0" applyFont="1" applyFill="1" applyBorder="1"/>
    <xf numFmtId="0" fontId="86" fillId="0" borderId="39" xfId="0" applyFont="1" applyFill="1" applyBorder="1"/>
    <xf numFmtId="0" fontId="86" fillId="0" borderId="40" xfId="0" applyFont="1" applyFill="1" applyBorder="1"/>
    <xf numFmtId="0" fontId="86" fillId="0" borderId="29" xfId="0" applyFont="1" applyFill="1" applyBorder="1"/>
    <xf numFmtId="0" fontId="86" fillId="0" borderId="14" xfId="0" applyFont="1" applyFill="1" applyBorder="1"/>
    <xf numFmtId="0" fontId="92" fillId="0" borderId="14" xfId="0" applyFont="1" applyFill="1" applyBorder="1"/>
    <xf numFmtId="0" fontId="92" fillId="0" borderId="40" xfId="0" applyFont="1" applyFill="1" applyBorder="1"/>
    <xf numFmtId="0" fontId="86" fillId="0" borderId="1" xfId="0" applyFont="1" applyFill="1" applyBorder="1"/>
    <xf numFmtId="0" fontId="86" fillId="0" borderId="3" xfId="0" applyFont="1" applyFill="1" applyBorder="1"/>
    <xf numFmtId="0" fontId="86" fillId="0" borderId="8" xfId="0" applyFont="1" applyFill="1" applyBorder="1"/>
    <xf numFmtId="0" fontId="86" fillId="0" borderId="0" xfId="0" applyFont="1" applyFill="1" applyBorder="1"/>
    <xf numFmtId="0" fontId="92" fillId="0" borderId="3" xfId="0" applyFont="1" applyFill="1" applyBorder="1"/>
    <xf numFmtId="0" fontId="92" fillId="0" borderId="8" xfId="0" applyFont="1" applyFill="1" applyBorder="1"/>
    <xf numFmtId="0" fontId="86" fillId="0" borderId="31" xfId="0" applyFont="1" applyFill="1" applyBorder="1"/>
    <xf numFmtId="0" fontId="86" fillId="0" borderId="30" xfId="0" applyFont="1" applyFill="1" applyBorder="1"/>
    <xf numFmtId="0" fontId="86" fillId="0" borderId="13" xfId="0" applyFont="1" applyFill="1" applyBorder="1"/>
    <xf numFmtId="0" fontId="86" fillId="0" borderId="80" xfId="0" applyFont="1" applyFill="1" applyBorder="1"/>
    <xf numFmtId="0" fontId="92" fillId="0" borderId="80" xfId="0" applyFont="1" applyFill="1" applyBorder="1"/>
    <xf numFmtId="0" fontId="92" fillId="0" borderId="30" xfId="0" applyFont="1" applyFill="1" applyBorder="1"/>
    <xf numFmtId="0" fontId="92" fillId="0" borderId="13" xfId="0" applyFont="1" applyFill="1" applyBorder="1"/>
    <xf numFmtId="0" fontId="83" fillId="0" borderId="6" xfId="0" applyFont="1" applyFill="1" applyBorder="1"/>
    <xf numFmtId="4" fontId="72" fillId="0" borderId="0" xfId="0" applyNumberFormat="1" applyFont="1"/>
    <xf numFmtId="0" fontId="97" fillId="2" borderId="1" xfId="0" applyFont="1" applyFill="1" applyBorder="1"/>
    <xf numFmtId="0" fontId="97" fillId="2" borderId="3" xfId="0" applyFont="1" applyFill="1" applyBorder="1"/>
    <xf numFmtId="0" fontId="97" fillId="2" borderId="8" xfId="0" applyFont="1" applyFill="1" applyBorder="1"/>
    <xf numFmtId="0" fontId="97" fillId="2" borderId="0" xfId="0" applyFont="1" applyFill="1" applyBorder="1"/>
    <xf numFmtId="0" fontId="98" fillId="2" borderId="0" xfId="0" applyFont="1" applyFill="1" applyBorder="1"/>
    <xf numFmtId="0" fontId="97" fillId="2" borderId="3" xfId="0" applyFont="1" applyFill="1" applyBorder="1" applyAlignment="1">
      <alignment horizontal="center"/>
    </xf>
    <xf numFmtId="4" fontId="98" fillId="0" borderId="0" xfId="0" applyNumberFormat="1" applyFont="1"/>
    <xf numFmtId="0" fontId="98" fillId="0" borderId="0" xfId="0" applyFont="1"/>
    <xf numFmtId="0" fontId="83" fillId="0" borderId="0" xfId="0" applyFont="1" applyFill="1"/>
    <xf numFmtId="0" fontId="72" fillId="0" borderId="0" xfId="0" applyFont="1" applyFill="1"/>
    <xf numFmtId="4" fontId="83" fillId="0" borderId="0" xfId="0" applyNumberFormat="1" applyFont="1"/>
    <xf numFmtId="4" fontId="83" fillId="0" borderId="0" xfId="0" applyNumberFormat="1" applyFont="1" applyBorder="1"/>
    <xf numFmtId="4" fontId="99" fillId="0" borderId="0" xfId="0" applyNumberFormat="1" applyFont="1" applyFill="1"/>
    <xf numFmtId="4" fontId="83" fillId="0" borderId="0" xfId="0" applyNumberFormat="1" applyFont="1" applyFill="1"/>
    <xf numFmtId="4" fontId="83" fillId="0" borderId="0" xfId="0" applyNumberFormat="1" applyFont="1" applyFill="1" applyBorder="1"/>
    <xf numFmtId="4" fontId="72" fillId="0" borderId="0" xfId="0" applyNumberFormat="1" applyFont="1" applyFill="1"/>
    <xf numFmtId="0" fontId="83" fillId="0" borderId="0" xfId="0" applyFont="1" applyFill="1" applyBorder="1"/>
    <xf numFmtId="0" fontId="83" fillId="0" borderId="0" xfId="0" applyNumberFormat="1" applyFont="1" applyFill="1" applyBorder="1" applyAlignment="1">
      <alignment horizontal="center" vertical="center"/>
    </xf>
    <xf numFmtId="0" fontId="83" fillId="0" borderId="0" xfId="0" applyNumberFormat="1" applyFont="1" applyFill="1" applyBorder="1" applyAlignment="1">
      <alignment horizontal="center" vertical="center" wrapText="1"/>
    </xf>
    <xf numFmtId="0" fontId="83" fillId="0" borderId="0" xfId="0" applyFont="1" applyFill="1" applyBorder="1" applyAlignment="1" applyProtection="1">
      <alignment horizontal="center"/>
      <protection hidden="1"/>
    </xf>
    <xf numFmtId="4" fontId="95" fillId="0" borderId="0" xfId="0" applyNumberFormat="1" applyFont="1" applyFill="1" applyBorder="1" applyAlignment="1">
      <alignment horizontal="center"/>
    </xf>
    <xf numFmtId="4" fontId="86" fillId="0" borderId="0" xfId="0" applyNumberFormat="1" applyFont="1" applyFill="1" applyBorder="1"/>
    <xf numFmtId="4" fontId="83" fillId="0" borderId="0" xfId="0" applyNumberFormat="1" applyFont="1" applyFill="1" applyBorder="1" applyAlignment="1">
      <alignment horizontal="right"/>
    </xf>
    <xf numFmtId="4" fontId="72" fillId="0" borderId="0" xfId="0" applyNumberFormat="1" applyFont="1" applyFill="1" applyBorder="1"/>
    <xf numFmtId="0" fontId="83" fillId="0" borderId="0" xfId="0" applyFont="1"/>
    <xf numFmtId="0" fontId="83" fillId="0" borderId="0" xfId="0" applyFont="1" applyBorder="1"/>
    <xf numFmtId="0" fontId="86" fillId="0" borderId="0" xfId="0" applyFont="1" applyBorder="1"/>
    <xf numFmtId="0" fontId="93" fillId="10" borderId="0" xfId="0" applyFont="1" applyFill="1"/>
    <xf numFmtId="0" fontId="83" fillId="10" borderId="1" xfId="0" applyFont="1" applyFill="1" applyBorder="1"/>
    <xf numFmtId="0" fontId="83" fillId="10" borderId="0" xfId="0" applyFont="1" applyFill="1" applyBorder="1"/>
    <xf numFmtId="0" fontId="72" fillId="10" borderId="0" xfId="0" applyFont="1" applyFill="1" applyBorder="1"/>
    <xf numFmtId="0" fontId="92" fillId="0" borderId="12" xfId="0" applyFont="1" applyFill="1" applyBorder="1"/>
    <xf numFmtId="3" fontId="83" fillId="0" borderId="0" xfId="0" applyNumberFormat="1" applyFont="1" applyFill="1" applyBorder="1" applyAlignment="1">
      <alignment horizontal="right"/>
    </xf>
    <xf numFmtId="0" fontId="83" fillId="0" borderId="0" xfId="0" applyFont="1" applyFill="1" applyBorder="1" applyAlignment="1">
      <alignment horizontal="right"/>
    </xf>
    <xf numFmtId="0" fontId="72" fillId="10" borderId="0" xfId="0" applyFont="1" applyFill="1"/>
    <xf numFmtId="4" fontId="92" fillId="10" borderId="0" xfId="0" applyNumberFormat="1" applyFont="1" applyFill="1" applyBorder="1"/>
    <xf numFmtId="0" fontId="6" fillId="13" borderId="31" xfId="0" applyFont="1" applyFill="1" applyBorder="1" applyAlignment="1">
      <alignment horizontal="center" vertical="center" wrapText="1"/>
    </xf>
    <xf numFmtId="0" fontId="80" fillId="10" borderId="31" xfId="0" applyFont="1" applyFill="1" applyBorder="1" applyAlignment="1">
      <alignment horizontal="center" vertical="center" wrapText="1"/>
    </xf>
    <xf numFmtId="0" fontId="0" fillId="12" borderId="9" xfId="0" applyFill="1" applyBorder="1"/>
    <xf numFmtId="0" fontId="0" fillId="12" borderId="243" xfId="0" applyFill="1" applyBorder="1" applyAlignment="1"/>
    <xf numFmtId="0" fontId="0" fillId="10" borderId="192" xfId="0" applyFill="1" applyBorder="1" applyAlignment="1"/>
    <xf numFmtId="0" fontId="0" fillId="10" borderId="1" xfId="0" applyFill="1" applyBorder="1"/>
    <xf numFmtId="0" fontId="0" fillId="10" borderId="3" xfId="0" applyFill="1" applyBorder="1" applyAlignment="1">
      <alignment vertical="top" wrapText="1"/>
    </xf>
    <xf numFmtId="0" fontId="101" fillId="10" borderId="0" xfId="0" applyFont="1" applyFill="1" applyAlignment="1">
      <alignment horizontal="right"/>
    </xf>
    <xf numFmtId="0" fontId="0" fillId="12" borderId="0" xfId="0" applyFill="1" applyBorder="1"/>
    <xf numFmtId="0" fontId="0" fillId="0" borderId="0" xfId="0" applyFill="1" applyBorder="1"/>
    <xf numFmtId="0" fontId="72" fillId="10" borderId="0" xfId="0" quotePrefix="1" applyFont="1" applyFill="1" applyBorder="1" applyAlignment="1">
      <alignment vertical="top" wrapText="1"/>
    </xf>
    <xf numFmtId="0" fontId="72" fillId="0" borderId="176" xfId="0" applyFont="1" applyFill="1" applyBorder="1" applyAlignment="1">
      <alignment vertical="top" wrapText="1"/>
    </xf>
    <xf numFmtId="0" fontId="72" fillId="0" borderId="176" xfId="0" applyFont="1" applyFill="1" applyBorder="1" applyAlignment="1">
      <alignment wrapText="1"/>
    </xf>
    <xf numFmtId="0" fontId="72" fillId="0" borderId="176" xfId="0" applyFont="1" applyFill="1" applyBorder="1"/>
    <xf numFmtId="0" fontId="72" fillId="0" borderId="176" xfId="0" applyFont="1" applyFill="1" applyBorder="1" applyAlignment="1">
      <alignment horizontal="left"/>
    </xf>
    <xf numFmtId="0" fontId="83" fillId="0" borderId="0" xfId="0" applyFont="1" applyFill="1" applyProtection="1">
      <protection hidden="1"/>
    </xf>
    <xf numFmtId="0" fontId="13" fillId="9" borderId="0" xfId="0" applyFont="1" applyFill="1" applyAlignment="1" applyProtection="1">
      <alignment horizontal="left"/>
      <protection hidden="1"/>
    </xf>
    <xf numFmtId="0" fontId="13" fillId="9" borderId="0" xfId="0" applyFont="1" applyFill="1"/>
    <xf numFmtId="0" fontId="6" fillId="9" borderId="0" xfId="0" applyFont="1" applyFill="1" applyProtection="1">
      <protection hidden="1"/>
    </xf>
    <xf numFmtId="0" fontId="5" fillId="9" borderId="0" xfId="0" applyFont="1" applyFill="1"/>
    <xf numFmtId="0" fontId="5" fillId="9" borderId="0" xfId="0" applyFont="1" applyFill="1"/>
    <xf numFmtId="0" fontId="86" fillId="0" borderId="249" xfId="0" applyFont="1" applyFill="1" applyBorder="1"/>
    <xf numFmtId="0" fontId="92" fillId="0" borderId="249" xfId="0" applyFont="1" applyFill="1" applyBorder="1"/>
    <xf numFmtId="0" fontId="86" fillId="0" borderId="251" xfId="0" applyFont="1" applyFill="1" applyBorder="1"/>
    <xf numFmtId="0" fontId="92" fillId="0" borderId="251" xfId="0" applyFont="1" applyFill="1" applyBorder="1"/>
    <xf numFmtId="4" fontId="72" fillId="10" borderId="0" xfId="0" applyNumberFormat="1" applyFont="1" applyFill="1" applyBorder="1"/>
    <xf numFmtId="0" fontId="86" fillId="10" borderId="0" xfId="0" applyFont="1" applyFill="1" applyBorder="1" applyAlignment="1" applyProtection="1">
      <alignment horizontal="center"/>
      <protection hidden="1"/>
    </xf>
    <xf numFmtId="4" fontId="86" fillId="10" borderId="0" xfId="0" applyNumberFormat="1" applyFont="1" applyFill="1" applyBorder="1"/>
    <xf numFmtId="0" fontId="15" fillId="0" borderId="0" xfId="0" applyFont="1" applyAlignment="1">
      <alignment vertical="center"/>
    </xf>
    <xf numFmtId="0" fontId="0" fillId="0" borderId="0" xfId="0" applyBorder="1" applyAlignment="1">
      <alignment vertical="center"/>
    </xf>
    <xf numFmtId="0" fontId="0" fillId="0" borderId="0" xfId="0" applyAlignment="1">
      <alignment vertical="center"/>
    </xf>
    <xf numFmtId="0" fontId="0" fillId="0" borderId="1" xfId="0" applyBorder="1"/>
    <xf numFmtId="0" fontId="0" fillId="12" borderId="5" xfId="0" applyFill="1" applyBorder="1" applyAlignment="1"/>
    <xf numFmtId="0" fontId="72" fillId="10" borderId="0" xfId="0" applyFont="1" applyFill="1" applyBorder="1"/>
    <xf numFmtId="0" fontId="72" fillId="10" borderId="0" xfId="0" applyFont="1" applyFill="1" applyBorder="1"/>
    <xf numFmtId="0" fontId="0" fillId="12" borderId="237" xfId="0" applyFill="1" applyBorder="1" applyAlignment="1"/>
    <xf numFmtId="0" fontId="0" fillId="12" borderId="6" xfId="0" applyFill="1" applyBorder="1" applyAlignment="1"/>
    <xf numFmtId="0" fontId="13" fillId="9" borderId="0" xfId="0" applyFont="1" applyFill="1"/>
    <xf numFmtId="0" fontId="16" fillId="10" borderId="252" xfId="0" applyFont="1" applyFill="1" applyBorder="1"/>
    <xf numFmtId="0" fontId="0" fillId="0" borderId="253" xfId="0" applyBorder="1"/>
    <xf numFmtId="0" fontId="0" fillId="12" borderId="193" xfId="0" applyFill="1" applyBorder="1"/>
    <xf numFmtId="0" fontId="0" fillId="0" borderId="254" xfId="0" applyBorder="1"/>
    <xf numFmtId="0" fontId="0" fillId="3" borderId="193" xfId="0" applyFill="1" applyBorder="1"/>
    <xf numFmtId="0" fontId="0" fillId="0" borderId="61" xfId="0" applyBorder="1"/>
    <xf numFmtId="0" fontId="0" fillId="12" borderId="229" xfId="0" applyFill="1" applyBorder="1"/>
    <xf numFmtId="0" fontId="0" fillId="0" borderId="255" xfId="0" applyBorder="1"/>
    <xf numFmtId="0" fontId="16" fillId="10" borderId="256" xfId="0" applyFont="1" applyFill="1" applyBorder="1"/>
    <xf numFmtId="0" fontId="0" fillId="3" borderId="253" xfId="0" applyFill="1" applyBorder="1"/>
    <xf numFmtId="0" fontId="0" fillId="3" borderId="61" xfId="0" applyFill="1" applyBorder="1"/>
    <xf numFmtId="0" fontId="0" fillId="3" borderId="257" xfId="0" applyFill="1" applyBorder="1"/>
    <xf numFmtId="0" fontId="89" fillId="10" borderId="256" xfId="0" applyFont="1" applyFill="1" applyBorder="1"/>
    <xf numFmtId="0" fontId="20" fillId="12" borderId="245" xfId="0" applyFont="1" applyFill="1" applyBorder="1"/>
    <xf numFmtId="0" fontId="6" fillId="12" borderId="61" xfId="0" applyFont="1" applyFill="1" applyBorder="1"/>
    <xf numFmtId="0" fontId="6" fillId="3" borderId="246" xfId="0" applyFont="1" applyFill="1" applyBorder="1"/>
    <xf numFmtId="0" fontId="6" fillId="12" borderId="193" xfId="0" applyFont="1" applyFill="1" applyBorder="1"/>
    <xf numFmtId="0" fontId="60" fillId="12" borderId="61" xfId="0" applyFont="1" applyFill="1" applyBorder="1"/>
    <xf numFmtId="0" fontId="60" fillId="12" borderId="193" xfId="0" applyFont="1" applyFill="1" applyBorder="1"/>
    <xf numFmtId="0" fontId="6" fillId="3" borderId="194" xfId="0" applyFont="1" applyFill="1" applyBorder="1"/>
    <xf numFmtId="4" fontId="60" fillId="12" borderId="193" xfId="0" applyNumberFormat="1" applyFont="1" applyFill="1" applyBorder="1"/>
    <xf numFmtId="0" fontId="6" fillId="12" borderId="200" xfId="0" applyFont="1" applyFill="1" applyBorder="1"/>
    <xf numFmtId="4" fontId="60" fillId="12" borderId="200" xfId="0" applyNumberFormat="1" applyFont="1" applyFill="1" applyBorder="1"/>
    <xf numFmtId="0" fontId="6" fillId="3" borderId="202" xfId="0" applyFont="1" applyFill="1" applyBorder="1"/>
    <xf numFmtId="0" fontId="49" fillId="12" borderId="244" xfId="0" applyFont="1" applyFill="1" applyBorder="1"/>
    <xf numFmtId="0" fontId="50" fillId="12" borderId="244" xfId="0" applyFont="1" applyFill="1" applyBorder="1"/>
    <xf numFmtId="0" fontId="16" fillId="10" borderId="0" xfId="0" applyFont="1" applyFill="1"/>
    <xf numFmtId="0" fontId="20" fillId="12" borderId="148" xfId="0" applyFont="1" applyFill="1" applyBorder="1" applyAlignment="1">
      <alignment horizontal="center" vertical="center"/>
    </xf>
    <xf numFmtId="0" fontId="0" fillId="12" borderId="1" xfId="0" applyFill="1" applyBorder="1"/>
    <xf numFmtId="0" fontId="0" fillId="12" borderId="64" xfId="0" applyFill="1" applyBorder="1"/>
    <xf numFmtId="0" fontId="0" fillId="10" borderId="172" xfId="0" applyFill="1" applyBorder="1"/>
    <xf numFmtId="0" fontId="0" fillId="10" borderId="223" xfId="0" applyFill="1" applyBorder="1"/>
    <xf numFmtId="0" fontId="0" fillId="10" borderId="242" xfId="0" applyFill="1" applyBorder="1"/>
    <xf numFmtId="0" fontId="0" fillId="13" borderId="70" xfId="0" applyFill="1" applyBorder="1"/>
    <xf numFmtId="0" fontId="0" fillId="13" borderId="231" xfId="0" applyFill="1" applyBorder="1"/>
    <xf numFmtId="0" fontId="16" fillId="10" borderId="0" xfId="0" applyFont="1" applyFill="1" applyBorder="1" applyAlignment="1">
      <alignment horizontal="center"/>
    </xf>
    <xf numFmtId="0" fontId="16" fillId="10" borderId="0" xfId="0" applyFont="1" applyFill="1" applyBorder="1" applyAlignment="1">
      <alignment horizontal="left"/>
    </xf>
    <xf numFmtId="0" fontId="6" fillId="12" borderId="31" xfId="0" applyFont="1" applyFill="1" applyBorder="1"/>
    <xf numFmtId="0" fontId="20" fillId="12" borderId="13" xfId="0" applyFont="1" applyFill="1" applyBorder="1" applyAlignment="1">
      <alignment horizontal="center"/>
    </xf>
    <xf numFmtId="0" fontId="16" fillId="12" borderId="1" xfId="0" applyFont="1" applyFill="1" applyBorder="1" applyAlignment="1">
      <alignment horizontal="left"/>
    </xf>
    <xf numFmtId="0" fontId="16" fillId="10" borderId="163" xfId="0" applyFont="1" applyFill="1" applyBorder="1" applyAlignment="1">
      <alignment horizontal="center"/>
    </xf>
    <xf numFmtId="0" fontId="16" fillId="12" borderId="162" xfId="0" applyFont="1" applyFill="1" applyBorder="1" applyAlignment="1">
      <alignment horizontal="center"/>
    </xf>
    <xf numFmtId="0" fontId="16" fillId="10" borderId="156" xfId="0" applyFont="1" applyFill="1" applyBorder="1" applyAlignment="1">
      <alignment horizontal="center"/>
    </xf>
    <xf numFmtId="0" fontId="16" fillId="12" borderId="8" xfId="0" applyFont="1" applyFill="1" applyBorder="1" applyAlignment="1">
      <alignment horizontal="center"/>
    </xf>
    <xf numFmtId="0" fontId="16" fillId="10" borderId="162" xfId="0" applyFont="1" applyFill="1" applyBorder="1" applyAlignment="1">
      <alignment horizontal="center"/>
    </xf>
    <xf numFmtId="0" fontId="20" fillId="12" borderId="121" xfId="0" applyFont="1" applyFill="1" applyBorder="1" applyAlignment="1">
      <alignment horizontal="left"/>
    </xf>
    <xf numFmtId="0" fontId="20" fillId="12" borderId="27" xfId="0" applyFont="1" applyFill="1" applyBorder="1" applyAlignment="1">
      <alignment horizontal="center"/>
    </xf>
    <xf numFmtId="0" fontId="20" fillId="10" borderId="27" xfId="0" applyFont="1" applyFill="1" applyBorder="1" applyAlignment="1">
      <alignment horizontal="center"/>
    </xf>
    <xf numFmtId="0" fontId="72" fillId="10" borderId="1" xfId="0" quotePrefix="1" applyFont="1" applyFill="1" applyBorder="1" applyAlignment="1">
      <alignment horizontal="left" vertical="top" wrapText="1"/>
    </xf>
    <xf numFmtId="0" fontId="5" fillId="10" borderId="0" xfId="0" applyFont="1" applyFill="1" applyBorder="1"/>
    <xf numFmtId="0" fontId="70" fillId="10" borderId="0" xfId="0" applyFont="1" applyFill="1" applyBorder="1"/>
    <xf numFmtId="0" fontId="69" fillId="10" borderId="0" xfId="0" applyFont="1" applyFill="1" applyBorder="1" applyAlignment="1">
      <alignment wrapText="1"/>
    </xf>
    <xf numFmtId="0" fontId="72" fillId="10" borderId="0" xfId="0" quotePrefix="1" applyFont="1" applyFill="1" applyBorder="1" applyAlignment="1">
      <alignment horizontal="left" vertical="top" wrapText="1"/>
    </xf>
    <xf numFmtId="0" fontId="0" fillId="10" borderId="4" xfId="0" applyFill="1" applyBorder="1"/>
    <xf numFmtId="0" fontId="31" fillId="10" borderId="5" xfId="0" applyFont="1" applyFill="1" applyBorder="1"/>
    <xf numFmtId="0" fontId="10" fillId="10" borderId="6" xfId="0" applyFont="1" applyFill="1" applyBorder="1"/>
    <xf numFmtId="0" fontId="0" fillId="10" borderId="6" xfId="0" applyFill="1" applyBorder="1"/>
    <xf numFmtId="0" fontId="0" fillId="10" borderId="9" xfId="0" applyFill="1" applyBorder="1"/>
    <xf numFmtId="0" fontId="0" fillId="10" borderId="3" xfId="0" applyFill="1" applyBorder="1"/>
    <xf numFmtId="0" fontId="0" fillId="10" borderId="1" xfId="0" applyFill="1" applyBorder="1"/>
    <xf numFmtId="0" fontId="0" fillId="10" borderId="3" xfId="0" applyFill="1" applyBorder="1"/>
    <xf numFmtId="0" fontId="0" fillId="10" borderId="2" xfId="0" applyFill="1" applyBorder="1"/>
    <xf numFmtId="0" fontId="0" fillId="10" borderId="11" xfId="0" applyFill="1" applyBorder="1"/>
    <xf numFmtId="0" fontId="0" fillId="10" borderId="6" xfId="0" applyFill="1" applyBorder="1" applyAlignment="1">
      <alignment vertical="top" wrapText="1"/>
    </xf>
    <xf numFmtId="0" fontId="0" fillId="0" borderId="3" xfId="0" applyBorder="1"/>
    <xf numFmtId="0" fontId="0" fillId="0" borderId="2" xfId="0" applyBorder="1"/>
    <xf numFmtId="0" fontId="0" fillId="0" borderId="11" xfId="0" applyBorder="1"/>
    <xf numFmtId="0" fontId="0" fillId="0" borderId="4" xfId="0" applyBorder="1"/>
    <xf numFmtId="0" fontId="0" fillId="10" borderId="3" xfId="0" applyFill="1" applyBorder="1" applyAlignment="1">
      <alignment horizontal="left" vertical="top"/>
    </xf>
    <xf numFmtId="0" fontId="0" fillId="10" borderId="5" xfId="0" applyFill="1" applyBorder="1" applyAlignment="1">
      <alignment vertical="top" wrapText="1"/>
    </xf>
    <xf numFmtId="0" fontId="16" fillId="12" borderId="47" xfId="0" applyFont="1" applyFill="1" applyBorder="1" applyAlignment="1">
      <alignment wrapText="1"/>
    </xf>
    <xf numFmtId="0" fontId="16" fillId="12" borderId="52" xfId="0" applyFont="1" applyFill="1" applyBorder="1" applyAlignment="1">
      <alignment horizontal="center" vertical="top" wrapText="1"/>
    </xf>
    <xf numFmtId="0" fontId="16" fillId="12" borderId="49" xfId="0" applyFont="1" applyFill="1" applyBorder="1"/>
    <xf numFmtId="49" fontId="6" fillId="12" borderId="79" xfId="0" applyNumberFormat="1" applyFont="1" applyFill="1" applyBorder="1" applyAlignment="1">
      <alignment horizontal="right"/>
    </xf>
    <xf numFmtId="0" fontId="16" fillId="12" borderId="53" xfId="0" applyFont="1" applyFill="1" applyBorder="1" applyAlignment="1">
      <alignment horizontal="center" vertical="top" wrapText="1"/>
    </xf>
    <xf numFmtId="0" fontId="16" fillId="12" borderId="50" xfId="0" applyFont="1" applyFill="1" applyBorder="1" applyAlignment="1">
      <alignment horizontal="center" vertical="top" wrapText="1"/>
    </xf>
    <xf numFmtId="49" fontId="6" fillId="12" borderId="79" xfId="0" applyNumberFormat="1" applyFont="1" applyFill="1" applyBorder="1" applyAlignment="1">
      <alignment horizontal="center"/>
    </xf>
    <xf numFmtId="49" fontId="6" fillId="12" borderId="60" xfId="0" applyNumberFormat="1" applyFont="1" applyFill="1" applyBorder="1" applyAlignment="1">
      <alignment horizontal="right"/>
    </xf>
    <xf numFmtId="0" fontId="6" fillId="13" borderId="47" xfId="0" applyFont="1" applyFill="1" applyBorder="1"/>
    <xf numFmtId="0" fontId="20" fillId="13" borderId="48" xfId="0" applyFont="1" applyFill="1" applyBorder="1"/>
    <xf numFmtId="0" fontId="6" fillId="13" borderId="48" xfId="0" applyFont="1" applyFill="1" applyBorder="1"/>
    <xf numFmtId="0" fontId="6" fillId="13" borderId="49" xfId="0" applyFont="1" applyFill="1" applyBorder="1"/>
    <xf numFmtId="0" fontId="6" fillId="12" borderId="13" xfId="0" applyFont="1" applyFill="1" applyBorder="1" applyAlignment="1">
      <alignment horizontal="center"/>
    </xf>
    <xf numFmtId="4" fontId="5" fillId="12" borderId="156" xfId="0" applyNumberFormat="1" applyFont="1" applyFill="1" applyBorder="1" applyAlignment="1">
      <alignment horizontal="right" vertical="center"/>
    </xf>
    <xf numFmtId="0" fontId="7" fillId="10" borderId="0" xfId="0" applyFont="1" applyFill="1"/>
    <xf numFmtId="0" fontId="67" fillId="10" borderId="0" xfId="0" applyFont="1" applyFill="1" applyAlignment="1">
      <alignment horizontal="right"/>
    </xf>
    <xf numFmtId="0" fontId="0" fillId="10" borderId="0" xfId="0" applyFill="1" applyAlignment="1">
      <alignment wrapText="1"/>
    </xf>
    <xf numFmtId="49" fontId="6" fillId="10" borderId="0" xfId="0" applyNumberFormat="1" applyFont="1" applyFill="1" applyAlignment="1">
      <alignment horizontal="right"/>
    </xf>
    <xf numFmtId="49" fontId="0" fillId="10" borderId="0" xfId="0" applyNumberFormat="1" applyFill="1"/>
    <xf numFmtId="9" fontId="53" fillId="10" borderId="91" xfId="0" applyNumberFormat="1" applyFont="1" applyFill="1" applyBorder="1" applyAlignment="1">
      <alignment horizontal="center"/>
    </xf>
    <xf numFmtId="0" fontId="0" fillId="10" borderId="54" xfId="0" applyFill="1" applyBorder="1"/>
    <xf numFmtId="0" fontId="0" fillId="10" borderId="81" xfId="0" applyFill="1" applyBorder="1"/>
    <xf numFmtId="0" fontId="0" fillId="10" borderId="82" xfId="0" applyFill="1" applyBorder="1"/>
    <xf numFmtId="9" fontId="53" fillId="10" borderId="92" xfId="0" applyNumberFormat="1" applyFont="1" applyFill="1" applyBorder="1" applyAlignment="1">
      <alignment horizontal="center"/>
    </xf>
    <xf numFmtId="0" fontId="0" fillId="10" borderId="93" xfId="0" applyFill="1" applyBorder="1"/>
    <xf numFmtId="0" fontId="0" fillId="10" borderId="78" xfId="0" applyFill="1" applyBorder="1"/>
    <xf numFmtId="0" fontId="0" fillId="10" borderId="94" xfId="0" applyFill="1" applyBorder="1"/>
    <xf numFmtId="0" fontId="0" fillId="10" borderId="95" xfId="0" applyFill="1" applyBorder="1"/>
    <xf numFmtId="0" fontId="0" fillId="10" borderId="64" xfId="0" applyFill="1" applyBorder="1"/>
    <xf numFmtId="0" fontId="16" fillId="10" borderId="0" xfId="0" applyFont="1" applyFill="1"/>
    <xf numFmtId="4" fontId="54" fillId="10" borderId="197" xfId="0" applyNumberFormat="1" applyFont="1" applyFill="1" applyBorder="1"/>
    <xf numFmtId="4" fontId="5" fillId="10" borderId="0" xfId="0" applyNumberFormat="1" applyFont="1" applyFill="1"/>
    <xf numFmtId="4" fontId="0" fillId="10" borderId="0" xfId="0" applyNumberFormat="1" applyFont="1" applyFill="1"/>
    <xf numFmtId="4" fontId="12" fillId="10" borderId="0" xfId="0" applyNumberFormat="1" applyFont="1" applyFill="1"/>
    <xf numFmtId="4" fontId="42" fillId="10" borderId="0" xfId="0" applyNumberFormat="1" applyFont="1" applyFill="1" applyAlignment="1">
      <alignment horizontal="justify"/>
    </xf>
    <xf numFmtId="4" fontId="5" fillId="10" borderId="0" xfId="0" applyNumberFormat="1" applyFont="1" applyFill="1" applyAlignment="1">
      <alignment horizontal="justify"/>
    </xf>
    <xf numFmtId="0" fontId="11" fillId="24" borderId="0" xfId="0" applyFont="1" applyFill="1" applyProtection="1">
      <protection hidden="1"/>
    </xf>
    <xf numFmtId="0" fontId="13" fillId="24" borderId="0" xfId="0" applyFont="1" applyFill="1" applyProtection="1">
      <protection hidden="1"/>
    </xf>
    <xf numFmtId="0" fontId="13" fillId="24" borderId="0" xfId="0" applyFont="1" applyFill="1"/>
    <xf numFmtId="0" fontId="74" fillId="24" borderId="0" xfId="0" applyFont="1" applyFill="1" applyProtection="1">
      <protection hidden="1"/>
    </xf>
    <xf numFmtId="0" fontId="25" fillId="24" borderId="0" xfId="0" applyFont="1" applyFill="1"/>
    <xf numFmtId="0" fontId="45" fillId="24" borderId="0" xfId="0" applyFont="1" applyFill="1"/>
    <xf numFmtId="0" fontId="45" fillId="24" borderId="0" xfId="0" applyFont="1" applyFill="1"/>
    <xf numFmtId="0" fontId="25" fillId="24" borderId="0" xfId="0" applyFont="1" applyFill="1"/>
    <xf numFmtId="4" fontId="0" fillId="10" borderId="198" xfId="0" applyNumberFormat="1" applyFont="1" applyFill="1" applyBorder="1"/>
    <xf numFmtId="0" fontId="46" fillId="24" borderId="0" xfId="0" applyFont="1" applyFill="1" applyProtection="1">
      <protection hidden="1"/>
    </xf>
    <xf numFmtId="0" fontId="45" fillId="24" borderId="0" xfId="0" applyFont="1" applyFill="1"/>
    <xf numFmtId="0" fontId="37" fillId="24" borderId="0" xfId="0" applyFont="1" applyFill="1" applyProtection="1">
      <protection hidden="1"/>
    </xf>
    <xf numFmtId="0" fontId="25" fillId="24" borderId="0" xfId="0" applyFont="1" applyFill="1"/>
    <xf numFmtId="0" fontId="0" fillId="0" borderId="9" xfId="0" applyBorder="1"/>
    <xf numFmtId="0" fontId="16" fillId="0" borderId="1" xfId="0" applyFont="1" applyBorder="1"/>
    <xf numFmtId="0" fontId="0" fillId="0" borderId="3" xfId="0" applyBorder="1"/>
    <xf numFmtId="0" fontId="0" fillId="0" borderId="11" xfId="0" applyBorder="1"/>
    <xf numFmtId="0" fontId="6" fillId="0" borderId="1" xfId="0" applyFont="1" applyBorder="1"/>
    <xf numFmtId="0" fontId="0" fillId="10" borderId="176" xfId="0" applyFill="1" applyBorder="1" applyAlignment="1">
      <alignment horizontal="left"/>
    </xf>
    <xf numFmtId="2" fontId="0" fillId="12" borderId="9" xfId="0" applyNumberFormat="1" applyFill="1" applyBorder="1"/>
    <xf numFmtId="2" fontId="0" fillId="12" borderId="3" xfId="0" applyNumberFormat="1" applyFill="1" applyBorder="1"/>
    <xf numFmtId="10" fontId="0" fillId="12" borderId="3" xfId="0" applyNumberFormat="1" applyFont="1" applyFill="1" applyBorder="1"/>
    <xf numFmtId="0" fontId="6" fillId="12" borderId="48" xfId="0" applyFont="1" applyFill="1" applyBorder="1"/>
    <xf numFmtId="0" fontId="0" fillId="12" borderId="2" xfId="0" applyFill="1" applyBorder="1"/>
    <xf numFmtId="0" fontId="0" fillId="12" borderId="4" xfId="0" applyFill="1" applyBorder="1"/>
    <xf numFmtId="0" fontId="86" fillId="0" borderId="0" xfId="0" applyFont="1" applyFill="1" applyAlignment="1">
      <alignment horizontal="center"/>
    </xf>
    <xf numFmtId="4" fontId="86" fillId="0" borderId="0" xfId="0" applyNumberFormat="1" applyFont="1" applyFill="1" applyAlignment="1">
      <alignment horizontal="center"/>
    </xf>
    <xf numFmtId="0" fontId="31" fillId="10" borderId="1" xfId="0" applyFont="1" applyFill="1" applyBorder="1"/>
    <xf numFmtId="0" fontId="0" fillId="10" borderId="4" xfId="0" applyFill="1" applyBorder="1" applyAlignment="1">
      <alignment vertical="top" wrapText="1"/>
    </xf>
    <xf numFmtId="0" fontId="0" fillId="12" borderId="1" xfId="0" applyFont="1" applyFill="1" applyBorder="1"/>
    <xf numFmtId="0" fontId="0" fillId="12" borderId="0" xfId="0" applyFont="1" applyFill="1" applyBorder="1"/>
    <xf numFmtId="0" fontId="0" fillId="12" borderId="8" xfId="0" applyFont="1" applyFill="1" applyBorder="1"/>
    <xf numFmtId="0" fontId="54" fillId="12" borderId="86" xfId="0" applyFont="1" applyFill="1" applyBorder="1"/>
    <xf numFmtId="2" fontId="54" fillId="12" borderId="86" xfId="0" applyNumberFormat="1" applyFont="1" applyFill="1" applyBorder="1"/>
    <xf numFmtId="10" fontId="54" fillId="12" borderId="86" xfId="0" applyNumberFormat="1" applyFont="1" applyFill="1" applyBorder="1"/>
    <xf numFmtId="0" fontId="59" fillId="12" borderId="86" xfId="0" applyFont="1" applyFill="1" applyBorder="1"/>
    <xf numFmtId="0" fontId="0" fillId="12" borderId="2" xfId="0" applyFont="1" applyFill="1" applyBorder="1"/>
    <xf numFmtId="0" fontId="0" fillId="12" borderId="11" xfId="0" applyFont="1" applyFill="1" applyBorder="1"/>
    <xf numFmtId="4" fontId="60" fillId="12" borderId="197" xfId="0" applyNumberFormat="1" applyFont="1" applyFill="1" applyBorder="1"/>
    <xf numFmtId="4" fontId="0" fillId="12" borderId="12" xfId="0" applyNumberFormat="1" applyFont="1" applyFill="1" applyBorder="1"/>
    <xf numFmtId="0" fontId="0" fillId="12" borderId="48" xfId="0" applyFont="1" applyFill="1" applyBorder="1"/>
    <xf numFmtId="4" fontId="0" fillId="12" borderId="8" xfId="0" applyNumberFormat="1" applyFont="1" applyFill="1" applyBorder="1"/>
    <xf numFmtId="0" fontId="0" fillId="12" borderId="49" xfId="0" applyFont="1" applyFill="1" applyBorder="1"/>
    <xf numFmtId="0" fontId="0" fillId="12" borderId="50" xfId="0" applyFont="1" applyFill="1" applyBorder="1"/>
    <xf numFmtId="4" fontId="16" fillId="12" borderId="197" xfId="0" applyNumberFormat="1" applyFont="1" applyFill="1" applyBorder="1"/>
    <xf numFmtId="0" fontId="16" fillId="12" borderId="208" xfId="0" applyFont="1" applyFill="1" applyBorder="1" applyAlignment="1">
      <alignment horizontal="center" vertical="center" wrapText="1"/>
    </xf>
    <xf numFmtId="0" fontId="16" fillId="12" borderId="209" xfId="0" applyFont="1" applyFill="1" applyBorder="1" applyAlignment="1">
      <alignment horizontal="center" vertical="center" wrapText="1"/>
    </xf>
    <xf numFmtId="0" fontId="0" fillId="12" borderId="61" xfId="0" applyFont="1" applyFill="1" applyBorder="1"/>
    <xf numFmtId="0" fontId="0" fillId="12" borderId="3" xfId="0" applyFont="1" applyFill="1" applyBorder="1"/>
    <xf numFmtId="4" fontId="0" fillId="12" borderId="61" xfId="0" applyNumberFormat="1" applyFont="1" applyFill="1" applyBorder="1"/>
    <xf numFmtId="4" fontId="0" fillId="12" borderId="3" xfId="0" applyNumberFormat="1" applyFont="1" applyFill="1" applyBorder="1"/>
    <xf numFmtId="4" fontId="60" fillId="12" borderId="84" xfId="0" applyNumberFormat="1" applyFont="1" applyFill="1" applyBorder="1"/>
    <xf numFmtId="4" fontId="0" fillId="12" borderId="201" xfId="0" applyNumberFormat="1" applyFont="1" applyFill="1" applyBorder="1"/>
    <xf numFmtId="4" fontId="0" fillId="12" borderId="4" xfId="0" applyNumberFormat="1" applyFont="1" applyFill="1" applyBorder="1"/>
    <xf numFmtId="4" fontId="53" fillId="12" borderId="84" xfId="0" applyNumberFormat="1" applyFont="1" applyFill="1" applyBorder="1"/>
    <xf numFmtId="4" fontId="0" fillId="12" borderId="210" xfId="0" applyNumberFormat="1" applyFont="1" applyFill="1" applyBorder="1"/>
    <xf numFmtId="4" fontId="16" fillId="12" borderId="208" xfId="0" applyNumberFormat="1" applyFont="1" applyFill="1" applyBorder="1" applyAlignment="1">
      <alignment horizontal="center" vertical="center" wrapText="1"/>
    </xf>
    <xf numFmtId="4" fontId="16" fillId="12" borderId="209" xfId="0" applyNumberFormat="1" applyFont="1" applyFill="1" applyBorder="1" applyAlignment="1">
      <alignment horizontal="center" vertical="center" wrapText="1"/>
    </xf>
    <xf numFmtId="4" fontId="60" fillId="12" borderId="85" xfId="0" applyNumberFormat="1" applyFont="1" applyFill="1" applyBorder="1"/>
    <xf numFmtId="4" fontId="0" fillId="12" borderId="84" xfId="0" applyNumberFormat="1" applyFont="1" applyFill="1" applyBorder="1"/>
    <xf numFmtId="4" fontId="60" fillId="12" borderId="199" xfId="0" applyNumberFormat="1" applyFont="1" applyFill="1" applyBorder="1"/>
    <xf numFmtId="0" fontId="0" fillId="12" borderId="201" xfId="0" applyFont="1" applyFill="1" applyBorder="1"/>
    <xf numFmtId="0" fontId="16" fillId="12" borderId="207" xfId="0" applyFont="1" applyFill="1" applyBorder="1" applyAlignment="1">
      <alignment horizontal="center" vertical="center" wrapText="1"/>
    </xf>
    <xf numFmtId="0" fontId="16" fillId="12" borderId="218" xfId="0" applyFont="1" applyFill="1" applyBorder="1" applyAlignment="1">
      <alignment horizontal="center" vertical="center" wrapText="1"/>
    </xf>
    <xf numFmtId="4" fontId="6" fillId="12" borderId="197" xfId="0" applyNumberFormat="1" applyFont="1" applyFill="1" applyBorder="1"/>
    <xf numFmtId="0" fontId="0" fillId="12" borderId="200" xfId="0" applyFont="1" applyFill="1" applyBorder="1"/>
    <xf numFmtId="0" fontId="0" fillId="12" borderId="202" xfId="0" applyFont="1" applyFill="1" applyBorder="1"/>
    <xf numFmtId="0" fontId="0" fillId="12" borderId="12" xfId="0" applyFont="1" applyFill="1" applyBorder="1"/>
    <xf numFmtId="4" fontId="53" fillId="12" borderId="199" xfId="0" applyNumberFormat="1" applyFont="1" applyFill="1" applyBorder="1"/>
    <xf numFmtId="4" fontId="5" fillId="12" borderId="197" xfId="0" applyNumberFormat="1" applyFont="1" applyFill="1" applyBorder="1"/>
    <xf numFmtId="10" fontId="5" fillId="12" borderId="8" xfId="3" applyNumberFormat="1" applyFont="1" applyFill="1" applyBorder="1"/>
    <xf numFmtId="4" fontId="5" fillId="10" borderId="156" xfId="0" applyNumberFormat="1" applyFont="1" applyFill="1" applyBorder="1" applyAlignment="1">
      <alignment horizontal="right" vertical="center"/>
    </xf>
    <xf numFmtId="0" fontId="69" fillId="0" borderId="0" xfId="0" applyFont="1"/>
    <xf numFmtId="0" fontId="0" fillId="0" borderId="0" xfId="0"/>
    <xf numFmtId="0" fontId="0" fillId="10" borderId="0" xfId="0" applyFill="1"/>
    <xf numFmtId="0" fontId="0" fillId="10" borderId="0" xfId="0" applyNumberFormat="1" applyFill="1"/>
    <xf numFmtId="0" fontId="5" fillId="27" borderId="0" xfId="0" applyFont="1" applyFill="1" applyBorder="1"/>
    <xf numFmtId="0" fontId="102" fillId="27" borderId="0" xfId="0" applyFont="1" applyFill="1" applyBorder="1"/>
    <xf numFmtId="0" fontId="69" fillId="27" borderId="0" xfId="0" applyFont="1" applyFill="1" applyBorder="1"/>
    <xf numFmtId="0" fontId="72" fillId="10" borderId="0" xfId="0" quotePrefix="1" applyFont="1" applyFill="1" applyBorder="1" applyAlignment="1">
      <alignment horizontal="left" vertical="top" wrapText="1"/>
    </xf>
    <xf numFmtId="0" fontId="16" fillId="10" borderId="63" xfId="0" applyFont="1" applyFill="1" applyBorder="1"/>
    <xf numFmtId="0" fontId="55" fillId="10" borderId="0" xfId="0" applyFont="1" applyFill="1"/>
    <xf numFmtId="0" fontId="16" fillId="10" borderId="63" xfId="0" applyFont="1" applyFill="1" applyBorder="1" applyAlignment="1">
      <alignment horizontal="center"/>
    </xf>
    <xf numFmtId="0" fontId="0" fillId="10" borderId="0" xfId="0" applyNumberFormat="1" applyFill="1"/>
    <xf numFmtId="4" fontId="0" fillId="10" borderId="1" xfId="0" applyNumberFormat="1" applyFill="1" applyBorder="1"/>
    <xf numFmtId="4" fontId="6" fillId="10" borderId="1" xfId="0" applyNumberFormat="1" applyFont="1" applyFill="1" applyBorder="1"/>
    <xf numFmtId="4" fontId="0" fillId="10" borderId="8" xfId="0" applyNumberFormat="1" applyFill="1" applyBorder="1"/>
    <xf numFmtId="4" fontId="6" fillId="10" borderId="8" xfId="0" applyNumberFormat="1" applyFont="1" applyFill="1" applyBorder="1"/>
    <xf numFmtId="0" fontId="0" fillId="10" borderId="5" xfId="0" applyFill="1" applyBorder="1"/>
    <xf numFmtId="0" fontId="0" fillId="10" borderId="6" xfId="0" applyFill="1" applyBorder="1"/>
    <xf numFmtId="0" fontId="0" fillId="10" borderId="9" xfId="0" applyFill="1" applyBorder="1"/>
    <xf numFmtId="0" fontId="16" fillId="10" borderId="1" xfId="0" applyFont="1" applyFill="1" applyBorder="1" applyAlignment="1">
      <alignment horizontal="left"/>
    </xf>
    <xf numFmtId="0" fontId="0" fillId="10" borderId="2" xfId="0" applyFill="1" applyBorder="1" applyAlignment="1">
      <alignment horizontal="left" vertical="top"/>
    </xf>
    <xf numFmtId="0" fontId="16" fillId="10" borderId="11" xfId="0" applyFont="1" applyFill="1" applyBorder="1" applyAlignment="1">
      <alignment horizontal="center"/>
    </xf>
    <xf numFmtId="0" fontId="6" fillId="13" borderId="51" xfId="0" applyFont="1" applyFill="1" applyBorder="1"/>
    <xf numFmtId="2" fontId="6" fillId="13" borderId="1" xfId="0" applyNumberFormat="1" applyFont="1" applyFill="1" applyBorder="1"/>
    <xf numFmtId="0" fontId="6" fillId="13" borderId="50" xfId="0" applyFont="1" applyFill="1" applyBorder="1"/>
    <xf numFmtId="0" fontId="6" fillId="13" borderId="7" xfId="0" applyFont="1" applyFill="1" applyBorder="1"/>
    <xf numFmtId="2" fontId="6" fillId="13" borderId="8" xfId="0" applyNumberFormat="1" applyFont="1" applyFill="1" applyBorder="1"/>
    <xf numFmtId="0" fontId="6" fillId="13" borderId="12" xfId="0" applyFont="1" applyFill="1" applyBorder="1"/>
    <xf numFmtId="0" fontId="0" fillId="12" borderId="9" xfId="0" applyFill="1" applyBorder="1" applyAlignment="1"/>
    <xf numFmtId="0" fontId="72" fillId="10" borderId="2" xfId="0" quotePrefix="1" applyFont="1" applyFill="1" applyBorder="1" applyAlignment="1">
      <alignment horizontal="left" vertical="top" wrapText="1"/>
    </xf>
    <xf numFmtId="0" fontId="72" fillId="10" borderId="11" xfId="0" quotePrefix="1" applyFont="1" applyFill="1" applyBorder="1" applyAlignment="1">
      <alignment horizontal="left" vertical="top" wrapText="1"/>
    </xf>
    <xf numFmtId="0" fontId="72" fillId="10" borderId="4" xfId="0" quotePrefix="1" applyFont="1" applyFill="1" applyBorder="1" applyAlignment="1">
      <alignment horizontal="left" vertical="top" wrapText="1"/>
    </xf>
    <xf numFmtId="0" fontId="72" fillId="10" borderId="0" xfId="0" applyFont="1" applyFill="1" applyBorder="1" applyAlignment="1">
      <alignment horizontal="left" vertical="top" wrapText="1"/>
    </xf>
    <xf numFmtId="0" fontId="6" fillId="12" borderId="7" xfId="0" applyFont="1" applyFill="1" applyBorder="1" applyAlignment="1">
      <alignment horizontal="center" vertical="center" wrapText="1"/>
    </xf>
    <xf numFmtId="0" fontId="72" fillId="10" borderId="1" xfId="0" quotePrefix="1" applyFont="1" applyFill="1" applyBorder="1" applyAlignment="1">
      <alignment horizontal="left" vertical="top" wrapText="1"/>
    </xf>
    <xf numFmtId="0" fontId="72" fillId="10" borderId="0" xfId="0" quotePrefix="1" applyFont="1" applyFill="1" applyBorder="1" applyAlignment="1">
      <alignment horizontal="left" vertical="top" wrapText="1"/>
    </xf>
    <xf numFmtId="0" fontId="72" fillId="10" borderId="3" xfId="0" quotePrefix="1" applyFont="1" applyFill="1" applyBorder="1" applyAlignment="1">
      <alignment horizontal="left" vertical="top" wrapText="1"/>
    </xf>
    <xf numFmtId="0" fontId="19" fillId="0" borderId="0" xfId="0" applyFont="1" applyAlignment="1">
      <alignment horizontal="left"/>
    </xf>
    <xf numFmtId="10" fontId="6" fillId="12" borderId="13" xfId="0" applyNumberFormat="1" applyFont="1" applyFill="1" applyBorder="1" applyAlignment="1">
      <alignment horizontal="right"/>
    </xf>
    <xf numFmtId="0" fontId="0" fillId="10" borderId="13" xfId="0" applyFill="1" applyBorder="1"/>
    <xf numFmtId="0" fontId="76" fillId="11" borderId="13" xfId="0" applyFont="1" applyFill="1" applyBorder="1"/>
    <xf numFmtId="0" fontId="77" fillId="11" borderId="80" xfId="0" applyFont="1" applyFill="1" applyBorder="1"/>
    <xf numFmtId="0" fontId="77" fillId="11" borderId="30" xfId="0" applyFont="1" applyFill="1" applyBorder="1"/>
    <xf numFmtId="0" fontId="6" fillId="12" borderId="13" xfId="0" applyFont="1" applyFill="1" applyBorder="1"/>
    <xf numFmtId="0" fontId="6" fillId="12" borderId="30" xfId="0" applyFont="1" applyFill="1" applyBorder="1"/>
    <xf numFmtId="0" fontId="6" fillId="12" borderId="7" xfId="0" applyFont="1" applyFill="1" applyBorder="1"/>
    <xf numFmtId="0" fontId="4" fillId="12" borderId="8" xfId="0" applyFont="1" applyFill="1" applyBorder="1" applyAlignment="1">
      <alignment horizontal="right"/>
    </xf>
    <xf numFmtId="0" fontId="4" fillId="12" borderId="12" xfId="0" applyFont="1" applyFill="1" applyBorder="1" applyAlignment="1">
      <alignment horizontal="right"/>
    </xf>
    <xf numFmtId="0" fontId="0" fillId="12" borderId="7" xfId="0" applyFill="1" applyBorder="1"/>
    <xf numFmtId="0" fontId="0" fillId="12" borderId="13" xfId="0" applyFill="1" applyBorder="1"/>
    <xf numFmtId="0" fontId="86" fillId="0" borderId="279" xfId="0" applyFont="1" applyFill="1" applyBorder="1"/>
    <xf numFmtId="4" fontId="103" fillId="0" borderId="0" xfId="0" applyNumberFormat="1" applyFont="1" applyFill="1"/>
    <xf numFmtId="0" fontId="97" fillId="0" borderId="0" xfId="0" applyFont="1" applyFill="1"/>
    <xf numFmtId="4" fontId="97" fillId="0" borderId="0" xfId="0" applyNumberFormat="1" applyFont="1" applyFill="1"/>
    <xf numFmtId="4" fontId="104" fillId="0" borderId="0" xfId="0" applyNumberFormat="1" applyFont="1" applyFill="1" applyBorder="1" applyAlignment="1">
      <alignment horizontal="right"/>
    </xf>
    <xf numFmtId="4" fontId="105" fillId="0" borderId="0" xfId="0" applyNumberFormat="1" applyFont="1"/>
    <xf numFmtId="0" fontId="16" fillId="12" borderId="1" xfId="0" applyFont="1" applyFill="1" applyBorder="1"/>
    <xf numFmtId="0" fontId="20" fillId="12" borderId="1" xfId="0" applyFont="1" applyFill="1" applyBorder="1"/>
    <xf numFmtId="0" fontId="0" fillId="12" borderId="273" xfId="0" applyFill="1" applyBorder="1" applyAlignment="1"/>
    <xf numFmtId="168" fontId="6" fillId="12" borderId="2" xfId="0" applyNumberFormat="1" applyFont="1" applyFill="1" applyBorder="1" applyAlignment="1" applyProtection="1">
      <alignment vertical="center"/>
    </xf>
    <xf numFmtId="168" fontId="6" fillId="12" borderId="11" xfId="0" applyNumberFormat="1" applyFont="1" applyFill="1" applyBorder="1" applyAlignment="1" applyProtection="1">
      <alignment vertical="center"/>
    </xf>
    <xf numFmtId="168" fontId="6" fillId="12" borderId="4" xfId="0" applyNumberFormat="1" applyFont="1" applyFill="1" applyBorder="1" applyAlignment="1" applyProtection="1">
      <alignment vertical="center"/>
    </xf>
    <xf numFmtId="0" fontId="6" fillId="0" borderId="0" xfId="0" applyFont="1" applyFill="1" applyBorder="1"/>
    <xf numFmtId="0" fontId="0" fillId="12" borderId="80" xfId="0" applyFill="1" applyBorder="1"/>
    <xf numFmtId="0" fontId="0" fillId="12" borderId="30" xfId="0" applyFill="1" applyBorder="1"/>
    <xf numFmtId="0" fontId="0" fillId="10" borderId="1" xfId="0" applyFill="1" applyBorder="1" applyAlignment="1"/>
    <xf numFmtId="0" fontId="0" fillId="10" borderId="0" xfId="0" applyFill="1" applyBorder="1" applyAlignment="1"/>
    <xf numFmtId="0" fontId="6" fillId="9" borderId="0" xfId="0" applyFont="1" applyFill="1"/>
    <xf numFmtId="0" fontId="0" fillId="10" borderId="5" xfId="0" applyFill="1" applyBorder="1" applyAlignment="1"/>
    <xf numFmtId="0" fontId="0" fillId="10" borderId="6" xfId="0" applyFill="1" applyBorder="1" applyAlignment="1"/>
    <xf numFmtId="0" fontId="17" fillId="10" borderId="1" xfId="0" applyFont="1" applyFill="1" applyBorder="1" applyAlignment="1">
      <alignment vertical="top" wrapText="1"/>
    </xf>
    <xf numFmtId="0" fontId="6" fillId="12" borderId="31" xfId="0" applyFont="1" applyFill="1" applyBorder="1"/>
    <xf numFmtId="168" fontId="6" fillId="10" borderId="5" xfId="0" applyNumberFormat="1" applyFont="1" applyFill="1" applyBorder="1" applyAlignment="1" applyProtection="1">
      <alignment vertical="center"/>
    </xf>
    <xf numFmtId="168" fontId="6" fillId="10" borderId="6" xfId="0" applyNumberFormat="1" applyFont="1" applyFill="1" applyBorder="1" applyAlignment="1" applyProtection="1">
      <alignment vertical="center"/>
    </xf>
    <xf numFmtId="168" fontId="6" fillId="10" borderId="9" xfId="0" applyNumberFormat="1" applyFont="1" applyFill="1" applyBorder="1" applyAlignment="1" applyProtection="1">
      <alignment vertical="center"/>
    </xf>
    <xf numFmtId="0" fontId="72" fillId="10" borderId="3" xfId="0" applyFont="1" applyFill="1" applyBorder="1" applyAlignment="1">
      <alignment horizontal="left" vertical="top" wrapText="1"/>
    </xf>
    <xf numFmtId="0" fontId="0" fillId="10" borderId="183" xfId="0" applyFill="1" applyBorder="1" applyAlignment="1"/>
    <xf numFmtId="0" fontId="49" fillId="12" borderId="261" xfId="0" applyFont="1" applyFill="1" applyBorder="1"/>
    <xf numFmtId="0" fontId="16" fillId="12" borderId="268" xfId="0" applyFont="1" applyFill="1" applyBorder="1"/>
    <xf numFmtId="0" fontId="49" fillId="12" borderId="268" xfId="0" applyFont="1" applyFill="1" applyBorder="1"/>
    <xf numFmtId="0" fontId="16" fillId="12" borderId="266" xfId="0" applyFont="1" applyFill="1" applyBorder="1"/>
    <xf numFmtId="0" fontId="20" fillId="12" borderId="268" xfId="0" applyFont="1" applyFill="1" applyBorder="1"/>
    <xf numFmtId="0" fontId="50" fillId="12" borderId="268" xfId="0" applyFont="1" applyFill="1" applyBorder="1"/>
    <xf numFmtId="0" fontId="20" fillId="12" borderId="280" xfId="0" applyFont="1" applyFill="1" applyBorder="1"/>
    <xf numFmtId="0" fontId="6" fillId="12" borderId="281" xfId="0" applyFont="1" applyFill="1" applyBorder="1"/>
    <xf numFmtId="0" fontId="60" fillId="12" borderId="3" xfId="0" applyFont="1" applyFill="1" applyBorder="1"/>
    <xf numFmtId="0" fontId="6" fillId="12" borderId="3" xfId="0" applyFont="1" applyFill="1" applyBorder="1"/>
    <xf numFmtId="0" fontId="0" fillId="3" borderId="260" xfId="0" applyFill="1" applyBorder="1"/>
    <xf numFmtId="0" fontId="0" fillId="0" borderId="259" xfId="0" applyBorder="1"/>
    <xf numFmtId="0" fontId="0" fillId="0" borderId="282" xfId="0" applyBorder="1"/>
    <xf numFmtId="0" fontId="0" fillId="0" borderId="193" xfId="0" applyBorder="1"/>
    <xf numFmtId="0" fontId="0" fillId="0" borderId="283" xfId="0" applyBorder="1"/>
    <xf numFmtId="0" fontId="17" fillId="12" borderId="2" xfId="0" applyFont="1" applyFill="1" applyBorder="1" applyAlignment="1">
      <alignment vertical="top" wrapText="1"/>
    </xf>
    <xf numFmtId="0" fontId="17" fillId="12" borderId="11" xfId="0" applyFont="1" applyFill="1" applyBorder="1" applyAlignment="1">
      <alignment vertical="top" wrapText="1"/>
    </xf>
    <xf numFmtId="0" fontId="17" fillId="12" borderId="4" xfId="0" applyFont="1" applyFill="1" applyBorder="1" applyAlignment="1">
      <alignment vertical="top" wrapText="1"/>
    </xf>
    <xf numFmtId="0" fontId="0" fillId="12" borderId="2" xfId="0" applyFill="1" applyBorder="1" applyAlignment="1"/>
    <xf numFmtId="0" fontId="0" fillId="12" borderId="11" xfId="0" applyFill="1" applyBorder="1" applyAlignment="1"/>
    <xf numFmtId="0" fontId="0" fillId="12" borderId="4" xfId="0" applyFill="1" applyBorder="1" applyAlignment="1"/>
    <xf numFmtId="168" fontId="6" fillId="13" borderId="30" xfId="0" applyNumberFormat="1" applyFont="1" applyFill="1" applyBorder="1" applyAlignment="1" applyProtection="1">
      <alignment vertical="center"/>
    </xf>
    <xf numFmtId="0" fontId="72" fillId="10" borderId="1" xfId="0" quotePrefix="1" applyFont="1" applyFill="1" applyBorder="1" applyAlignment="1">
      <alignment horizontal="left" vertical="top" wrapText="1"/>
    </xf>
    <xf numFmtId="0" fontId="72" fillId="10" borderId="0" xfId="0" quotePrefix="1" applyFont="1" applyFill="1" applyBorder="1" applyAlignment="1">
      <alignment horizontal="left" vertical="top" wrapText="1"/>
    </xf>
    <xf numFmtId="0" fontId="72" fillId="10" borderId="3" xfId="0" quotePrefix="1" applyFont="1" applyFill="1" applyBorder="1" applyAlignment="1">
      <alignment horizontal="left" vertical="top" wrapText="1"/>
    </xf>
    <xf numFmtId="0" fontId="0" fillId="9" borderId="0" xfId="0" applyFont="1" applyFill="1"/>
    <xf numFmtId="1" fontId="20" fillId="12" borderId="147" xfId="0" applyNumberFormat="1" applyFont="1" applyFill="1" applyBorder="1" applyAlignment="1">
      <alignment horizontal="center" wrapText="1"/>
    </xf>
    <xf numFmtId="1" fontId="20" fillId="12" borderId="284" xfId="0" applyNumberFormat="1" applyFont="1" applyFill="1" applyBorder="1" applyAlignment="1">
      <alignment horizontal="center"/>
    </xf>
    <xf numFmtId="1" fontId="20" fillId="12" borderId="146" xfId="0" applyNumberFormat="1" applyFont="1" applyFill="1" applyBorder="1" applyAlignment="1">
      <alignment horizontal="center"/>
    </xf>
    <xf numFmtId="0" fontId="6" fillId="13" borderId="9" xfId="0" applyFont="1" applyFill="1" applyBorder="1"/>
    <xf numFmtId="2" fontId="6" fillId="13" borderId="75" xfId="0" applyNumberFormat="1" applyFont="1" applyFill="1" applyBorder="1"/>
    <xf numFmtId="0" fontId="6" fillId="13" borderId="4" xfId="0" applyFont="1" applyFill="1" applyBorder="1"/>
    <xf numFmtId="4" fontId="6" fillId="10" borderId="1" xfId="0" applyNumberFormat="1" applyFont="1" applyFill="1" applyBorder="1" applyAlignment="1">
      <alignment horizontal="right" vertical="center"/>
    </xf>
    <xf numFmtId="0" fontId="6" fillId="0" borderId="1" xfId="0" applyFont="1" applyBorder="1"/>
    <xf numFmtId="0" fontId="45" fillId="10" borderId="0" xfId="0" applyFont="1" applyFill="1" applyBorder="1"/>
    <xf numFmtId="0" fontId="12" fillId="9" borderId="0" xfId="0" applyFont="1" applyFill="1" applyBorder="1" applyAlignment="1">
      <alignment horizontal="right"/>
    </xf>
    <xf numFmtId="0" fontId="6" fillId="12" borderId="176" xfId="0" applyFont="1" applyFill="1" applyBorder="1"/>
    <xf numFmtId="0" fontId="0" fillId="12" borderId="176" xfId="0" applyFill="1" applyBorder="1"/>
    <xf numFmtId="0" fontId="15" fillId="19" borderId="0" xfId="0" applyFont="1" applyFill="1" applyAlignment="1"/>
    <xf numFmtId="0" fontId="0" fillId="19" borderId="0" xfId="0" applyFill="1" applyAlignment="1"/>
    <xf numFmtId="0" fontId="0" fillId="19" borderId="0" xfId="0" applyFill="1" applyAlignment="1">
      <alignment horizontal="center"/>
    </xf>
    <xf numFmtId="0" fontId="13" fillId="19" borderId="0" xfId="0" applyFont="1" applyFill="1" applyProtection="1">
      <protection hidden="1"/>
    </xf>
    <xf numFmtId="0" fontId="78" fillId="10" borderId="0" xfId="0" applyFont="1" applyFill="1" applyAlignment="1">
      <alignment horizontal="center"/>
    </xf>
    <xf numFmtId="0" fontId="6" fillId="12" borderId="30" xfId="0" applyFont="1" applyFill="1" applyBorder="1" applyAlignment="1">
      <alignment horizontal="center"/>
    </xf>
    <xf numFmtId="0" fontId="15" fillId="0" borderId="0" xfId="0" applyFont="1" applyAlignment="1"/>
    <xf numFmtId="0" fontId="0" fillId="0" borderId="0" xfId="0" applyAlignment="1"/>
    <xf numFmtId="0" fontId="6" fillId="0" borderId="0" xfId="0" applyFont="1" applyAlignment="1"/>
    <xf numFmtId="0" fontId="5" fillId="0" borderId="31" xfId="0" applyFont="1" applyFill="1" applyBorder="1" applyAlignment="1">
      <alignment horizontal="left"/>
    </xf>
    <xf numFmtId="4" fontId="20" fillId="0" borderId="13" xfId="0" applyNumberFormat="1" applyFont="1" applyFill="1" applyBorder="1" applyAlignment="1">
      <alignment horizontal="center" vertical="center" wrapText="1"/>
    </xf>
    <xf numFmtId="4" fontId="20" fillId="0" borderId="31" xfId="0" applyNumberFormat="1" applyFont="1" applyFill="1" applyBorder="1" applyAlignment="1">
      <alignment horizontal="center" vertical="center" wrapText="1"/>
    </xf>
    <xf numFmtId="10" fontId="6" fillId="0" borderId="42" xfId="0" applyNumberFormat="1" applyFont="1" applyFill="1" applyBorder="1" applyAlignment="1">
      <alignment horizontal="center" vertical="center" wrapText="1"/>
    </xf>
    <xf numFmtId="0" fontId="7" fillId="0" borderId="8" xfId="0" applyFont="1" applyFill="1" applyBorder="1" applyAlignment="1">
      <alignment vertical="top"/>
    </xf>
    <xf numFmtId="4" fontId="106" fillId="0" borderId="1" xfId="0" applyNumberFormat="1" applyFont="1" applyFill="1" applyBorder="1" applyAlignment="1">
      <alignment vertical="top"/>
    </xf>
    <xf numFmtId="4" fontId="106" fillId="0" borderId="7" xfId="0" applyNumberFormat="1" applyFont="1" applyFill="1" applyBorder="1" applyAlignment="1">
      <alignment vertical="top"/>
    </xf>
    <xf numFmtId="10" fontId="106" fillId="0" borderId="7" xfId="0" applyNumberFormat="1" applyFont="1" applyFill="1" applyBorder="1"/>
    <xf numFmtId="0" fontId="16" fillId="0" borderId="8" xfId="0" applyFont="1" applyFill="1" applyBorder="1" applyAlignment="1">
      <alignment vertical="top"/>
    </xf>
    <xf numFmtId="4" fontId="67" fillId="0" borderId="8" xfId="0" applyNumberFormat="1" applyFont="1" applyFill="1" applyBorder="1" applyAlignment="1">
      <alignment vertical="top"/>
    </xf>
    <xf numFmtId="10" fontId="67" fillId="0" borderId="8" xfId="0" applyNumberFormat="1" applyFont="1" applyFill="1" applyBorder="1"/>
    <xf numFmtId="4" fontId="16" fillId="0" borderId="1" xfId="0" applyNumberFormat="1" applyFont="1" applyFill="1" applyBorder="1" applyAlignment="1">
      <alignment vertical="top"/>
    </xf>
    <xf numFmtId="4" fontId="106" fillId="0" borderId="8" xfId="0" applyNumberFormat="1" applyFont="1" applyFill="1" applyBorder="1" applyAlignment="1">
      <alignment vertical="top"/>
    </xf>
    <xf numFmtId="10" fontId="106" fillId="0" borderId="8" xfId="0" applyNumberFormat="1" applyFont="1" applyFill="1" applyBorder="1"/>
    <xf numFmtId="4" fontId="16" fillId="0" borderId="1" xfId="0" applyNumberFormat="1" applyFont="1" applyFill="1" applyBorder="1" applyAlignment="1">
      <alignment horizontal="right"/>
    </xf>
    <xf numFmtId="0" fontId="16" fillId="0" borderId="8" xfId="0" quotePrefix="1" applyFont="1" applyFill="1" applyBorder="1" applyAlignment="1">
      <alignment vertical="top"/>
    </xf>
    <xf numFmtId="4" fontId="5" fillId="0" borderId="1" xfId="0" applyNumberFormat="1" applyFont="1" applyFill="1" applyBorder="1" applyAlignment="1">
      <alignment vertical="top"/>
    </xf>
    <xf numFmtId="4" fontId="79" fillId="9" borderId="13" xfId="0" applyNumberFormat="1" applyFont="1" applyFill="1" applyBorder="1" applyAlignment="1">
      <alignment horizontal="right"/>
    </xf>
    <xf numFmtId="0" fontId="5" fillId="9" borderId="0" xfId="0" applyFont="1" applyFill="1" applyAlignment="1">
      <alignment horizontal="center"/>
    </xf>
    <xf numFmtId="0" fontId="7" fillId="0" borderId="0" xfId="0" applyFont="1" applyFill="1"/>
    <xf numFmtId="0" fontId="6" fillId="0" borderId="5" xfId="0" applyFont="1" applyBorder="1" applyAlignment="1"/>
    <xf numFmtId="0" fontId="0" fillId="0" borderId="5" xfId="0" applyBorder="1" applyAlignment="1"/>
    <xf numFmtId="0" fontId="6" fillId="0" borderId="36" xfId="0" applyFont="1" applyBorder="1" applyAlignment="1"/>
    <xf numFmtId="0" fontId="0" fillId="0" borderId="36" xfId="0" applyBorder="1" applyAlignment="1"/>
    <xf numFmtId="0" fontId="6" fillId="0" borderId="1" xfId="0" applyFont="1" applyBorder="1" applyAlignment="1"/>
    <xf numFmtId="0" fontId="16" fillId="0" borderId="1" xfId="0" applyFont="1" applyBorder="1" applyAlignment="1">
      <alignment horizontal="left"/>
    </xf>
    <xf numFmtId="0" fontId="0" fillId="0" borderId="1" xfId="0" applyBorder="1" applyAlignment="1"/>
    <xf numFmtId="0" fontId="0" fillId="0" borderId="1" xfId="0" quotePrefix="1" applyBorder="1" applyAlignment="1"/>
    <xf numFmtId="0" fontId="5" fillId="0" borderId="0" xfId="0" applyFont="1" applyAlignment="1"/>
    <xf numFmtId="0" fontId="0" fillId="0" borderId="1" xfId="0" quotePrefix="1" applyFill="1" applyBorder="1" applyAlignment="1"/>
    <xf numFmtId="0" fontId="16" fillId="0" borderId="1" xfId="0" applyFont="1" applyFill="1" applyBorder="1" applyAlignment="1">
      <alignment horizontal="left"/>
    </xf>
    <xf numFmtId="0" fontId="6" fillId="2" borderId="37" xfId="0" applyFont="1" applyFill="1" applyBorder="1" applyAlignment="1">
      <alignment wrapText="1"/>
    </xf>
    <xf numFmtId="0" fontId="6" fillId="2" borderId="37" xfId="0" applyFont="1" applyFill="1" applyBorder="1" applyAlignment="1"/>
    <xf numFmtId="0" fontId="5" fillId="0" borderId="0" xfId="0" applyFont="1" applyAlignment="1"/>
    <xf numFmtId="0" fontId="0" fillId="0" borderId="0" xfId="0" applyFont="1" applyAlignment="1"/>
    <xf numFmtId="0" fontId="5" fillId="0" borderId="34" xfId="0" applyFont="1" applyFill="1" applyBorder="1" applyAlignment="1">
      <alignment vertical="top" wrapText="1"/>
    </xf>
    <xf numFmtId="0" fontId="5" fillId="0" borderId="164" xfId="0" applyFont="1" applyFill="1" applyBorder="1" applyAlignment="1">
      <alignment vertical="top" wrapText="1"/>
    </xf>
    <xf numFmtId="4" fontId="107" fillId="0" borderId="165" xfId="0" applyNumberFormat="1" applyFont="1" applyFill="1" applyBorder="1"/>
    <xf numFmtId="0" fontId="6" fillId="0" borderId="37" xfId="0" applyFont="1" applyFill="1" applyBorder="1"/>
    <xf numFmtId="0" fontId="6" fillId="0" borderId="249" xfId="0" applyFont="1" applyFill="1" applyBorder="1"/>
    <xf numFmtId="4" fontId="108" fillId="0" borderId="251" xfId="0" applyNumberFormat="1" applyFont="1" applyFill="1" applyBorder="1"/>
    <xf numFmtId="0" fontId="5" fillId="0" borderId="1" xfId="0" quotePrefix="1" applyFont="1" applyFill="1" applyBorder="1" applyAlignment="1">
      <alignment horizontal="left" vertical="top" indent="1"/>
    </xf>
    <xf numFmtId="0" fontId="5" fillId="0" borderId="0" xfId="0" quotePrefix="1" applyFont="1" applyFill="1" applyBorder="1" applyAlignment="1">
      <alignment horizontal="left" vertical="top" indent="1"/>
    </xf>
    <xf numFmtId="4" fontId="5" fillId="0" borderId="3" xfId="0" applyNumberFormat="1" applyFont="1" applyFill="1" applyBorder="1"/>
    <xf numFmtId="4" fontId="108" fillId="0" borderId="251" xfId="0" applyNumberFormat="1" applyFont="1" applyFill="1" applyBorder="1" applyAlignment="1">
      <alignment vertical="top"/>
    </xf>
    <xf numFmtId="0" fontId="6" fillId="0" borderId="121" xfId="0" applyFont="1" applyFill="1" applyBorder="1"/>
    <xf numFmtId="0" fontId="6" fillId="0" borderId="232" xfId="0" applyFont="1" applyFill="1" applyBorder="1"/>
    <xf numFmtId="4" fontId="108" fillId="0" borderId="33" xfId="0" applyNumberFormat="1" applyFont="1" applyFill="1" applyBorder="1" applyAlignment="1">
      <alignment vertical="top"/>
    </xf>
    <xf numFmtId="0" fontId="15" fillId="9" borderId="0" xfId="0" applyFont="1" applyFill="1" applyAlignment="1"/>
    <xf numFmtId="0" fontId="0" fillId="9" borderId="0" xfId="0" applyFill="1" applyAlignment="1"/>
    <xf numFmtId="0" fontId="5" fillId="0" borderId="1" xfId="0" applyFont="1" applyFill="1" applyBorder="1" applyAlignment="1">
      <alignment vertical="top"/>
    </xf>
    <xf numFmtId="0" fontId="16" fillId="0" borderId="1" xfId="0" applyFont="1" applyFill="1" applyBorder="1" applyAlignment="1">
      <alignment vertical="top"/>
    </xf>
    <xf numFmtId="0" fontId="6" fillId="0" borderId="7" xfId="0" applyFont="1" applyBorder="1" applyAlignment="1">
      <alignment horizontal="center"/>
    </xf>
    <xf numFmtId="0" fontId="6" fillId="0" borderId="26" xfId="0" applyFont="1" applyBorder="1" applyAlignment="1">
      <alignment horizontal="center"/>
    </xf>
    <xf numFmtId="4" fontId="16" fillId="0" borderId="8" xfId="0" applyNumberFormat="1" applyFont="1" applyBorder="1" applyAlignment="1">
      <alignment horizontal="center"/>
    </xf>
    <xf numFmtId="4" fontId="0" fillId="0" borderId="8" xfId="0" applyNumberFormat="1" applyBorder="1" applyAlignment="1"/>
    <xf numFmtId="4" fontId="79" fillId="2" borderId="27" xfId="0" applyNumberFormat="1" applyFont="1" applyFill="1" applyBorder="1" applyAlignment="1"/>
    <xf numFmtId="0" fontId="16" fillId="0" borderId="0" xfId="0" applyFont="1" applyAlignment="1">
      <alignment vertical="top"/>
    </xf>
    <xf numFmtId="3" fontId="0" fillId="0" borderId="0" xfId="0" applyNumberFormat="1" applyAlignment="1"/>
    <xf numFmtId="0" fontId="5" fillId="0" borderId="0" xfId="0" applyFont="1" applyFill="1" applyAlignment="1"/>
    <xf numFmtId="0" fontId="0" fillId="0" borderId="6" xfId="0" applyBorder="1" applyAlignment="1"/>
    <xf numFmtId="0" fontId="0" fillId="0" borderId="2" xfId="0" applyBorder="1" applyAlignment="1"/>
    <xf numFmtId="0" fontId="0" fillId="0" borderId="11" xfId="0" applyBorder="1" applyAlignment="1"/>
    <xf numFmtId="0" fontId="0" fillId="0" borderId="0" xfId="0" applyBorder="1" applyAlignment="1"/>
    <xf numFmtId="0" fontId="0" fillId="0" borderId="8" xfId="0" applyFill="1" applyBorder="1" applyAlignment="1"/>
    <xf numFmtId="0" fontId="9" fillId="0" borderId="0" xfId="0" applyFont="1" applyBorder="1" applyAlignment="1"/>
    <xf numFmtId="0" fontId="6" fillId="0" borderId="0" xfId="0" applyFont="1" applyBorder="1" applyAlignment="1"/>
    <xf numFmtId="3" fontId="6" fillId="0" borderId="8" xfId="0" applyNumberFormat="1" applyFont="1" applyFill="1" applyBorder="1" applyAlignment="1">
      <alignment horizontal="right"/>
    </xf>
    <xf numFmtId="0" fontId="5" fillId="0" borderId="0" xfId="0" applyFont="1" applyBorder="1" applyAlignment="1"/>
    <xf numFmtId="3" fontId="0" fillId="0" borderId="8" xfId="0" applyNumberFormat="1" applyFill="1" applyBorder="1" applyAlignment="1">
      <alignment horizontal="right"/>
    </xf>
    <xf numFmtId="0" fontId="0" fillId="0" borderId="0" xfId="0" applyFill="1" applyBorder="1" applyAlignment="1"/>
    <xf numFmtId="0" fontId="6" fillId="0" borderId="0" xfId="0" applyFont="1" applyFill="1" applyBorder="1" applyAlignment="1"/>
    <xf numFmtId="0" fontId="4" fillId="0" borderId="0" xfId="0" applyFont="1" applyBorder="1" applyAlignment="1"/>
    <xf numFmtId="0" fontId="6" fillId="0" borderId="31" xfId="0" applyFont="1" applyFill="1" applyBorder="1" applyAlignment="1"/>
    <xf numFmtId="0" fontId="0" fillId="0" borderId="80" xfId="0" applyBorder="1" applyAlignment="1"/>
    <xf numFmtId="3" fontId="0" fillId="0" borderId="13" xfId="0" applyNumberFormat="1" applyFill="1" applyBorder="1" applyAlignment="1">
      <alignment horizontal="right"/>
    </xf>
    <xf numFmtId="0" fontId="0" fillId="0" borderId="0" xfId="0" quotePrefix="1" applyAlignment="1"/>
    <xf numFmtId="0" fontId="15" fillId="9" borderId="0" xfId="0" applyFont="1" applyFill="1" applyAlignment="1">
      <alignment vertical="top"/>
    </xf>
    <xf numFmtId="0" fontId="16" fillId="9" borderId="0" xfId="0" applyFont="1" applyFill="1" applyAlignment="1">
      <alignment vertical="top"/>
    </xf>
    <xf numFmtId="0" fontId="5" fillId="12" borderId="4" xfId="0" applyFont="1" applyFill="1" applyBorder="1" applyAlignment="1">
      <alignment horizontal="center"/>
    </xf>
    <xf numFmtId="0" fontId="5" fillId="10" borderId="265" xfId="0" applyFont="1" applyFill="1" applyBorder="1" applyAlignment="1">
      <alignment horizontal="center"/>
    </xf>
    <xf numFmtId="0" fontId="5" fillId="10" borderId="0" xfId="0" applyFont="1" applyFill="1" applyBorder="1" applyAlignment="1">
      <alignment horizontal="center"/>
    </xf>
    <xf numFmtId="0" fontId="69" fillId="26" borderId="0" xfId="0" applyFont="1" applyFill="1" applyBorder="1"/>
    <xf numFmtId="0" fontId="5" fillId="0" borderId="265" xfId="0" applyFont="1" applyBorder="1" applyAlignment="1">
      <alignment horizontal="center"/>
    </xf>
    <xf numFmtId="0" fontId="5" fillId="0" borderId="0" xfId="0" applyFont="1" applyBorder="1"/>
    <xf numFmtId="0" fontId="89" fillId="10" borderId="0" xfId="0" applyFont="1" applyFill="1" applyBorder="1"/>
    <xf numFmtId="0" fontId="20" fillId="0" borderId="0" xfId="0" applyFont="1" applyFill="1" applyAlignment="1" applyProtection="1">
      <alignment horizontal="center"/>
      <protection hidden="1"/>
    </xf>
    <xf numFmtId="0" fontId="72" fillId="10" borderId="1" xfId="0" applyFont="1" applyFill="1" applyBorder="1" applyAlignment="1">
      <alignment wrapText="1"/>
    </xf>
    <xf numFmtId="0" fontId="0" fillId="10" borderId="0" xfId="0" applyFill="1" applyBorder="1" applyAlignment="1">
      <alignment horizontal="center"/>
    </xf>
    <xf numFmtId="0" fontId="20" fillId="10" borderId="0" xfId="0" applyFont="1" applyFill="1" applyBorder="1" applyAlignment="1">
      <alignment horizontal="center"/>
    </xf>
    <xf numFmtId="0" fontId="20" fillId="10" borderId="0" xfId="0" applyFont="1" applyFill="1" applyBorder="1" applyAlignment="1">
      <alignment horizontal="center" wrapText="1"/>
    </xf>
    <xf numFmtId="0" fontId="20" fillId="0" borderId="147" xfId="0" applyFont="1" applyBorder="1" applyAlignment="1">
      <alignment horizontal="center"/>
    </xf>
    <xf numFmtId="0" fontId="20" fillId="0" borderId="133" xfId="0" applyFont="1" applyBorder="1" applyAlignment="1">
      <alignment horizontal="center" wrapText="1"/>
    </xf>
    <xf numFmtId="0" fontId="16" fillId="0" borderId="1" xfId="0" applyFont="1" applyBorder="1" applyAlignment="1">
      <alignment horizontal="center"/>
    </xf>
    <xf numFmtId="0" fontId="16" fillId="0" borderId="140" xfId="0" applyFont="1" applyBorder="1" applyAlignment="1">
      <alignment horizontal="center"/>
    </xf>
    <xf numFmtId="0" fontId="20" fillId="0" borderId="142" xfId="0" applyFont="1" applyFill="1" applyBorder="1" applyAlignment="1">
      <alignment horizontal="center"/>
    </xf>
    <xf numFmtId="0" fontId="0" fillId="10" borderId="0" xfId="0" applyFill="1" applyBorder="1"/>
    <xf numFmtId="0" fontId="0" fillId="10" borderId="0" xfId="0" quotePrefix="1" applyFill="1" applyBorder="1"/>
    <xf numFmtId="0" fontId="86" fillId="0" borderId="288" xfId="0" applyFont="1" applyFill="1" applyBorder="1"/>
    <xf numFmtId="0" fontId="92" fillId="0" borderId="288" xfId="0" applyFont="1" applyFill="1" applyBorder="1"/>
    <xf numFmtId="0" fontId="92" fillId="0" borderId="288" xfId="0" applyFont="1" applyFill="1" applyBorder="1"/>
    <xf numFmtId="0" fontId="92" fillId="0" borderId="289" xfId="0" applyFont="1" applyFill="1" applyBorder="1"/>
    <xf numFmtId="0" fontId="86" fillId="10" borderId="25" xfId="0" applyFont="1" applyFill="1" applyBorder="1"/>
    <xf numFmtId="0" fontId="86" fillId="10" borderId="28" xfId="0" applyFont="1" applyFill="1" applyBorder="1"/>
    <xf numFmtId="0" fontId="92" fillId="10" borderId="28" xfId="0" applyFont="1" applyFill="1" applyBorder="1"/>
    <xf numFmtId="0" fontId="92" fillId="10" borderId="290" xfId="0" applyFont="1" applyFill="1" applyBorder="1"/>
    <xf numFmtId="0" fontId="41" fillId="10" borderId="0" xfId="0" applyFont="1" applyFill="1" applyAlignment="1">
      <alignment horizontal="justify"/>
    </xf>
    <xf numFmtId="0" fontId="13" fillId="12" borderId="176" xfId="0" applyFont="1" applyFill="1" applyBorder="1" applyAlignment="1">
      <alignment horizontal="left" vertical="center"/>
    </xf>
    <xf numFmtId="0" fontId="75" fillId="12" borderId="237" xfId="0" applyFont="1" applyFill="1" applyBorder="1" applyAlignment="1">
      <alignment horizontal="center" vertical="center"/>
    </xf>
    <xf numFmtId="0" fontId="13" fillId="12" borderId="176" xfId="0" applyFont="1" applyFill="1" applyBorder="1" applyAlignment="1">
      <alignment horizontal="left" vertical="center" wrapText="1"/>
    </xf>
    <xf numFmtId="0" fontId="13" fillId="12" borderId="234" xfId="0" applyFont="1" applyFill="1" applyBorder="1" applyAlignment="1">
      <alignment horizontal="left"/>
    </xf>
    <xf numFmtId="0" fontId="13" fillId="12" borderId="237" xfId="0" applyFont="1" applyFill="1" applyBorder="1" applyAlignment="1">
      <alignment horizontal="left"/>
    </xf>
    <xf numFmtId="0" fontId="13" fillId="12" borderId="235" xfId="0" applyFont="1" applyFill="1" applyBorder="1" applyAlignment="1">
      <alignment horizontal="left"/>
    </xf>
    <xf numFmtId="0" fontId="13" fillId="12" borderId="176" xfId="0" applyFont="1" applyFill="1" applyBorder="1" applyAlignment="1">
      <alignment horizontal="left"/>
    </xf>
    <xf numFmtId="0" fontId="13" fillId="30" borderId="176" xfId="0" applyFont="1" applyFill="1" applyBorder="1" applyAlignment="1">
      <alignment horizontal="left" vertical="center"/>
    </xf>
    <xf numFmtId="0" fontId="13" fillId="30" borderId="176" xfId="0" applyFont="1" applyFill="1" applyBorder="1" applyAlignment="1">
      <alignment horizontal="left"/>
    </xf>
    <xf numFmtId="0" fontId="13" fillId="30" borderId="235" xfId="0" applyFont="1" applyFill="1" applyBorder="1" applyAlignment="1"/>
    <xf numFmtId="0" fontId="13" fillId="30" borderId="176" xfId="0" applyFont="1" applyFill="1" applyBorder="1" applyAlignment="1">
      <alignment horizontal="center" vertical="center"/>
    </xf>
    <xf numFmtId="0" fontId="75" fillId="30" borderId="237" xfId="0" applyFont="1" applyFill="1" applyBorder="1" applyAlignment="1">
      <alignment horizontal="center" vertical="center"/>
    </xf>
    <xf numFmtId="0" fontId="5" fillId="31" borderId="236" xfId="0" applyFont="1" applyFill="1" applyBorder="1" applyAlignment="1">
      <alignment wrapText="1"/>
    </xf>
    <xf numFmtId="0" fontId="5" fillId="31" borderId="176" xfId="0" applyFont="1" applyFill="1" applyBorder="1" applyAlignment="1">
      <alignment wrapText="1"/>
    </xf>
    <xf numFmtId="0" fontId="5" fillId="31" borderId="234" xfId="0" applyFont="1" applyFill="1" applyBorder="1" applyAlignment="1">
      <alignment wrapText="1"/>
    </xf>
    <xf numFmtId="0" fontId="8" fillId="31" borderId="237" xfId="0" applyFont="1" applyFill="1" applyBorder="1" applyAlignment="1">
      <alignment horizontal="left" wrapText="1"/>
    </xf>
    <xf numFmtId="0" fontId="5" fillId="31" borderId="237" xfId="0" quotePrefix="1" applyFont="1" applyFill="1" applyBorder="1" applyAlignment="1">
      <alignment horizontal="left" wrapText="1"/>
    </xf>
    <xf numFmtId="0" fontId="5" fillId="31" borderId="262" xfId="0" quotePrefix="1" applyFont="1" applyFill="1" applyBorder="1" applyAlignment="1">
      <alignment horizontal="left" wrapText="1"/>
    </xf>
    <xf numFmtId="0" fontId="5" fillId="31" borderId="238" xfId="0" applyFont="1" applyFill="1" applyBorder="1" applyAlignment="1">
      <alignment horizontal="left" wrapText="1"/>
    </xf>
    <xf numFmtId="0" fontId="5" fillId="31" borderId="176" xfId="0" applyFont="1" applyFill="1" applyBorder="1" applyAlignment="1">
      <alignment horizontal="left" wrapText="1"/>
    </xf>
    <xf numFmtId="0" fontId="5" fillId="32" borderId="176" xfId="0" applyFont="1" applyFill="1" applyBorder="1" applyAlignment="1">
      <alignment vertical="center" wrapText="1"/>
    </xf>
    <xf numFmtId="0" fontId="5" fillId="32" borderId="176" xfId="0" applyFont="1" applyFill="1" applyBorder="1" applyAlignment="1">
      <alignment wrapText="1"/>
    </xf>
    <xf numFmtId="0" fontId="5" fillId="32" borderId="236" xfId="0" applyFont="1" applyFill="1" applyBorder="1" applyAlignment="1">
      <alignment wrapText="1"/>
    </xf>
    <xf numFmtId="0" fontId="5" fillId="32" borderId="234" xfId="0" applyFont="1" applyFill="1" applyBorder="1" applyAlignment="1">
      <alignment wrapText="1"/>
    </xf>
    <xf numFmtId="0" fontId="6" fillId="10" borderId="0" xfId="0" applyFont="1" applyFill="1" applyAlignment="1">
      <alignment horizontal="left"/>
    </xf>
    <xf numFmtId="0" fontId="5" fillId="10" borderId="0" xfId="0" applyFont="1" applyFill="1" applyBorder="1" applyAlignment="1">
      <alignment vertical="top"/>
    </xf>
    <xf numFmtId="0" fontId="50" fillId="12" borderId="107" xfId="0" applyFont="1" applyFill="1" applyBorder="1" applyAlignment="1" applyProtection="1">
      <alignment horizontal="center" vertical="center" wrapText="1"/>
    </xf>
    <xf numFmtId="0" fontId="6" fillId="12" borderId="30" xfId="0" applyFont="1" applyFill="1" applyBorder="1" applyAlignment="1">
      <alignment horizontal="center" vertical="center"/>
    </xf>
    <xf numFmtId="0" fontId="20" fillId="0" borderId="0" xfId="0" applyFont="1" applyFill="1" applyBorder="1" applyAlignment="1">
      <alignment horizontal="center"/>
    </xf>
    <xf numFmtId="0" fontId="12" fillId="12" borderId="290" xfId="0" applyNumberFormat="1" applyFont="1" applyFill="1" applyBorder="1" applyAlignment="1" applyProtection="1">
      <alignment horizontal="center" vertical="center"/>
      <protection hidden="1"/>
    </xf>
    <xf numFmtId="4" fontId="12" fillId="12" borderId="290" xfId="0" applyNumberFormat="1" applyFont="1" applyFill="1" applyBorder="1" applyAlignment="1" applyProtection="1">
      <alignment vertical="center"/>
      <protection hidden="1"/>
    </xf>
    <xf numFmtId="4" fontId="9" fillId="10" borderId="0" xfId="0" quotePrefix="1" applyNumberFormat="1" applyFont="1" applyFill="1" applyAlignment="1" applyProtection="1">
      <alignment vertical="center"/>
      <protection hidden="1"/>
    </xf>
    <xf numFmtId="0" fontId="16" fillId="12" borderId="240" xfId="0" applyFont="1" applyFill="1" applyBorder="1" applyAlignment="1">
      <alignment horizontal="center"/>
    </xf>
    <xf numFmtId="0" fontId="20" fillId="12" borderId="284" xfId="0" applyFont="1" applyFill="1" applyBorder="1" applyAlignment="1">
      <alignment horizontal="center" vertical="center"/>
    </xf>
    <xf numFmtId="0" fontId="0" fillId="12" borderId="48" xfId="0" applyFill="1" applyBorder="1"/>
    <xf numFmtId="0" fontId="0" fillId="10" borderId="296" xfId="0" applyFill="1" applyBorder="1"/>
    <xf numFmtId="4" fontId="6" fillId="13" borderId="69" xfId="0" applyNumberFormat="1" applyFont="1" applyFill="1" applyBorder="1"/>
    <xf numFmtId="4" fontId="6" fillId="13" borderId="215" xfId="0" applyNumberFormat="1" applyFont="1" applyFill="1" applyBorder="1"/>
    <xf numFmtId="0" fontId="20" fillId="12" borderId="149" xfId="0" applyFont="1" applyFill="1" applyBorder="1" applyAlignment="1">
      <alignment horizontal="center" vertical="center"/>
    </xf>
    <xf numFmtId="4" fontId="6" fillId="13" borderId="77" xfId="0" applyNumberFormat="1" applyFont="1" applyFill="1" applyBorder="1"/>
    <xf numFmtId="4" fontId="6" fillId="13" borderId="297" xfId="0" applyNumberFormat="1" applyFont="1" applyFill="1" applyBorder="1"/>
    <xf numFmtId="0" fontId="20" fillId="12" borderId="298" xfId="0" applyFont="1" applyFill="1" applyBorder="1" applyAlignment="1">
      <alignment horizontal="center" vertical="center"/>
    </xf>
    <xf numFmtId="0" fontId="0" fillId="12" borderId="61" xfId="0" applyFill="1" applyBorder="1"/>
    <xf numFmtId="0" fontId="0" fillId="10" borderId="299" xfId="0" applyFill="1" applyBorder="1"/>
    <xf numFmtId="4" fontId="6" fillId="13" borderId="72" xfId="0" applyNumberFormat="1" applyFont="1" applyFill="1" applyBorder="1"/>
    <xf numFmtId="4" fontId="6" fillId="13" borderId="300" xfId="0" applyNumberFormat="1" applyFont="1" applyFill="1" applyBorder="1"/>
    <xf numFmtId="0" fontId="5" fillId="0" borderId="1" xfId="0" applyFont="1" applyBorder="1"/>
    <xf numFmtId="0" fontId="0" fillId="0" borderId="6" xfId="0" applyBorder="1"/>
    <xf numFmtId="0" fontId="6" fillId="0" borderId="9" xfId="0" applyFont="1" applyBorder="1"/>
    <xf numFmtId="0" fontId="6" fillId="0" borderId="3" xfId="0" applyFont="1" applyBorder="1"/>
    <xf numFmtId="0" fontId="6" fillId="0" borderId="4" xfId="0" applyFont="1" applyBorder="1"/>
    <xf numFmtId="0" fontId="31" fillId="10" borderId="0" xfId="0" applyFont="1" applyFill="1" applyBorder="1"/>
    <xf numFmtId="0" fontId="31" fillId="10" borderId="3" xfId="0" applyFont="1" applyFill="1" applyBorder="1"/>
    <xf numFmtId="0" fontId="16" fillId="31" borderId="1" xfId="0" applyFont="1" applyFill="1" applyBorder="1"/>
    <xf numFmtId="0" fontId="0" fillId="31" borderId="263" xfId="0" applyFill="1" applyBorder="1"/>
    <xf numFmtId="0" fontId="0" fillId="31" borderId="1" xfId="0" applyFill="1" applyBorder="1"/>
    <xf numFmtId="0" fontId="0" fillId="31" borderId="258" xfId="0" applyFill="1" applyBorder="1"/>
    <xf numFmtId="0" fontId="52" fillId="31" borderId="248" xfId="0" applyFont="1" applyFill="1" applyBorder="1"/>
    <xf numFmtId="0" fontId="52" fillId="31" borderId="258" xfId="0" applyFont="1" applyFill="1" applyBorder="1"/>
    <xf numFmtId="0" fontId="0" fillId="31" borderId="8" xfId="0" applyFill="1" applyBorder="1"/>
    <xf numFmtId="0" fontId="52" fillId="31" borderId="1" xfId="0" applyFont="1" applyFill="1" applyBorder="1"/>
    <xf numFmtId="0" fontId="52" fillId="31" borderId="8" xfId="0" applyFont="1" applyFill="1" applyBorder="1"/>
    <xf numFmtId="0" fontId="5" fillId="31" borderId="1" xfId="0" applyFont="1" applyFill="1" applyBorder="1"/>
    <xf numFmtId="0" fontId="0" fillId="31" borderId="140" xfId="0" applyFill="1" applyBorder="1"/>
    <xf numFmtId="0" fontId="20" fillId="34" borderId="142" xfId="0" applyFont="1" applyFill="1" applyBorder="1"/>
    <xf numFmtId="0" fontId="0" fillId="31" borderId="172" xfId="0" applyFill="1" applyBorder="1" applyAlignment="1"/>
    <xf numFmtId="0" fontId="20" fillId="33" borderId="1" xfId="0" applyFont="1" applyFill="1" applyBorder="1"/>
    <xf numFmtId="0" fontId="32" fillId="31" borderId="1" xfId="0" applyFont="1" applyFill="1" applyBorder="1"/>
    <xf numFmtId="0" fontId="20" fillId="34" borderId="141" xfId="0" applyFont="1" applyFill="1" applyBorder="1"/>
    <xf numFmtId="2" fontId="0" fillId="10" borderId="156" xfId="0" applyNumberFormat="1" applyFill="1" applyBorder="1" applyAlignment="1"/>
    <xf numFmtId="2" fontId="0" fillId="31" borderId="156" xfId="0" applyNumberFormat="1" applyFill="1" applyBorder="1" applyAlignment="1"/>
    <xf numFmtId="2" fontId="0" fillId="31" borderId="258" xfId="0" applyNumberFormat="1" applyFill="1" applyBorder="1"/>
    <xf numFmtId="2" fontId="16" fillId="31" borderId="8" xfId="0" applyNumberFormat="1" applyFont="1" applyFill="1" applyBorder="1"/>
    <xf numFmtId="2" fontId="5" fillId="31" borderId="8" xfId="0" applyNumberFormat="1" applyFont="1" applyFill="1" applyBorder="1"/>
    <xf numFmtId="2" fontId="5" fillId="31" borderId="12" xfId="0" applyNumberFormat="1" applyFont="1" applyFill="1" applyBorder="1"/>
    <xf numFmtId="2" fontId="0" fillId="31" borderId="8" xfId="0" applyNumberFormat="1" applyFill="1" applyBorder="1"/>
    <xf numFmtId="0" fontId="32" fillId="31" borderId="263" xfId="0" applyFont="1" applyFill="1" applyBorder="1"/>
    <xf numFmtId="2" fontId="0" fillId="10" borderId="172" xfId="0" applyNumberFormat="1" applyFill="1" applyBorder="1" applyAlignment="1"/>
    <xf numFmtId="2" fontId="52" fillId="31" borderId="1" xfId="0" applyNumberFormat="1" applyFont="1" applyFill="1" applyBorder="1"/>
    <xf numFmtId="2" fontId="52" fillId="31" borderId="8" xfId="0" applyNumberFormat="1" applyFont="1" applyFill="1" applyBorder="1"/>
    <xf numFmtId="2" fontId="5" fillId="31" borderId="1" xfId="0" applyNumberFormat="1" applyFont="1" applyFill="1" applyBorder="1"/>
    <xf numFmtId="2" fontId="0" fillId="31" borderId="134" xfId="0" applyNumberFormat="1" applyFill="1" applyBorder="1"/>
    <xf numFmtId="2" fontId="52" fillId="31" borderId="140" xfId="0" applyNumberFormat="1" applyFont="1" applyFill="1" applyBorder="1"/>
    <xf numFmtId="2" fontId="52" fillId="31" borderId="134" xfId="0" applyNumberFormat="1" applyFont="1" applyFill="1" applyBorder="1"/>
    <xf numFmtId="0" fontId="0" fillId="31" borderId="191" xfId="0" applyFill="1" applyBorder="1" applyAlignment="1"/>
    <xf numFmtId="2" fontId="4" fillId="10" borderId="137" xfId="0" applyNumberFormat="1" applyFont="1" applyFill="1" applyBorder="1"/>
    <xf numFmtId="2" fontId="5" fillId="13" borderId="135" xfId="0" applyNumberFormat="1" applyFont="1" applyFill="1" applyBorder="1"/>
    <xf numFmtId="2" fontId="5" fillId="12" borderId="181" xfId="0" applyNumberFormat="1" applyFont="1" applyFill="1" applyBorder="1"/>
    <xf numFmtId="2" fontId="5" fillId="12" borderId="3" xfId="0" applyNumberFormat="1" applyFont="1" applyFill="1" applyBorder="1"/>
    <xf numFmtId="2" fontId="4" fillId="12" borderId="137" xfId="0" applyNumberFormat="1" applyFont="1" applyFill="1" applyBorder="1"/>
    <xf numFmtId="2" fontId="5" fillId="12" borderId="135" xfId="0" applyNumberFormat="1" applyFont="1" applyFill="1" applyBorder="1"/>
    <xf numFmtId="2" fontId="5" fillId="9" borderId="3" xfId="0" applyNumberFormat="1" applyFont="1" applyFill="1" applyBorder="1"/>
    <xf numFmtId="2" fontId="5" fillId="9" borderId="137" xfId="0" applyNumberFormat="1" applyFont="1" applyFill="1" applyBorder="1"/>
    <xf numFmtId="2" fontId="5" fillId="13" borderId="9" xfId="0" applyNumberFormat="1" applyFont="1" applyFill="1" applyBorder="1"/>
    <xf numFmtId="2" fontId="6" fillId="13" borderId="3" xfId="0" applyNumberFormat="1" applyFont="1" applyFill="1" applyBorder="1"/>
    <xf numFmtId="4" fontId="16" fillId="13" borderId="8" xfId="0" applyNumberFormat="1" applyFont="1" applyFill="1" applyBorder="1"/>
    <xf numFmtId="4" fontId="5" fillId="13" borderId="8" xfId="0" applyNumberFormat="1" applyFont="1" applyFill="1" applyBorder="1"/>
    <xf numFmtId="4" fontId="5" fillId="13" borderId="3" xfId="0" applyNumberFormat="1" applyFont="1" applyFill="1" applyBorder="1"/>
    <xf numFmtId="4" fontId="5" fillId="13" borderId="8" xfId="0" applyNumberFormat="1" applyFont="1" applyFill="1" applyBorder="1"/>
    <xf numFmtId="4" fontId="6" fillId="10" borderId="137" xfId="0" applyNumberFormat="1" applyFont="1" applyFill="1" applyBorder="1"/>
    <xf numFmtId="4" fontId="5" fillId="12" borderId="278" xfId="0" applyNumberFormat="1" applyFont="1" applyFill="1" applyBorder="1"/>
    <xf numFmtId="4" fontId="5" fillId="12" borderId="8" xfId="0" applyNumberFormat="1" applyFont="1" applyFill="1" applyBorder="1"/>
    <xf numFmtId="4" fontId="5" fillId="12" borderId="3" xfId="0" applyNumberFormat="1" applyFont="1" applyFill="1" applyBorder="1"/>
    <xf numFmtId="4" fontId="4" fillId="10" borderId="206" xfId="0" applyNumberFormat="1" applyFont="1" applyFill="1" applyBorder="1"/>
    <xf numFmtId="4" fontId="4" fillId="10" borderId="137" xfId="0" applyNumberFormat="1" applyFont="1" applyFill="1" applyBorder="1"/>
    <xf numFmtId="4" fontId="5" fillId="12" borderId="26" xfId="0" applyNumberFormat="1" applyFont="1" applyFill="1" applyBorder="1"/>
    <xf numFmtId="4" fontId="5" fillId="12" borderId="285" xfId="0" applyNumberFormat="1" applyFont="1" applyFill="1" applyBorder="1"/>
    <xf numFmtId="4" fontId="5" fillId="12" borderId="206" xfId="0" applyNumberFormat="1" applyFont="1" applyFill="1" applyBorder="1"/>
    <xf numFmtId="4" fontId="5" fillId="12" borderId="137" xfId="0" applyNumberFormat="1" applyFont="1" applyFill="1" applyBorder="1"/>
    <xf numFmtId="4" fontId="5" fillId="9" borderId="137" xfId="0" applyNumberFormat="1" applyFont="1" applyFill="1" applyBorder="1"/>
    <xf numFmtId="4" fontId="4" fillId="12" borderId="206" xfId="0" applyNumberFormat="1" applyFont="1" applyFill="1" applyBorder="1"/>
    <xf numFmtId="4" fontId="5" fillId="13" borderId="7" xfId="0" applyNumberFormat="1" applyFont="1" applyFill="1" applyBorder="1"/>
    <xf numFmtId="4" fontId="5" fillId="13" borderId="9" xfId="0" applyNumberFormat="1" applyFont="1" applyFill="1" applyBorder="1"/>
    <xf numFmtId="4" fontId="6" fillId="12" borderId="206" xfId="0" applyNumberFormat="1" applyFont="1" applyFill="1" applyBorder="1"/>
    <xf numFmtId="4" fontId="0" fillId="13" borderId="12" xfId="0" applyNumberFormat="1" applyFont="1" applyFill="1" applyBorder="1" applyAlignment="1"/>
    <xf numFmtId="4" fontId="5" fillId="13" borderId="12" xfId="0" applyNumberFormat="1" applyFont="1" applyFill="1" applyBorder="1"/>
    <xf numFmtId="4" fontId="5" fillId="13" borderId="4" xfId="0" applyNumberFormat="1" applyFont="1" applyFill="1" applyBorder="1"/>
    <xf numFmtId="4" fontId="4" fillId="12" borderId="137" xfId="0" applyNumberFormat="1" applyFont="1" applyFill="1" applyBorder="1"/>
    <xf numFmtId="4" fontId="6" fillId="13" borderId="3" xfId="0" applyNumberFormat="1" applyFont="1" applyFill="1" applyBorder="1"/>
    <xf numFmtId="0" fontId="5" fillId="12" borderId="247" xfId="0" applyFont="1" applyFill="1" applyBorder="1"/>
    <xf numFmtId="0" fontId="5" fillId="12" borderId="302" xfId="0" applyFont="1" applyFill="1" applyBorder="1"/>
    <xf numFmtId="0" fontId="4" fillId="12" borderId="86" xfId="0" applyFont="1" applyFill="1" applyBorder="1"/>
    <xf numFmtId="0" fontId="5" fillId="13" borderId="11" xfId="0" applyFont="1" applyFill="1" applyBorder="1"/>
    <xf numFmtId="4" fontId="5" fillId="13" borderId="26" xfId="0" applyNumberFormat="1" applyFont="1" applyFill="1" applyBorder="1"/>
    <xf numFmtId="4" fontId="5" fillId="13" borderId="303" xfId="0" applyNumberFormat="1" applyFont="1" applyFill="1" applyBorder="1"/>
    <xf numFmtId="4" fontId="5" fillId="12" borderId="290" xfId="0" applyNumberFormat="1" applyFont="1" applyFill="1" applyBorder="1"/>
    <xf numFmtId="4" fontId="5" fillId="12" borderId="303" xfId="0" applyNumberFormat="1" applyFont="1" applyFill="1" applyBorder="1"/>
    <xf numFmtId="0" fontId="16" fillId="12" borderId="304" xfId="0" applyFont="1" applyFill="1" applyBorder="1" applyAlignment="1">
      <alignment horizontal="center" vertical="center" wrapText="1"/>
    </xf>
    <xf numFmtId="0" fontId="16" fillId="12" borderId="305" xfId="0" applyFont="1" applyFill="1" applyBorder="1" applyAlignment="1">
      <alignment horizontal="center" vertical="center" wrapText="1"/>
    </xf>
    <xf numFmtId="4" fontId="0" fillId="10" borderId="0" xfId="0" applyNumberFormat="1" applyFont="1" applyFill="1" applyBorder="1"/>
    <xf numFmtId="4" fontId="16" fillId="12" borderId="304" xfId="0" applyNumberFormat="1" applyFont="1" applyFill="1" applyBorder="1" applyAlignment="1">
      <alignment horizontal="center" vertical="center" wrapText="1"/>
    </xf>
    <xf numFmtId="4" fontId="16" fillId="12" borderId="305" xfId="0" applyNumberFormat="1" applyFont="1" applyFill="1" applyBorder="1" applyAlignment="1">
      <alignment horizontal="center" vertical="center" wrapText="1"/>
    </xf>
    <xf numFmtId="4" fontId="6" fillId="12" borderId="307" xfId="0" applyNumberFormat="1" applyFont="1" applyFill="1" applyBorder="1"/>
    <xf numFmtId="4" fontId="6" fillId="12" borderId="211" xfId="0" applyNumberFormat="1" applyFont="1" applyFill="1" applyBorder="1"/>
    <xf numFmtId="4" fontId="6" fillId="12" borderId="306" xfId="0" applyNumberFormat="1" applyFont="1" applyFill="1" applyBorder="1"/>
    <xf numFmtId="0" fontId="12" fillId="10" borderId="0" xfId="0" applyFont="1" applyFill="1"/>
    <xf numFmtId="4" fontId="5" fillId="10" borderId="6" xfId="0" applyNumberFormat="1" applyFont="1" applyFill="1" applyBorder="1"/>
    <xf numFmtId="0" fontId="16" fillId="31" borderId="48" xfId="0" applyFont="1" applyFill="1" applyBorder="1"/>
    <xf numFmtId="9" fontId="53" fillId="31" borderId="81" xfId="0" applyNumberFormat="1" applyFont="1" applyFill="1" applyBorder="1" applyAlignment="1">
      <alignment horizontal="center"/>
    </xf>
    <xf numFmtId="0" fontId="6" fillId="13" borderId="128" xfId="0" applyFont="1" applyFill="1" applyBorder="1"/>
    <xf numFmtId="2" fontId="6" fillId="13" borderId="131" xfId="0" applyNumberFormat="1" applyFont="1" applyFill="1" applyBorder="1"/>
    <xf numFmtId="0" fontId="6" fillId="13" borderId="126" xfId="0" applyFont="1" applyFill="1" applyBorder="1"/>
    <xf numFmtId="0" fontId="5" fillId="31" borderId="0" xfId="0" applyFont="1" applyFill="1" applyBorder="1"/>
    <xf numFmtId="0" fontId="0" fillId="13" borderId="78" xfId="0" applyFont="1" applyFill="1" applyBorder="1"/>
    <xf numFmtId="0" fontId="20" fillId="13" borderId="78" xfId="0" applyFont="1" applyFill="1" applyBorder="1"/>
    <xf numFmtId="0" fontId="0" fillId="13" borderId="79" xfId="0" applyFont="1" applyFill="1" applyBorder="1"/>
    <xf numFmtId="0" fontId="0" fillId="12" borderId="74" xfId="0" applyFont="1" applyFill="1" applyBorder="1"/>
    <xf numFmtId="0" fontId="0" fillId="12" borderId="52" xfId="0" applyFont="1" applyFill="1" applyBorder="1"/>
    <xf numFmtId="0" fontId="16" fillId="12" borderId="78" xfId="0" applyFont="1" applyFill="1" applyBorder="1" applyAlignment="1">
      <alignment horizontal="center"/>
    </xf>
    <xf numFmtId="0" fontId="0" fillId="12" borderId="81" xfId="0" applyFont="1" applyFill="1" applyBorder="1"/>
    <xf numFmtId="0" fontId="0" fillId="12" borderId="83" xfId="0" applyFont="1" applyFill="1" applyBorder="1"/>
    <xf numFmtId="0" fontId="59" fillId="12" borderId="78" xfId="0" applyFont="1" applyFill="1" applyBorder="1" applyAlignment="1">
      <alignment horizontal="center"/>
    </xf>
    <xf numFmtId="0" fontId="0" fillId="12" borderId="78" xfId="0" applyFont="1" applyFill="1" applyBorder="1" applyAlignment="1">
      <alignment wrapText="1"/>
    </xf>
    <xf numFmtId="0" fontId="16" fillId="12" borderId="96" xfId="0" applyFont="1" applyFill="1" applyBorder="1" applyAlignment="1">
      <alignment wrapText="1"/>
    </xf>
    <xf numFmtId="0" fontId="59" fillId="12" borderId="78" xfId="0" applyFont="1" applyFill="1" applyBorder="1" applyAlignment="1">
      <alignment horizontal="center" wrapText="1"/>
    </xf>
    <xf numFmtId="0" fontId="16" fillId="12" borderId="96" xfId="0" applyFont="1" applyFill="1" applyBorder="1" applyAlignment="1"/>
    <xf numFmtId="0" fontId="0" fillId="12" borderId="79" xfId="0" applyFont="1" applyFill="1" applyBorder="1" applyAlignment="1">
      <alignment wrapText="1"/>
    </xf>
    <xf numFmtId="3" fontId="0" fillId="12" borderId="301" xfId="0" applyNumberFormat="1" applyFont="1" applyFill="1" applyBorder="1"/>
    <xf numFmtId="3" fontId="0" fillId="12" borderId="66" xfId="0" applyNumberFormat="1" applyFont="1" applyFill="1" applyBorder="1"/>
    <xf numFmtId="3" fontId="0" fillId="12" borderId="308" xfId="0" applyNumberFormat="1" applyFont="1" applyFill="1" applyBorder="1"/>
    <xf numFmtId="3" fontId="16" fillId="12" borderId="193" xfId="0" applyNumberFormat="1" applyFont="1" applyFill="1" applyBorder="1" applyAlignment="1">
      <alignment horizontal="center"/>
    </xf>
    <xf numFmtId="3" fontId="16" fillId="12" borderId="61" xfId="0" applyNumberFormat="1" applyFont="1" applyFill="1" applyBorder="1" applyAlignment="1">
      <alignment horizontal="center"/>
    </xf>
    <xf numFmtId="3" fontId="0" fillId="12" borderId="193" xfId="0" applyNumberFormat="1" applyFont="1" applyFill="1" applyBorder="1" applyAlignment="1">
      <alignment horizontal="center"/>
    </xf>
    <xf numFmtId="3" fontId="0" fillId="12" borderId="61" xfId="0" applyNumberFormat="1" applyFont="1" applyFill="1" applyBorder="1" applyAlignment="1">
      <alignment horizontal="center"/>
    </xf>
    <xf numFmtId="3" fontId="0" fillId="12" borderId="309" xfId="0" applyNumberFormat="1" applyFont="1" applyFill="1" applyBorder="1"/>
    <xf numFmtId="3" fontId="0" fillId="12" borderId="310" xfId="0" applyNumberFormat="1" applyFont="1" applyFill="1" applyBorder="1"/>
    <xf numFmtId="4" fontId="18" fillId="12" borderId="193" xfId="0" applyNumberFormat="1" applyFont="1" applyFill="1" applyBorder="1"/>
    <xf numFmtId="4" fontId="18" fillId="12" borderId="61" xfId="0" applyNumberFormat="1" applyFont="1" applyFill="1" applyBorder="1"/>
    <xf numFmtId="4" fontId="0" fillId="12" borderId="193" xfId="0" applyNumberFormat="1" applyFont="1" applyFill="1" applyBorder="1"/>
    <xf numFmtId="4" fontId="0" fillId="12" borderId="61" xfId="0" applyNumberFormat="1" applyFont="1" applyFill="1" applyBorder="1"/>
    <xf numFmtId="4" fontId="18" fillId="10" borderId="198" xfId="0" applyNumberFormat="1" applyFont="1" applyFill="1" applyBorder="1"/>
    <xf numFmtId="4" fontId="18" fillId="10" borderId="84" xfId="0" applyNumberFormat="1" applyFont="1" applyFill="1" applyBorder="1"/>
    <xf numFmtId="4" fontId="0" fillId="10" borderId="198" xfId="0" applyNumberFormat="1" applyFont="1" applyFill="1" applyBorder="1"/>
    <xf numFmtId="4" fontId="0" fillId="10" borderId="84" xfId="0" applyNumberFormat="1" applyFont="1" applyFill="1" applyBorder="1"/>
    <xf numFmtId="3" fontId="20" fillId="12" borderId="194" xfId="0" applyNumberFormat="1" applyFont="1" applyFill="1" applyBorder="1" applyAlignment="1">
      <alignment horizontal="center"/>
    </xf>
    <xf numFmtId="3" fontId="6" fillId="12" borderId="194" xfId="0" applyNumberFormat="1" applyFont="1" applyFill="1" applyBorder="1" applyAlignment="1">
      <alignment horizontal="center"/>
    </xf>
    <xf numFmtId="3" fontId="6" fillId="12" borderId="311" xfId="0" applyNumberFormat="1" applyFont="1" applyFill="1" applyBorder="1"/>
    <xf numFmtId="4" fontId="6" fillId="12" borderId="199" xfId="0" applyNumberFormat="1" applyFont="1" applyFill="1" applyBorder="1"/>
    <xf numFmtId="4" fontId="6" fillId="12" borderId="194" xfId="0" applyNumberFormat="1" applyFont="1" applyFill="1" applyBorder="1"/>
    <xf numFmtId="0" fontId="20" fillId="0" borderId="0" xfId="0" applyFont="1" applyFill="1" applyAlignment="1">
      <alignment horizontal="right"/>
    </xf>
    <xf numFmtId="4" fontId="0" fillId="12" borderId="245" xfId="0" applyNumberFormat="1" applyFont="1" applyFill="1" applyBorder="1"/>
    <xf numFmtId="4" fontId="0" fillId="12" borderId="312" xfId="0" applyNumberFormat="1" applyFont="1" applyFill="1" applyBorder="1"/>
    <xf numFmtId="4" fontId="6" fillId="12" borderId="246" xfId="0" applyNumberFormat="1" applyFont="1" applyFill="1" applyBorder="1"/>
    <xf numFmtId="4" fontId="0" fillId="0" borderId="0" xfId="0" applyNumberFormat="1" applyFill="1"/>
    <xf numFmtId="4" fontId="18" fillId="12" borderId="230" xfId="0" applyNumberFormat="1" applyFont="1" applyFill="1" applyBorder="1"/>
    <xf numFmtId="4" fontId="18" fillId="12" borderId="59" xfId="0" applyNumberFormat="1" applyFont="1" applyFill="1" applyBorder="1"/>
    <xf numFmtId="4" fontId="6" fillId="12" borderId="313" xfId="0" applyNumberFormat="1" applyFont="1" applyFill="1" applyBorder="1"/>
    <xf numFmtId="4" fontId="0" fillId="12" borderId="230" xfId="0" applyNumberFormat="1" applyFont="1" applyFill="1" applyBorder="1"/>
    <xf numFmtId="4" fontId="0" fillId="12" borderId="59" xfId="0" applyNumberFormat="1" applyFont="1" applyFill="1" applyBorder="1"/>
    <xf numFmtId="4" fontId="0" fillId="13" borderId="193" xfId="0" applyNumberFormat="1" applyFont="1" applyFill="1" applyBorder="1"/>
    <xf numFmtId="4" fontId="0" fillId="13" borderId="61" xfId="0" applyNumberFormat="1" applyFont="1" applyFill="1" applyBorder="1"/>
    <xf numFmtId="4" fontId="0" fillId="13" borderId="194" xfId="0" applyNumberFormat="1" applyFont="1" applyFill="1" applyBorder="1"/>
    <xf numFmtId="4" fontId="6" fillId="13" borderId="1" xfId="0" applyNumberFormat="1" applyFont="1" applyFill="1" applyBorder="1"/>
    <xf numFmtId="4" fontId="6" fillId="13" borderId="129" xfId="0" applyNumberFormat="1" applyFont="1" applyFill="1" applyBorder="1"/>
    <xf numFmtId="4" fontId="6" fillId="13" borderId="3" xfId="0" applyNumberFormat="1" applyFont="1" applyFill="1" applyBorder="1"/>
    <xf numFmtId="4" fontId="0" fillId="13" borderId="200" xfId="0" applyNumberFormat="1" applyFont="1" applyFill="1" applyBorder="1"/>
    <xf numFmtId="4" fontId="0" fillId="13" borderId="201" xfId="0" applyNumberFormat="1" applyFont="1" applyFill="1" applyBorder="1"/>
    <xf numFmtId="4" fontId="6" fillId="13" borderId="202" xfId="0" applyNumberFormat="1" applyFont="1" applyFill="1" applyBorder="1"/>
    <xf numFmtId="0" fontId="5" fillId="12" borderId="34" xfId="0" applyFont="1" applyFill="1" applyBorder="1" applyAlignment="1">
      <alignment vertical="top"/>
    </xf>
    <xf numFmtId="0" fontId="6" fillId="12" borderId="7" xfId="0" applyFont="1" applyFill="1" applyBorder="1" applyAlignment="1">
      <alignment horizontal="center" vertical="center" wrapText="1"/>
    </xf>
    <xf numFmtId="0" fontId="5" fillId="12" borderId="13" xfId="0" applyFont="1" applyFill="1" applyBorder="1"/>
    <xf numFmtId="0" fontId="5" fillId="12" borderId="7" xfId="0" applyFont="1" applyFill="1" applyBorder="1"/>
    <xf numFmtId="0" fontId="6" fillId="12" borderId="5" xfId="0" applyFont="1" applyFill="1" applyBorder="1"/>
    <xf numFmtId="170" fontId="79" fillId="12" borderId="7" xfId="0" quotePrefix="1" applyNumberFormat="1" applyFont="1" applyFill="1" applyBorder="1" applyAlignment="1">
      <alignment horizontal="right"/>
    </xf>
    <xf numFmtId="0" fontId="5" fillId="12" borderId="1" xfId="0" applyFont="1" applyFill="1" applyBorder="1"/>
    <xf numFmtId="2" fontId="90" fillId="12" borderId="8" xfId="0" applyNumberFormat="1" applyFont="1" applyFill="1" applyBorder="1"/>
    <xf numFmtId="0" fontId="90" fillId="12" borderId="8" xfId="0" applyFont="1" applyFill="1" applyBorder="1" applyAlignment="1">
      <alignment horizontal="right" vertical="top"/>
    </xf>
    <xf numFmtId="4" fontId="68" fillId="12" borderId="7" xfId="0" applyNumberFormat="1" applyFont="1" applyFill="1" applyBorder="1"/>
    <xf numFmtId="4" fontId="68" fillId="12" borderId="7" xfId="0" applyNumberFormat="1" applyFont="1" applyFill="1" applyBorder="1" applyAlignment="1">
      <alignment horizontal="right" vertical="top"/>
    </xf>
    <xf numFmtId="0" fontId="5" fillId="12" borderId="2" xfId="0" applyFont="1" applyFill="1" applyBorder="1"/>
    <xf numFmtId="2" fontId="90" fillId="12" borderId="12" xfId="0" applyNumberFormat="1" applyFont="1" applyFill="1" applyBorder="1"/>
    <xf numFmtId="0" fontId="90" fillId="12" borderId="12" xfId="0" applyFont="1" applyFill="1" applyBorder="1" applyAlignment="1">
      <alignment horizontal="right" vertical="top"/>
    </xf>
    <xf numFmtId="0" fontId="5" fillId="28" borderId="315" xfId="0" applyFont="1" applyFill="1" applyBorder="1"/>
    <xf numFmtId="2" fontId="79" fillId="12" borderId="7" xfId="0" quotePrefix="1" applyNumberFormat="1" applyFont="1" applyFill="1" applyBorder="1" applyAlignment="1">
      <alignment horizontal="right"/>
    </xf>
    <xf numFmtId="2" fontId="5" fillId="28" borderId="315" xfId="0" applyNumberFormat="1" applyFont="1" applyFill="1" applyBorder="1"/>
    <xf numFmtId="2" fontId="5" fillId="28" borderId="314" xfId="0" applyNumberFormat="1" applyFont="1" applyFill="1" applyBorder="1"/>
    <xf numFmtId="2" fontId="5" fillId="12" borderId="1" xfId="0" applyNumberFormat="1" applyFont="1" applyFill="1" applyBorder="1"/>
    <xf numFmtId="2" fontId="5" fillId="12" borderId="8" xfId="0" applyNumberFormat="1" applyFont="1" applyFill="1" applyBorder="1"/>
    <xf numFmtId="2" fontId="79" fillId="12" borderId="7" xfId="0" applyNumberFormat="1" applyFont="1" applyFill="1" applyBorder="1"/>
    <xf numFmtId="2" fontId="5" fillId="12" borderId="2" xfId="0" applyNumberFormat="1" applyFont="1" applyFill="1" applyBorder="1"/>
    <xf numFmtId="2" fontId="5" fillId="12" borderId="12" xfId="0" applyNumberFormat="1" applyFont="1" applyFill="1" applyBorder="1"/>
    <xf numFmtId="0" fontId="0" fillId="0" borderId="9" xfId="0" applyBorder="1"/>
    <xf numFmtId="0" fontId="81" fillId="12" borderId="8" xfId="0" applyFont="1" applyFill="1" applyBorder="1" applyAlignment="1">
      <alignment vertical="center"/>
    </xf>
    <xf numFmtId="0" fontId="0" fillId="12" borderId="8" xfId="0" applyFill="1" applyBorder="1"/>
    <xf numFmtId="0" fontId="20" fillId="12" borderId="8" xfId="0" applyFont="1" applyFill="1" applyBorder="1" applyAlignment="1">
      <alignment horizontal="center" vertical="center"/>
    </xf>
    <xf numFmtId="4" fontId="72" fillId="12" borderId="8" xfId="0" applyNumberFormat="1" applyFont="1" applyFill="1" applyBorder="1"/>
    <xf numFmtId="0" fontId="72" fillId="12" borderId="8" xfId="0" applyFont="1" applyFill="1" applyBorder="1"/>
    <xf numFmtId="0" fontId="6" fillId="12" borderId="12" xfId="0" applyFont="1" applyFill="1" applyBorder="1" applyAlignment="1">
      <alignment horizontal="left" vertical="center"/>
    </xf>
    <xf numFmtId="4" fontId="83" fillId="12" borderId="8" xfId="0" applyNumberFormat="1" applyFont="1" applyFill="1" applyBorder="1"/>
    <xf numFmtId="4" fontId="83" fillId="12" borderId="12" xfId="0" applyNumberFormat="1" applyFont="1" applyFill="1" applyBorder="1"/>
    <xf numFmtId="4" fontId="12" fillId="12" borderId="13" xfId="0" applyNumberFormat="1" applyFont="1" applyFill="1" applyBorder="1"/>
    <xf numFmtId="4" fontId="72" fillId="12" borderId="28" xfId="0" applyNumberFormat="1" applyFont="1" applyFill="1" applyBorder="1"/>
    <xf numFmtId="0" fontId="20" fillId="13" borderId="13" xfId="0" applyFont="1" applyFill="1" applyBorder="1"/>
    <xf numFmtId="167" fontId="6" fillId="13" borderId="31" xfId="0" applyNumberFormat="1" applyFont="1" applyFill="1" applyBorder="1" applyAlignment="1" applyProtection="1">
      <alignment vertical="center"/>
    </xf>
    <xf numFmtId="167" fontId="6" fillId="13" borderId="30" xfId="0" applyNumberFormat="1" applyFont="1" applyFill="1" applyBorder="1" applyAlignment="1" applyProtection="1">
      <alignment vertical="center"/>
    </xf>
    <xf numFmtId="167" fontId="6" fillId="13" borderId="44" xfId="0" applyNumberFormat="1" applyFont="1" applyFill="1" applyBorder="1" applyAlignment="1" applyProtection="1">
      <alignment vertical="center"/>
    </xf>
    <xf numFmtId="4" fontId="0" fillId="10" borderId="172" xfId="0" applyNumberFormat="1" applyFill="1" applyBorder="1" applyAlignment="1"/>
    <xf numFmtId="4" fontId="0" fillId="10" borderId="187" xfId="0" applyNumberFormat="1" applyFill="1" applyBorder="1" applyAlignment="1"/>
    <xf numFmtId="4" fontId="0" fillId="10" borderId="183" xfId="0" applyNumberFormat="1" applyFill="1" applyBorder="1" applyAlignment="1"/>
    <xf numFmtId="4" fontId="6" fillId="20" borderId="176" xfId="0" applyNumberFormat="1" applyFont="1" applyFill="1" applyBorder="1" applyAlignment="1"/>
    <xf numFmtId="4" fontId="5" fillId="10" borderId="176" xfId="0" applyNumberFormat="1" applyFont="1" applyFill="1" applyBorder="1" applyAlignment="1"/>
    <xf numFmtId="4" fontId="5" fillId="10" borderId="0" xfId="0" applyNumberFormat="1" applyFont="1" applyFill="1" applyBorder="1" applyAlignment="1"/>
    <xf numFmtId="4" fontId="6" fillId="21" borderId="176" xfId="0" applyNumberFormat="1" applyFont="1" applyFill="1" applyBorder="1" applyAlignment="1"/>
    <xf numFmtId="4" fontId="5" fillId="15" borderId="176" xfId="0" applyNumberFormat="1" applyFont="1" applyFill="1" applyBorder="1" applyAlignment="1"/>
    <xf numFmtId="4" fontId="5" fillId="0" borderId="176" xfId="0" applyNumberFormat="1" applyFont="1" applyFill="1" applyBorder="1" applyAlignment="1"/>
    <xf numFmtId="4" fontId="5" fillId="10" borderId="0" xfId="0" applyNumberFormat="1" applyFont="1" applyFill="1" applyAlignment="1"/>
    <xf numFmtId="4" fontId="6" fillId="22" borderId="176" xfId="0" applyNumberFormat="1" applyFont="1" applyFill="1" applyBorder="1" applyAlignment="1"/>
    <xf numFmtId="4" fontId="6" fillId="14" borderId="176" xfId="0" applyNumberFormat="1" applyFont="1" applyFill="1" applyBorder="1" applyAlignment="1"/>
    <xf numFmtId="4" fontId="6" fillId="8" borderId="176" xfId="0" applyNumberFormat="1" applyFont="1" applyFill="1" applyBorder="1" applyAlignment="1"/>
    <xf numFmtId="4" fontId="101" fillId="10" borderId="0" xfId="0" applyNumberFormat="1" applyFont="1" applyFill="1" applyAlignment="1"/>
    <xf numFmtId="4" fontId="5" fillId="19" borderId="176" xfId="0" applyNumberFormat="1" applyFont="1" applyFill="1" applyBorder="1"/>
    <xf numFmtId="4" fontId="5" fillId="10" borderId="176" xfId="0" applyNumberFormat="1" applyFont="1" applyFill="1" applyBorder="1"/>
    <xf numFmtId="0" fontId="16" fillId="12" borderId="5" xfId="0" applyFont="1" applyFill="1" applyBorder="1" applyAlignment="1">
      <alignment horizontal="center"/>
    </xf>
    <xf numFmtId="0" fontId="16" fillId="12" borderId="261" xfId="0" applyFont="1" applyFill="1" applyBorder="1" applyAlignment="1">
      <alignment horizontal="center"/>
    </xf>
    <xf numFmtId="0" fontId="16" fillId="12" borderId="243" xfId="0" applyFont="1" applyFill="1" applyBorder="1" applyAlignment="1">
      <alignment horizontal="center"/>
    </xf>
    <xf numFmtId="0" fontId="0" fillId="12" borderId="263" xfId="0" applyFont="1" applyFill="1" applyBorder="1" applyAlignment="1"/>
    <xf numFmtId="0" fontId="0" fillId="12" borderId="266" xfId="0" applyFont="1" applyFill="1" applyBorder="1" applyAlignment="1"/>
    <xf numFmtId="0" fontId="0" fillId="12" borderId="271" xfId="0" applyFont="1" applyFill="1" applyBorder="1" applyAlignment="1"/>
    <xf numFmtId="0" fontId="16" fillId="12" borderId="228" xfId="0" applyFont="1" applyFill="1" applyBorder="1" applyAlignment="1">
      <alignment horizontal="center"/>
    </xf>
    <xf numFmtId="0" fontId="16" fillId="12" borderId="267" xfId="0" applyFont="1" applyFill="1" applyBorder="1" applyAlignment="1">
      <alignment horizontal="center"/>
    </xf>
    <xf numFmtId="0" fontId="16" fillId="12" borderId="272" xfId="0" applyFont="1" applyFill="1" applyBorder="1" applyAlignment="1">
      <alignment horizontal="center"/>
    </xf>
    <xf numFmtId="0" fontId="0" fillId="12" borderId="55" xfId="0" applyFont="1" applyFill="1" applyBorder="1"/>
    <xf numFmtId="0" fontId="0" fillId="12" borderId="247" xfId="0" applyFont="1" applyFill="1" applyBorder="1"/>
    <xf numFmtId="0" fontId="0" fillId="12" borderId="62" xfId="0" applyFont="1" applyFill="1" applyBorder="1"/>
    <xf numFmtId="0" fontId="0" fillId="12" borderId="63" xfId="0" applyFont="1" applyFill="1" applyBorder="1"/>
    <xf numFmtId="0" fontId="0" fillId="12" borderId="227" xfId="0" applyFont="1" applyFill="1" applyBorder="1"/>
    <xf numFmtId="0" fontId="0" fillId="12" borderId="250" xfId="0" applyFont="1" applyFill="1" applyBorder="1"/>
    <xf numFmtId="0" fontId="0" fillId="12" borderId="175" xfId="0" applyFont="1" applyFill="1" applyBorder="1"/>
    <xf numFmtId="0" fontId="0" fillId="12" borderId="20" xfId="0" applyFont="1" applyFill="1" applyBorder="1"/>
    <xf numFmtId="0" fontId="0" fillId="12" borderId="49" xfId="0" applyFont="1" applyFill="1" applyBorder="1" applyAlignment="1">
      <alignment horizontal="right" wrapText="1"/>
    </xf>
    <xf numFmtId="0" fontId="0" fillId="12" borderId="50" xfId="0" applyFont="1" applyFill="1" applyBorder="1" applyAlignment="1">
      <alignment horizontal="left" wrapText="1"/>
    </xf>
    <xf numFmtId="0" fontId="20" fillId="12" borderId="69" xfId="0" applyFont="1" applyFill="1" applyBorder="1"/>
    <xf numFmtId="0" fontId="0" fillId="12" borderId="70" xfId="0" applyFont="1" applyFill="1" applyBorder="1"/>
    <xf numFmtId="9" fontId="0" fillId="12" borderId="2" xfId="3" applyFont="1" applyFill="1" applyBorder="1" applyAlignment="1" applyProtection="1"/>
    <xf numFmtId="9" fontId="0" fillId="12" borderId="11" xfId="3" applyFont="1" applyFill="1" applyBorder="1" applyAlignment="1" applyProtection="1"/>
    <xf numFmtId="9" fontId="0" fillId="12" borderId="4" xfId="3" applyFont="1" applyFill="1" applyBorder="1" applyAlignment="1" applyProtection="1"/>
    <xf numFmtId="4" fontId="0" fillId="12" borderId="193" xfId="0" applyNumberFormat="1" applyFont="1" applyFill="1" applyBorder="1"/>
    <xf numFmtId="4" fontId="0" fillId="12" borderId="268" xfId="0" applyNumberFormat="1" applyFont="1" applyFill="1" applyBorder="1"/>
    <xf numFmtId="4" fontId="0" fillId="12" borderId="273" xfId="0" applyNumberFormat="1" applyFont="1" applyFill="1" applyBorder="1"/>
    <xf numFmtId="4" fontId="0" fillId="12" borderId="274" xfId="0" applyNumberFormat="1" applyFont="1" applyFill="1" applyBorder="1"/>
    <xf numFmtId="4" fontId="0" fillId="12" borderId="266" xfId="0" applyNumberFormat="1" applyFont="1" applyFill="1" applyBorder="1"/>
    <xf numFmtId="4" fontId="0" fillId="12" borderId="271" xfId="0" applyNumberFormat="1" applyFont="1" applyFill="1" applyBorder="1"/>
    <xf numFmtId="4" fontId="0" fillId="12" borderId="245" xfId="0" applyNumberFormat="1" applyFont="1" applyFill="1" applyBorder="1"/>
    <xf numFmtId="4" fontId="0" fillId="12" borderId="35" xfId="0" applyNumberFormat="1" applyFont="1" applyFill="1" applyBorder="1"/>
    <xf numFmtId="4" fontId="0" fillId="12" borderId="275" xfId="0" applyNumberFormat="1" applyFont="1" applyFill="1" applyBorder="1"/>
    <xf numFmtId="4" fontId="0" fillId="12" borderId="259" xfId="0" applyNumberFormat="1" applyFont="1" applyFill="1" applyBorder="1"/>
    <xf numFmtId="4" fontId="0" fillId="12" borderId="269" xfId="0" applyNumberFormat="1" applyFont="1" applyFill="1" applyBorder="1"/>
    <xf numFmtId="4" fontId="0" fillId="12" borderId="189" xfId="0" applyNumberFormat="1" applyFont="1" applyFill="1" applyBorder="1"/>
    <xf numFmtId="4" fontId="0" fillId="12" borderId="260" xfId="0" applyNumberFormat="1" applyFont="1" applyFill="1" applyBorder="1"/>
    <xf numFmtId="4" fontId="0" fillId="12" borderId="270" xfId="0" applyNumberFormat="1" applyFont="1" applyFill="1" applyBorder="1"/>
    <xf numFmtId="4" fontId="0" fillId="12" borderId="276" xfId="0" applyNumberFormat="1" applyFont="1" applyFill="1" applyBorder="1"/>
    <xf numFmtId="4" fontId="0" fillId="12" borderId="230" xfId="0" applyNumberFormat="1" applyFont="1" applyFill="1" applyBorder="1"/>
    <xf numFmtId="4" fontId="0" fillId="12" borderId="58" xfId="0" applyNumberFormat="1" applyFont="1" applyFill="1" applyBorder="1"/>
    <xf numFmtId="4" fontId="0" fillId="12" borderId="190" xfId="0" applyNumberFormat="1" applyFont="1" applyFill="1" applyBorder="1"/>
    <xf numFmtId="0" fontId="20" fillId="13" borderId="69" xfId="0" applyFont="1" applyFill="1" applyBorder="1"/>
    <xf numFmtId="0" fontId="6" fillId="13" borderId="70" xfId="0" applyFont="1" applyFill="1" applyBorder="1"/>
    <xf numFmtId="4" fontId="6" fillId="13" borderId="31" xfId="0" applyNumberFormat="1" applyFont="1" applyFill="1" applyBorder="1"/>
    <xf numFmtId="4" fontId="6" fillId="13" borderId="42" xfId="0" applyNumberFormat="1" applyFont="1" applyFill="1" applyBorder="1"/>
    <xf numFmtId="4" fontId="6" fillId="13" borderId="317" xfId="0" applyNumberFormat="1" applyFont="1" applyFill="1" applyBorder="1"/>
    <xf numFmtId="0" fontId="31" fillId="0" borderId="5" xfId="0" applyFont="1" applyBorder="1"/>
    <xf numFmtId="0" fontId="0" fillId="0" borderId="6" xfId="0" applyFont="1" applyBorder="1"/>
    <xf numFmtId="0" fontId="0" fillId="0" borderId="9" xfId="0" applyFont="1" applyBorder="1"/>
    <xf numFmtId="0" fontId="5" fillId="0" borderId="3" xfId="0" applyFont="1" applyBorder="1"/>
    <xf numFmtId="0" fontId="16" fillId="0" borderId="2" xfId="0" applyFont="1" applyBorder="1"/>
    <xf numFmtId="0" fontId="72" fillId="10" borderId="0" xfId="0" quotePrefix="1" applyFont="1" applyFill="1" applyAlignment="1">
      <alignment horizontal="left"/>
    </xf>
    <xf numFmtId="4" fontId="0" fillId="10" borderId="319" xfId="0" applyNumberFormat="1" applyFont="1" applyFill="1" applyBorder="1"/>
    <xf numFmtId="4" fontId="0" fillId="10" borderId="320" xfId="0" applyNumberFormat="1" applyFont="1" applyFill="1" applyBorder="1"/>
    <xf numFmtId="4" fontId="0" fillId="12" borderId="321" xfId="0" applyNumberFormat="1" applyFont="1" applyFill="1" applyBorder="1"/>
    <xf numFmtId="0" fontId="16" fillId="12" borderId="318" xfId="0" applyFont="1" applyFill="1" applyBorder="1"/>
    <xf numFmtId="0" fontId="0" fillId="12" borderId="322" xfId="0" applyFont="1" applyFill="1" applyBorder="1"/>
    <xf numFmtId="0" fontId="5" fillId="12" borderId="323" xfId="0" applyFont="1" applyFill="1" applyBorder="1"/>
    <xf numFmtId="4" fontId="0" fillId="10" borderId="324" xfId="0" applyNumberFormat="1" applyFont="1" applyFill="1" applyBorder="1"/>
    <xf numFmtId="4" fontId="0" fillId="12" borderId="325" xfId="0" applyNumberFormat="1" applyFont="1" applyFill="1" applyBorder="1"/>
    <xf numFmtId="0" fontId="45" fillId="10" borderId="0" xfId="0" applyFont="1" applyFill="1"/>
    <xf numFmtId="0" fontId="25" fillId="10" borderId="0" xfId="0" applyFont="1" applyFill="1"/>
    <xf numFmtId="0" fontId="20" fillId="12" borderId="31" xfId="0" applyFont="1" applyFill="1" applyBorder="1" applyAlignment="1">
      <alignment horizontal="center"/>
    </xf>
    <xf numFmtId="0" fontId="20" fillId="12" borderId="13" xfId="0" applyFont="1" applyFill="1" applyBorder="1" applyAlignment="1">
      <alignment horizontal="center" wrapText="1"/>
    </xf>
    <xf numFmtId="0" fontId="0" fillId="12" borderId="0" xfId="0" applyFill="1"/>
    <xf numFmtId="0" fontId="0" fillId="12" borderId="1" xfId="0" applyFill="1" applyBorder="1"/>
    <xf numFmtId="0" fontId="0" fillId="12" borderId="8" xfId="0" applyFill="1" applyBorder="1"/>
    <xf numFmtId="0" fontId="16" fillId="12" borderId="0" xfId="0" applyFont="1" applyFill="1"/>
    <xf numFmtId="4" fontId="0" fillId="12" borderId="1" xfId="0" applyNumberFormat="1" applyFill="1" applyBorder="1"/>
    <xf numFmtId="4" fontId="0" fillId="12" borderId="8" xfId="0" applyNumberFormat="1" applyFill="1" applyBorder="1"/>
    <xf numFmtId="0" fontId="20" fillId="12" borderId="0" xfId="0" applyFont="1" applyFill="1"/>
    <xf numFmtId="0" fontId="0" fillId="12" borderId="63" xfId="0" applyFill="1" applyBorder="1"/>
    <xf numFmtId="4" fontId="0" fillId="12" borderId="263" xfId="0" applyNumberFormat="1" applyFill="1" applyBorder="1"/>
    <xf numFmtId="4" fontId="0" fillId="12" borderId="264" xfId="0" applyNumberFormat="1" applyFill="1" applyBorder="1"/>
    <xf numFmtId="0" fontId="54" fillId="12" borderId="0" xfId="0" applyFont="1" applyFill="1"/>
    <xf numFmtId="0" fontId="54" fillId="12" borderId="0" xfId="0" applyFont="1" applyFill="1" applyAlignment="1">
      <alignment horizontal="left"/>
    </xf>
    <xf numFmtId="4" fontId="0" fillId="12" borderId="2" xfId="0" applyNumberFormat="1" applyFill="1" applyBorder="1"/>
    <xf numFmtId="4" fontId="0" fillId="12" borderId="12" xfId="0" applyNumberFormat="1" applyFill="1" applyBorder="1"/>
    <xf numFmtId="0" fontId="32" fillId="12" borderId="71" xfId="0" applyFont="1" applyFill="1" applyBorder="1" applyAlignment="1">
      <alignment horizontal="center" vertical="center"/>
    </xf>
    <xf numFmtId="0" fontId="32" fillId="12" borderId="72" xfId="0" applyFont="1" applyFill="1" applyBorder="1" applyAlignment="1">
      <alignment horizontal="center" vertical="center" wrapText="1"/>
    </xf>
    <xf numFmtId="0" fontId="32" fillId="12" borderId="73" xfId="0" applyFont="1" applyFill="1" applyBorder="1" applyAlignment="1">
      <alignment horizontal="center" vertical="center" wrapText="1"/>
    </xf>
    <xf numFmtId="0" fontId="62" fillId="12" borderId="69" xfId="0" applyNumberFormat="1" applyFont="1" applyFill="1" applyBorder="1" applyAlignment="1">
      <alignment horizontal="right"/>
    </xf>
    <xf numFmtId="0" fontId="32" fillId="12" borderId="47" xfId="0" applyNumberFormat="1" applyFont="1" applyFill="1" applyBorder="1" applyAlignment="1"/>
    <xf numFmtId="0" fontId="16" fillId="12" borderId="48" xfId="0" applyNumberFormat="1" applyFont="1" applyFill="1" applyBorder="1" applyAlignment="1">
      <alignment horizontal="left" indent="1"/>
    </xf>
    <xf numFmtId="0" fontId="0" fillId="12" borderId="49" xfId="0" applyFont="1" applyFill="1" applyBorder="1" applyAlignment="1">
      <alignment vertical="top"/>
    </xf>
    <xf numFmtId="167" fontId="5" fillId="10" borderId="128" xfId="0" applyNumberFormat="1" applyFont="1" applyFill="1" applyBorder="1" applyAlignment="1">
      <alignment vertical="top"/>
    </xf>
    <xf numFmtId="0" fontId="5" fillId="10" borderId="129" xfId="0" applyFont="1" applyFill="1" applyBorder="1" applyAlignment="1">
      <alignment vertical="top"/>
    </xf>
    <xf numFmtId="0" fontId="5" fillId="10" borderId="130" xfId="0" applyFont="1" applyFill="1" applyBorder="1" applyAlignment="1">
      <alignment vertical="top"/>
    </xf>
    <xf numFmtId="167" fontId="5" fillId="10" borderId="131" xfId="0" applyNumberFormat="1" applyFont="1" applyFill="1" applyBorder="1" applyAlignment="1">
      <alignment vertical="top"/>
    </xf>
    <xf numFmtId="0" fontId="5" fillId="10" borderId="132" xfId="0" applyFont="1" applyFill="1" applyBorder="1" applyAlignment="1">
      <alignment vertical="top"/>
    </xf>
    <xf numFmtId="166" fontId="5" fillId="10" borderId="131" xfId="0" applyNumberFormat="1" applyFont="1" applyFill="1" applyBorder="1" applyAlignment="1"/>
    <xf numFmtId="166" fontId="5" fillId="10" borderId="132" xfId="0" applyNumberFormat="1" applyFont="1" applyFill="1" applyBorder="1" applyAlignment="1"/>
    <xf numFmtId="166" fontId="5" fillId="10" borderId="130" xfId="0" applyNumberFormat="1" applyFont="1" applyFill="1" applyBorder="1" applyAlignment="1"/>
    <xf numFmtId="166" fontId="5" fillId="10" borderId="126" xfId="0" applyNumberFormat="1" applyFont="1" applyFill="1" applyBorder="1" applyAlignment="1">
      <alignment vertical="top"/>
    </xf>
    <xf numFmtId="166" fontId="5" fillId="10" borderId="129" xfId="0" applyNumberFormat="1" applyFont="1" applyFill="1" applyBorder="1" applyAlignment="1">
      <alignment vertical="top"/>
    </xf>
    <xf numFmtId="166" fontId="5" fillId="10" borderId="130" xfId="0" applyNumberFormat="1" applyFont="1" applyFill="1" applyBorder="1" applyAlignment="1">
      <alignment vertical="top"/>
    </xf>
    <xf numFmtId="166" fontId="0" fillId="10" borderId="65" xfId="0" applyNumberFormat="1" applyFont="1" applyFill="1" applyBorder="1" applyAlignment="1">
      <alignment vertical="top"/>
    </xf>
    <xf numFmtId="166" fontId="0" fillId="10" borderId="61" xfId="0" applyNumberFormat="1" applyFont="1" applyFill="1" applyBorder="1" applyAlignment="1">
      <alignment vertical="top"/>
    </xf>
    <xf numFmtId="166" fontId="0" fillId="10" borderId="68" xfId="0" applyNumberFormat="1" applyFont="1" applyFill="1" applyBorder="1" applyAlignment="1">
      <alignment vertical="top"/>
    </xf>
    <xf numFmtId="166" fontId="0" fillId="10" borderId="67" xfId="0" applyNumberFormat="1" applyFont="1" applyFill="1" applyBorder="1" applyAlignment="1"/>
    <xf numFmtId="166" fontId="0" fillId="10" borderId="61" xfId="0" applyNumberFormat="1" applyFont="1" applyFill="1" applyBorder="1" applyAlignment="1"/>
    <xf numFmtId="166" fontId="0" fillId="10" borderId="68" xfId="0" applyNumberFormat="1" applyFont="1" applyFill="1" applyBorder="1" applyAlignment="1"/>
    <xf numFmtId="167" fontId="0" fillId="10" borderId="67" xfId="0" applyNumberFormat="1" applyFont="1" applyFill="1" applyBorder="1" applyAlignment="1"/>
    <xf numFmtId="167" fontId="0" fillId="10" borderId="61" xfId="0" applyNumberFormat="1" applyFont="1" applyFill="1" applyBorder="1" applyAlignment="1"/>
    <xf numFmtId="167" fontId="0" fillId="10" borderId="68" xfId="0" applyNumberFormat="1" applyFont="1" applyFill="1" applyBorder="1" applyAlignment="1"/>
    <xf numFmtId="167" fontId="0" fillId="10" borderId="88" xfId="0" applyNumberFormat="1" applyFont="1" applyFill="1" applyBorder="1" applyAlignment="1">
      <alignment vertical="top"/>
    </xf>
    <xf numFmtId="0" fontId="0" fillId="10" borderId="59" xfId="0" applyFont="1" applyFill="1" applyBorder="1" applyAlignment="1">
      <alignment vertical="top"/>
    </xf>
    <xf numFmtId="0" fontId="0" fillId="10" borderId="87" xfId="0" applyFont="1" applyFill="1" applyBorder="1" applyAlignment="1">
      <alignment vertical="top"/>
    </xf>
    <xf numFmtId="0" fontId="20" fillId="13" borderId="69" xfId="0" applyNumberFormat="1" applyFont="1" applyFill="1" applyBorder="1" applyAlignment="1">
      <alignment horizontal="center" vertical="center"/>
    </xf>
    <xf numFmtId="166" fontId="6" fillId="13" borderId="44" xfId="0" applyNumberFormat="1" applyFont="1" applyFill="1" applyBorder="1" applyAlignment="1">
      <alignment vertical="center"/>
    </xf>
    <xf numFmtId="166" fontId="6" fillId="13" borderId="42" xfId="0" applyNumberFormat="1" applyFont="1" applyFill="1" applyBorder="1" applyAlignment="1">
      <alignment vertical="center"/>
    </xf>
    <xf numFmtId="4" fontId="5" fillId="10" borderId="128" xfId="0" applyNumberFormat="1" applyFont="1" applyFill="1" applyBorder="1" applyAlignment="1">
      <alignment vertical="top"/>
    </xf>
    <xf numFmtId="4" fontId="5" fillId="10" borderId="131" xfId="0" applyNumberFormat="1" applyFont="1" applyFill="1" applyBorder="1" applyAlignment="1">
      <alignment vertical="top"/>
    </xf>
    <xf numFmtId="4" fontId="5" fillId="10" borderId="131" xfId="0" applyNumberFormat="1" applyFont="1" applyFill="1" applyBorder="1" applyAlignment="1"/>
    <xf numFmtId="4" fontId="5" fillId="10" borderId="126" xfId="0" applyNumberFormat="1" applyFont="1" applyFill="1" applyBorder="1" applyAlignment="1">
      <alignment vertical="top"/>
    </xf>
    <xf numFmtId="4" fontId="6" fillId="13" borderId="31" xfId="0" applyNumberFormat="1" applyFont="1" applyFill="1" applyBorder="1" applyAlignment="1">
      <alignment vertical="center"/>
    </xf>
    <xf numFmtId="4" fontId="0" fillId="10" borderId="65" xfId="0" applyNumberFormat="1" applyFont="1" applyFill="1" applyBorder="1" applyAlignment="1">
      <alignment vertical="top"/>
    </xf>
    <xf numFmtId="4" fontId="0" fillId="10" borderId="67" xfId="0" applyNumberFormat="1" applyFont="1" applyFill="1" applyBorder="1" applyAlignment="1"/>
    <xf numFmtId="4" fontId="0" fillId="10" borderId="88" xfId="0" applyNumberFormat="1" applyFont="1" applyFill="1" applyBorder="1" applyAlignment="1">
      <alignment vertical="top"/>
    </xf>
    <xf numFmtId="0" fontId="40" fillId="10" borderId="0" xfId="0" applyFont="1" applyFill="1" applyAlignment="1">
      <alignment horizontal="left"/>
    </xf>
    <xf numFmtId="4" fontId="25" fillId="10" borderId="0" xfId="0" applyNumberFormat="1" applyFont="1" applyFill="1"/>
    <xf numFmtId="0" fontId="25" fillId="10" borderId="0" xfId="0" applyFont="1" applyFill="1" applyAlignment="1">
      <alignment horizontal="center"/>
    </xf>
    <xf numFmtId="0" fontId="58" fillId="10" borderId="117" xfId="0" applyFont="1" applyFill="1" applyBorder="1" applyAlignment="1"/>
    <xf numFmtId="0" fontId="13" fillId="10" borderId="118" xfId="0" applyFont="1" applyFill="1" applyBorder="1" applyAlignment="1"/>
    <xf numFmtId="0" fontId="32" fillId="12" borderId="291" xfId="0" applyFont="1" applyFill="1" applyBorder="1" applyAlignment="1">
      <alignment horizontal="center" vertical="center"/>
    </xf>
    <xf numFmtId="0" fontId="32" fillId="12" borderId="233" xfId="0" applyFont="1" applyFill="1" applyBorder="1" applyAlignment="1">
      <alignment horizontal="center" vertical="center" wrapText="1"/>
    </xf>
    <xf numFmtId="0" fontId="32" fillId="12" borderId="292" xfId="0" applyFont="1" applyFill="1" applyBorder="1" applyAlignment="1">
      <alignment horizontal="center" vertical="center" wrapText="1"/>
    </xf>
    <xf numFmtId="0" fontId="21" fillId="10" borderId="0" xfId="0" applyFont="1" applyFill="1"/>
    <xf numFmtId="0" fontId="0" fillId="10" borderId="0" xfId="0" applyFont="1" applyFill="1" applyBorder="1" applyAlignment="1">
      <alignment vertical="top"/>
    </xf>
    <xf numFmtId="0" fontId="0" fillId="10" borderId="0" xfId="0" applyFont="1" applyFill="1" applyAlignment="1">
      <alignment vertical="top"/>
    </xf>
    <xf numFmtId="167" fontId="0" fillId="10" borderId="0" xfId="0" applyNumberFormat="1" applyFont="1" applyFill="1" applyAlignment="1">
      <alignment vertical="top"/>
    </xf>
    <xf numFmtId="0" fontId="5" fillId="10" borderId="239" xfId="0" applyFont="1" applyFill="1" applyBorder="1" applyAlignment="1">
      <alignment vertical="top"/>
    </xf>
    <xf numFmtId="166" fontId="5" fillId="10" borderId="239" xfId="0" applyNumberFormat="1" applyFont="1" applyFill="1" applyBorder="1" applyAlignment="1"/>
    <xf numFmtId="166" fontId="5" fillId="10" borderId="239" xfId="0" applyNumberFormat="1" applyFont="1" applyFill="1" applyBorder="1" applyAlignment="1">
      <alignment vertical="top"/>
    </xf>
    <xf numFmtId="166" fontId="0" fillId="10" borderId="301" xfId="0" applyNumberFormat="1" applyFont="1" applyFill="1" applyBorder="1" applyAlignment="1">
      <alignment vertical="top"/>
    </xf>
    <xf numFmtId="166" fontId="0" fillId="10" borderId="268" xfId="0" applyNumberFormat="1" applyFont="1" applyFill="1" applyBorder="1" applyAlignment="1">
      <alignment vertical="top"/>
    </xf>
    <xf numFmtId="166" fontId="0" fillId="10" borderId="193" xfId="0" applyNumberFormat="1" applyFont="1" applyFill="1" applyBorder="1" applyAlignment="1">
      <alignment vertical="top"/>
    </xf>
    <xf numFmtId="166" fontId="0" fillId="10" borderId="194" xfId="0" applyNumberFormat="1" applyFont="1" applyFill="1" applyBorder="1" applyAlignment="1">
      <alignment vertical="top"/>
    </xf>
    <xf numFmtId="166" fontId="0" fillId="10" borderId="193" xfId="0" applyNumberFormat="1" applyFont="1" applyFill="1" applyBorder="1" applyAlignment="1"/>
    <xf numFmtId="166" fontId="0" fillId="10" borderId="268" xfId="0" applyNumberFormat="1" applyFont="1" applyFill="1" applyBorder="1" applyAlignment="1"/>
    <xf numFmtId="166" fontId="0" fillId="10" borderId="194" xfId="0" applyNumberFormat="1" applyFont="1" applyFill="1" applyBorder="1" applyAlignment="1"/>
    <xf numFmtId="167" fontId="0" fillId="10" borderId="193" xfId="0" applyNumberFormat="1" applyFont="1" applyFill="1" applyBorder="1" applyAlignment="1"/>
    <xf numFmtId="167" fontId="0" fillId="10" borderId="268" xfId="0" applyNumberFormat="1" applyFont="1" applyFill="1" applyBorder="1" applyAlignment="1"/>
    <xf numFmtId="167" fontId="0" fillId="10" borderId="194" xfId="0" applyNumberFormat="1" applyFont="1" applyFill="1" applyBorder="1" applyAlignment="1"/>
    <xf numFmtId="167" fontId="0" fillId="10" borderId="200" xfId="0" applyNumberFormat="1" applyFont="1" applyFill="1" applyBorder="1" applyAlignment="1">
      <alignment vertical="top"/>
    </xf>
    <xf numFmtId="0" fontId="0" fillId="10" borderId="201" xfId="0" applyFont="1" applyFill="1" applyBorder="1" applyAlignment="1">
      <alignment vertical="top"/>
    </xf>
    <xf numFmtId="0" fontId="0" fillId="10" borderId="280" xfId="0" applyFont="1" applyFill="1" applyBorder="1" applyAlignment="1">
      <alignment vertical="top"/>
    </xf>
    <xf numFmtId="0" fontId="0" fillId="10" borderId="200" xfId="0" applyFont="1" applyFill="1" applyBorder="1" applyAlignment="1">
      <alignment vertical="top"/>
    </xf>
    <xf numFmtId="0" fontId="0" fillId="10" borderId="202" xfId="0" applyFont="1" applyFill="1" applyBorder="1" applyAlignment="1">
      <alignment vertical="top"/>
    </xf>
    <xf numFmtId="0" fontId="0" fillId="10" borderId="58" xfId="0" applyFont="1" applyFill="1" applyBorder="1" applyAlignment="1">
      <alignment vertical="top"/>
    </xf>
    <xf numFmtId="166" fontId="6" fillId="13" borderId="41" xfId="0" applyNumberFormat="1" applyFont="1" applyFill="1" applyBorder="1" applyAlignment="1">
      <alignment vertical="center"/>
    </xf>
    <xf numFmtId="166" fontId="6" fillId="13" borderId="224" xfId="0" applyNumberFormat="1" applyFont="1" applyFill="1" applyBorder="1" applyAlignment="1">
      <alignment vertical="center"/>
    </xf>
    <xf numFmtId="0" fontId="74" fillId="19" borderId="0" xfId="0" applyFont="1" applyFill="1" applyProtection="1">
      <protection hidden="1"/>
    </xf>
    <xf numFmtId="0" fontId="6" fillId="13" borderId="176" xfId="0" applyFont="1" applyFill="1" applyBorder="1"/>
    <xf numFmtId="4" fontId="0" fillId="0" borderId="0" xfId="0" applyNumberFormat="1" applyAlignment="1">
      <alignment horizontal="center"/>
    </xf>
    <xf numFmtId="4" fontId="6" fillId="13" borderId="176" xfId="0" applyNumberFormat="1" applyFont="1" applyFill="1" applyBorder="1" applyAlignment="1">
      <alignment horizontal="center"/>
    </xf>
    <xf numFmtId="0" fontId="0" fillId="12" borderId="326" xfId="0" applyFill="1" applyBorder="1"/>
    <xf numFmtId="0" fontId="6" fillId="12" borderId="326" xfId="0" applyFont="1" applyFill="1" applyBorder="1"/>
    <xf numFmtId="0" fontId="6" fillId="13" borderId="326" xfId="0" applyFont="1" applyFill="1" applyBorder="1"/>
    <xf numFmtId="0" fontId="0" fillId="12" borderId="330" xfId="0" applyFill="1" applyBorder="1"/>
    <xf numFmtId="0" fontId="6" fillId="12" borderId="330" xfId="0" applyFont="1" applyFill="1" applyBorder="1"/>
    <xf numFmtId="0" fontId="6" fillId="13" borderId="330" xfId="0" applyFont="1" applyFill="1" applyBorder="1"/>
    <xf numFmtId="0" fontId="0" fillId="12" borderId="288" xfId="0" applyFill="1" applyBorder="1"/>
    <xf numFmtId="0" fontId="6" fillId="12" borderId="288" xfId="0" applyFont="1" applyFill="1" applyBorder="1"/>
    <xf numFmtId="0" fontId="6" fillId="13" borderId="288" xfId="0" applyFont="1" applyFill="1" applyBorder="1"/>
    <xf numFmtId="0" fontId="5" fillId="12" borderId="176" xfId="0" quotePrefix="1" applyFont="1" applyFill="1" applyBorder="1" applyAlignment="1">
      <alignment horizontal="left"/>
    </xf>
    <xf numFmtId="0" fontId="5" fillId="12" borderId="176" xfId="0" applyFont="1" applyFill="1" applyBorder="1"/>
    <xf numFmtId="0" fontId="5" fillId="12" borderId="176" xfId="0" quotePrefix="1" applyFont="1" applyFill="1" applyBorder="1"/>
    <xf numFmtId="0" fontId="4" fillId="12" borderId="176" xfId="0" applyFont="1" applyFill="1" applyBorder="1"/>
    <xf numFmtId="0" fontId="0" fillId="12" borderId="176" xfId="0" quotePrefix="1" applyFill="1" applyBorder="1"/>
    <xf numFmtId="0" fontId="5" fillId="12" borderId="176" xfId="0" applyFont="1" applyFill="1" applyBorder="1" applyAlignment="1">
      <alignment horizontal="left"/>
    </xf>
    <xf numFmtId="0" fontId="6" fillId="12" borderId="44" xfId="0" applyFont="1" applyFill="1" applyBorder="1" applyAlignment="1">
      <alignment horizontal="center"/>
    </xf>
    <xf numFmtId="0" fontId="6" fillId="13" borderId="31" xfId="0" applyFont="1" applyFill="1" applyBorder="1" applyAlignment="1">
      <alignment vertical="top"/>
    </xf>
    <xf numFmtId="4" fontId="79" fillId="13" borderId="13" xfId="0" applyNumberFormat="1" applyFont="1" applyFill="1" applyBorder="1" applyAlignment="1">
      <alignment vertical="top"/>
    </xf>
    <xf numFmtId="4" fontId="79" fillId="13" borderId="12" xfId="0" applyNumberFormat="1" applyFont="1" applyFill="1" applyBorder="1" applyAlignment="1">
      <alignment horizontal="right"/>
    </xf>
    <xf numFmtId="4" fontId="79" fillId="13" borderId="41" xfId="0" applyNumberFormat="1" applyFont="1" applyFill="1" applyBorder="1" applyAlignment="1">
      <alignment vertical="top"/>
    </xf>
    <xf numFmtId="10" fontId="79" fillId="13" borderId="42" xfId="0" applyNumberFormat="1" applyFont="1" applyFill="1" applyBorder="1"/>
    <xf numFmtId="10" fontId="79" fillId="13" borderId="13" xfId="0" applyNumberFormat="1" applyFont="1" applyFill="1" applyBorder="1"/>
    <xf numFmtId="0" fontId="6" fillId="19" borderId="0" xfId="0" applyFont="1" applyFill="1" applyAlignment="1"/>
    <xf numFmtId="0" fontId="89" fillId="12" borderId="176" xfId="0" applyFont="1" applyFill="1" applyBorder="1"/>
    <xf numFmtId="0" fontId="6" fillId="13" borderId="176" xfId="0" applyFont="1" applyFill="1" applyBorder="1" applyAlignment="1">
      <alignment horizontal="center"/>
    </xf>
    <xf numFmtId="0" fontId="6" fillId="13" borderId="326" xfId="0" applyFont="1" applyFill="1" applyBorder="1" applyAlignment="1">
      <alignment horizontal="center"/>
    </xf>
    <xf numFmtId="0" fontId="110" fillId="13" borderId="176" xfId="0" applyFont="1" applyFill="1" applyBorder="1"/>
    <xf numFmtId="0" fontId="0" fillId="13" borderId="176" xfId="0" applyFill="1" applyBorder="1"/>
    <xf numFmtId="0" fontId="89" fillId="13" borderId="176" xfId="0" applyFont="1" applyFill="1" applyBorder="1"/>
    <xf numFmtId="0" fontId="6" fillId="13" borderId="176" xfId="0" applyFont="1" applyFill="1" applyBorder="1" applyAlignment="1">
      <alignment horizontal="right"/>
    </xf>
    <xf numFmtId="0" fontId="0" fillId="12" borderId="176" xfId="0" applyFill="1" applyBorder="1" applyAlignment="1">
      <alignment horizontal="right"/>
    </xf>
    <xf numFmtId="0" fontId="5" fillId="12" borderId="176" xfId="0" applyFont="1" applyFill="1" applyBorder="1" applyAlignment="1">
      <alignment horizontal="right"/>
    </xf>
    <xf numFmtId="0" fontId="0" fillId="13" borderId="125" xfId="0" applyFill="1" applyBorder="1"/>
    <xf numFmtId="0" fontId="6" fillId="13" borderId="125" xfId="0" applyFont="1" applyFill="1" applyBorder="1" applyAlignment="1">
      <alignment horizontal="center"/>
    </xf>
    <xf numFmtId="0" fontId="6" fillId="13" borderId="241" xfId="0" applyFont="1" applyFill="1" applyBorder="1" applyAlignment="1">
      <alignment horizontal="center"/>
    </xf>
    <xf numFmtId="0" fontId="6" fillId="13" borderId="327" xfId="0" applyFont="1" applyFill="1" applyBorder="1" applyAlignment="1">
      <alignment horizontal="center"/>
    </xf>
    <xf numFmtId="0" fontId="6" fillId="13" borderId="276" xfId="0" applyFont="1" applyFill="1" applyBorder="1" applyAlignment="1">
      <alignment horizontal="center"/>
    </xf>
    <xf numFmtId="0" fontId="6" fillId="12" borderId="41" xfId="0" applyFont="1" applyFill="1" applyBorder="1" applyAlignment="1">
      <alignment horizontal="center" vertical="center"/>
    </xf>
    <xf numFmtId="0" fontId="6" fillId="12" borderId="43" xfId="0" applyFont="1" applyFill="1" applyBorder="1" applyAlignment="1">
      <alignment horizontal="center" vertical="center"/>
    </xf>
    <xf numFmtId="0" fontId="6" fillId="12" borderId="44" xfId="0" applyFont="1" applyFill="1" applyBorder="1" applyAlignment="1">
      <alignment horizontal="center" vertical="center"/>
    </xf>
    <xf numFmtId="0" fontId="72" fillId="10" borderId="0" xfId="0" quotePrefix="1" applyFont="1" applyFill="1" applyBorder="1" applyAlignment="1">
      <alignment horizontal="left" vertical="top" wrapText="1"/>
    </xf>
    <xf numFmtId="0" fontId="75" fillId="12" borderId="237" xfId="0" applyFont="1" applyFill="1" applyBorder="1" applyAlignment="1">
      <alignment horizontal="center" vertical="center"/>
    </xf>
    <xf numFmtId="0" fontId="72" fillId="10" borderId="1" xfId="0" quotePrefix="1" applyFont="1" applyFill="1" applyBorder="1" applyAlignment="1">
      <alignment horizontal="left" vertical="top" wrapText="1"/>
    </xf>
    <xf numFmtId="0" fontId="72" fillId="10" borderId="3" xfId="0" quotePrefix="1" applyFont="1" applyFill="1" applyBorder="1" applyAlignment="1">
      <alignment horizontal="left" vertical="top" wrapText="1"/>
    </xf>
    <xf numFmtId="0" fontId="78" fillId="10" borderId="0" xfId="0" applyFont="1" applyFill="1" applyAlignment="1">
      <alignment horizontal="center"/>
    </xf>
    <xf numFmtId="0" fontId="5" fillId="31" borderId="236" xfId="0" applyFont="1" applyFill="1" applyBorder="1" applyAlignment="1">
      <alignment vertical="center" wrapText="1"/>
    </xf>
    <xf numFmtId="0" fontId="5" fillId="31" borderId="330" xfId="0" applyFont="1" applyFill="1" applyBorder="1" applyAlignment="1">
      <alignment horizontal="left" wrapText="1"/>
    </xf>
    <xf numFmtId="0" fontId="83" fillId="0" borderId="0" xfId="0" applyFont="1" applyFill="1" applyBorder="1" applyAlignment="1">
      <alignment wrapText="1"/>
    </xf>
    <xf numFmtId="4" fontId="5" fillId="12" borderId="265" xfId="0" applyNumberFormat="1" applyFont="1" applyFill="1" applyBorder="1"/>
    <xf numFmtId="0" fontId="6" fillId="13" borderId="9" xfId="0" applyFont="1" applyFill="1" applyBorder="1" applyAlignment="1">
      <alignment horizontal="center"/>
    </xf>
    <xf numFmtId="0" fontId="5" fillId="12" borderId="127" xfId="0" applyFont="1" applyFill="1" applyBorder="1" applyAlignment="1">
      <alignment horizontal="center"/>
    </xf>
    <xf numFmtId="0" fontId="5" fillId="12" borderId="123" xfId="0" applyFont="1" applyFill="1" applyBorder="1" applyAlignment="1">
      <alignment horizontal="center"/>
    </xf>
    <xf numFmtId="0" fontId="5" fillId="12" borderId="31" xfId="0" applyFont="1" applyFill="1" applyBorder="1"/>
    <xf numFmtId="0" fontId="6" fillId="12" borderId="80" xfId="0" applyFont="1" applyFill="1" applyBorder="1" applyAlignment="1">
      <alignment horizontal="center" vertical="center"/>
    </xf>
    <xf numFmtId="0" fontId="33" fillId="0" borderId="249" xfId="0" applyFont="1" applyFill="1" applyBorder="1"/>
    <xf numFmtId="0" fontId="5" fillId="0" borderId="0" xfId="0" applyFont="1" applyFill="1" applyAlignment="1">
      <alignment horizontal="right"/>
    </xf>
    <xf numFmtId="0" fontId="6" fillId="0" borderId="172" xfId="0" applyFont="1" applyFill="1" applyBorder="1" applyAlignment="1">
      <alignment horizontal="center"/>
    </xf>
    <xf numFmtId="0" fontId="6" fillId="0" borderId="156" xfId="0" applyFont="1" applyFill="1" applyBorder="1" applyAlignment="1">
      <alignment horizontal="center"/>
    </xf>
    <xf numFmtId="166" fontId="5" fillId="0" borderId="131" xfId="0" applyNumberFormat="1" applyFont="1" applyFill="1" applyBorder="1" applyAlignment="1"/>
    <xf numFmtId="166" fontId="5" fillId="0" borderId="239" xfId="0" applyNumberFormat="1" applyFont="1" applyFill="1" applyBorder="1" applyAlignment="1"/>
    <xf numFmtId="0" fontId="25" fillId="0" borderId="55" xfId="0" applyFont="1" applyFill="1" applyBorder="1"/>
    <xf numFmtId="0" fontId="25" fillId="0" borderId="35" xfId="0" applyFont="1" applyFill="1" applyBorder="1"/>
    <xf numFmtId="4" fontId="25" fillId="0" borderId="55" xfId="0" applyNumberFormat="1" applyFont="1" applyFill="1" applyBorder="1"/>
    <xf numFmtId="4" fontId="25" fillId="0" borderId="56" xfId="0" applyNumberFormat="1" applyFont="1" applyFill="1" applyBorder="1"/>
    <xf numFmtId="4" fontId="5" fillId="0" borderId="131" xfId="0" applyNumberFormat="1" applyFont="1" applyFill="1" applyBorder="1" applyAlignment="1"/>
    <xf numFmtId="166" fontId="5" fillId="0" borderId="132" xfId="0" applyNumberFormat="1" applyFont="1" applyFill="1" applyBorder="1" applyAlignment="1"/>
    <xf numFmtId="166" fontId="5" fillId="0" borderId="130" xfId="0" applyNumberFormat="1" applyFont="1" applyFill="1" applyBorder="1" applyAlignment="1"/>
    <xf numFmtId="4" fontId="0" fillId="0" borderId="1" xfId="0" applyNumberFormat="1" applyFill="1" applyBorder="1"/>
    <xf numFmtId="4" fontId="0" fillId="0" borderId="8" xfId="0" applyNumberFormat="1" applyFill="1" applyBorder="1"/>
    <xf numFmtId="4" fontId="0" fillId="0" borderId="319" xfId="0" applyNumberFormat="1" applyFont="1" applyFill="1" applyBorder="1"/>
    <xf numFmtId="4" fontId="0" fillId="0" borderId="320" xfId="0" applyNumberFormat="1" applyFont="1" applyFill="1" applyBorder="1"/>
    <xf numFmtId="0" fontId="5" fillId="0" borderId="0" xfId="0" applyFont="1" applyFill="1"/>
    <xf numFmtId="0" fontId="6" fillId="0" borderId="0" xfId="0" applyFont="1" applyFill="1"/>
    <xf numFmtId="49" fontId="0" fillId="0" borderId="48" xfId="0" applyNumberFormat="1" applyFont="1" applyFill="1" applyBorder="1"/>
    <xf numFmtId="49" fontId="0" fillId="0" borderId="64" xfId="0" applyNumberFormat="1" applyFont="1" applyFill="1" applyBorder="1"/>
    <xf numFmtId="4" fontId="0" fillId="0" borderId="108" xfId="0" applyNumberFormat="1" applyFont="1" applyFill="1" applyBorder="1" applyAlignment="1">
      <alignment horizontal="right"/>
    </xf>
    <xf numFmtId="4" fontId="0" fillId="0" borderId="109" xfId="0" applyNumberFormat="1" applyFont="1" applyFill="1" applyBorder="1" applyAlignment="1">
      <alignment horizontal="right"/>
    </xf>
    <xf numFmtId="0" fontId="6" fillId="0" borderId="0" xfId="0" applyFont="1" applyFill="1" applyBorder="1" applyAlignment="1">
      <alignment horizontal="left" vertical="center"/>
    </xf>
    <xf numFmtId="4" fontId="6" fillId="0" borderId="156" xfId="0" applyNumberFormat="1" applyFont="1" applyFill="1" applyBorder="1" applyAlignment="1">
      <alignment horizontal="right" vertical="center"/>
    </xf>
    <xf numFmtId="4" fontId="6" fillId="0" borderId="1" xfId="0" applyNumberFormat="1" applyFont="1" applyFill="1" applyBorder="1" applyAlignment="1">
      <alignment horizontal="right" vertical="center"/>
    </xf>
    <xf numFmtId="9" fontId="53" fillId="0" borderId="92" xfId="0" applyNumberFormat="1" applyFont="1" applyFill="1" applyBorder="1" applyAlignment="1">
      <alignment horizontal="center"/>
    </xf>
    <xf numFmtId="0" fontId="0" fillId="0" borderId="93" xfId="0" applyFill="1" applyBorder="1"/>
    <xf numFmtId="4" fontId="0" fillId="0" borderId="198" xfId="0" applyNumberFormat="1" applyFont="1" applyFill="1" applyBorder="1"/>
    <xf numFmtId="4" fontId="54" fillId="0" borderId="197" xfId="0" applyNumberFormat="1" applyFont="1" applyFill="1" applyBorder="1"/>
    <xf numFmtId="4" fontId="0" fillId="0" borderId="84" xfId="0" applyNumberFormat="1" applyFont="1" applyFill="1" applyBorder="1"/>
    <xf numFmtId="4" fontId="5" fillId="0" borderId="8" xfId="0" applyNumberFormat="1" applyFont="1" applyFill="1" applyBorder="1"/>
    <xf numFmtId="4" fontId="5" fillId="0" borderId="3" xfId="0" applyNumberFormat="1" applyFont="1" applyFill="1" applyBorder="1"/>
    <xf numFmtId="0" fontId="0" fillId="0" borderId="1" xfId="0" applyFill="1" applyBorder="1" applyAlignment="1"/>
    <xf numFmtId="4" fontId="0" fillId="0" borderId="8" xfId="0" applyNumberFormat="1" applyFill="1" applyBorder="1" applyAlignment="1"/>
    <xf numFmtId="4" fontId="16" fillId="0" borderId="8" xfId="0" applyNumberFormat="1" applyFont="1" applyFill="1" applyBorder="1" applyAlignment="1">
      <alignment horizontal="center"/>
    </xf>
    <xf numFmtId="0" fontId="0" fillId="0" borderId="223" xfId="0" applyFill="1" applyBorder="1"/>
    <xf numFmtId="0" fontId="0" fillId="0" borderId="242" xfId="0" applyFill="1" applyBorder="1"/>
    <xf numFmtId="0" fontId="5" fillId="31" borderId="234" xfId="0" applyFont="1" applyFill="1" applyBorder="1" applyAlignment="1">
      <alignment horizontal="left" vertical="top" wrapText="1"/>
    </xf>
    <xf numFmtId="0" fontId="83" fillId="0" borderId="5" xfId="0" applyNumberFormat="1" applyFont="1" applyFill="1" applyBorder="1" applyAlignment="1">
      <alignment horizontal="center" vertical="center"/>
    </xf>
    <xf numFmtId="10" fontId="83" fillId="0" borderId="2" xfId="0" applyNumberFormat="1" applyFont="1" applyFill="1" applyBorder="1" applyAlignment="1">
      <alignment horizontal="center" vertical="center"/>
    </xf>
    <xf numFmtId="0" fontId="6" fillId="0" borderId="0" xfId="0" applyFont="1" applyFill="1" applyAlignment="1">
      <alignment horizontal="left"/>
    </xf>
    <xf numFmtId="0" fontId="5" fillId="0" borderId="0" xfId="0" applyFont="1" applyFill="1" applyBorder="1" applyAlignment="1">
      <alignment vertical="top"/>
    </xf>
    <xf numFmtId="0" fontId="5" fillId="0" borderId="0" xfId="0" applyNumberFormat="1" applyFont="1" applyFill="1"/>
    <xf numFmtId="0" fontId="86" fillId="0" borderId="8" xfId="0" applyFont="1" applyFill="1" applyBorder="1" applyAlignment="1">
      <alignment horizontal="center" vertical="center"/>
    </xf>
    <xf numFmtId="0" fontId="92" fillId="0" borderId="290" xfId="0" applyFont="1" applyFill="1" applyBorder="1"/>
    <xf numFmtId="0" fontId="16" fillId="10" borderId="41" xfId="0" applyFont="1" applyFill="1" applyBorder="1"/>
    <xf numFmtId="0" fontId="16" fillId="10" borderId="44" xfId="0" applyFont="1" applyFill="1" applyBorder="1"/>
    <xf numFmtId="0" fontId="89" fillId="10" borderId="44" xfId="0" applyFont="1" applyFill="1" applyBorder="1"/>
    <xf numFmtId="0" fontId="20" fillId="12" borderId="42" xfId="0" applyFont="1" applyFill="1" applyBorder="1"/>
    <xf numFmtId="0" fontId="45" fillId="0" borderId="0" xfId="0" applyFont="1" applyFill="1"/>
    <xf numFmtId="0" fontId="13" fillId="0" borderId="0" xfId="0" applyFont="1" applyFill="1"/>
    <xf numFmtId="0" fontId="25" fillId="0" borderId="0" xfId="0" applyFont="1" applyFill="1" applyBorder="1" applyAlignment="1">
      <alignment vertical="center"/>
    </xf>
    <xf numFmtId="0" fontId="13" fillId="0" borderId="1" xfId="0" applyFont="1" applyFill="1" applyBorder="1" applyAlignment="1">
      <alignment horizontal="center" vertical="center"/>
    </xf>
    <xf numFmtId="0" fontId="25" fillId="0" borderId="0" xfId="0" applyFont="1" applyFill="1" applyAlignment="1">
      <alignment vertical="center"/>
    </xf>
    <xf numFmtId="0" fontId="13" fillId="0" borderId="5" xfId="0" applyFont="1" applyFill="1" applyBorder="1" applyAlignment="1">
      <alignment horizontal="center" vertical="center"/>
    </xf>
    <xf numFmtId="0" fontId="13" fillId="0" borderId="6" xfId="0" applyFont="1" applyFill="1" applyBorder="1" applyAlignment="1">
      <alignment horizontal="center" vertical="center"/>
    </xf>
    <xf numFmtId="0" fontId="13" fillId="0" borderId="9" xfId="0" applyFont="1" applyFill="1" applyBorder="1" applyAlignment="1">
      <alignment horizontal="center" vertical="center"/>
    </xf>
    <xf numFmtId="0" fontId="112" fillId="0" borderId="5" xfId="0" applyFont="1" applyFill="1" applyBorder="1" applyAlignment="1">
      <alignment horizontal="center" vertical="center"/>
    </xf>
    <xf numFmtId="0" fontId="113" fillId="0" borderId="5" xfId="0" applyFont="1" applyFill="1" applyBorder="1" applyAlignment="1">
      <alignment horizontal="center" vertical="center"/>
    </xf>
    <xf numFmtId="0" fontId="113" fillId="0" borderId="6" xfId="0" applyFont="1" applyFill="1" applyBorder="1" applyAlignment="1">
      <alignment horizontal="center" vertical="center"/>
    </xf>
    <xf numFmtId="0" fontId="13" fillId="0" borderId="0" xfId="0" applyFont="1" applyFill="1" applyBorder="1" applyAlignment="1">
      <alignment horizontal="center" vertical="center" wrapText="1"/>
    </xf>
    <xf numFmtId="0" fontId="13" fillId="0" borderId="0" xfId="0" applyFont="1" applyFill="1" applyBorder="1" applyAlignment="1">
      <alignment horizontal="center" vertical="center"/>
    </xf>
    <xf numFmtId="0" fontId="13" fillId="0" borderId="0" xfId="0" applyFont="1" applyFill="1" applyBorder="1" applyAlignment="1">
      <alignment horizontal="center" vertical="center"/>
    </xf>
    <xf numFmtId="0" fontId="25" fillId="0" borderId="36" xfId="0" applyFont="1" applyFill="1" applyBorder="1" applyAlignment="1">
      <alignment horizontal="center" vertical="center"/>
    </xf>
    <xf numFmtId="0" fontId="25" fillId="0" borderId="316" xfId="0" applyFont="1" applyFill="1" applyBorder="1" applyAlignment="1">
      <alignment horizontal="center" vertical="center"/>
    </xf>
    <xf numFmtId="0" fontId="25" fillId="0" borderId="303" xfId="0" applyFont="1" applyFill="1" applyBorder="1" applyAlignment="1">
      <alignment horizontal="center" vertical="center"/>
    </xf>
    <xf numFmtId="0" fontId="112" fillId="0" borderId="36" xfId="0" applyFont="1" applyFill="1" applyBorder="1" applyAlignment="1">
      <alignment horizontal="center" vertical="center"/>
    </xf>
    <xf numFmtId="0" fontId="114" fillId="0" borderId="36" xfId="0" applyFont="1" applyFill="1" applyBorder="1" applyAlignment="1">
      <alignment horizontal="center" vertical="center"/>
    </xf>
    <xf numFmtId="0" fontId="114" fillId="0" borderId="316" xfId="0" applyFont="1" applyFill="1" applyBorder="1" applyAlignment="1">
      <alignment horizontal="center" vertical="center"/>
    </xf>
    <xf numFmtId="0" fontId="25" fillId="0" borderId="241" xfId="0" applyFont="1" applyFill="1" applyBorder="1" applyAlignment="1">
      <alignment horizontal="center" vertical="center"/>
    </xf>
    <xf numFmtId="0" fontId="25" fillId="0" borderId="332" xfId="0" applyFont="1" applyFill="1" applyBorder="1" applyAlignment="1">
      <alignment horizontal="center" vertical="center"/>
    </xf>
    <xf numFmtId="0" fontId="25" fillId="0" borderId="1" xfId="0" applyFont="1" applyFill="1" applyBorder="1" applyAlignment="1">
      <alignment horizontal="center" vertical="center"/>
    </xf>
    <xf numFmtId="0" fontId="25" fillId="0" borderId="0" xfId="0" applyFont="1" applyFill="1" applyBorder="1" applyAlignment="1">
      <alignment horizontal="center" vertical="center"/>
    </xf>
    <xf numFmtId="167" fontId="25" fillId="0" borderId="1" xfId="0" applyNumberFormat="1" applyFont="1" applyFill="1" applyBorder="1" applyAlignment="1">
      <alignment horizontal="right"/>
    </xf>
    <xf numFmtId="167" fontId="25" fillId="0" borderId="0" xfId="0" applyNumberFormat="1" applyFont="1" applyFill="1" applyBorder="1" applyAlignment="1">
      <alignment horizontal="right"/>
    </xf>
    <xf numFmtId="167" fontId="25" fillId="0" borderId="3" xfId="0" applyNumberFormat="1" applyFont="1" applyFill="1" applyBorder="1" applyAlignment="1">
      <alignment horizontal="right"/>
    </xf>
    <xf numFmtId="166" fontId="112" fillId="0" borderId="1" xfId="0" applyNumberFormat="1" applyFont="1" applyFill="1" applyBorder="1" applyAlignment="1">
      <alignment horizontal="center"/>
    </xf>
    <xf numFmtId="171" fontId="25" fillId="0" borderId="0" xfId="0" applyNumberFormat="1" applyFont="1" applyFill="1" applyBorder="1" applyAlignment="1">
      <alignment horizontal="center"/>
    </xf>
    <xf numFmtId="167" fontId="25" fillId="0" borderId="0" xfId="0" applyNumberFormat="1" applyFont="1" applyFill="1" applyBorder="1" applyAlignment="1">
      <alignment horizontal="center"/>
    </xf>
    <xf numFmtId="171" fontId="25" fillId="0" borderId="1" xfId="0" applyNumberFormat="1" applyFont="1" applyFill="1" applyBorder="1" applyAlignment="1">
      <alignment horizontal="center"/>
    </xf>
    <xf numFmtId="171" fontId="25" fillId="0" borderId="226" xfId="0" applyNumberFormat="1" applyFont="1" applyFill="1" applyBorder="1" applyAlignment="1">
      <alignment horizontal="center"/>
    </xf>
    <xf numFmtId="171" fontId="25" fillId="0" borderId="239" xfId="0" applyNumberFormat="1" applyFont="1" applyFill="1" applyBorder="1" applyAlignment="1">
      <alignment horizontal="center"/>
    </xf>
    <xf numFmtId="167" fontId="25" fillId="0" borderId="189" xfId="0" applyNumberFormat="1" applyFont="1" applyFill="1" applyBorder="1" applyAlignment="1">
      <alignment horizontal="right"/>
    </xf>
    <xf numFmtId="171" fontId="25" fillId="0" borderId="0" xfId="0" applyNumberFormat="1" applyFont="1" applyFill="1" applyBorder="1" applyAlignment="1"/>
    <xf numFmtId="167" fontId="25" fillId="0" borderId="3" xfId="0" applyNumberFormat="1" applyFont="1" applyFill="1" applyBorder="1" applyAlignment="1"/>
    <xf numFmtId="171" fontId="25" fillId="0" borderId="1" xfId="0" applyNumberFormat="1" applyFont="1" applyFill="1" applyBorder="1" applyAlignment="1"/>
    <xf numFmtId="167" fontId="25" fillId="0" borderId="1" xfId="0" applyNumberFormat="1" applyFont="1" applyFill="1" applyBorder="1" applyAlignment="1"/>
    <xf numFmtId="4" fontId="25" fillId="0" borderId="0" xfId="0" applyNumberFormat="1" applyFont="1" applyFill="1" applyBorder="1" applyAlignment="1"/>
    <xf numFmtId="3" fontId="25" fillId="0" borderId="0" xfId="0" applyNumberFormat="1" applyFont="1" applyFill="1" applyBorder="1" applyAlignment="1"/>
    <xf numFmtId="0" fontId="25" fillId="0" borderId="0" xfId="0" applyFont="1" applyFill="1" applyBorder="1" applyAlignment="1"/>
    <xf numFmtId="0" fontId="25" fillId="0" borderId="0" xfId="0" applyFont="1" applyFill="1" applyAlignment="1"/>
    <xf numFmtId="167" fontId="25" fillId="0" borderId="273" xfId="0" applyNumberFormat="1" applyFont="1" applyFill="1" applyBorder="1" applyAlignment="1">
      <alignment horizontal="right"/>
    </xf>
    <xf numFmtId="167" fontId="25" fillId="0" borderId="36" xfId="0" applyNumberFormat="1" applyFont="1" applyFill="1" applyBorder="1" applyAlignment="1">
      <alignment horizontal="right"/>
    </xf>
    <xf numFmtId="167" fontId="25" fillId="0" borderId="316" xfId="0" applyNumberFormat="1" applyFont="1" applyFill="1" applyBorder="1" applyAlignment="1">
      <alignment horizontal="right"/>
    </xf>
    <xf numFmtId="167" fontId="25" fillId="0" borderId="303" xfId="0" applyNumberFormat="1" applyFont="1" applyFill="1" applyBorder="1" applyAlignment="1">
      <alignment horizontal="right"/>
    </xf>
    <xf numFmtId="166" fontId="112" fillId="0" borderId="36" xfId="0" applyNumberFormat="1" applyFont="1" applyFill="1" applyBorder="1" applyAlignment="1">
      <alignment horizontal="center"/>
    </xf>
    <xf numFmtId="171" fontId="25" fillId="0" borderId="316" xfId="0" applyNumberFormat="1" applyFont="1" applyFill="1" applyBorder="1" applyAlignment="1">
      <alignment horizontal="center"/>
    </xf>
    <xf numFmtId="167" fontId="25" fillId="0" borderId="316" xfId="0" applyNumberFormat="1" applyFont="1" applyFill="1" applyBorder="1" applyAlignment="1">
      <alignment horizontal="center"/>
    </xf>
    <xf numFmtId="171" fontId="25" fillId="0" borderId="36" xfId="0" applyNumberFormat="1" applyFont="1" applyFill="1" applyBorder="1" applyAlignment="1">
      <alignment horizontal="center"/>
    </xf>
    <xf numFmtId="171" fontId="25" fillId="0" borderId="332" xfId="0" applyNumberFormat="1" applyFont="1" applyFill="1" applyBorder="1" applyAlignment="1">
      <alignment horizontal="center"/>
    </xf>
    <xf numFmtId="171" fontId="25" fillId="0" borderId="241" xfId="0" applyNumberFormat="1" applyFont="1" applyFill="1" applyBorder="1" applyAlignment="1">
      <alignment horizontal="center"/>
    </xf>
    <xf numFmtId="167" fontId="25" fillId="0" borderId="276" xfId="0" applyNumberFormat="1" applyFont="1" applyFill="1" applyBorder="1" applyAlignment="1">
      <alignment horizontal="right"/>
    </xf>
    <xf numFmtId="171" fontId="25" fillId="0" borderId="316" xfId="0" applyNumberFormat="1" applyFont="1" applyFill="1" applyBorder="1" applyAlignment="1"/>
    <xf numFmtId="167" fontId="25" fillId="0" borderId="303" xfId="0" applyNumberFormat="1" applyFont="1" applyFill="1" applyBorder="1" applyAlignment="1"/>
    <xf numFmtId="171" fontId="25" fillId="0" borderId="36" xfId="0" applyNumberFormat="1" applyFont="1" applyFill="1" applyBorder="1" applyAlignment="1"/>
    <xf numFmtId="4" fontId="111" fillId="0" borderId="0" xfId="0" applyNumberFormat="1" applyFont="1" applyFill="1" applyBorder="1" applyAlignment="1"/>
    <xf numFmtId="3" fontId="24" fillId="0" borderId="0" xfId="0" applyNumberFormat="1" applyFont="1" applyFill="1" applyBorder="1" applyAlignment="1"/>
    <xf numFmtId="167" fontId="13" fillId="0" borderId="2" xfId="0" applyNumberFormat="1" applyFont="1" applyFill="1" applyBorder="1" applyAlignment="1">
      <alignment horizontal="right" vertical="center"/>
    </xf>
    <xf numFmtId="167" fontId="13" fillId="0" borderId="11" xfId="0" applyNumberFormat="1" applyFont="1" applyFill="1" applyBorder="1" applyAlignment="1">
      <alignment horizontal="right" vertical="center"/>
    </xf>
    <xf numFmtId="167" fontId="13" fillId="0" borderId="4" xfId="0" applyNumberFormat="1" applyFont="1" applyFill="1" applyBorder="1" applyAlignment="1">
      <alignment horizontal="right" vertical="center"/>
    </xf>
    <xf numFmtId="166" fontId="112" fillId="0" borderId="2" xfId="0" applyNumberFormat="1" applyFont="1" applyFill="1" applyBorder="1" applyAlignment="1">
      <alignment horizontal="center" vertical="center"/>
    </xf>
    <xf numFmtId="167" fontId="13" fillId="0" borderId="11" xfId="0" applyNumberFormat="1" applyFont="1" applyFill="1" applyBorder="1" applyAlignment="1">
      <alignment horizontal="center" vertical="center"/>
    </xf>
    <xf numFmtId="171" fontId="25" fillId="0" borderId="2" xfId="0" applyNumberFormat="1" applyFont="1" applyFill="1" applyBorder="1" applyAlignment="1">
      <alignment horizontal="center" vertical="center"/>
    </xf>
    <xf numFmtId="171" fontId="25" fillId="0" borderId="11" xfId="0" applyNumberFormat="1" applyFont="1" applyFill="1" applyBorder="1" applyAlignment="1">
      <alignment horizontal="center" vertical="center"/>
    </xf>
    <xf numFmtId="167" fontId="25" fillId="0" borderId="4" xfId="0" applyNumberFormat="1" applyFont="1" applyFill="1" applyBorder="1" applyAlignment="1">
      <alignment horizontal="right" vertical="center"/>
    </xf>
    <xf numFmtId="171" fontId="25" fillId="0" borderId="11" xfId="0" applyNumberFormat="1" applyFont="1" applyFill="1" applyBorder="1" applyAlignment="1">
      <alignment vertical="center"/>
    </xf>
    <xf numFmtId="167" fontId="13" fillId="0" borderId="4" xfId="0" applyNumberFormat="1" applyFont="1" applyFill="1" applyBorder="1" applyAlignment="1">
      <alignment vertical="center"/>
    </xf>
    <xf numFmtId="167" fontId="13" fillId="0" borderId="11" xfId="0" applyNumberFormat="1" applyFont="1" applyFill="1" applyBorder="1" applyAlignment="1">
      <alignment vertical="center"/>
    </xf>
    <xf numFmtId="171" fontId="25" fillId="0" borderId="2" xfId="0" applyNumberFormat="1" applyFont="1" applyFill="1" applyBorder="1" applyAlignment="1">
      <alignment vertical="center"/>
    </xf>
    <xf numFmtId="167" fontId="13" fillId="0" borderId="1" xfId="0" applyNumberFormat="1" applyFont="1" applyFill="1" applyBorder="1" applyAlignment="1">
      <alignment vertical="center"/>
    </xf>
    <xf numFmtId="167" fontId="111" fillId="0" borderId="0" xfId="0" applyNumberFormat="1" applyFont="1" applyFill="1" applyBorder="1" applyAlignment="1">
      <alignment vertical="center"/>
    </xf>
    <xf numFmtId="0" fontId="112" fillId="0" borderId="0" xfId="0" applyFont="1" applyFill="1" applyBorder="1"/>
    <xf numFmtId="0" fontId="24" fillId="0" borderId="0" xfId="0" applyFont="1" applyFill="1" applyBorder="1"/>
    <xf numFmtId="4" fontId="24" fillId="0" borderId="0" xfId="0" applyNumberFormat="1" applyFont="1" applyFill="1" applyBorder="1"/>
    <xf numFmtId="0" fontId="113" fillId="0" borderId="9" xfId="0" applyFont="1" applyFill="1" applyBorder="1" applyAlignment="1">
      <alignment horizontal="center" vertical="center"/>
    </xf>
    <xf numFmtId="0" fontId="111" fillId="0" borderId="0" xfId="0" applyFont="1" applyFill="1" applyBorder="1" applyAlignment="1">
      <alignment horizontal="center" vertical="center" wrapText="1"/>
    </xf>
    <xf numFmtId="0" fontId="111" fillId="0" borderId="0" xfId="0" applyFont="1" applyFill="1" applyBorder="1" applyAlignment="1">
      <alignment horizontal="center" vertical="center"/>
    </xf>
    <xf numFmtId="0" fontId="114" fillId="0" borderId="303" xfId="0" applyFont="1" applyFill="1" applyBorder="1" applyAlignment="1">
      <alignment horizontal="center" vertical="center"/>
    </xf>
    <xf numFmtId="0" fontId="24" fillId="0" borderId="0" xfId="0" applyFont="1" applyFill="1" applyBorder="1" applyAlignment="1">
      <alignment horizontal="center" vertical="center"/>
    </xf>
    <xf numFmtId="167" fontId="25" fillId="0" borderId="237" xfId="0" applyNumberFormat="1" applyFont="1" applyFill="1" applyBorder="1" applyAlignment="1">
      <alignment horizontal="right"/>
    </xf>
    <xf numFmtId="0" fontId="25" fillId="0" borderId="1" xfId="0" applyFont="1" applyFill="1" applyBorder="1" applyAlignment="1">
      <alignment horizontal="center"/>
    </xf>
    <xf numFmtId="0" fontId="24" fillId="0" borderId="0" xfId="0" applyFont="1" applyFill="1" applyBorder="1" applyAlignment="1">
      <alignment horizontal="center"/>
    </xf>
    <xf numFmtId="167" fontId="25" fillId="0" borderId="125" xfId="0" applyNumberFormat="1" applyFont="1" applyFill="1" applyBorder="1" applyAlignment="1">
      <alignment horizontal="right"/>
    </xf>
    <xf numFmtId="4" fontId="111" fillId="0" borderId="0" xfId="0" applyNumberFormat="1" applyFont="1" applyFill="1" applyBorder="1" applyAlignment="1">
      <alignment horizontal="right"/>
    </xf>
    <xf numFmtId="167" fontId="25" fillId="0" borderId="11" xfId="0" applyNumberFormat="1" applyFont="1" applyFill="1" applyBorder="1" applyAlignment="1">
      <alignment horizontal="right" vertical="center"/>
    </xf>
    <xf numFmtId="167" fontId="111" fillId="0" borderId="0" xfId="0" applyNumberFormat="1" applyFont="1" applyFill="1" applyBorder="1" applyAlignment="1">
      <alignment horizontal="right" vertical="center"/>
    </xf>
    <xf numFmtId="0" fontId="13" fillId="0" borderId="0" xfId="0" applyFont="1" applyFill="1" applyBorder="1" applyAlignment="1">
      <alignment horizontal="left" vertical="center"/>
    </xf>
    <xf numFmtId="0" fontId="13" fillId="0" borderId="0" xfId="0" quotePrefix="1" applyFont="1" applyFill="1" applyBorder="1" applyAlignment="1">
      <alignment horizontal="center" vertical="center"/>
    </xf>
    <xf numFmtId="167" fontId="13" fillId="0" borderId="0" xfId="0" applyNumberFormat="1" applyFont="1" applyFill="1" applyBorder="1" applyAlignment="1">
      <alignment vertical="center"/>
    </xf>
    <xf numFmtId="167" fontId="112" fillId="0" borderId="0" xfId="0" applyNumberFormat="1" applyFont="1" applyFill="1" applyBorder="1" applyAlignment="1">
      <alignment vertical="center"/>
    </xf>
    <xf numFmtId="171" fontId="25" fillId="0" borderId="0" xfId="0" applyNumberFormat="1" applyFont="1" applyFill="1" applyBorder="1" applyAlignment="1">
      <alignment vertical="center"/>
    </xf>
    <xf numFmtId="166" fontId="112" fillId="0" borderId="37" xfId="0" applyNumberFormat="1" applyFont="1" applyFill="1" applyBorder="1" applyAlignment="1">
      <alignment horizontal="center"/>
    </xf>
    <xf numFmtId="171" fontId="25" fillId="0" borderId="288" xfId="0" applyNumberFormat="1" applyFont="1" applyFill="1" applyBorder="1" applyAlignment="1">
      <alignment horizontal="center"/>
    </xf>
    <xf numFmtId="167" fontId="25" fillId="0" borderId="251" xfId="0" applyNumberFormat="1" applyFont="1" applyFill="1" applyBorder="1" applyAlignment="1">
      <alignment horizontal="right"/>
    </xf>
    <xf numFmtId="166" fontId="114" fillId="0" borderId="37" xfId="0" applyNumberFormat="1" applyFont="1" applyFill="1" applyBorder="1" applyAlignment="1">
      <alignment horizontal="center"/>
    </xf>
    <xf numFmtId="167" fontId="114" fillId="0" borderId="288" xfId="0" applyNumberFormat="1" applyFont="1" applyFill="1" applyBorder="1" applyAlignment="1">
      <alignment horizontal="center"/>
    </xf>
    <xf numFmtId="167" fontId="114" fillId="0" borderId="251" xfId="0" applyNumberFormat="1" applyFont="1" applyFill="1" applyBorder="1" applyAlignment="1">
      <alignment horizontal="right"/>
    </xf>
    <xf numFmtId="171" fontId="25" fillId="0" borderId="326" xfId="0" applyNumberFormat="1" applyFont="1" applyFill="1" applyBorder="1" applyAlignment="1">
      <alignment horizontal="center"/>
    </xf>
    <xf numFmtId="171" fontId="25" fillId="0" borderId="330" xfId="0" applyNumberFormat="1" applyFont="1" applyFill="1" applyBorder="1" applyAlignment="1">
      <alignment horizontal="center"/>
    </xf>
    <xf numFmtId="171" fontId="25" fillId="0" borderId="288" xfId="0" applyNumberFormat="1" applyFont="1" applyFill="1" applyBorder="1" applyAlignment="1"/>
    <xf numFmtId="171" fontId="25" fillId="0" borderId="37" xfId="0" applyNumberFormat="1" applyFont="1" applyFill="1" applyBorder="1" applyAlignment="1"/>
    <xf numFmtId="167" fontId="26" fillId="0" borderId="2" xfId="0" applyNumberFormat="1" applyFont="1" applyFill="1" applyBorder="1" applyAlignment="1">
      <alignment horizontal="right" vertical="center"/>
    </xf>
    <xf numFmtId="167" fontId="26" fillId="0" borderId="11" xfId="0" applyNumberFormat="1" applyFont="1" applyFill="1" applyBorder="1" applyAlignment="1">
      <alignment horizontal="right" vertical="center"/>
    </xf>
    <xf numFmtId="167" fontId="26" fillId="0" borderId="4" xfId="0" applyNumberFormat="1" applyFont="1" applyFill="1" applyBorder="1" applyAlignment="1">
      <alignment horizontal="right" vertical="center"/>
    </xf>
    <xf numFmtId="166" fontId="114" fillId="0" borderId="2" xfId="0" applyNumberFormat="1" applyFont="1" applyFill="1" applyBorder="1" applyAlignment="1">
      <alignment horizontal="center" vertical="center"/>
    </xf>
    <xf numFmtId="171" fontId="114" fillId="0" borderId="11" xfId="0" applyNumberFormat="1" applyFont="1" applyFill="1" applyBorder="1" applyAlignment="1">
      <alignment vertical="center"/>
    </xf>
    <xf numFmtId="167" fontId="113" fillId="0" borderId="4" xfId="0" applyNumberFormat="1" applyFont="1" applyFill="1" applyBorder="1" applyAlignment="1">
      <alignment horizontal="right" vertical="center"/>
    </xf>
    <xf numFmtId="171" fontId="25" fillId="0" borderId="11" xfId="0" applyNumberFormat="1" applyFont="1" applyFill="1" applyBorder="1" applyAlignment="1">
      <alignment horizontal="center"/>
    </xf>
    <xf numFmtId="171" fontId="25" fillId="0" borderId="295" xfId="0" applyNumberFormat="1" applyFont="1" applyFill="1" applyBorder="1" applyAlignment="1">
      <alignment horizontal="center"/>
    </xf>
    <xf numFmtId="171" fontId="25" fillId="0" borderId="334" xfId="0" applyNumberFormat="1" applyFont="1" applyFill="1" applyBorder="1" applyAlignment="1">
      <alignment horizontal="center"/>
    </xf>
    <xf numFmtId="0" fontId="112" fillId="0" borderId="0" xfId="0" applyFont="1" applyFill="1"/>
    <xf numFmtId="0" fontId="13" fillId="0" borderId="0" xfId="0" applyFont="1" applyFill="1" applyBorder="1" applyAlignment="1">
      <alignment vertical="center"/>
    </xf>
    <xf numFmtId="0" fontId="112" fillId="0" borderId="335" xfId="0" applyFont="1" applyFill="1" applyBorder="1" applyAlignment="1">
      <alignment horizontal="center" vertical="center"/>
    </xf>
    <xf numFmtId="0" fontId="25" fillId="0" borderId="336" xfId="0" applyFont="1" applyFill="1" applyBorder="1" applyAlignment="1">
      <alignment horizontal="center" vertical="center"/>
    </xf>
    <xf numFmtId="0" fontId="25" fillId="0" borderId="337" xfId="0" applyFont="1" applyFill="1" applyBorder="1" applyAlignment="1">
      <alignment horizontal="center" vertical="center"/>
    </xf>
    <xf numFmtId="4" fontId="25" fillId="0" borderId="1" xfId="0" applyNumberFormat="1" applyFont="1" applyFill="1" applyBorder="1" applyAlignment="1">
      <alignment vertical="center"/>
    </xf>
    <xf numFmtId="0" fontId="29" fillId="0" borderId="0" xfId="0" applyFont="1" applyFill="1" applyBorder="1" applyAlignment="1">
      <alignment vertical="center"/>
    </xf>
    <xf numFmtId="0" fontId="57" fillId="0" borderId="1" xfId="0" applyFont="1" applyFill="1" applyBorder="1" applyAlignment="1">
      <alignment horizontal="center" vertical="center"/>
    </xf>
    <xf numFmtId="0" fontId="29" fillId="0" borderId="0" xfId="0" applyFont="1" applyFill="1" applyAlignment="1">
      <alignment vertical="center"/>
    </xf>
    <xf numFmtId="0" fontId="29" fillId="0" borderId="1" xfId="0" applyFont="1" applyFill="1" applyBorder="1" applyAlignment="1">
      <alignment horizontal="center" vertical="center"/>
    </xf>
    <xf numFmtId="0" fontId="13" fillId="0" borderId="9" xfId="0" applyFont="1" applyFill="1" applyBorder="1" applyAlignment="1">
      <alignment horizontal="left" vertical="center"/>
    </xf>
    <xf numFmtId="0" fontId="112" fillId="0" borderId="0" xfId="0" applyFont="1" applyFill="1" applyBorder="1" applyAlignment="1">
      <alignment horizontal="center" vertical="center"/>
    </xf>
    <xf numFmtId="0" fontId="25" fillId="0" borderId="0" xfId="0" applyFont="1" applyFill="1" applyBorder="1"/>
    <xf numFmtId="0" fontId="13" fillId="0" borderId="3" xfId="0" applyFont="1" applyFill="1" applyBorder="1" applyAlignment="1">
      <alignment horizontal="left" vertical="center"/>
    </xf>
    <xf numFmtId="2" fontId="25" fillId="0" borderId="0" xfId="0" applyNumberFormat="1" applyFont="1" applyFill="1" applyBorder="1"/>
    <xf numFmtId="0" fontId="25" fillId="0" borderId="5" xfId="0" applyFont="1" applyFill="1" applyBorder="1" applyAlignment="1">
      <alignment horizontal="center" vertical="center"/>
    </xf>
    <xf numFmtId="0" fontId="25" fillId="0" borderId="6" xfId="0" applyFont="1" applyFill="1" applyBorder="1"/>
    <xf numFmtId="0" fontId="25" fillId="0" borderId="6" xfId="0" applyFont="1" applyFill="1" applyBorder="1" applyAlignment="1"/>
    <xf numFmtId="0" fontId="13" fillId="0" borderId="9" xfId="0" applyFont="1" applyFill="1" applyBorder="1" applyAlignment="1">
      <alignment horizontal="center" vertical="center"/>
    </xf>
    <xf numFmtId="0" fontId="25" fillId="0" borderId="0" xfId="0" applyFont="1" applyFill="1"/>
    <xf numFmtId="0" fontId="112" fillId="0" borderId="0" xfId="0" applyFont="1" applyFill="1" applyBorder="1" applyAlignment="1">
      <alignment horizontal="center" vertical="top"/>
    </xf>
    <xf numFmtId="0" fontId="25" fillId="0" borderId="0" xfId="0" applyFont="1" applyFill="1" applyBorder="1" applyAlignment="1">
      <alignment horizontal="center" vertical="top"/>
    </xf>
    <xf numFmtId="0" fontId="25" fillId="0" borderId="338" xfId="0" applyFont="1" applyFill="1" applyBorder="1"/>
    <xf numFmtId="0" fontId="25" fillId="0" borderId="105" xfId="0" applyFont="1" applyFill="1" applyBorder="1"/>
    <xf numFmtId="0" fontId="25" fillId="0" borderId="3" xfId="0" applyFont="1" applyFill="1" applyBorder="1" applyAlignment="1">
      <alignment horizontal="center" vertical="top"/>
    </xf>
    <xf numFmtId="0" fontId="25" fillId="0" borderId="2" xfId="0" applyFont="1" applyFill="1" applyBorder="1" applyAlignment="1">
      <alignment horizontal="center" vertical="center"/>
    </xf>
    <xf numFmtId="0" fontId="25" fillId="0" borderId="12" xfId="0" applyFont="1" applyFill="1" applyBorder="1" applyAlignment="1">
      <alignment horizontal="center" vertical="center"/>
    </xf>
    <xf numFmtId="0" fontId="25" fillId="0" borderId="4" xfId="0" applyFont="1" applyFill="1" applyBorder="1" applyAlignment="1">
      <alignment horizontal="center" vertical="center"/>
    </xf>
    <xf numFmtId="0" fontId="13" fillId="0" borderId="4" xfId="0" applyFont="1" applyFill="1" applyBorder="1" applyAlignment="1">
      <alignment horizontal="left" vertical="center"/>
    </xf>
    <xf numFmtId="4" fontId="112" fillId="0" borderId="0" xfId="0" applyNumberFormat="1" applyFont="1" applyFill="1" applyBorder="1" applyAlignment="1">
      <alignment horizontal="right" vertical="center"/>
    </xf>
    <xf numFmtId="166" fontId="13" fillId="0" borderId="2" xfId="0" applyNumberFormat="1" applyFont="1" applyFill="1" applyBorder="1" applyAlignment="1">
      <alignment vertical="center"/>
    </xf>
    <xf numFmtId="166" fontId="13" fillId="0" borderId="11" xfId="0" applyNumberFormat="1" applyFont="1" applyFill="1" applyBorder="1" applyAlignment="1">
      <alignment vertical="center"/>
    </xf>
    <xf numFmtId="4" fontId="13" fillId="0" borderId="340" xfId="0" applyNumberFormat="1" applyFont="1" applyFill="1" applyBorder="1" applyAlignment="1">
      <alignment horizontal="right" vertical="center"/>
    </xf>
    <xf numFmtId="4" fontId="13" fillId="0" borderId="341" xfId="0" applyNumberFormat="1" applyFont="1" applyFill="1" applyBorder="1" applyAlignment="1">
      <alignment horizontal="right" vertical="center"/>
    </xf>
    <xf numFmtId="0" fontId="25" fillId="0" borderId="0" xfId="0" applyFont="1" applyFill="1" applyBorder="1" applyAlignment="1">
      <alignment vertical="center"/>
    </xf>
    <xf numFmtId="43" fontId="13" fillId="0" borderId="0" xfId="0" applyNumberFormat="1" applyFont="1" applyFill="1" applyBorder="1" applyAlignment="1">
      <alignment vertical="center"/>
    </xf>
    <xf numFmtId="167" fontId="116" fillId="0" borderId="0" xfId="0" applyNumberFormat="1" applyFont="1" applyFill="1" applyBorder="1" applyAlignment="1">
      <alignment vertical="center"/>
    </xf>
    <xf numFmtId="167" fontId="116" fillId="0" borderId="0" xfId="0" applyNumberFormat="1" applyFont="1" applyFill="1" applyBorder="1" applyAlignment="1">
      <alignment horizontal="center" vertical="center"/>
    </xf>
    <xf numFmtId="0" fontId="25" fillId="0" borderId="6" xfId="0" applyFont="1" applyFill="1" applyBorder="1" applyAlignment="1">
      <alignment horizontal="center" vertical="center"/>
    </xf>
    <xf numFmtId="0" fontId="13" fillId="0" borderId="7" xfId="0" applyFont="1" applyFill="1" applyBorder="1" applyAlignment="1">
      <alignment horizontal="left" vertical="center"/>
    </xf>
    <xf numFmtId="0" fontId="25" fillId="0" borderId="1" xfId="0" applyFont="1" applyFill="1" applyBorder="1"/>
    <xf numFmtId="0" fontId="5" fillId="0" borderId="3" xfId="0" applyFont="1" applyFill="1" applyBorder="1" applyAlignment="1">
      <alignment horizontal="right" vertical="top"/>
    </xf>
    <xf numFmtId="0" fontId="13" fillId="0" borderId="12" xfId="0" applyFont="1" applyFill="1" applyBorder="1" applyAlignment="1">
      <alignment horizontal="left" vertical="center"/>
    </xf>
    <xf numFmtId="0" fontId="5" fillId="0" borderId="4" xfId="0" applyFont="1" applyBorder="1" applyAlignment="1">
      <alignment horizontal="right"/>
    </xf>
    <xf numFmtId="0" fontId="12" fillId="8" borderId="13" xfId="0" applyFont="1" applyFill="1" applyBorder="1" applyAlignment="1">
      <alignment horizontal="left" vertical="center"/>
    </xf>
    <xf numFmtId="0" fontId="5" fillId="0" borderId="0" xfId="0" applyFont="1" applyFill="1" applyProtection="1">
      <protection hidden="1"/>
    </xf>
    <xf numFmtId="0" fontId="0" fillId="0" borderId="95" xfId="0" applyFill="1" applyBorder="1"/>
    <xf numFmtId="0" fontId="0" fillId="0" borderId="94" xfId="0" applyFill="1" applyBorder="1"/>
    <xf numFmtId="9" fontId="53" fillId="10" borderId="342" xfId="0" applyNumberFormat="1" applyFont="1" applyFill="1" applyBorder="1" applyAlignment="1">
      <alignment horizontal="center"/>
    </xf>
    <xf numFmtId="0" fontId="0" fillId="10" borderId="343" xfId="0" applyFill="1" applyBorder="1"/>
    <xf numFmtId="0" fontId="0" fillId="10" borderId="344" xfId="0" applyFill="1" applyBorder="1"/>
    <xf numFmtId="0" fontId="0" fillId="10" borderId="345" xfId="0" applyFill="1" applyBorder="1"/>
    <xf numFmtId="0" fontId="0" fillId="10" borderId="346" xfId="0" applyFill="1" applyBorder="1"/>
    <xf numFmtId="0" fontId="0" fillId="10" borderId="347" xfId="0" applyFill="1" applyBorder="1"/>
    <xf numFmtId="0" fontId="0" fillId="10" borderId="204" xfId="0" applyFill="1" applyBorder="1"/>
    <xf numFmtId="0" fontId="5" fillId="12" borderId="48" xfId="0" applyNumberFormat="1" applyFont="1" applyFill="1" applyBorder="1" applyAlignment="1">
      <alignment horizontal="left" indent="1"/>
    </xf>
    <xf numFmtId="0" fontId="72" fillId="10" borderId="0" xfId="0" quotePrefix="1" applyFont="1" applyFill="1" applyBorder="1" applyAlignment="1">
      <alignment horizontal="left" vertical="top" wrapText="1"/>
    </xf>
    <xf numFmtId="0" fontId="75" fillId="12" borderId="237" xfId="0" applyFont="1" applyFill="1" applyBorder="1" applyAlignment="1">
      <alignment horizontal="center" vertical="center"/>
    </xf>
    <xf numFmtId="0" fontId="72" fillId="10" borderId="1" xfId="0" quotePrefix="1" applyFont="1" applyFill="1" applyBorder="1" applyAlignment="1">
      <alignment horizontal="left" vertical="top" wrapText="1"/>
    </xf>
    <xf numFmtId="0" fontId="72" fillId="10" borderId="3" xfId="0" quotePrefix="1" applyFont="1" applyFill="1" applyBorder="1" applyAlignment="1">
      <alignment horizontal="left" vertical="top" wrapText="1"/>
    </xf>
    <xf numFmtId="0" fontId="78" fillId="0" borderId="0" xfId="0" applyFont="1" applyFill="1" applyAlignment="1" applyProtection="1">
      <alignment vertical="center"/>
      <protection hidden="1"/>
    </xf>
    <xf numFmtId="0" fontId="6" fillId="13" borderId="13" xfId="0" applyFont="1" applyFill="1" applyBorder="1" applyAlignment="1">
      <alignment horizontal="center" vertical="center" wrapText="1"/>
    </xf>
    <xf numFmtId="0" fontId="6" fillId="0" borderId="13" xfId="0" applyFont="1" applyFill="1" applyBorder="1" applyAlignment="1">
      <alignment horizontal="center"/>
    </xf>
    <xf numFmtId="0" fontId="13" fillId="9" borderId="0" xfId="57" applyFont="1" applyFill="1" applyProtection="1">
      <protection hidden="1"/>
    </xf>
    <xf numFmtId="0" fontId="13" fillId="9" borderId="0" xfId="57" applyFont="1" applyFill="1" applyAlignment="1" applyProtection="1">
      <alignment horizontal="center"/>
      <protection hidden="1"/>
    </xf>
    <xf numFmtId="0" fontId="34" fillId="9" borderId="0" xfId="57" applyFont="1" applyFill="1" applyProtection="1">
      <protection hidden="1"/>
    </xf>
    <xf numFmtId="0" fontId="25" fillId="9" borderId="0" xfId="51" applyFont="1" applyFill="1"/>
    <xf numFmtId="0" fontId="11" fillId="9" borderId="0" xfId="57" applyFont="1" applyFill="1" applyProtection="1">
      <protection hidden="1"/>
    </xf>
    <xf numFmtId="0" fontId="26" fillId="9" borderId="0" xfId="57" applyFont="1" applyFill="1" applyProtection="1">
      <protection hidden="1"/>
    </xf>
    <xf numFmtId="0" fontId="74" fillId="9" borderId="0" xfId="57" applyFont="1" applyFill="1" applyProtection="1">
      <protection hidden="1"/>
    </xf>
    <xf numFmtId="0" fontId="5" fillId="10" borderId="0" xfId="51" applyFont="1" applyFill="1"/>
    <xf numFmtId="0" fontId="72" fillId="10" borderId="1" xfId="51" applyFont="1" applyFill="1" applyBorder="1" applyAlignment="1">
      <alignment horizontal="left" vertical="top"/>
    </xf>
    <xf numFmtId="0" fontId="72" fillId="10" borderId="0" xfId="51" quotePrefix="1" applyFont="1" applyFill="1" applyBorder="1" applyAlignment="1">
      <alignment horizontal="left" vertical="top"/>
    </xf>
    <xf numFmtId="0" fontId="72" fillId="10" borderId="0" xfId="51" applyFont="1" applyFill="1" applyBorder="1" applyAlignment="1">
      <alignment horizontal="left" vertical="top"/>
    </xf>
    <xf numFmtId="10" fontId="5" fillId="12" borderId="3" xfId="3" applyNumberFormat="1" applyFont="1" applyFill="1" applyBorder="1"/>
    <xf numFmtId="0" fontId="92" fillId="0" borderId="278" xfId="0" applyFont="1" applyFill="1" applyBorder="1"/>
    <xf numFmtId="0" fontId="86" fillId="0" borderId="25" xfId="0" applyFont="1" applyFill="1" applyBorder="1"/>
    <xf numFmtId="0" fontId="97" fillId="2" borderId="7" xfId="0" applyFont="1" applyFill="1" applyBorder="1" applyAlignment="1">
      <alignment horizontal="center"/>
    </xf>
    <xf numFmtId="4" fontId="100" fillId="100" borderId="0" xfId="0" applyNumberFormat="1" applyFont="1" applyFill="1"/>
    <xf numFmtId="0" fontId="92" fillId="100" borderId="0" xfId="0" applyFont="1" applyFill="1"/>
    <xf numFmtId="4" fontId="92" fillId="100" borderId="0" xfId="0" applyNumberFormat="1" applyFont="1" applyFill="1"/>
    <xf numFmtId="0" fontId="100" fillId="8" borderId="0" xfId="0" applyFont="1" applyFill="1"/>
    <xf numFmtId="0" fontId="86" fillId="8" borderId="0" xfId="0" applyFont="1" applyFill="1"/>
    <xf numFmtId="4" fontId="86" fillId="101" borderId="0" xfId="0" applyNumberFormat="1" applyFont="1" applyFill="1"/>
    <xf numFmtId="0" fontId="92" fillId="101" borderId="0" xfId="0" applyFont="1" applyFill="1"/>
    <xf numFmtId="4" fontId="92" fillId="101" borderId="0" xfId="0" applyNumberFormat="1" applyFont="1" applyFill="1"/>
    <xf numFmtId="4" fontId="86" fillId="102" borderId="0" xfId="0" applyNumberFormat="1" applyFont="1" applyFill="1"/>
    <xf numFmtId="0" fontId="92" fillId="102" borderId="0" xfId="0" applyFont="1" applyFill="1"/>
    <xf numFmtId="4" fontId="92" fillId="102" borderId="0" xfId="0" applyNumberFormat="1" applyFont="1" applyFill="1"/>
    <xf numFmtId="4" fontId="86" fillId="10" borderId="0" xfId="0" applyNumberFormat="1" applyFont="1" applyFill="1"/>
    <xf numFmtId="4" fontId="86" fillId="10" borderId="0" xfId="0" applyNumberFormat="1" applyFont="1" applyFill="1" applyAlignment="1">
      <alignment horizontal="center"/>
    </xf>
    <xf numFmtId="0" fontId="92" fillId="0" borderId="288" xfId="0" applyFont="1" applyBorder="1"/>
    <xf numFmtId="0" fontId="86" fillId="0" borderId="7" xfId="0" applyFont="1" applyFill="1" applyBorder="1" applyAlignment="1">
      <alignment horizontal="right" vertical="center"/>
    </xf>
    <xf numFmtId="0" fontId="86" fillId="0" borderId="303" xfId="0" applyFont="1" applyFill="1" applyBorder="1"/>
    <xf numFmtId="0" fontId="86" fillId="0" borderId="278" xfId="0" applyFont="1" applyFill="1" applyBorder="1"/>
    <xf numFmtId="0" fontId="86" fillId="0" borderId="36" xfId="0" applyFont="1" applyFill="1" applyBorder="1"/>
    <xf numFmtId="0" fontId="83" fillId="0" borderId="31" xfId="0" applyFont="1" applyFill="1" applyBorder="1"/>
    <xf numFmtId="0" fontId="83" fillId="0" borderId="30" xfId="0" applyFont="1" applyFill="1" applyBorder="1"/>
    <xf numFmtId="0" fontId="83" fillId="0" borderId="13" xfId="0" applyFont="1" applyFill="1" applyBorder="1"/>
    <xf numFmtId="0" fontId="83" fillId="0" borderId="80" xfId="0" applyFont="1" applyFill="1" applyBorder="1"/>
    <xf numFmtId="0" fontId="72" fillId="0" borderId="80" xfId="0" applyFont="1" applyFill="1" applyBorder="1"/>
    <xf numFmtId="0" fontId="72" fillId="10" borderId="0" xfId="0" quotePrefix="1" applyFont="1" applyFill="1" applyBorder="1" applyAlignment="1">
      <alignment horizontal="left" vertical="top" wrapText="1"/>
    </xf>
    <xf numFmtId="0" fontId="72" fillId="10" borderId="1" xfId="0" quotePrefix="1" applyFont="1" applyFill="1" applyBorder="1" applyAlignment="1">
      <alignment horizontal="left" vertical="top" wrapText="1"/>
    </xf>
    <xf numFmtId="0" fontId="7" fillId="10" borderId="0" xfId="51" applyFont="1" applyFill="1" applyBorder="1" applyAlignment="1">
      <alignment vertical="center"/>
    </xf>
    <xf numFmtId="0" fontId="5" fillId="10" borderId="0" xfId="51" applyFont="1" applyFill="1" applyBorder="1" applyAlignment="1">
      <alignment vertical="center"/>
    </xf>
    <xf numFmtId="0" fontId="89" fillId="10" borderId="0" xfId="51" applyFont="1" applyFill="1" applyAlignment="1">
      <alignment vertical="center"/>
    </xf>
    <xf numFmtId="49" fontId="65" fillId="10" borderId="0" xfId="51" applyNumberFormat="1" applyFont="1" applyFill="1" applyBorder="1" applyAlignment="1">
      <alignment horizontal="right" vertical="center"/>
    </xf>
    <xf numFmtId="0" fontId="5" fillId="10" borderId="0" xfId="51" applyFont="1" applyFill="1" applyBorder="1"/>
    <xf numFmtId="49" fontId="23" fillId="10" borderId="0" xfId="51" applyNumberFormat="1" applyFont="1" applyFill="1" applyBorder="1" applyAlignment="1">
      <alignment horizontal="right"/>
    </xf>
    <xf numFmtId="0" fontId="5" fillId="31" borderId="372" xfId="0" applyFont="1" applyFill="1" applyBorder="1" applyAlignment="1">
      <alignment horizontal="left" wrapText="1"/>
    </xf>
    <xf numFmtId="0" fontId="72" fillId="10" borderId="0" xfId="0" quotePrefix="1" applyFont="1" applyFill="1" applyBorder="1" applyAlignment="1">
      <alignment horizontal="left" vertical="top" wrapText="1"/>
    </xf>
    <xf numFmtId="0" fontId="72" fillId="10" borderId="1" xfId="0" quotePrefix="1" applyFont="1" applyFill="1" applyBorder="1" applyAlignment="1">
      <alignment horizontal="left" vertical="top" wrapText="1"/>
    </xf>
    <xf numFmtId="0" fontId="45" fillId="9" borderId="0" xfId="570" applyFont="1" applyFill="1"/>
    <xf numFmtId="0" fontId="5" fillId="10" borderId="0" xfId="570" applyFill="1"/>
    <xf numFmtId="0" fontId="13" fillId="9" borderId="0" xfId="51" applyFont="1" applyFill="1"/>
    <xf numFmtId="0" fontId="25" fillId="9" borderId="0" xfId="570" applyFont="1" applyFill="1"/>
    <xf numFmtId="0" fontId="5" fillId="9" borderId="0" xfId="570" applyFill="1"/>
    <xf numFmtId="0" fontId="5" fillId="12" borderId="5" xfId="51" applyFill="1" applyBorder="1"/>
    <xf numFmtId="0" fontId="5" fillId="12" borderId="6" xfId="51" applyFill="1" applyBorder="1"/>
    <xf numFmtId="0" fontId="5" fillId="12" borderId="9" xfId="51" applyFill="1" applyBorder="1"/>
    <xf numFmtId="0" fontId="49" fillId="12" borderId="1" xfId="51" applyFont="1" applyFill="1" applyBorder="1"/>
    <xf numFmtId="0" fontId="8" fillId="12" borderId="0" xfId="51" applyFont="1" applyFill="1" applyBorder="1"/>
    <xf numFmtId="0" fontId="5" fillId="12" borderId="0" xfId="51" applyFill="1" applyBorder="1"/>
    <xf numFmtId="0" fontId="5" fillId="12" borderId="3" xfId="51" applyFill="1" applyBorder="1"/>
    <xf numFmtId="0" fontId="6" fillId="12" borderId="1" xfId="51" applyFont="1" applyFill="1" applyBorder="1"/>
    <xf numFmtId="0" fontId="5" fillId="12" borderId="1" xfId="51" applyFill="1" applyBorder="1" applyAlignment="1"/>
    <xf numFmtId="0" fontId="5" fillId="12" borderId="8" xfId="51" applyFill="1" applyBorder="1" applyAlignment="1"/>
    <xf numFmtId="0" fontId="5" fillId="12" borderId="128" xfId="51" applyFill="1" applyBorder="1" applyAlignment="1"/>
    <xf numFmtId="0" fontId="5" fillId="12" borderId="136" xfId="51" applyFill="1" applyBorder="1" applyAlignment="1"/>
    <xf numFmtId="0" fontId="5" fillId="12" borderId="243" xfId="51" applyFill="1" applyBorder="1" applyAlignment="1"/>
    <xf numFmtId="0" fontId="5" fillId="10" borderId="172" xfId="51" applyFill="1" applyBorder="1" applyAlignment="1"/>
    <xf numFmtId="0" fontId="5" fillId="10" borderId="156" xfId="51" applyFill="1" applyBorder="1" applyAlignment="1"/>
    <xf numFmtId="0" fontId="5" fillId="10" borderId="191" xfId="51" applyFill="1" applyBorder="1" applyAlignment="1"/>
    <xf numFmtId="0" fontId="5" fillId="10" borderId="187" xfId="51" applyFill="1" applyBorder="1" applyAlignment="1"/>
    <xf numFmtId="0" fontId="5" fillId="10" borderId="192" xfId="51" applyFill="1" applyBorder="1" applyAlignment="1"/>
    <xf numFmtId="0" fontId="5" fillId="12" borderId="131" xfId="51" applyFill="1" applyBorder="1" applyAlignment="1"/>
    <xf numFmtId="0" fontId="5" fillId="12" borderId="237" xfId="51" applyFill="1" applyBorder="1" applyAlignment="1"/>
    <xf numFmtId="0" fontId="5" fillId="12" borderId="273" xfId="51" applyFill="1" applyBorder="1" applyAlignment="1"/>
    <xf numFmtId="168" fontId="6" fillId="13" borderId="31" xfId="5" applyNumberFormat="1" applyFont="1" applyFill="1" applyBorder="1" applyAlignment="1" applyProtection="1">
      <alignment vertical="center"/>
    </xf>
    <xf numFmtId="168" fontId="6" fillId="13" borderId="13" xfId="5" applyNumberFormat="1" applyFont="1" applyFill="1" applyBorder="1" applyAlignment="1" applyProtection="1">
      <alignment vertical="center"/>
    </xf>
    <xf numFmtId="168" fontId="6" fillId="13" borderId="41" xfId="5" applyNumberFormat="1" applyFont="1" applyFill="1" applyBorder="1" applyAlignment="1" applyProtection="1">
      <alignment vertical="center"/>
    </xf>
    <xf numFmtId="168" fontId="6" fillId="13" borderId="44" xfId="5" applyNumberFormat="1" applyFont="1" applyFill="1" applyBorder="1" applyAlignment="1" applyProtection="1">
      <alignment vertical="center"/>
    </xf>
    <xf numFmtId="168" fontId="6" fillId="13" borderId="42" xfId="5" applyNumberFormat="1" applyFont="1" applyFill="1" applyBorder="1" applyAlignment="1" applyProtection="1">
      <alignment vertical="center"/>
    </xf>
    <xf numFmtId="0" fontId="6" fillId="9" borderId="0" xfId="570" applyFont="1" applyFill="1"/>
    <xf numFmtId="168" fontId="6" fillId="10" borderId="5" xfId="5" applyNumberFormat="1" applyFont="1" applyFill="1" applyBorder="1" applyAlignment="1" applyProtection="1">
      <alignment vertical="center"/>
    </xf>
    <xf numFmtId="168" fontId="6" fillId="10" borderId="6" xfId="5" applyNumberFormat="1" applyFont="1" applyFill="1" applyBorder="1" applyAlignment="1" applyProtection="1">
      <alignment vertical="center"/>
    </xf>
    <xf numFmtId="168" fontId="6" fillId="10" borderId="9" xfId="5" applyNumberFormat="1" applyFont="1" applyFill="1" applyBorder="1" applyAlignment="1" applyProtection="1">
      <alignment vertical="center"/>
    </xf>
    <xf numFmtId="0" fontId="6" fillId="10" borderId="0" xfId="570" applyFont="1" applyFill="1"/>
    <xf numFmtId="0" fontId="6" fillId="12" borderId="31" xfId="51" applyFont="1" applyFill="1" applyBorder="1"/>
    <xf numFmtId="0" fontId="5" fillId="12" borderId="80" xfId="51" applyFill="1" applyBorder="1"/>
    <xf numFmtId="0" fontId="5" fillId="12" borderId="30" xfId="51" applyFill="1" applyBorder="1"/>
    <xf numFmtId="0" fontId="5" fillId="10" borderId="1" xfId="51" applyFill="1" applyBorder="1" applyAlignment="1"/>
    <xf numFmtId="0" fontId="5" fillId="10" borderId="0" xfId="51" applyFill="1" applyBorder="1" applyAlignment="1"/>
    <xf numFmtId="168" fontId="6" fillId="13" borderId="30" xfId="5" applyNumberFormat="1" applyFont="1" applyFill="1" applyBorder="1" applyAlignment="1" applyProtection="1">
      <alignment vertical="center"/>
    </xf>
    <xf numFmtId="0" fontId="5" fillId="10" borderId="5" xfId="51" applyFill="1" applyBorder="1" applyAlignment="1"/>
    <xf numFmtId="0" fontId="5" fillId="10" borderId="6" xfId="51" applyFill="1" applyBorder="1" applyAlignment="1"/>
    <xf numFmtId="0" fontId="17" fillId="10" borderId="1" xfId="51" applyFont="1" applyFill="1" applyBorder="1" applyAlignment="1">
      <alignment vertical="top" wrapText="1"/>
    </xf>
    <xf numFmtId="0" fontId="17" fillId="10" borderId="0" xfId="51" applyFont="1" applyFill="1" applyBorder="1" applyAlignment="1">
      <alignment vertical="top" wrapText="1"/>
    </xf>
    <xf numFmtId="0" fontId="31" fillId="10" borderId="5" xfId="51" applyFont="1" applyFill="1" applyBorder="1"/>
    <xf numFmtId="0" fontId="10" fillId="10" borderId="6" xfId="51" applyFont="1" applyFill="1" applyBorder="1"/>
    <xf numFmtId="0" fontId="5" fillId="10" borderId="6" xfId="51" applyFill="1" applyBorder="1"/>
    <xf numFmtId="0" fontId="5" fillId="10" borderId="9" xfId="51" applyFill="1" applyBorder="1"/>
    <xf numFmtId="0" fontId="5" fillId="10" borderId="1" xfId="51" applyFill="1" applyBorder="1"/>
    <xf numFmtId="0" fontId="5" fillId="10" borderId="0" xfId="51" applyFill="1" applyBorder="1"/>
    <xf numFmtId="0" fontId="5" fillId="10" borderId="3" xfId="51" applyFill="1" applyBorder="1"/>
    <xf numFmtId="0" fontId="72" fillId="10" borderId="1" xfId="51" quotePrefix="1" applyFont="1" applyFill="1" applyBorder="1" applyAlignment="1">
      <alignment horizontal="left" vertical="top" wrapText="1"/>
    </xf>
    <xf numFmtId="0" fontId="72" fillId="10" borderId="0" xfId="51" quotePrefix="1" applyFont="1" applyFill="1" applyBorder="1" applyAlignment="1">
      <alignment horizontal="left" vertical="top" wrapText="1"/>
    </xf>
    <xf numFmtId="0" fontId="72" fillId="10" borderId="3" xfId="51" quotePrefix="1" applyFont="1" applyFill="1" applyBorder="1" applyAlignment="1">
      <alignment horizontal="left" vertical="top" wrapText="1"/>
    </xf>
    <xf numFmtId="0" fontId="5" fillId="10" borderId="0" xfId="51" applyFill="1" applyBorder="1" applyAlignment="1">
      <alignment vertical="top" wrapText="1"/>
    </xf>
    <xf numFmtId="0" fontId="5" fillId="10" borderId="0" xfId="570" applyFill="1" applyBorder="1"/>
    <xf numFmtId="0" fontId="72" fillId="10" borderId="0" xfId="51" quotePrefix="1" applyFont="1" applyFill="1" applyBorder="1" applyAlignment="1">
      <alignment horizontal="left"/>
    </xf>
    <xf numFmtId="0" fontId="83" fillId="10" borderId="0" xfId="51" quotePrefix="1" applyFont="1" applyFill="1" applyBorder="1" applyAlignment="1">
      <alignment horizontal="left"/>
    </xf>
    <xf numFmtId="0" fontId="5" fillId="10" borderId="0" xfId="570" applyFill="1" applyAlignment="1"/>
    <xf numFmtId="0" fontId="45" fillId="9" borderId="0" xfId="51" applyFont="1" applyFill="1"/>
    <xf numFmtId="0" fontId="45" fillId="0" borderId="0" xfId="51" applyFont="1"/>
    <xf numFmtId="0" fontId="6" fillId="9" borderId="0" xfId="57" applyFont="1" applyFill="1" applyProtection="1">
      <protection hidden="1"/>
    </xf>
    <xf numFmtId="0" fontId="25" fillId="0" borderId="0" xfId="51" applyFont="1"/>
    <xf numFmtId="0" fontId="13" fillId="10" borderId="0" xfId="57" applyFont="1" applyFill="1" applyProtection="1">
      <protection hidden="1"/>
    </xf>
    <xf numFmtId="0" fontId="25" fillId="10" borderId="0" xfId="51" applyFont="1" applyFill="1"/>
    <xf numFmtId="0" fontId="64" fillId="31" borderId="34" xfId="0" applyFont="1" applyFill="1" applyBorder="1"/>
    <xf numFmtId="0" fontId="164" fillId="31" borderId="373" xfId="0" applyFont="1" applyFill="1" applyBorder="1"/>
    <xf numFmtId="4" fontId="64" fillId="31" borderId="25" xfId="0" applyNumberFormat="1" applyFont="1" applyFill="1" applyBorder="1"/>
    <xf numFmtId="4" fontId="64" fillId="31" borderId="165" xfId="0" applyNumberFormat="1" applyFont="1" applyFill="1" applyBorder="1"/>
    <xf numFmtId="0" fontId="5" fillId="0" borderId="0" xfId="51" applyFont="1"/>
    <xf numFmtId="0" fontId="165" fillId="10" borderId="1" xfId="0" applyFont="1" applyFill="1" applyBorder="1"/>
    <xf numFmtId="0" fontId="165" fillId="10" borderId="239" xfId="0" applyFont="1" applyFill="1" applyBorder="1"/>
    <xf numFmtId="10" fontId="166" fillId="10" borderId="8" xfId="0" applyNumberFormat="1" applyFont="1" applyFill="1" applyBorder="1"/>
    <xf numFmtId="10" fontId="166" fillId="10" borderId="3" xfId="0" applyNumberFormat="1" applyFont="1" applyFill="1" applyBorder="1"/>
    <xf numFmtId="0" fontId="167" fillId="10" borderId="1" xfId="0" applyFont="1" applyFill="1" applyBorder="1"/>
    <xf numFmtId="0" fontId="167" fillId="10" borderId="239" xfId="0" applyFont="1" applyFill="1" applyBorder="1"/>
    <xf numFmtId="4" fontId="167" fillId="10" borderId="8" xfId="0" applyNumberFormat="1" applyFont="1" applyFill="1" applyBorder="1"/>
    <xf numFmtId="4" fontId="167" fillId="10" borderId="3" xfId="0" applyNumberFormat="1" applyFont="1" applyFill="1" applyBorder="1"/>
    <xf numFmtId="0" fontId="164" fillId="10" borderId="239" xfId="0" applyFont="1" applyFill="1" applyBorder="1" applyAlignment="1">
      <alignment horizontal="right"/>
    </xf>
    <xf numFmtId="4" fontId="165" fillId="10" borderId="8" xfId="0" applyNumberFormat="1" applyFont="1" applyFill="1" applyBorder="1"/>
    <xf numFmtId="4" fontId="165" fillId="10" borderId="3" xfId="0" applyNumberFormat="1" applyFont="1" applyFill="1" applyBorder="1"/>
    <xf numFmtId="0" fontId="0" fillId="10" borderId="239" xfId="0" applyFill="1" applyBorder="1"/>
    <xf numFmtId="4" fontId="0" fillId="10" borderId="3" xfId="0" applyNumberFormat="1" applyFill="1" applyBorder="1"/>
    <xf numFmtId="0" fontId="64" fillId="31" borderId="37" xfId="0" applyFont="1" applyFill="1" applyBorder="1" applyAlignment="1">
      <alignment vertical="top"/>
    </xf>
    <xf numFmtId="0" fontId="164" fillId="31" borderId="326" xfId="0" applyFont="1" applyFill="1" applyBorder="1" applyAlignment="1">
      <alignment wrapText="1"/>
    </xf>
    <xf numFmtId="4" fontId="64" fillId="31" borderId="251" xfId="0" applyNumberFormat="1" applyFont="1" applyFill="1" applyBorder="1"/>
    <xf numFmtId="0" fontId="164" fillId="10" borderId="239" xfId="0" quotePrefix="1" applyFont="1" applyFill="1" applyBorder="1" applyAlignment="1">
      <alignment horizontal="right"/>
    </xf>
    <xf numFmtId="0" fontId="5" fillId="10" borderId="1" xfId="0" applyFont="1" applyFill="1" applyBorder="1"/>
    <xf numFmtId="10" fontId="165" fillId="10" borderId="239" xfId="0" applyNumberFormat="1" applyFont="1" applyFill="1" applyBorder="1"/>
    <xf numFmtId="10" fontId="165" fillId="10" borderId="8" xfId="0" applyNumberFormat="1" applyFont="1" applyFill="1" applyBorder="1"/>
    <xf numFmtId="10" fontId="165" fillId="10" borderId="3" xfId="0" applyNumberFormat="1" applyFont="1" applyFill="1" applyBorder="1"/>
    <xf numFmtId="0" fontId="169" fillId="10" borderId="1" xfId="0" applyFont="1" applyFill="1" applyBorder="1"/>
    <xf numFmtId="4" fontId="169" fillId="10" borderId="8" xfId="0" applyNumberFormat="1" applyFont="1" applyFill="1" applyBorder="1"/>
    <xf numFmtId="4" fontId="169" fillId="10" borderId="3" xfId="0" applyNumberFormat="1" applyFont="1" applyFill="1" applyBorder="1"/>
    <xf numFmtId="0" fontId="64" fillId="31" borderId="37" xfId="0" applyFont="1" applyFill="1" applyBorder="1"/>
    <xf numFmtId="0" fontId="164" fillId="31" borderId="326" xfId="0" applyFont="1" applyFill="1" applyBorder="1"/>
    <xf numFmtId="4" fontId="64" fillId="31" borderId="28" xfId="0" applyNumberFormat="1" applyFont="1" applyFill="1" applyBorder="1"/>
    <xf numFmtId="4" fontId="0" fillId="10" borderId="8" xfId="0" applyNumberFormat="1" applyFont="1" applyFill="1" applyBorder="1"/>
    <xf numFmtId="4" fontId="0" fillId="10" borderId="3" xfId="0" applyNumberFormat="1" applyFont="1" applyFill="1" applyBorder="1"/>
    <xf numFmtId="0" fontId="0" fillId="10" borderId="1" xfId="0" applyFont="1" applyFill="1" applyBorder="1"/>
    <xf numFmtId="10" fontId="0" fillId="10" borderId="8" xfId="0" applyNumberFormat="1" applyFont="1" applyFill="1" applyBorder="1"/>
    <xf numFmtId="10" fontId="0" fillId="10" borderId="3" xfId="0" applyNumberFormat="1" applyFont="1" applyFill="1" applyBorder="1"/>
    <xf numFmtId="0" fontId="64" fillId="10" borderId="1" xfId="0" applyFont="1" applyFill="1" applyBorder="1"/>
    <xf numFmtId="0" fontId="64" fillId="10" borderId="239" xfId="0" applyFont="1" applyFill="1" applyBorder="1"/>
    <xf numFmtId="0" fontId="64" fillId="9" borderId="279" xfId="0" applyFont="1" applyFill="1" applyBorder="1"/>
    <xf numFmtId="0" fontId="64" fillId="9" borderId="370" xfId="0" applyFont="1" applyFill="1" applyBorder="1"/>
    <xf numFmtId="4" fontId="64" fillId="9" borderId="290" xfId="0" applyNumberFormat="1" applyFont="1" applyFill="1" applyBorder="1"/>
    <xf numFmtId="4" fontId="64" fillId="9" borderId="278" xfId="0" applyNumberFormat="1" applyFont="1" applyFill="1" applyBorder="1"/>
    <xf numFmtId="0" fontId="64" fillId="9" borderId="1" xfId="0" applyFont="1" applyFill="1" applyBorder="1"/>
    <xf numFmtId="0" fontId="64" fillId="9" borderId="239" xfId="0" applyFont="1" applyFill="1" applyBorder="1"/>
    <xf numFmtId="4" fontId="64" fillId="9" borderId="8" xfId="0" applyNumberFormat="1" applyFont="1" applyFill="1" applyBorder="1"/>
    <xf numFmtId="4" fontId="64" fillId="9" borderId="3" xfId="0" applyNumberFormat="1" applyFont="1" applyFill="1" applyBorder="1"/>
    <xf numFmtId="0" fontId="165" fillId="9" borderId="1" xfId="0" applyFont="1" applyFill="1" applyBorder="1"/>
    <xf numFmtId="10" fontId="165" fillId="9" borderId="239" xfId="0" applyNumberFormat="1" applyFont="1" applyFill="1" applyBorder="1"/>
    <xf numFmtId="10" fontId="165" fillId="9" borderId="8" xfId="0" applyNumberFormat="1" applyFont="1" applyFill="1" applyBorder="1"/>
    <xf numFmtId="10" fontId="165" fillId="9" borderId="3" xfId="0" applyNumberFormat="1" applyFont="1" applyFill="1" applyBorder="1"/>
    <xf numFmtId="0" fontId="171" fillId="9" borderId="1" xfId="0" applyFont="1" applyFill="1" applyBorder="1"/>
    <xf numFmtId="0" fontId="172" fillId="9" borderId="239" xfId="0" quotePrefix="1" applyFont="1" applyFill="1" applyBorder="1"/>
    <xf numFmtId="4" fontId="173" fillId="9" borderId="8" xfId="0" applyNumberFormat="1" applyFont="1" applyFill="1" applyBorder="1"/>
    <xf numFmtId="4" fontId="173" fillId="9" borderId="3" xfId="0" applyNumberFormat="1" applyFont="1" applyFill="1" applyBorder="1"/>
    <xf numFmtId="0" fontId="165" fillId="9" borderId="2" xfId="0" applyFont="1" applyFill="1" applyBorder="1"/>
    <xf numFmtId="0" fontId="165" fillId="9" borderId="295" xfId="0" applyFont="1" applyFill="1" applyBorder="1"/>
    <xf numFmtId="10" fontId="165" fillId="9" borderId="12" xfId="0" applyNumberFormat="1" applyFont="1" applyFill="1" applyBorder="1"/>
    <xf numFmtId="10" fontId="165" fillId="9" borderId="4" xfId="0" applyNumberFormat="1" applyFont="1" applyFill="1" applyBorder="1"/>
    <xf numFmtId="0" fontId="5" fillId="10" borderId="176" xfId="0" applyNumberFormat="1" applyFont="1" applyFill="1" applyBorder="1" applyAlignment="1">
      <alignment wrapText="1"/>
    </xf>
    <xf numFmtId="9" fontId="0" fillId="12" borderId="3" xfId="0" applyNumberFormat="1" applyFont="1" applyFill="1" applyBorder="1" applyAlignment="1">
      <alignment horizontal="right"/>
    </xf>
    <xf numFmtId="0" fontId="174" fillId="0" borderId="0" xfId="0" applyFont="1" applyFill="1"/>
    <xf numFmtId="0" fontId="11" fillId="10" borderId="0" xfId="570" applyFont="1" applyFill="1"/>
    <xf numFmtId="0" fontId="6" fillId="0" borderId="0" xfId="51" applyFont="1" applyAlignment="1">
      <alignment horizontal="left"/>
    </xf>
    <xf numFmtId="0" fontId="6" fillId="10" borderId="1" xfId="0" applyFont="1" applyFill="1" applyBorder="1" applyAlignment="1">
      <alignment horizontal="left" vertical="top"/>
    </xf>
    <xf numFmtId="0" fontId="6" fillId="10" borderId="1" xfId="0" applyFont="1" applyFill="1" applyBorder="1" applyAlignment="1">
      <alignment vertical="top" wrapText="1"/>
    </xf>
    <xf numFmtId="0" fontId="72" fillId="0" borderId="1" xfId="0" applyFont="1" applyFill="1" applyBorder="1" applyAlignment="1">
      <alignment vertical="top" wrapText="1"/>
    </xf>
    <xf numFmtId="0" fontId="72" fillId="0" borderId="0" xfId="0" applyFont="1" applyFill="1" applyBorder="1" applyAlignment="1">
      <alignment vertical="top" wrapText="1"/>
    </xf>
    <xf numFmtId="0" fontId="83" fillId="0" borderId="1" xfId="0" applyFont="1" applyFill="1" applyBorder="1" applyAlignment="1">
      <alignment vertical="top" wrapText="1"/>
    </xf>
    <xf numFmtId="0" fontId="83" fillId="10" borderId="0" xfId="0" applyFont="1" applyFill="1" applyBorder="1" applyAlignment="1">
      <alignment horizontal="left"/>
    </xf>
    <xf numFmtId="0" fontId="72" fillId="0" borderId="1" xfId="0" quotePrefix="1" applyFont="1" applyFill="1" applyBorder="1" applyAlignment="1">
      <alignment vertical="top" wrapText="1"/>
    </xf>
    <xf numFmtId="0" fontId="12" fillId="0" borderId="0" xfId="0" applyFont="1"/>
    <xf numFmtId="0" fontId="72" fillId="10" borderId="239" xfId="0" quotePrefix="1" applyFont="1" applyFill="1" applyBorder="1" applyAlignment="1">
      <alignment wrapText="1"/>
    </xf>
    <xf numFmtId="0" fontId="72" fillId="10" borderId="0" xfId="0" quotePrefix="1" applyFont="1" applyFill="1" applyBorder="1" applyAlignment="1">
      <alignment wrapText="1"/>
    </xf>
    <xf numFmtId="0" fontId="72" fillId="10" borderId="0" xfId="0" applyFont="1" applyFill="1" applyBorder="1" applyAlignment="1">
      <alignment wrapText="1"/>
    </xf>
    <xf numFmtId="0" fontId="83" fillId="10" borderId="239" xfId="0" applyFont="1" applyFill="1" applyBorder="1" applyAlignment="1">
      <alignment wrapText="1"/>
    </xf>
    <xf numFmtId="0" fontId="5" fillId="32" borderId="176" xfId="570" applyFont="1" applyFill="1" applyBorder="1" applyAlignment="1">
      <alignment wrapText="1"/>
    </xf>
    <xf numFmtId="0" fontId="13" fillId="30" borderId="176" xfId="570" applyFont="1" applyFill="1" applyBorder="1" applyAlignment="1">
      <alignment horizontal="center" vertical="center"/>
    </xf>
    <xf numFmtId="0" fontId="5" fillId="32" borderId="330" xfId="570" applyFont="1" applyFill="1" applyBorder="1" applyAlignment="1">
      <alignment wrapText="1"/>
    </xf>
    <xf numFmtId="0" fontId="13" fillId="30" borderId="176" xfId="570" applyFont="1" applyFill="1" applyBorder="1" applyAlignment="1"/>
    <xf numFmtId="0" fontId="5" fillId="31" borderId="176" xfId="570" applyFont="1" applyFill="1" applyBorder="1" applyAlignment="1">
      <alignment horizontal="left" wrapText="1"/>
    </xf>
    <xf numFmtId="0" fontId="13" fillId="12" borderId="176" xfId="0" applyFont="1" applyFill="1" applyBorder="1" applyAlignment="1">
      <alignment horizontal="left" wrapText="1"/>
    </xf>
    <xf numFmtId="0" fontId="97" fillId="9" borderId="3" xfId="0" applyFont="1" applyFill="1" applyBorder="1"/>
    <xf numFmtId="0" fontId="97" fillId="9" borderId="8" xfId="0" applyFont="1" applyFill="1" applyBorder="1"/>
    <xf numFmtId="0" fontId="97" fillId="9" borderId="1" xfId="0" applyFont="1" applyFill="1" applyBorder="1"/>
    <xf numFmtId="0" fontId="97" fillId="9" borderId="0" xfId="0" applyFont="1" applyFill="1" applyBorder="1"/>
    <xf numFmtId="0" fontId="98" fillId="9" borderId="0" xfId="0" applyFont="1" applyFill="1" applyBorder="1"/>
    <xf numFmtId="0" fontId="97" fillId="9" borderId="3" xfId="0" applyFont="1" applyFill="1" applyBorder="1" applyAlignment="1">
      <alignment horizontal="center"/>
    </xf>
    <xf numFmtId="0" fontId="83" fillId="9" borderId="11" xfId="0" applyFont="1" applyFill="1" applyBorder="1"/>
    <xf numFmtId="0" fontId="83" fillId="9" borderId="12" xfId="0" applyFont="1" applyFill="1" applyBorder="1"/>
    <xf numFmtId="0" fontId="83" fillId="9" borderId="2" xfId="0" applyFont="1" applyFill="1" applyBorder="1"/>
    <xf numFmtId="0" fontId="72" fillId="9" borderId="11" xfId="0" applyFont="1" applyFill="1" applyBorder="1"/>
    <xf numFmtId="0" fontId="72" fillId="9" borderId="4" xfId="0" applyFont="1" applyFill="1" applyBorder="1"/>
    <xf numFmtId="0" fontId="97" fillId="9" borderId="8" xfId="0" applyFont="1" applyFill="1" applyBorder="1" applyAlignment="1">
      <alignment horizontal="center"/>
    </xf>
    <xf numFmtId="0" fontId="72" fillId="9" borderId="12" xfId="0" applyFont="1" applyFill="1" applyBorder="1"/>
    <xf numFmtId="0" fontId="97" fillId="19" borderId="3" xfId="0" applyFont="1" applyFill="1" applyBorder="1"/>
    <xf numFmtId="0" fontId="97" fillId="19" borderId="8" xfId="0" applyFont="1" applyFill="1" applyBorder="1"/>
    <xf numFmtId="0" fontId="97" fillId="19" borderId="1" xfId="0" applyFont="1" applyFill="1" applyBorder="1"/>
    <xf numFmtId="0" fontId="97" fillId="19" borderId="0" xfId="0" applyFont="1" applyFill="1" applyBorder="1"/>
    <xf numFmtId="0" fontId="98" fillId="19" borderId="0" xfId="0" applyFont="1" applyFill="1" applyBorder="1"/>
    <xf numFmtId="0" fontId="97" fillId="19" borderId="3" xfId="0" applyFont="1" applyFill="1" applyBorder="1" applyAlignment="1">
      <alignment horizontal="center"/>
    </xf>
    <xf numFmtId="0" fontId="83" fillId="19" borderId="11" xfId="0" applyFont="1" applyFill="1" applyBorder="1"/>
    <xf numFmtId="0" fontId="83" fillId="19" borderId="12" xfId="0" applyFont="1" applyFill="1" applyBorder="1"/>
    <xf numFmtId="0" fontId="83" fillId="19" borderId="2" xfId="0" applyFont="1" applyFill="1" applyBorder="1"/>
    <xf numFmtId="0" fontId="72" fillId="19" borderId="11" xfId="0" applyFont="1" applyFill="1" applyBorder="1"/>
    <xf numFmtId="0" fontId="72" fillId="19" borderId="4" xfId="0" applyFont="1" applyFill="1" applyBorder="1"/>
    <xf numFmtId="0" fontId="97" fillId="19" borderId="8" xfId="0" applyFont="1" applyFill="1" applyBorder="1" applyAlignment="1">
      <alignment horizontal="center"/>
    </xf>
    <xf numFmtId="0" fontId="72" fillId="19" borderId="12" xfId="0" applyFont="1" applyFill="1" applyBorder="1"/>
    <xf numFmtId="4" fontId="103" fillId="103" borderId="31" xfId="0" applyNumberFormat="1" applyFont="1" applyFill="1" applyBorder="1"/>
    <xf numFmtId="4" fontId="103" fillId="103" borderId="80" xfId="0" applyNumberFormat="1" applyFont="1" applyFill="1" applyBorder="1"/>
    <xf numFmtId="0" fontId="97" fillId="103" borderId="80" xfId="0" applyFont="1" applyFill="1" applyBorder="1"/>
    <xf numFmtId="0" fontId="97" fillId="103" borderId="30" xfId="0" applyFont="1" applyFill="1" applyBorder="1"/>
    <xf numFmtId="0" fontId="98" fillId="103" borderId="31" xfId="0" applyFont="1" applyFill="1" applyBorder="1"/>
    <xf numFmtId="4" fontId="97" fillId="103" borderId="31" xfId="0" applyNumberFormat="1" applyFont="1" applyFill="1" applyBorder="1"/>
    <xf numFmtId="0" fontId="98" fillId="103" borderId="80" xfId="0" applyFont="1" applyFill="1" applyBorder="1"/>
    <xf numFmtId="0" fontId="83" fillId="12" borderId="7" xfId="0" applyNumberFormat="1" applyFont="1" applyFill="1" applyBorder="1" applyAlignment="1">
      <alignment horizontal="center" vertical="center"/>
    </xf>
    <xf numFmtId="10" fontId="83" fillId="12" borderId="12" xfId="0" applyNumberFormat="1" applyFont="1" applyFill="1" applyBorder="1" applyAlignment="1">
      <alignment horizontal="center" vertical="center"/>
    </xf>
    <xf numFmtId="0" fontId="86" fillId="12" borderId="7" xfId="0" applyFont="1" applyFill="1" applyBorder="1" applyAlignment="1">
      <alignment horizontal="right" vertical="center"/>
    </xf>
    <xf numFmtId="0" fontId="86" fillId="12" borderId="32" xfId="0" applyFont="1" applyFill="1" applyBorder="1"/>
    <xf numFmtId="0" fontId="86" fillId="12" borderId="290" xfId="0" applyFont="1" applyFill="1" applyBorder="1"/>
    <xf numFmtId="0" fontId="86" fillId="12" borderId="3" xfId="0" applyFont="1" applyFill="1" applyBorder="1"/>
    <xf numFmtId="0" fontId="86" fillId="12" borderId="7" xfId="0" applyFont="1" applyFill="1" applyBorder="1"/>
    <xf numFmtId="0" fontId="86" fillId="12" borderId="13" xfId="0" applyFont="1" applyFill="1" applyBorder="1"/>
    <xf numFmtId="0" fontId="20" fillId="10" borderId="5" xfId="51" applyFont="1" applyFill="1" applyBorder="1"/>
    <xf numFmtId="49" fontId="23" fillId="10" borderId="6" xfId="51" applyNumberFormat="1" applyFont="1" applyFill="1" applyBorder="1" applyAlignment="1">
      <alignment horizontal="right"/>
    </xf>
    <xf numFmtId="0" fontId="5" fillId="10" borderId="1" xfId="51" applyFont="1" applyFill="1" applyBorder="1"/>
    <xf numFmtId="0" fontId="5" fillId="10" borderId="2" xfId="51" applyFont="1" applyFill="1" applyBorder="1"/>
    <xf numFmtId="49" fontId="23" fillId="10" borderId="11" xfId="51" applyNumberFormat="1" applyFont="1" applyFill="1" applyBorder="1" applyAlignment="1">
      <alignment horizontal="right"/>
    </xf>
    <xf numFmtId="0" fontId="5" fillId="10" borderId="268" xfId="51" applyFont="1" applyFill="1" applyBorder="1"/>
    <xf numFmtId="0" fontId="89" fillId="0" borderId="0" xfId="0" applyFont="1" applyAlignment="1">
      <alignment horizontal="right"/>
    </xf>
    <xf numFmtId="4" fontId="89" fillId="0" borderId="0" xfId="0" applyNumberFormat="1" applyFont="1"/>
    <xf numFmtId="0" fontId="13" fillId="31" borderId="5" xfId="0" applyFont="1" applyFill="1" applyBorder="1" applyAlignment="1">
      <alignment vertical="center"/>
    </xf>
    <xf numFmtId="0" fontId="111" fillId="31" borderId="6" xfId="0" applyFont="1" applyFill="1" applyBorder="1" applyAlignment="1">
      <alignment vertical="center"/>
    </xf>
    <xf numFmtId="0" fontId="25" fillId="31" borderId="1" xfId="0" applyFont="1" applyFill="1" applyBorder="1" applyAlignment="1">
      <alignment vertical="center"/>
    </xf>
    <xf numFmtId="0" fontId="13" fillId="31" borderId="0" xfId="0" applyFont="1" applyFill="1" applyBorder="1" applyAlignment="1">
      <alignment horizontal="center" vertical="center"/>
    </xf>
    <xf numFmtId="0" fontId="13" fillId="31" borderId="1" xfId="0" applyFont="1" applyFill="1" applyBorder="1" applyAlignment="1"/>
    <xf numFmtId="0" fontId="25" fillId="31" borderId="0" xfId="0" applyFont="1" applyFill="1" applyBorder="1" applyAlignment="1">
      <alignment horizontal="center"/>
    </xf>
    <xf numFmtId="0" fontId="13" fillId="31" borderId="36" xfId="0" applyFont="1" applyFill="1" applyBorder="1" applyAlignment="1"/>
    <xf numFmtId="0" fontId="25" fillId="31" borderId="316" xfId="0" applyFont="1" applyFill="1" applyBorder="1" applyAlignment="1">
      <alignment horizontal="center"/>
    </xf>
    <xf numFmtId="0" fontId="13" fillId="31" borderId="2" xfId="0" applyFont="1" applyFill="1" applyBorder="1" applyAlignment="1">
      <alignment horizontal="left" vertical="center"/>
    </xf>
    <xf numFmtId="0" fontId="13" fillId="31" borderId="11" xfId="0" applyFont="1" applyFill="1" applyBorder="1" applyAlignment="1">
      <alignment horizontal="center" vertical="center"/>
    </xf>
    <xf numFmtId="0" fontId="13" fillId="31" borderId="11" xfId="0" quotePrefix="1" applyFont="1" applyFill="1" applyBorder="1" applyAlignment="1">
      <alignment horizontal="center" vertical="center"/>
    </xf>
    <xf numFmtId="0" fontId="25" fillId="31" borderId="5" xfId="0" applyFont="1" applyFill="1" applyBorder="1" applyAlignment="1">
      <alignment vertical="center"/>
    </xf>
    <xf numFmtId="0" fontId="25" fillId="31" borderId="9" xfId="0" applyFont="1" applyFill="1" applyBorder="1" applyAlignment="1">
      <alignment vertical="center"/>
    </xf>
    <xf numFmtId="0" fontId="13" fillId="31" borderId="4" xfId="0" quotePrefix="1" applyFont="1" applyFill="1" applyBorder="1" applyAlignment="1">
      <alignment horizontal="center" vertical="center"/>
    </xf>
    <xf numFmtId="0" fontId="29" fillId="13" borderId="5" xfId="0" applyFont="1" applyFill="1" applyBorder="1" applyAlignment="1">
      <alignment vertical="center"/>
    </xf>
    <xf numFmtId="0" fontId="29" fillId="13" borderId="6" xfId="0" applyFont="1" applyFill="1" applyBorder="1" applyAlignment="1">
      <alignment vertical="center"/>
    </xf>
    <xf numFmtId="0" fontId="57" fillId="13" borderId="5" xfId="0" applyFont="1" applyFill="1" applyBorder="1" applyAlignment="1">
      <alignment horizontal="center" vertical="center"/>
    </xf>
    <xf numFmtId="0" fontId="57" fillId="13" borderId="6" xfId="0" applyFont="1" applyFill="1" applyBorder="1" applyAlignment="1">
      <alignment horizontal="center" vertical="center"/>
    </xf>
    <xf numFmtId="0" fontId="57" fillId="13" borderId="9" xfId="0" applyFont="1" applyFill="1" applyBorder="1" applyAlignment="1">
      <alignment horizontal="center" vertical="center"/>
    </xf>
    <xf numFmtId="0" fontId="112" fillId="13" borderId="5" xfId="0" applyFont="1" applyFill="1" applyBorder="1" applyAlignment="1">
      <alignment horizontal="center" vertical="center"/>
    </xf>
    <xf numFmtId="0" fontId="13" fillId="13" borderId="6" xfId="0" applyFont="1" applyFill="1" applyBorder="1" applyAlignment="1">
      <alignment horizontal="center" vertical="center"/>
    </xf>
    <xf numFmtId="0" fontId="13" fillId="13" borderId="9" xfId="0" applyFont="1" applyFill="1" applyBorder="1" applyAlignment="1">
      <alignment horizontal="center" vertical="center"/>
    </xf>
    <xf numFmtId="0" fontId="29" fillId="13" borderId="338" xfId="0" applyFont="1" applyFill="1" applyBorder="1" applyAlignment="1">
      <alignment horizontal="center" vertical="center"/>
    </xf>
    <xf numFmtId="0" fontId="29" fillId="13" borderId="22" xfId="0" applyFont="1" applyFill="1" applyBorder="1" applyAlignment="1">
      <alignment horizontal="center" vertical="center"/>
    </xf>
    <xf numFmtId="0" fontId="29" fillId="13" borderId="339" xfId="0" applyFont="1" applyFill="1" applyBorder="1" applyAlignment="1">
      <alignment horizontal="center" vertical="center"/>
    </xf>
    <xf numFmtId="0" fontId="115" fillId="13" borderId="338" xfId="0" applyFont="1" applyFill="1" applyBorder="1" applyAlignment="1">
      <alignment horizontal="center" vertical="center"/>
    </xf>
    <xf numFmtId="167" fontId="29" fillId="13" borderId="22" xfId="0" applyNumberFormat="1" applyFont="1" applyFill="1" applyBorder="1" applyAlignment="1">
      <alignment horizontal="center" vertical="center"/>
    </xf>
    <xf numFmtId="0" fontId="25" fillId="13" borderId="22" xfId="0" applyFont="1" applyFill="1" applyBorder="1" applyAlignment="1">
      <alignment horizontal="center" vertical="center"/>
    </xf>
    <xf numFmtId="4" fontId="29" fillId="13" borderId="339" xfId="0" applyNumberFormat="1" applyFont="1" applyFill="1" applyBorder="1" applyAlignment="1">
      <alignment horizontal="center" vertical="center"/>
    </xf>
    <xf numFmtId="0" fontId="34" fillId="13" borderId="2" xfId="0" applyFont="1" applyFill="1" applyBorder="1" applyAlignment="1">
      <alignment horizontal="left" vertical="center"/>
    </xf>
    <xf numFmtId="0" fontId="34" fillId="13" borderId="11" xfId="0" applyFont="1" applyFill="1" applyBorder="1" applyAlignment="1">
      <alignment horizontal="center" vertical="center"/>
    </xf>
    <xf numFmtId="167" fontId="34" fillId="13" borderId="2" xfId="0" applyNumberFormat="1" applyFont="1" applyFill="1" applyBorder="1" applyAlignment="1">
      <alignment vertical="center"/>
    </xf>
    <xf numFmtId="167" fontId="34" fillId="13" borderId="11" xfId="0" applyNumberFormat="1" applyFont="1" applyFill="1" applyBorder="1" applyAlignment="1">
      <alignment vertical="center"/>
    </xf>
    <xf numFmtId="167" fontId="34" fillId="13" borderId="4" xfId="0" applyNumberFormat="1" applyFont="1" applyFill="1" applyBorder="1" applyAlignment="1">
      <alignment vertical="center"/>
    </xf>
    <xf numFmtId="166" fontId="175" fillId="13" borderId="2" xfId="0" applyNumberFormat="1" applyFont="1" applyFill="1" applyBorder="1" applyAlignment="1">
      <alignment horizontal="center" vertical="center"/>
    </xf>
    <xf numFmtId="166" fontId="33" fillId="13" borderId="2" xfId="0" applyNumberFormat="1" applyFont="1" applyFill="1" applyBorder="1" applyAlignment="1">
      <alignment horizontal="center" vertical="center"/>
    </xf>
    <xf numFmtId="166" fontId="33" fillId="13" borderId="11" xfId="0" applyNumberFormat="1" applyFont="1" applyFill="1" applyBorder="1" applyAlignment="1">
      <alignment horizontal="center" vertical="center"/>
    </xf>
    <xf numFmtId="171" fontId="33" fillId="13" borderId="11" xfId="0" applyNumberFormat="1" applyFont="1" applyFill="1" applyBorder="1" applyAlignment="1">
      <alignment vertical="center"/>
    </xf>
    <xf numFmtId="171" fontId="33" fillId="13" borderId="11" xfId="0" applyNumberFormat="1" applyFont="1" applyFill="1" applyBorder="1" applyAlignment="1"/>
    <xf numFmtId="171" fontId="33" fillId="13" borderId="2" xfId="0" applyNumberFormat="1" applyFont="1" applyFill="1" applyBorder="1" applyAlignment="1">
      <alignment vertical="center"/>
    </xf>
    <xf numFmtId="4" fontId="34" fillId="13" borderId="4" xfId="0" applyNumberFormat="1" applyFont="1" applyFill="1" applyBorder="1" applyAlignment="1">
      <alignment vertical="center"/>
    </xf>
    <xf numFmtId="167" fontId="34" fillId="0" borderId="1" xfId="0" applyNumberFormat="1" applyFont="1" applyFill="1" applyBorder="1" applyAlignment="1">
      <alignment vertical="center"/>
    </xf>
    <xf numFmtId="167" fontId="34" fillId="0" borderId="2" xfId="0" applyNumberFormat="1" applyFont="1" applyFill="1" applyBorder="1" applyAlignment="1">
      <alignment vertical="center"/>
    </xf>
    <xf numFmtId="167" fontId="34" fillId="0" borderId="12" xfId="0" applyNumberFormat="1" applyFont="1" applyFill="1" applyBorder="1" applyAlignment="1">
      <alignment vertical="center"/>
    </xf>
    <xf numFmtId="167" fontId="34" fillId="0" borderId="4" xfId="0" applyNumberFormat="1" applyFont="1" applyFill="1" applyBorder="1" applyAlignment="1">
      <alignment horizontal="center" vertical="center"/>
    </xf>
    <xf numFmtId="0" fontId="33" fillId="0" borderId="0" xfId="0" applyFont="1" applyFill="1" applyAlignment="1">
      <alignment vertical="center"/>
    </xf>
    <xf numFmtId="0" fontId="72" fillId="10" borderId="2" xfId="51" quotePrefix="1" applyFont="1" applyFill="1" applyBorder="1" applyAlignment="1">
      <alignment horizontal="left" vertical="top" wrapText="1"/>
    </xf>
    <xf numFmtId="0" fontId="72" fillId="10" borderId="11" xfId="51" quotePrefix="1" applyFont="1" applyFill="1" applyBorder="1" applyAlignment="1">
      <alignment horizontal="left" vertical="top" wrapText="1"/>
    </xf>
    <xf numFmtId="0" fontId="72" fillId="10" borderId="4" xfId="51" quotePrefix="1" applyFont="1" applyFill="1" applyBorder="1" applyAlignment="1">
      <alignment horizontal="left" vertical="top" wrapText="1"/>
    </xf>
    <xf numFmtId="0" fontId="72" fillId="10" borderId="6" xfId="51" quotePrefix="1" applyFont="1" applyFill="1" applyBorder="1" applyAlignment="1">
      <alignment horizontal="left" vertical="top" wrapText="1"/>
    </xf>
    <xf numFmtId="0" fontId="11" fillId="10" borderId="0" xfId="0" applyFont="1" applyFill="1" applyBorder="1"/>
    <xf numFmtId="0" fontId="83" fillId="10" borderId="0" xfId="51" applyFont="1" applyFill="1" applyBorder="1" applyAlignment="1">
      <alignment horizontal="left"/>
    </xf>
    <xf numFmtId="0" fontId="89" fillId="12" borderId="176" xfId="570" applyFont="1" applyFill="1" applyBorder="1"/>
    <xf numFmtId="0" fontId="176" fillId="0" borderId="0" xfId="1" applyFont="1" applyBorder="1" applyAlignment="1" applyProtection="1"/>
    <xf numFmtId="0" fontId="176" fillId="0" borderId="0" xfId="1" quotePrefix="1" applyFont="1" applyBorder="1" applyAlignment="1" applyProtection="1"/>
    <xf numFmtId="0" fontId="176" fillId="0" borderId="0" xfId="1" quotePrefix="1" applyFont="1" applyFill="1" applyBorder="1" applyAlignment="1" applyProtection="1"/>
    <xf numFmtId="0" fontId="176" fillId="0" borderId="0" xfId="1" applyFont="1" applyFill="1" applyBorder="1" applyAlignment="1" applyProtection="1"/>
    <xf numFmtId="0" fontId="51" fillId="0" borderId="0" xfId="51" applyFont="1" applyBorder="1" applyAlignment="1">
      <alignment horizontal="center"/>
    </xf>
    <xf numFmtId="0" fontId="6" fillId="12" borderId="7" xfId="0" applyFont="1" applyFill="1" applyBorder="1" applyAlignment="1">
      <alignment horizontal="center" vertical="center" wrapText="1"/>
    </xf>
    <xf numFmtId="4" fontId="89" fillId="0" borderId="0" xfId="0" applyNumberFormat="1" applyFont="1" applyFill="1" applyBorder="1" applyAlignment="1">
      <alignment horizontal="right"/>
    </xf>
    <xf numFmtId="3" fontId="89" fillId="0" borderId="0" xfId="0" applyNumberFormat="1" applyFont="1" applyFill="1" applyBorder="1" applyAlignment="1">
      <alignment horizontal="right"/>
    </xf>
    <xf numFmtId="0" fontId="2" fillId="10" borderId="0" xfId="32964" applyFont="1" applyFill="1" applyAlignment="1">
      <alignment vertical="center"/>
    </xf>
    <xf numFmtId="0" fontId="83" fillId="12" borderId="41" xfId="0" applyFont="1" applyFill="1" applyBorder="1" applyAlignment="1">
      <alignment vertical="top" wrapText="1"/>
    </xf>
    <xf numFmtId="0" fontId="72" fillId="12" borderId="44" xfId="0" applyFont="1" applyFill="1" applyBorder="1" applyAlignment="1">
      <alignment vertical="top" wrapText="1"/>
    </xf>
    <xf numFmtId="0" fontId="83" fillId="0" borderId="0" xfId="0" applyFont="1" applyFill="1" applyBorder="1" applyAlignment="1">
      <alignment horizontal="left"/>
    </xf>
    <xf numFmtId="0" fontId="72" fillId="0" borderId="377" xfId="0" applyFont="1" applyFill="1" applyBorder="1" applyAlignment="1">
      <alignment wrapText="1"/>
    </xf>
    <xf numFmtId="0" fontId="72" fillId="0" borderId="124" xfId="0" applyFont="1" applyFill="1" applyBorder="1" applyAlignment="1">
      <alignment horizontal="left"/>
    </xf>
    <xf numFmtId="0" fontId="72" fillId="0" borderId="124" xfId="0" applyFont="1" applyFill="1" applyBorder="1" applyAlignment="1">
      <alignment wrapText="1"/>
    </xf>
    <xf numFmtId="0" fontId="5" fillId="10" borderId="122" xfId="0" applyFont="1" applyFill="1" applyBorder="1" applyAlignment="1">
      <alignment horizontal="center"/>
    </xf>
    <xf numFmtId="0" fontId="72" fillId="0" borderId="328" xfId="0" applyFont="1" applyFill="1" applyBorder="1" applyAlignment="1">
      <alignment wrapText="1"/>
    </xf>
    <xf numFmtId="0" fontId="5" fillId="10" borderId="225" xfId="0" applyFont="1" applyFill="1" applyBorder="1" applyAlignment="1">
      <alignment horizontal="center"/>
    </xf>
    <xf numFmtId="0" fontId="72" fillId="0" borderId="329" xfId="0" applyFont="1" applyFill="1" applyBorder="1" applyAlignment="1">
      <alignment wrapText="1"/>
    </xf>
    <xf numFmtId="0" fontId="72" fillId="0" borderId="170" xfId="0" applyFont="1" applyFill="1" applyBorder="1" applyAlignment="1">
      <alignment horizontal="left"/>
    </xf>
    <xf numFmtId="0" fontId="72" fillId="10" borderId="170" xfId="0" applyFont="1" applyFill="1" applyBorder="1" applyAlignment="1">
      <alignment wrapText="1"/>
    </xf>
    <xf numFmtId="0" fontId="5" fillId="10" borderId="171" xfId="0" applyFont="1" applyFill="1" applyBorder="1" applyAlignment="1">
      <alignment horizontal="center"/>
    </xf>
    <xf numFmtId="0" fontId="72" fillId="0" borderId="328" xfId="0" applyFont="1" applyFill="1" applyBorder="1" applyAlignment="1">
      <alignment vertical="top" wrapText="1"/>
    </xf>
    <xf numFmtId="0" fontId="72" fillId="0" borderId="326" xfId="0" applyFont="1" applyFill="1" applyBorder="1" applyAlignment="1">
      <alignment vertical="top" wrapText="1"/>
    </xf>
    <xf numFmtId="0" fontId="5" fillId="0" borderId="326" xfId="0" applyFont="1" applyFill="1" applyBorder="1" applyAlignment="1">
      <alignment vertical="top" wrapText="1"/>
    </xf>
    <xf numFmtId="0" fontId="72" fillId="10" borderId="326" xfId="0" applyFont="1" applyFill="1" applyBorder="1" applyAlignment="1">
      <alignment vertical="top" wrapText="1"/>
    </xf>
    <xf numFmtId="0" fontId="72" fillId="0" borderId="326" xfId="0" applyFont="1" applyFill="1" applyBorder="1" applyAlignment="1">
      <alignment wrapText="1"/>
    </xf>
    <xf numFmtId="0" fontId="72" fillId="0" borderId="328" xfId="0" applyFont="1" applyFill="1" applyBorder="1" applyAlignment="1"/>
    <xf numFmtId="0" fontId="72" fillId="0" borderId="326" xfId="0" quotePrefix="1" applyFont="1" applyFill="1" applyBorder="1" applyAlignment="1">
      <alignment vertical="top" wrapText="1"/>
    </xf>
    <xf numFmtId="0" fontId="0" fillId="10" borderId="170" xfId="0" applyFill="1" applyBorder="1" applyAlignment="1">
      <alignment horizontal="left"/>
    </xf>
    <xf numFmtId="0" fontId="72" fillId="0" borderId="170" xfId="0" applyFont="1" applyFill="1" applyBorder="1" applyAlignment="1">
      <alignment wrapText="1"/>
    </xf>
    <xf numFmtId="0" fontId="5" fillId="10" borderId="328" xfId="0" applyFont="1" applyFill="1" applyBorder="1" applyAlignment="1">
      <alignment wrapText="1"/>
    </xf>
    <xf numFmtId="0" fontId="72" fillId="10" borderId="176" xfId="0" applyFont="1" applyFill="1" applyBorder="1"/>
    <xf numFmtId="0" fontId="109" fillId="10" borderId="0" xfId="0" applyFont="1" applyFill="1" applyBorder="1" applyAlignment="1">
      <alignment horizontal="right"/>
    </xf>
    <xf numFmtId="0" fontId="16" fillId="12" borderId="1" xfId="51" applyFont="1" applyFill="1" applyBorder="1"/>
    <xf numFmtId="0" fontId="5" fillId="12" borderId="1" xfId="51" applyFont="1" applyFill="1" applyBorder="1"/>
    <xf numFmtId="0" fontId="5" fillId="0" borderId="0" xfId="51"/>
    <xf numFmtId="0" fontId="6" fillId="12" borderId="80" xfId="0" applyFont="1" applyFill="1" applyBorder="1" applyAlignment="1">
      <alignment horizontal="center" vertical="center"/>
    </xf>
    <xf numFmtId="0" fontId="5" fillId="10" borderId="1" xfId="0" applyFont="1" applyFill="1" applyBorder="1" applyAlignment="1">
      <alignment horizontal="left" vertical="top"/>
    </xf>
    <xf numFmtId="1" fontId="20" fillId="12" borderId="240" xfId="0" applyNumberFormat="1" applyFont="1" applyFill="1" applyBorder="1" applyAlignment="1">
      <alignment horizontal="center"/>
    </xf>
    <xf numFmtId="4" fontId="6" fillId="12" borderId="137" xfId="0" applyNumberFormat="1" applyFont="1" applyFill="1" applyBorder="1"/>
    <xf numFmtId="1" fontId="20" fillId="12" borderId="133" xfId="0" applyNumberFormat="1" applyFont="1" applyFill="1" applyBorder="1" applyAlignment="1">
      <alignment horizontal="center" wrapText="1"/>
    </xf>
    <xf numFmtId="4" fontId="12" fillId="9" borderId="0" xfId="0" applyNumberFormat="1" applyFont="1" applyFill="1" applyBorder="1" applyAlignment="1">
      <alignment horizontal="right"/>
    </xf>
    <xf numFmtId="0" fontId="12" fillId="10" borderId="0" xfId="0" applyFont="1" applyFill="1" applyAlignment="1">
      <alignment vertical="top"/>
    </xf>
    <xf numFmtId="0" fontId="5" fillId="10" borderId="0" xfId="0" applyFont="1" applyFill="1" applyAlignment="1">
      <alignment vertical="center"/>
    </xf>
    <xf numFmtId="0" fontId="76" fillId="23" borderId="0" xfId="0" applyFont="1" applyFill="1" applyAlignment="1">
      <alignment vertical="center"/>
    </xf>
    <xf numFmtId="4" fontId="76" fillId="23" borderId="0" xfId="0" applyNumberFormat="1" applyFont="1" applyFill="1" applyAlignment="1">
      <alignment vertical="center"/>
    </xf>
    <xf numFmtId="0" fontId="5" fillId="10" borderId="1" xfId="0" quotePrefix="1" applyFont="1" applyFill="1" applyBorder="1"/>
    <xf numFmtId="0" fontId="6" fillId="20" borderId="0" xfId="570" applyFont="1" applyFill="1"/>
    <xf numFmtId="4" fontId="6" fillId="20" borderId="176" xfId="570" applyNumberFormat="1" applyFont="1" applyFill="1" applyBorder="1" applyAlignment="1"/>
    <xf numFmtId="0" fontId="5" fillId="10" borderId="0" xfId="570" applyFont="1" applyFill="1"/>
    <xf numFmtId="4" fontId="5" fillId="10" borderId="176" xfId="570" applyNumberFormat="1" applyFont="1" applyFill="1" applyBorder="1"/>
    <xf numFmtId="0" fontId="6" fillId="21" borderId="0" xfId="570" applyFont="1" applyFill="1"/>
    <xf numFmtId="2" fontId="6" fillId="21" borderId="176" xfId="570" applyNumberFormat="1" applyFont="1" applyFill="1" applyBorder="1"/>
    <xf numFmtId="0" fontId="5" fillId="10" borderId="0" xfId="570" applyFont="1" applyFill="1" applyAlignment="1"/>
    <xf numFmtId="0" fontId="25" fillId="10" borderId="0" xfId="0" applyFont="1" applyFill="1" applyAlignment="1"/>
    <xf numFmtId="0" fontId="25" fillId="10" borderId="226" xfId="0" applyFont="1" applyFill="1" applyBorder="1" applyAlignment="1"/>
    <xf numFmtId="2" fontId="5" fillId="10" borderId="176" xfId="570" applyNumberFormat="1" applyFont="1" applyFill="1" applyBorder="1"/>
    <xf numFmtId="2" fontId="5" fillId="10" borderId="0" xfId="570" applyNumberFormat="1" applyFont="1" applyFill="1" applyBorder="1"/>
    <xf numFmtId="0" fontId="6" fillId="104" borderId="0" xfId="0" applyFont="1" applyFill="1" applyAlignment="1"/>
    <xf numFmtId="0" fontId="13" fillId="104" borderId="0" xfId="0" applyFont="1" applyFill="1" applyAlignment="1"/>
    <xf numFmtId="0" fontId="25" fillId="104" borderId="0" xfId="0" applyFont="1" applyFill="1" applyAlignment="1"/>
    <xf numFmtId="2" fontId="5" fillId="104" borderId="176" xfId="0" applyNumberFormat="1" applyFont="1" applyFill="1" applyBorder="1" applyAlignment="1"/>
    <xf numFmtId="0" fontId="6" fillId="105" borderId="0" xfId="0" applyFont="1" applyFill="1" applyAlignment="1"/>
    <xf numFmtId="0" fontId="13" fillId="105" borderId="0" xfId="0" applyFont="1" applyFill="1" applyAlignment="1"/>
    <xf numFmtId="0" fontId="25" fillId="105" borderId="0" xfId="0" applyFont="1" applyFill="1" applyAlignment="1"/>
    <xf numFmtId="2" fontId="5" fillId="105" borderId="176" xfId="0" applyNumberFormat="1" applyFont="1" applyFill="1" applyBorder="1" applyAlignment="1"/>
    <xf numFmtId="0" fontId="6" fillId="14" borderId="0" xfId="0" applyFont="1" applyFill="1" applyAlignment="1"/>
    <xf numFmtId="0" fontId="13" fillId="14" borderId="0" xfId="0" applyFont="1" applyFill="1" applyAlignment="1"/>
    <xf numFmtId="0" fontId="25" fillId="14" borderId="0" xfId="0" applyFont="1" applyFill="1" applyAlignment="1"/>
    <xf numFmtId="2" fontId="5" fillId="14" borderId="176" xfId="0" applyNumberFormat="1" applyFont="1" applyFill="1" applyBorder="1" applyAlignment="1"/>
    <xf numFmtId="0" fontId="5" fillId="12" borderId="176" xfId="570" quotePrefix="1" applyFont="1" applyFill="1" applyBorder="1" applyAlignment="1">
      <alignment horizontal="left"/>
    </xf>
    <xf numFmtId="0" fontId="5" fillId="12" borderId="176" xfId="570" quotePrefix="1" applyFill="1" applyBorder="1"/>
    <xf numFmtId="0" fontId="6" fillId="12" borderId="176" xfId="570" applyFont="1" applyFill="1" applyBorder="1"/>
    <xf numFmtId="0" fontId="5" fillId="12" borderId="176" xfId="570" applyFill="1" applyBorder="1"/>
    <xf numFmtId="0" fontId="6" fillId="0" borderId="80" xfId="0" applyFont="1" applyFill="1" applyBorder="1" applyAlignment="1"/>
    <xf numFmtId="0" fontId="6" fillId="12" borderId="326" xfId="570" applyFont="1" applyFill="1" applyBorder="1"/>
    <xf numFmtId="0" fontId="6" fillId="12" borderId="31" xfId="0" applyFont="1" applyFill="1" applyBorder="1" applyAlignment="1">
      <alignment vertical="center"/>
    </xf>
    <xf numFmtId="0" fontId="0" fillId="12" borderId="30" xfId="0" applyFill="1" applyBorder="1" applyAlignment="1">
      <alignment vertical="center"/>
    </xf>
    <xf numFmtId="0" fontId="0" fillId="12" borderId="376" xfId="0" applyFill="1" applyBorder="1"/>
    <xf numFmtId="0" fontId="6" fillId="12" borderId="132" xfId="0" applyFont="1" applyFill="1" applyBorder="1"/>
    <xf numFmtId="0" fontId="6" fillId="12" borderId="132" xfId="0" applyFont="1" applyFill="1" applyBorder="1" applyAlignment="1">
      <alignment horizontal="right"/>
    </xf>
    <xf numFmtId="0" fontId="0" fillId="12" borderId="132" xfId="0" applyFill="1" applyBorder="1" applyAlignment="1">
      <alignment horizontal="right"/>
    </xf>
    <xf numFmtId="0" fontId="0" fillId="12" borderId="332" xfId="0" applyFill="1" applyBorder="1"/>
    <xf numFmtId="0" fontId="19" fillId="12" borderId="0" xfId="0" applyFont="1" applyFill="1" applyBorder="1" applyAlignment="1">
      <alignment horizontal="center"/>
    </xf>
    <xf numFmtId="0" fontId="0" fillId="12" borderId="316" xfId="0" applyFill="1" applyBorder="1"/>
    <xf numFmtId="0" fontId="5" fillId="31" borderId="372" xfId="570" applyFont="1" applyFill="1" applyBorder="1" applyAlignment="1">
      <alignment horizontal="left" wrapText="1"/>
    </xf>
    <xf numFmtId="0" fontId="168" fillId="0" borderId="0" xfId="51" applyFont="1"/>
    <xf numFmtId="173" fontId="168" fillId="10" borderId="225" xfId="9" applyNumberFormat="1" applyFont="1" applyFill="1" applyBorder="1"/>
    <xf numFmtId="174" fontId="168" fillId="10" borderId="225" xfId="9" applyNumberFormat="1" applyFont="1" applyFill="1" applyBorder="1"/>
    <xf numFmtId="0" fontId="6" fillId="10" borderId="176" xfId="570" applyFont="1" applyFill="1" applyBorder="1" applyAlignment="1">
      <alignment horizontal="centerContinuous" vertical="center" wrapText="1"/>
    </xf>
    <xf numFmtId="0" fontId="5" fillId="10" borderId="288" xfId="570" applyFont="1" applyFill="1" applyBorder="1" applyAlignment="1">
      <alignment horizontal="centerContinuous"/>
    </xf>
    <xf numFmtId="0" fontId="5" fillId="10" borderId="330" xfId="570" applyFont="1" applyFill="1" applyBorder="1" applyAlignment="1">
      <alignment horizontal="centerContinuous"/>
    </xf>
    <xf numFmtId="0" fontId="6" fillId="10" borderId="176" xfId="570" applyFont="1" applyFill="1" applyBorder="1" applyAlignment="1">
      <alignment horizontal="center" vertical="center" wrapText="1"/>
    </xf>
    <xf numFmtId="0" fontId="110" fillId="10" borderId="176" xfId="570" applyFont="1" applyFill="1" applyBorder="1" applyAlignment="1">
      <alignment horizontal="center" vertical="center" wrapText="1"/>
    </xf>
    <xf numFmtId="0" fontId="72" fillId="0" borderId="125" xfId="0" applyFont="1" applyFill="1" applyBorder="1" applyAlignment="1">
      <alignment vertical="top" wrapText="1"/>
    </xf>
    <xf numFmtId="4" fontId="0" fillId="10" borderId="307" xfId="0" applyNumberFormat="1" applyFont="1" applyFill="1" applyBorder="1"/>
    <xf numFmtId="0" fontId="0" fillId="10" borderId="372" xfId="0" applyFill="1" applyBorder="1" applyAlignment="1">
      <alignment horizontal="left"/>
    </xf>
    <xf numFmtId="0" fontId="72" fillId="0" borderId="372" xfId="0" applyFont="1" applyFill="1" applyBorder="1" applyAlignment="1">
      <alignment wrapText="1"/>
    </xf>
    <xf numFmtId="10" fontId="5" fillId="12" borderId="3" xfId="0" applyNumberFormat="1" applyFont="1" applyFill="1" applyBorder="1"/>
    <xf numFmtId="10" fontId="168" fillId="10" borderId="225" xfId="9" applyNumberFormat="1" applyFont="1" applyFill="1" applyBorder="1"/>
    <xf numFmtId="0" fontId="6" fillId="10" borderId="0" xfId="570" applyFont="1" applyFill="1" applyAlignment="1">
      <alignment horizontal="center"/>
    </xf>
    <xf numFmtId="0" fontId="1" fillId="10" borderId="0" xfId="570" applyFont="1" applyFill="1"/>
    <xf numFmtId="3" fontId="1" fillId="22" borderId="176" xfId="570" applyNumberFormat="1" applyFont="1" applyFill="1" applyBorder="1"/>
    <xf numFmtId="3" fontId="178" fillId="22" borderId="176" xfId="570" applyNumberFormat="1" applyFont="1" applyFill="1" applyBorder="1"/>
    <xf numFmtId="0" fontId="178" fillId="106" borderId="176" xfId="570" applyFont="1" applyFill="1" applyBorder="1"/>
    <xf numFmtId="0" fontId="178" fillId="10" borderId="0" xfId="570" applyFont="1" applyFill="1" applyBorder="1"/>
    <xf numFmtId="3" fontId="178" fillId="10" borderId="176" xfId="570" applyNumberFormat="1" applyFont="1" applyFill="1" applyBorder="1"/>
    <xf numFmtId="0" fontId="178" fillId="10" borderId="0" xfId="570" applyFont="1" applyFill="1"/>
    <xf numFmtId="4" fontId="179" fillId="22" borderId="0" xfId="570" applyNumberFormat="1" applyFont="1" applyFill="1" applyBorder="1"/>
    <xf numFmtId="0" fontId="5" fillId="22" borderId="0" xfId="570" applyFill="1"/>
    <xf numFmtId="3" fontId="179" fillId="22" borderId="0" xfId="570" applyNumberFormat="1" applyFont="1" applyFill="1" applyBorder="1"/>
    <xf numFmtId="0" fontId="178" fillId="22" borderId="0" xfId="570" applyFont="1" applyFill="1"/>
    <xf numFmtId="3" fontId="178" fillId="0" borderId="176" xfId="570" applyNumberFormat="1" applyFont="1" applyFill="1" applyBorder="1"/>
    <xf numFmtId="3" fontId="178" fillId="20" borderId="176" xfId="570" applyNumberFormat="1" applyFont="1" applyFill="1" applyBorder="1"/>
    <xf numFmtId="0" fontId="179" fillId="10" borderId="0" xfId="570" applyFont="1" applyFill="1"/>
    <xf numFmtId="4" fontId="179" fillId="20" borderId="0" xfId="570" applyNumberFormat="1" applyFont="1" applyFill="1" applyBorder="1"/>
    <xf numFmtId="0" fontId="5" fillId="20" borderId="0" xfId="570" applyFill="1"/>
    <xf numFmtId="3" fontId="179" fillId="20" borderId="0" xfId="570" applyNumberFormat="1" applyFont="1" applyFill="1" applyBorder="1"/>
    <xf numFmtId="0" fontId="178" fillId="20" borderId="0" xfId="570" applyFont="1" applyFill="1"/>
    <xf numFmtId="4" fontId="179" fillId="10" borderId="0" xfId="570" applyNumberFormat="1" applyFont="1" applyFill="1" applyBorder="1"/>
    <xf numFmtId="4" fontId="179" fillId="9" borderId="0" xfId="570" applyNumberFormat="1" applyFont="1" applyFill="1" applyBorder="1"/>
    <xf numFmtId="3" fontId="179" fillId="9" borderId="0" xfId="570" applyNumberFormat="1" applyFont="1" applyFill="1" applyBorder="1"/>
    <xf numFmtId="0" fontId="178" fillId="9" borderId="0" xfId="570" applyFont="1" applyFill="1"/>
    <xf numFmtId="3" fontId="178" fillId="10" borderId="0" xfId="570" applyNumberFormat="1" applyFont="1" applyFill="1"/>
    <xf numFmtId="0" fontId="178" fillId="10" borderId="0" xfId="570" applyFont="1" applyFill="1" applyAlignment="1">
      <alignment horizontal="right"/>
    </xf>
    <xf numFmtId="4" fontId="180" fillId="10" borderId="0" xfId="570" applyNumberFormat="1" applyFont="1" applyFill="1"/>
    <xf numFmtId="0" fontId="180" fillId="10" borderId="0" xfId="570" applyFont="1" applyFill="1" applyAlignment="1">
      <alignment horizontal="right"/>
    </xf>
    <xf numFmtId="3" fontId="180" fillId="10" borderId="0" xfId="570" applyNumberFormat="1" applyFont="1" applyFill="1"/>
    <xf numFmtId="0" fontId="178" fillId="10" borderId="374" xfId="570" applyFont="1" applyFill="1" applyBorder="1"/>
    <xf numFmtId="0" fontId="178" fillId="10" borderId="376" xfId="570" applyFont="1" applyFill="1" applyBorder="1"/>
    <xf numFmtId="0" fontId="178" fillId="10" borderId="239" xfId="570" applyFont="1" applyFill="1" applyBorder="1"/>
    <xf numFmtId="175" fontId="178" fillId="10" borderId="226" xfId="32929" applyNumberFormat="1" applyFont="1" applyFill="1" applyBorder="1"/>
    <xf numFmtId="175" fontId="178" fillId="10" borderId="0" xfId="32929" applyNumberFormat="1" applyFont="1" applyFill="1" applyBorder="1"/>
    <xf numFmtId="9" fontId="178" fillId="10" borderId="0" xfId="32929" applyFont="1" applyFill="1" applyBorder="1"/>
    <xf numFmtId="176" fontId="178" fillId="10" borderId="226" xfId="32929" applyNumberFormat="1" applyFont="1" applyFill="1" applyBorder="1"/>
    <xf numFmtId="0" fontId="178" fillId="10" borderId="241" xfId="570" applyFont="1" applyFill="1" applyBorder="1"/>
    <xf numFmtId="176" fontId="178" fillId="10" borderId="332" xfId="32929" applyNumberFormat="1" applyFont="1" applyFill="1" applyBorder="1"/>
    <xf numFmtId="0" fontId="178" fillId="10" borderId="375" xfId="570" applyFont="1" applyFill="1" applyBorder="1"/>
    <xf numFmtId="0" fontId="178" fillId="10" borderId="316" xfId="570" applyFont="1" applyFill="1" applyBorder="1"/>
    <xf numFmtId="0" fontId="181" fillId="0" borderId="5" xfId="51" applyFont="1" applyBorder="1" applyAlignment="1">
      <alignment horizontal="center" wrapText="1"/>
    </xf>
    <xf numFmtId="0" fontId="22" fillId="0" borderId="136" xfId="51" applyFont="1" applyBorder="1" applyAlignment="1">
      <alignment horizontal="center" wrapText="1"/>
    </xf>
    <xf numFmtId="0" fontId="22" fillId="0" borderId="237" xfId="51" applyFont="1" applyBorder="1"/>
    <xf numFmtId="0" fontId="163" fillId="0" borderId="329" xfId="51" applyFont="1" applyBorder="1" applyAlignment="1">
      <alignment horizontal="center"/>
    </xf>
    <xf numFmtId="0" fontId="163" fillId="0" borderId="170" xfId="51" applyFont="1" applyBorder="1" applyAlignment="1">
      <alignment horizontal="center"/>
    </xf>
    <xf numFmtId="0" fontId="181" fillId="0" borderId="7" xfId="51" applyFont="1" applyBorder="1" applyAlignment="1">
      <alignment horizontal="center" wrapText="1"/>
    </xf>
    <xf numFmtId="3" fontId="6" fillId="99" borderId="30" xfId="51" applyNumberFormat="1" applyFont="1" applyFill="1" applyBorder="1"/>
    <xf numFmtId="3" fontId="5" fillId="10" borderId="0" xfId="51" applyNumberFormat="1" applyFont="1" applyFill="1" applyBorder="1"/>
    <xf numFmtId="3" fontId="72" fillId="10" borderId="0" xfId="51" quotePrefix="1" applyNumberFormat="1" applyFont="1" applyFill="1" applyBorder="1" applyAlignment="1">
      <alignment horizontal="left" vertical="top"/>
    </xf>
    <xf numFmtId="3" fontId="6" fillId="24" borderId="0" xfId="51" applyNumberFormat="1" applyFont="1" applyFill="1" applyBorder="1"/>
    <xf numFmtId="49" fontId="22" fillId="17" borderId="80" xfId="51" applyNumberFormat="1" applyFont="1" applyFill="1" applyBorder="1" applyAlignment="1">
      <alignment horizontal="right"/>
    </xf>
    <xf numFmtId="3" fontId="6" fillId="29" borderId="13" xfId="51" applyNumberFormat="1" applyFont="1" applyFill="1" applyBorder="1"/>
    <xf numFmtId="0" fontId="6" fillId="12" borderId="30" xfId="0" applyFont="1" applyFill="1" applyBorder="1" applyAlignment="1">
      <alignment horizontal="center"/>
    </xf>
    <xf numFmtId="0" fontId="6" fillId="12" borderId="4" xfId="0" applyFont="1" applyFill="1" applyBorder="1" applyAlignment="1">
      <alignment horizontal="center"/>
    </xf>
    <xf numFmtId="4" fontId="5" fillId="0" borderId="0" xfId="51" applyNumberFormat="1" applyFont="1"/>
    <xf numFmtId="0" fontId="6" fillId="0" borderId="0" xfId="110" applyFont="1" applyAlignment="1"/>
    <xf numFmtId="4" fontId="20" fillId="0" borderId="31" xfId="110" applyNumberFormat="1" applyFont="1" applyFill="1" applyBorder="1" applyAlignment="1">
      <alignment horizontal="center" vertical="center" wrapText="1"/>
    </xf>
    <xf numFmtId="4" fontId="20" fillId="0" borderId="13" xfId="110" applyNumberFormat="1" applyFont="1" applyFill="1" applyBorder="1" applyAlignment="1">
      <alignment horizontal="center" vertical="center" wrapText="1"/>
    </xf>
    <xf numFmtId="0" fontId="5" fillId="0" borderId="0" xfId="110" applyAlignment="1"/>
    <xf numFmtId="0" fontId="5" fillId="0" borderId="31" xfId="110" applyFont="1" applyFill="1" applyBorder="1" applyAlignment="1">
      <alignment horizontal="left"/>
    </xf>
    <xf numFmtId="4" fontId="20" fillId="0" borderId="13" xfId="570" applyNumberFormat="1" applyFont="1" applyFill="1" applyBorder="1" applyAlignment="1">
      <alignment horizontal="center" vertical="center" wrapText="1"/>
    </xf>
    <xf numFmtId="0" fontId="7" fillId="0" borderId="7" xfId="110" applyFont="1" applyFill="1" applyBorder="1" applyAlignment="1">
      <alignment vertical="top"/>
    </xf>
    <xf numFmtId="43" fontId="79" fillId="0" borderId="7" xfId="496" applyFont="1" applyBorder="1"/>
    <xf numFmtId="0" fontId="5" fillId="0" borderId="8" xfId="51" applyFont="1" applyFill="1" applyBorder="1"/>
    <xf numFmtId="43" fontId="5" fillId="0" borderId="8" xfId="496" applyFont="1" applyBorder="1"/>
    <xf numFmtId="0" fontId="5" fillId="0" borderId="12" xfId="51" applyFont="1" applyFill="1" applyBorder="1"/>
    <xf numFmtId="43" fontId="5" fillId="0" borderId="12" xfId="496" applyFont="1" applyBorder="1"/>
    <xf numFmtId="0" fontId="6" fillId="0" borderId="8" xfId="51" applyFont="1" applyFill="1" applyBorder="1"/>
    <xf numFmtId="0" fontId="5" fillId="0" borderId="12" xfId="51" applyFont="1" applyBorder="1"/>
    <xf numFmtId="0" fontId="106" fillId="0" borderId="7" xfId="9" applyNumberFormat="1" applyFont="1" applyFill="1" applyBorder="1"/>
    <xf numFmtId="4" fontId="106" fillId="0" borderId="5" xfId="0" applyNumberFormat="1" applyFont="1" applyFill="1" applyBorder="1" applyAlignment="1">
      <alignment vertical="top"/>
    </xf>
    <xf numFmtId="4" fontId="106" fillId="0" borderId="2" xfId="0" applyNumberFormat="1" applyFont="1" applyFill="1" applyBorder="1" applyAlignment="1">
      <alignment vertical="top"/>
    </xf>
    <xf numFmtId="10" fontId="6" fillId="0" borderId="9" xfId="570" applyNumberFormat="1" applyFont="1" applyFill="1" applyBorder="1" applyAlignment="1">
      <alignment horizontal="center" vertical="center" wrapText="1"/>
    </xf>
    <xf numFmtId="0" fontId="106" fillId="0" borderId="8" xfId="9" applyNumberFormat="1" applyFont="1" applyFill="1" applyBorder="1"/>
    <xf numFmtId="0" fontId="106" fillId="0" borderId="12" xfId="9" applyNumberFormat="1" applyFont="1" applyFill="1" applyBorder="1"/>
    <xf numFmtId="0" fontId="76" fillId="107" borderId="0" xfId="51" applyFont="1" applyFill="1"/>
    <xf numFmtId="0" fontId="5" fillId="107" borderId="0" xfId="51" applyFont="1" applyFill="1"/>
    <xf numFmtId="4" fontId="5" fillId="107" borderId="0" xfId="51" applyNumberFormat="1" applyFont="1" applyFill="1"/>
    <xf numFmtId="0" fontId="76" fillId="10" borderId="0" xfId="51" applyFont="1" applyFill="1"/>
    <xf numFmtId="0" fontId="5" fillId="12" borderId="334" xfId="0" applyFont="1" applyFill="1" applyBorder="1" applyAlignment="1">
      <alignment horizontal="center"/>
    </xf>
    <xf numFmtId="0" fontId="5" fillId="12" borderId="295" xfId="0" applyFont="1" applyFill="1" applyBorder="1" applyAlignment="1">
      <alignment horizontal="center"/>
    </xf>
    <xf numFmtId="0" fontId="6" fillId="12" borderId="127" xfId="0" applyFont="1" applyFill="1" applyBorder="1" applyAlignment="1">
      <alignment horizontal="center"/>
    </xf>
    <xf numFmtId="0" fontId="6" fillId="12" borderId="43" xfId="0" applyFont="1" applyFill="1" applyBorder="1" applyAlignment="1">
      <alignment horizontal="center"/>
    </xf>
    <xf numFmtId="0" fontId="6" fillId="12" borderId="224" xfId="0" applyFont="1" applyFill="1" applyBorder="1" applyAlignment="1">
      <alignment horizontal="center"/>
    </xf>
    <xf numFmtId="0" fontId="6" fillId="12" borderId="42" xfId="0" applyFont="1" applyFill="1" applyBorder="1" applyAlignment="1">
      <alignment horizontal="center"/>
    </xf>
    <xf numFmtId="0" fontId="6" fillId="12" borderId="123" xfId="0" applyFont="1" applyFill="1" applyBorder="1" applyAlignment="1">
      <alignment horizontal="center"/>
    </xf>
    <xf numFmtId="0" fontId="6" fillId="12" borderId="295" xfId="0" applyFont="1" applyFill="1" applyBorder="1" applyAlignment="1">
      <alignment horizontal="center"/>
    </xf>
    <xf numFmtId="4" fontId="5" fillId="12" borderId="326" xfId="0" applyNumberFormat="1" applyFont="1" applyFill="1" applyBorder="1"/>
    <xf numFmtId="3" fontId="6" fillId="13" borderId="176" xfId="0" applyNumberFormat="1" applyFont="1" applyFill="1" applyBorder="1" applyAlignment="1">
      <alignment horizontal="center"/>
    </xf>
    <xf numFmtId="3" fontId="6" fillId="13" borderId="328" xfId="0" applyNumberFormat="1" applyFont="1" applyFill="1" applyBorder="1" applyAlignment="1">
      <alignment horizontal="center"/>
    </xf>
    <xf numFmtId="3" fontId="6" fillId="13" borderId="326" xfId="0" applyNumberFormat="1" applyFont="1" applyFill="1" applyBorder="1" applyAlignment="1">
      <alignment horizontal="center"/>
    </xf>
    <xf numFmtId="3" fontId="6" fillId="13" borderId="225" xfId="0" applyNumberFormat="1" applyFont="1" applyFill="1" applyBorder="1" applyAlignment="1">
      <alignment horizontal="center"/>
    </xf>
    <xf numFmtId="3" fontId="5" fillId="12" borderId="176" xfId="0" applyNumberFormat="1" applyFont="1" applyFill="1" applyBorder="1" applyAlignment="1">
      <alignment horizontal="right"/>
    </xf>
    <xf numFmtId="3" fontId="5" fillId="12" borderId="326" xfId="0" applyNumberFormat="1" applyFont="1" applyFill="1" applyBorder="1" applyAlignment="1">
      <alignment horizontal="right"/>
    </xf>
    <xf numFmtId="3" fontId="5" fillId="12" borderId="328" xfId="0" applyNumberFormat="1" applyFont="1" applyFill="1" applyBorder="1" applyAlignment="1">
      <alignment horizontal="right"/>
    </xf>
    <xf numFmtId="3" fontId="0" fillId="12" borderId="225" xfId="0" applyNumberFormat="1" applyFill="1" applyBorder="1" applyAlignment="1">
      <alignment horizontal="right"/>
    </xf>
    <xf numFmtId="3" fontId="5" fillId="12" borderId="225" xfId="0" applyNumberFormat="1" applyFont="1" applyFill="1" applyBorder="1" applyAlignment="1">
      <alignment horizontal="right"/>
    </xf>
    <xf numFmtId="3" fontId="6" fillId="13" borderId="176" xfId="0" applyNumberFormat="1" applyFont="1" applyFill="1" applyBorder="1" applyAlignment="1">
      <alignment horizontal="right"/>
    </xf>
    <xf numFmtId="3" fontId="6" fillId="13" borderId="328" xfId="0" applyNumberFormat="1" applyFont="1" applyFill="1" applyBorder="1" applyAlignment="1">
      <alignment horizontal="right"/>
    </xf>
    <xf numFmtId="3" fontId="6" fillId="12" borderId="328" xfId="0" applyNumberFormat="1" applyFont="1" applyFill="1" applyBorder="1" applyAlignment="1">
      <alignment horizontal="right"/>
    </xf>
    <xf numFmtId="3" fontId="6" fillId="13" borderId="326" xfId="0" applyNumberFormat="1" applyFont="1" applyFill="1" applyBorder="1" applyAlignment="1">
      <alignment horizontal="right"/>
    </xf>
    <xf numFmtId="3" fontId="6" fillId="13" borderId="225" xfId="0" applyNumberFormat="1" applyFont="1" applyFill="1" applyBorder="1" applyAlignment="1">
      <alignment horizontal="right"/>
    </xf>
    <xf numFmtId="3" fontId="0" fillId="12" borderId="176" xfId="0" applyNumberFormat="1" applyFill="1" applyBorder="1" applyAlignment="1">
      <alignment horizontal="right"/>
    </xf>
    <xf numFmtId="3" fontId="0" fillId="12" borderId="326" xfId="0" applyNumberFormat="1" applyFill="1" applyBorder="1" applyAlignment="1">
      <alignment horizontal="right"/>
    </xf>
    <xf numFmtId="3" fontId="0" fillId="12" borderId="328" xfId="0" applyNumberFormat="1" applyFill="1" applyBorder="1" applyAlignment="1">
      <alignment horizontal="right"/>
    </xf>
    <xf numFmtId="3" fontId="5" fillId="12" borderId="176" xfId="570" applyNumberFormat="1" applyFont="1" applyFill="1" applyBorder="1" applyAlignment="1">
      <alignment horizontal="right"/>
    </xf>
    <xf numFmtId="3" fontId="5" fillId="12" borderId="326" xfId="570" applyNumberFormat="1" applyFont="1" applyFill="1" applyBorder="1" applyAlignment="1">
      <alignment horizontal="right"/>
    </xf>
    <xf numFmtId="3" fontId="6" fillId="12" borderId="328" xfId="570" applyNumberFormat="1" applyFont="1" applyFill="1" applyBorder="1" applyAlignment="1">
      <alignment horizontal="right"/>
    </xf>
    <xf numFmtId="3" fontId="5" fillId="12" borderId="225" xfId="570" applyNumberFormat="1" applyFont="1" applyFill="1" applyBorder="1" applyAlignment="1">
      <alignment horizontal="right"/>
    </xf>
    <xf numFmtId="3" fontId="6" fillId="12" borderId="329" xfId="0" applyNumberFormat="1" applyFont="1" applyFill="1" applyBorder="1" applyAlignment="1">
      <alignment horizontal="right"/>
    </xf>
    <xf numFmtId="3" fontId="5" fillId="12" borderId="171" xfId="0" applyNumberFormat="1" applyFont="1" applyFill="1" applyBorder="1" applyAlignment="1">
      <alignment horizontal="right"/>
    </xf>
    <xf numFmtId="3" fontId="6" fillId="0" borderId="0" xfId="0" applyNumberFormat="1" applyFont="1" applyFill="1" applyBorder="1" applyAlignment="1">
      <alignment horizontal="right"/>
    </xf>
    <xf numFmtId="3" fontId="0" fillId="0" borderId="0" xfId="0" applyNumberFormat="1" applyFill="1" applyBorder="1" applyAlignment="1">
      <alignment horizontal="right"/>
    </xf>
    <xf numFmtId="3" fontId="0" fillId="0" borderId="0" xfId="0" applyNumberFormat="1" applyAlignment="1">
      <alignment horizontal="right"/>
    </xf>
    <xf numFmtId="3" fontId="6" fillId="12" borderId="31" xfId="0" applyNumberFormat="1" applyFont="1" applyFill="1" applyBorder="1" applyAlignment="1">
      <alignment horizontal="right"/>
    </xf>
    <xf numFmtId="3" fontId="6" fillId="12" borderId="44" xfId="0" applyNumberFormat="1" applyFont="1" applyFill="1" applyBorder="1" applyAlignment="1">
      <alignment horizontal="right"/>
    </xf>
    <xf numFmtId="3" fontId="6" fillId="12" borderId="80" xfId="0" applyNumberFormat="1" applyFont="1" applyFill="1" applyBorder="1" applyAlignment="1">
      <alignment horizontal="right"/>
    </xf>
    <xf numFmtId="3" fontId="6" fillId="12" borderId="41" xfId="0" applyNumberFormat="1" applyFont="1" applyFill="1" applyBorder="1" applyAlignment="1">
      <alignment horizontal="right"/>
    </xf>
    <xf numFmtId="3" fontId="6" fillId="12" borderId="30" xfId="0" applyNumberFormat="1" applyFont="1" applyFill="1" applyBorder="1" applyAlignment="1">
      <alignment horizontal="right"/>
    </xf>
    <xf numFmtId="3" fontId="6" fillId="12" borderId="176" xfId="0" applyNumberFormat="1" applyFont="1" applyFill="1" applyBorder="1" applyAlignment="1">
      <alignment horizontal="right"/>
    </xf>
    <xf numFmtId="3" fontId="6" fillId="12" borderId="326" xfId="0" applyNumberFormat="1" applyFont="1" applyFill="1" applyBorder="1" applyAlignment="1">
      <alignment horizontal="right"/>
    </xf>
    <xf numFmtId="3" fontId="6" fillId="12" borderId="225" xfId="0" applyNumberFormat="1" applyFont="1" applyFill="1" applyBorder="1" applyAlignment="1">
      <alignment horizontal="right"/>
    </xf>
    <xf numFmtId="3" fontId="6" fillId="13" borderId="328" xfId="570" applyNumberFormat="1" applyFont="1" applyFill="1" applyBorder="1" applyAlignment="1">
      <alignment horizontal="right"/>
    </xf>
    <xf numFmtId="3" fontId="0" fillId="10" borderId="0" xfId="0" applyNumberFormat="1" applyFill="1" applyAlignment="1">
      <alignment horizontal="center"/>
    </xf>
    <xf numFmtId="3" fontId="0" fillId="10" borderId="1" xfId="0" applyNumberFormat="1" applyFill="1" applyBorder="1" applyAlignment="1">
      <alignment horizontal="center"/>
    </xf>
    <xf numFmtId="3" fontId="0" fillId="10" borderId="3" xfId="0" applyNumberFormat="1" applyFill="1" applyBorder="1" applyAlignment="1">
      <alignment horizontal="center"/>
    </xf>
    <xf numFmtId="3" fontId="6" fillId="13" borderId="329" xfId="0" applyNumberFormat="1" applyFont="1" applyFill="1" applyBorder="1" applyAlignment="1">
      <alignment horizontal="center"/>
    </xf>
    <xf numFmtId="3" fontId="6" fillId="13" borderId="171" xfId="0" applyNumberFormat="1" applyFont="1" applyFill="1" applyBorder="1" applyAlignment="1">
      <alignment horizontal="center"/>
    </xf>
    <xf numFmtId="0" fontId="69" fillId="10" borderId="326" xfId="0" applyFont="1" applyFill="1" applyBorder="1" applyAlignment="1">
      <alignment wrapText="1"/>
    </xf>
    <xf numFmtId="0" fontId="6" fillId="10" borderId="0" xfId="570" applyFont="1" applyFill="1" applyAlignment="1">
      <alignment horizontal="center" wrapText="1"/>
    </xf>
    <xf numFmtId="0" fontId="182" fillId="17" borderId="31" xfId="51" applyFont="1" applyFill="1" applyBorder="1"/>
    <xf numFmtId="0" fontId="5" fillId="10" borderId="326" xfId="0" applyFont="1" applyFill="1" applyBorder="1" applyAlignment="1">
      <alignment vertical="top" wrapText="1"/>
    </xf>
    <xf numFmtId="0" fontId="5" fillId="10" borderId="176" xfId="0" applyFont="1" applyFill="1" applyBorder="1" applyAlignment="1">
      <alignment vertical="top" wrapText="1"/>
    </xf>
    <xf numFmtId="0" fontId="5" fillId="10" borderId="378" xfId="0" applyFont="1" applyFill="1" applyBorder="1" applyAlignment="1">
      <alignment horizontal="center"/>
    </xf>
    <xf numFmtId="0" fontId="72" fillId="0" borderId="288" xfId="0" applyFont="1" applyFill="1" applyBorder="1"/>
    <xf numFmtId="0" fontId="181" fillId="0" borderId="1" xfId="51" applyFont="1" applyBorder="1" applyAlignment="1">
      <alignment horizontal="center"/>
    </xf>
    <xf numFmtId="0" fontId="181" fillId="0" borderId="8" xfId="51" applyFont="1" applyBorder="1" applyAlignment="1">
      <alignment horizontal="center"/>
    </xf>
    <xf numFmtId="0" fontId="163" fillId="0" borderId="27" xfId="51" applyFont="1" applyBorder="1" applyAlignment="1">
      <alignment horizontal="center"/>
    </xf>
    <xf numFmtId="3" fontId="6" fillId="13" borderId="330" xfId="570" applyNumberFormat="1" applyFont="1" applyFill="1" applyBorder="1" applyAlignment="1">
      <alignment horizontal="right"/>
    </xf>
    <xf numFmtId="0" fontId="11" fillId="10" borderId="0" xfId="570" applyFont="1" applyFill="1" applyAlignment="1"/>
    <xf numFmtId="0" fontId="0" fillId="10" borderId="0" xfId="51" applyFont="1" applyFill="1" applyAlignment="1"/>
    <xf numFmtId="0" fontId="0" fillId="10" borderId="0" xfId="51" applyFont="1" applyFill="1"/>
    <xf numFmtId="0" fontId="6" fillId="10" borderId="0" xfId="51" applyFont="1" applyFill="1" applyAlignment="1">
      <alignment horizontal="left"/>
    </xf>
    <xf numFmtId="0" fontId="5" fillId="10" borderId="0" xfId="51" applyFont="1" applyFill="1" applyAlignment="1">
      <alignment horizontal="left"/>
    </xf>
    <xf numFmtId="9" fontId="178" fillId="10" borderId="226" xfId="32929" applyFont="1" applyFill="1" applyBorder="1"/>
    <xf numFmtId="0" fontId="6" fillId="12" borderId="30" xfId="0" applyFont="1" applyFill="1" applyBorder="1" applyAlignment="1">
      <alignment horizontal="center"/>
    </xf>
    <xf numFmtId="0" fontId="78" fillId="10" borderId="0" xfId="0" applyFont="1" applyFill="1" applyAlignment="1">
      <alignment horizontal="center"/>
    </xf>
    <xf numFmtId="0" fontId="6" fillId="12" borderId="4" xfId="0" applyFont="1" applyFill="1" applyBorder="1" applyAlignment="1">
      <alignment horizontal="center"/>
    </xf>
    <xf numFmtId="0" fontId="85" fillId="10" borderId="0" xfId="0" applyFont="1" applyFill="1" applyAlignment="1">
      <alignment horizontal="center"/>
    </xf>
    <xf numFmtId="172" fontId="168" fillId="10" borderId="225" xfId="32929" applyNumberFormat="1" applyFont="1" applyFill="1" applyBorder="1"/>
    <xf numFmtId="0" fontId="69" fillId="0" borderId="0" xfId="51" applyFont="1"/>
    <xf numFmtId="4" fontId="5" fillId="10" borderId="288" xfId="0" applyNumberFormat="1" applyFont="1" applyFill="1" applyBorder="1"/>
    <xf numFmtId="4" fontId="5" fillId="10" borderId="316" xfId="0" applyNumberFormat="1" applyFont="1" applyFill="1" applyBorder="1"/>
    <xf numFmtId="0" fontId="86" fillId="0" borderId="0" xfId="0" applyFont="1" applyBorder="1" applyAlignment="1">
      <alignment horizontal="center"/>
    </xf>
    <xf numFmtId="0" fontId="5" fillId="0" borderId="0" xfId="0" applyFont="1" applyBorder="1" applyAlignment="1">
      <alignment horizontal="center"/>
    </xf>
    <xf numFmtId="4" fontId="5" fillId="13" borderId="25" xfId="0" applyNumberFormat="1" applyFont="1" applyFill="1" applyBorder="1"/>
    <xf numFmtId="4" fontId="6" fillId="13" borderId="224" xfId="0" applyNumberFormat="1" applyFont="1" applyFill="1" applyBorder="1" applyAlignment="1">
      <alignment horizontal="center"/>
    </xf>
    <xf numFmtId="4" fontId="5" fillId="12" borderId="276" xfId="0" applyNumberFormat="1" applyFont="1" applyFill="1" applyBorder="1"/>
    <xf numFmtId="0" fontId="72" fillId="10" borderId="0" xfId="0" quotePrefix="1" applyFont="1" applyFill="1" applyBorder="1" applyAlignment="1">
      <alignment horizontal="left" vertical="top" wrapText="1"/>
    </xf>
    <xf numFmtId="0" fontId="75" fillId="30" borderId="234" xfId="0" applyFont="1" applyFill="1" applyBorder="1" applyAlignment="1">
      <alignment horizontal="center" vertical="center"/>
    </xf>
    <xf numFmtId="0" fontId="75" fillId="30" borderId="286" xfId="0" applyFont="1" applyFill="1" applyBorder="1" applyAlignment="1">
      <alignment horizontal="center" vertical="center"/>
    </xf>
    <xf numFmtId="0" fontId="75" fillId="12" borderId="234" xfId="0" applyFont="1" applyFill="1" applyBorder="1" applyAlignment="1">
      <alignment horizontal="center" vertical="center"/>
    </xf>
    <xf numFmtId="0" fontId="75" fillId="12" borderId="237" xfId="0" applyFont="1" applyFill="1" applyBorder="1" applyAlignment="1">
      <alignment horizontal="center" vertical="center"/>
    </xf>
    <xf numFmtId="0" fontId="5" fillId="10" borderId="0" xfId="570" applyFont="1" applyFill="1" applyBorder="1" applyAlignment="1">
      <alignment wrapText="1"/>
    </xf>
    <xf numFmtId="0" fontId="177" fillId="11" borderId="31" xfId="0" applyFont="1" applyFill="1" applyBorder="1" applyAlignment="1">
      <alignment horizontal="center" vertical="center"/>
    </xf>
    <xf numFmtId="0" fontId="77" fillId="11" borderId="80" xfId="0" applyFont="1" applyFill="1" applyBorder="1" applyAlignment="1"/>
    <xf numFmtId="0" fontId="77" fillId="11" borderId="30" xfId="0" applyFont="1" applyFill="1" applyBorder="1" applyAlignment="1"/>
    <xf numFmtId="0" fontId="13" fillId="12" borderId="235" xfId="0" applyFont="1" applyFill="1" applyBorder="1" applyAlignment="1"/>
    <xf numFmtId="0" fontId="6" fillId="12" borderId="236" xfId="0" applyFont="1" applyFill="1" applyBorder="1" applyAlignment="1"/>
    <xf numFmtId="0" fontId="13" fillId="12" borderId="234" xfId="0" applyFont="1" applyFill="1" applyBorder="1" applyAlignment="1">
      <alignment horizontal="left" vertical="center" wrapText="1"/>
    </xf>
    <xf numFmtId="0" fontId="13" fillId="12" borderId="237" xfId="0" applyFont="1" applyFill="1" applyBorder="1" applyAlignment="1">
      <alignment horizontal="left" vertical="center" wrapText="1"/>
    </xf>
    <xf numFmtId="0" fontId="13" fillId="12" borderId="262" xfId="0" applyFont="1" applyFill="1" applyBorder="1" applyAlignment="1">
      <alignment horizontal="left" vertical="center" wrapText="1"/>
    </xf>
    <xf numFmtId="0" fontId="5" fillId="10" borderId="0" xfId="0" applyFont="1" applyFill="1" applyAlignment="1">
      <alignment wrapText="1"/>
    </xf>
    <xf numFmtId="0" fontId="75" fillId="12" borderId="262" xfId="0" applyFont="1" applyFill="1" applyBorder="1" applyAlignment="1">
      <alignment horizontal="center" vertical="center"/>
    </xf>
    <xf numFmtId="0" fontId="0" fillId="12" borderId="237" xfId="0" applyFill="1" applyBorder="1" applyAlignment="1">
      <alignment horizontal="center"/>
    </xf>
    <xf numFmtId="0" fontId="0" fillId="12" borderId="262" xfId="0" applyFill="1" applyBorder="1" applyAlignment="1"/>
    <xf numFmtId="0" fontId="75" fillId="12" borderId="331" xfId="0" applyFont="1" applyFill="1" applyBorder="1" applyAlignment="1">
      <alignment vertical="center"/>
    </xf>
    <xf numFmtId="0" fontId="0" fillId="0" borderId="129" xfId="0" applyBorder="1" applyAlignment="1">
      <alignment vertical="center"/>
    </xf>
    <xf numFmtId="0" fontId="0" fillId="0" borderId="125" xfId="0" applyBorder="1" applyAlignment="1">
      <alignment vertical="center"/>
    </xf>
    <xf numFmtId="0" fontId="13" fillId="30" borderId="235" xfId="0" applyFont="1" applyFill="1" applyBorder="1" applyAlignment="1"/>
    <xf numFmtId="0" fontId="75" fillId="30" borderId="237" xfId="0" applyFont="1" applyFill="1" applyBorder="1" applyAlignment="1">
      <alignment horizontal="center" vertical="center"/>
    </xf>
    <xf numFmtId="0" fontId="75" fillId="30" borderId="262" xfId="0" applyFont="1" applyFill="1" applyBorder="1" applyAlignment="1">
      <alignment horizontal="center" vertical="center"/>
    </xf>
    <xf numFmtId="0" fontId="13" fillId="30" borderId="235" xfId="0" applyFont="1" applyFill="1" applyBorder="1" applyAlignment="1">
      <alignment vertical="center"/>
    </xf>
    <xf numFmtId="0" fontId="6" fillId="12" borderId="236" xfId="0" applyFont="1" applyFill="1" applyBorder="1" applyAlignment="1">
      <alignment vertical="center"/>
    </xf>
    <xf numFmtId="0" fontId="5" fillId="12" borderId="237" xfId="0" applyFont="1" applyFill="1" applyBorder="1" applyAlignment="1">
      <alignment horizontal="center"/>
    </xf>
    <xf numFmtId="0" fontId="75" fillId="30" borderId="331" xfId="0" applyFont="1" applyFill="1" applyBorder="1" applyAlignment="1">
      <alignment horizontal="center" vertical="center"/>
    </xf>
    <xf numFmtId="0" fontId="5" fillId="12" borderId="262" xfId="0" applyFont="1" applyFill="1" applyBorder="1" applyAlignment="1"/>
    <xf numFmtId="0" fontId="5" fillId="12" borderId="262" xfId="0" applyFont="1" applyFill="1" applyBorder="1" applyAlignment="1">
      <alignment horizontal="center"/>
    </xf>
    <xf numFmtId="0" fontId="13" fillId="30" borderId="235" xfId="0" applyFont="1" applyFill="1" applyBorder="1" applyAlignment="1">
      <alignment horizontal="left"/>
    </xf>
    <xf numFmtId="0" fontId="13" fillId="30" borderId="236" xfId="0" applyFont="1" applyFill="1" applyBorder="1" applyAlignment="1">
      <alignment horizontal="left"/>
    </xf>
    <xf numFmtId="0" fontId="13" fillId="30" borderId="177" xfId="0" applyFont="1" applyFill="1" applyBorder="1" applyAlignment="1">
      <alignment horizontal="left" vertical="center"/>
    </xf>
    <xf numFmtId="0" fontId="13" fillId="30" borderId="179" xfId="0" applyFont="1" applyFill="1" applyBorder="1" applyAlignment="1">
      <alignment horizontal="left" vertical="center"/>
    </xf>
    <xf numFmtId="0" fontId="13" fillId="30" borderId="287" xfId="0" applyFont="1" applyFill="1" applyBorder="1" applyAlignment="1"/>
    <xf numFmtId="0" fontId="13" fillId="30" borderId="277" xfId="0" applyFont="1" applyFill="1" applyBorder="1" applyAlignment="1"/>
    <xf numFmtId="0" fontId="13" fillId="30" borderId="236" xfId="0" applyFont="1" applyFill="1" applyBorder="1" applyAlignment="1"/>
    <xf numFmtId="0" fontId="13" fillId="30" borderId="177" xfId="0" applyFont="1" applyFill="1" applyBorder="1" applyAlignment="1"/>
    <xf numFmtId="0" fontId="13" fillId="30" borderId="179" xfId="0" applyFont="1" applyFill="1" applyBorder="1" applyAlignment="1"/>
    <xf numFmtId="0" fontId="6" fillId="12" borderId="374" xfId="0" applyFont="1" applyFill="1" applyBorder="1" applyAlignment="1">
      <alignment horizontal="left" wrapText="1"/>
    </xf>
    <xf numFmtId="0" fontId="6" fillId="12" borderId="375" xfId="0" applyFont="1" applyFill="1" applyBorder="1" applyAlignment="1">
      <alignment horizontal="left" wrapText="1"/>
    </xf>
    <xf numFmtId="0" fontId="47" fillId="7" borderId="1" xfId="0" applyFont="1" applyFill="1" applyBorder="1" applyAlignment="1">
      <alignment horizontal="center"/>
    </xf>
    <xf numFmtId="0" fontId="47" fillId="7" borderId="0" xfId="0" applyFont="1" applyFill="1" applyBorder="1" applyAlignment="1">
      <alignment horizontal="center"/>
    </xf>
    <xf numFmtId="0" fontId="89" fillId="10" borderId="0" xfId="570" applyFont="1" applyFill="1" applyBorder="1" applyAlignment="1">
      <alignment wrapText="1"/>
    </xf>
    <xf numFmtId="0" fontId="72" fillId="10" borderId="0" xfId="0" applyFont="1" applyFill="1" applyBorder="1" applyAlignment="1">
      <alignment horizontal="left" vertical="top" wrapText="1"/>
    </xf>
    <xf numFmtId="0" fontId="177" fillId="11" borderId="80" xfId="0" applyFont="1" applyFill="1" applyBorder="1" applyAlignment="1">
      <alignment horizontal="center" vertical="center"/>
    </xf>
    <xf numFmtId="0" fontId="177" fillId="11" borderId="30" xfId="0" applyFont="1" applyFill="1" applyBorder="1" applyAlignment="1">
      <alignment horizontal="center" vertical="center"/>
    </xf>
    <xf numFmtId="0" fontId="20" fillId="12" borderId="219" xfId="0" applyFont="1" applyFill="1" applyBorder="1" applyAlignment="1">
      <alignment horizontal="center" vertical="center"/>
    </xf>
    <xf numFmtId="0" fontId="20" fillId="12" borderId="371" xfId="0" applyFont="1" applyFill="1" applyBorder="1" applyAlignment="1">
      <alignment horizontal="center" vertical="center"/>
    </xf>
    <xf numFmtId="0" fontId="47" fillId="7" borderId="1" xfId="0" applyFont="1" applyFill="1" applyBorder="1" applyAlignment="1">
      <alignment horizontal="center" vertical="center"/>
    </xf>
    <xf numFmtId="0" fontId="47" fillId="7" borderId="0" xfId="0" applyFont="1" applyFill="1" applyBorder="1" applyAlignment="1">
      <alignment horizontal="center" vertical="center"/>
    </xf>
    <xf numFmtId="0" fontId="69" fillId="0" borderId="0" xfId="0" applyFont="1" applyAlignment="1">
      <alignment horizontal="left" wrapText="1"/>
    </xf>
    <xf numFmtId="0" fontId="6" fillId="12" borderId="7" xfId="0" applyFont="1" applyFill="1" applyBorder="1" applyAlignment="1">
      <alignment horizontal="center" vertical="center" wrapText="1"/>
    </xf>
    <xf numFmtId="0" fontId="6" fillId="12" borderId="8" xfId="0" applyFont="1" applyFill="1" applyBorder="1" applyAlignment="1">
      <alignment horizontal="center" vertical="center" wrapText="1"/>
    </xf>
    <xf numFmtId="0" fontId="6" fillId="12" borderId="12" xfId="0" applyFont="1" applyFill="1" applyBorder="1" applyAlignment="1">
      <alignment horizontal="center" vertical="center" wrapText="1"/>
    </xf>
    <xf numFmtId="0" fontId="6" fillId="12" borderId="31" xfId="0" applyFont="1" applyFill="1" applyBorder="1" applyAlignment="1">
      <alignment horizontal="center" vertical="center"/>
    </xf>
    <xf numFmtId="0" fontId="6" fillId="12" borderId="80" xfId="0" applyFont="1" applyFill="1" applyBorder="1" applyAlignment="1">
      <alignment horizontal="center" vertical="center"/>
    </xf>
    <xf numFmtId="0" fontId="6" fillId="12" borderId="30" xfId="0" applyFont="1" applyFill="1" applyBorder="1" applyAlignment="1">
      <alignment horizontal="center" vertical="center"/>
    </xf>
    <xf numFmtId="4" fontId="6" fillId="12" borderId="5" xfId="0" applyNumberFormat="1" applyFont="1" applyFill="1" applyBorder="1" applyAlignment="1" applyProtection="1">
      <alignment horizontal="center" vertical="center"/>
      <protection hidden="1"/>
    </xf>
    <xf numFmtId="4" fontId="6" fillId="12" borderId="6" xfId="0" applyNumberFormat="1" applyFont="1" applyFill="1" applyBorder="1" applyAlignment="1" applyProtection="1">
      <alignment horizontal="center" vertical="center"/>
      <protection hidden="1"/>
    </xf>
    <xf numFmtId="4" fontId="6" fillId="12" borderId="9" xfId="0" applyNumberFormat="1" applyFont="1" applyFill="1" applyBorder="1" applyAlignment="1" applyProtection="1">
      <alignment horizontal="center" vertical="center"/>
      <protection hidden="1"/>
    </xf>
    <xf numFmtId="4" fontId="6" fillId="12" borderId="2" xfId="0" applyNumberFormat="1" applyFont="1" applyFill="1" applyBorder="1" applyAlignment="1" applyProtection="1">
      <alignment horizontal="center" vertical="center"/>
      <protection hidden="1"/>
    </xf>
    <xf numFmtId="4" fontId="6" fillId="12" borderId="11" xfId="0" applyNumberFormat="1" applyFont="1" applyFill="1" applyBorder="1" applyAlignment="1" applyProtection="1">
      <alignment horizontal="center" vertical="center"/>
      <protection hidden="1"/>
    </xf>
    <xf numFmtId="4" fontId="6" fillId="12" borderId="4" xfId="0" applyNumberFormat="1" applyFont="1" applyFill="1" applyBorder="1" applyAlignment="1" applyProtection="1">
      <alignment horizontal="center" vertical="center"/>
      <protection hidden="1"/>
    </xf>
    <xf numFmtId="4" fontId="73" fillId="12" borderId="5" xfId="0" applyNumberFormat="1" applyFont="1" applyFill="1" applyBorder="1" applyAlignment="1" applyProtection="1">
      <alignment horizontal="center" vertical="center"/>
      <protection hidden="1"/>
    </xf>
    <xf numFmtId="4" fontId="73" fillId="12" borderId="6" xfId="0" applyNumberFormat="1" applyFont="1" applyFill="1" applyBorder="1" applyAlignment="1" applyProtection="1">
      <alignment horizontal="center" vertical="center"/>
      <protection hidden="1"/>
    </xf>
    <xf numFmtId="4" fontId="73" fillId="12" borderId="9" xfId="0" applyNumberFormat="1" applyFont="1" applyFill="1" applyBorder="1" applyAlignment="1" applyProtection="1">
      <alignment horizontal="center" vertical="center"/>
      <protection hidden="1"/>
    </xf>
    <xf numFmtId="4" fontId="73" fillId="12" borderId="1" xfId="0" applyNumberFormat="1" applyFont="1" applyFill="1" applyBorder="1" applyAlignment="1" applyProtection="1">
      <alignment horizontal="center" vertical="center"/>
      <protection hidden="1"/>
    </xf>
    <xf numFmtId="4" fontId="73" fillId="12" borderId="0" xfId="0" applyNumberFormat="1" applyFont="1" applyFill="1" applyBorder="1" applyAlignment="1" applyProtection="1">
      <alignment horizontal="center" vertical="center"/>
      <protection hidden="1"/>
    </xf>
    <xf numFmtId="4" fontId="73" fillId="12" borderId="3" xfId="0" applyNumberFormat="1" applyFont="1" applyFill="1" applyBorder="1" applyAlignment="1" applyProtection="1">
      <alignment horizontal="center" vertical="center"/>
      <protection hidden="1"/>
    </xf>
    <xf numFmtId="4" fontId="73" fillId="12" borderId="2" xfId="0" applyNumberFormat="1" applyFont="1" applyFill="1" applyBorder="1" applyAlignment="1" applyProtection="1">
      <alignment horizontal="center" vertical="center"/>
      <protection hidden="1"/>
    </xf>
    <xf numFmtId="4" fontId="73" fillId="12" borderId="11" xfId="0" applyNumberFormat="1" applyFont="1" applyFill="1" applyBorder="1" applyAlignment="1" applyProtection="1">
      <alignment horizontal="center" vertical="center"/>
      <protection hidden="1"/>
    </xf>
    <xf numFmtId="4" fontId="73" fillId="12" borderId="4" xfId="0" applyNumberFormat="1" applyFont="1" applyFill="1" applyBorder="1" applyAlignment="1" applyProtection="1">
      <alignment horizontal="center" vertical="center"/>
      <protection hidden="1"/>
    </xf>
    <xf numFmtId="0" fontId="7" fillId="12" borderId="7" xfId="0" applyFont="1" applyFill="1" applyBorder="1" applyAlignment="1">
      <alignment horizontal="center" vertical="center" wrapText="1"/>
    </xf>
    <xf numFmtId="0" fontId="7" fillId="12" borderId="8" xfId="0" applyFont="1" applyFill="1" applyBorder="1" applyAlignment="1">
      <alignment horizontal="center" vertical="center" wrapText="1"/>
    </xf>
    <xf numFmtId="0" fontId="7" fillId="12" borderId="12" xfId="0" applyFont="1" applyFill="1" applyBorder="1" applyAlignment="1">
      <alignment horizontal="center" vertical="center" wrapText="1"/>
    </xf>
    <xf numFmtId="0" fontId="11" fillId="0" borderId="31" xfId="0" applyFont="1" applyBorder="1" applyAlignment="1" applyProtection="1">
      <alignment horizontal="center"/>
      <protection hidden="1"/>
    </xf>
    <xf numFmtId="0" fontId="11" fillId="0" borderId="80" xfId="0" applyFont="1" applyBorder="1" applyAlignment="1" applyProtection="1">
      <alignment horizontal="center"/>
      <protection hidden="1"/>
    </xf>
    <xf numFmtId="0" fontId="11" fillId="0" borderId="30" xfId="0" applyFont="1" applyBorder="1" applyAlignment="1" applyProtection="1">
      <alignment horizontal="center"/>
      <protection hidden="1"/>
    </xf>
    <xf numFmtId="0" fontId="50" fillId="12" borderId="99" xfId="0" applyFont="1" applyFill="1" applyBorder="1" applyAlignment="1" applyProtection="1">
      <alignment horizontal="center" vertical="center" wrapText="1"/>
    </xf>
    <xf numFmtId="0" fontId="50" fillId="12" borderId="100" xfId="0" applyFont="1" applyFill="1" applyBorder="1" applyAlignment="1" applyProtection="1">
      <alignment horizontal="center" vertical="center" wrapText="1"/>
    </xf>
    <xf numFmtId="0" fontId="73" fillId="12" borderId="100" xfId="0" applyFont="1" applyFill="1" applyBorder="1" applyAlignment="1" applyProtection="1">
      <alignment horizontal="center"/>
    </xf>
    <xf numFmtId="0" fontId="50" fillId="12" borderId="145" xfId="0" applyFont="1" applyFill="1" applyBorder="1" applyAlignment="1" applyProtection="1">
      <alignment horizontal="center" vertical="center" wrapText="1"/>
    </xf>
    <xf numFmtId="0" fontId="50" fillId="12" borderId="157" xfId="0" applyFont="1" applyFill="1" applyBorder="1" applyAlignment="1" applyProtection="1">
      <alignment horizontal="center" vertical="center" wrapText="1"/>
    </xf>
    <xf numFmtId="0" fontId="75" fillId="10" borderId="7" xfId="0" applyFont="1" applyFill="1" applyBorder="1" applyAlignment="1">
      <alignment horizontal="center" vertical="center"/>
    </xf>
    <xf numFmtId="0" fontId="75" fillId="10" borderId="12" xfId="0" applyFont="1" applyFill="1" applyBorder="1" applyAlignment="1">
      <alignment horizontal="center" vertical="center"/>
    </xf>
    <xf numFmtId="0" fontId="6" fillId="12" borderId="34" xfId="0" applyFont="1" applyFill="1" applyBorder="1" applyAlignment="1">
      <alignment horizontal="center" vertical="center"/>
    </xf>
    <xf numFmtId="0" fontId="6" fillId="12" borderId="164" xfId="0" applyFont="1" applyFill="1" applyBorder="1" applyAlignment="1">
      <alignment horizontal="center" vertical="center"/>
    </xf>
    <xf numFmtId="0" fontId="6" fillId="12" borderId="165" xfId="0" applyFont="1" applyFill="1" applyBorder="1" applyAlignment="1">
      <alignment horizontal="center" vertical="center"/>
    </xf>
    <xf numFmtId="0" fontId="0" fillId="12" borderId="2" xfId="0" applyFill="1" applyBorder="1" applyAlignment="1">
      <alignment horizontal="center" vertical="center"/>
    </xf>
    <xf numFmtId="0" fontId="0" fillId="12" borderId="11" xfId="0" applyFill="1" applyBorder="1" applyAlignment="1">
      <alignment horizontal="center" vertical="center"/>
    </xf>
    <xf numFmtId="0" fontId="0" fillId="12" borderId="4" xfId="0" applyFill="1" applyBorder="1" applyAlignment="1">
      <alignment horizontal="center" vertical="center"/>
    </xf>
    <xf numFmtId="0" fontId="6" fillId="12" borderId="1" xfId="0" applyFont="1" applyFill="1" applyBorder="1" applyAlignment="1">
      <alignment horizontal="center" vertical="center"/>
    </xf>
    <xf numFmtId="0" fontId="6" fillId="12" borderId="0" xfId="0" applyFont="1" applyFill="1" applyBorder="1" applyAlignment="1">
      <alignment horizontal="center" vertical="center"/>
    </xf>
    <xf numFmtId="0" fontId="6" fillId="12" borderId="3" xfId="0" applyFont="1" applyFill="1" applyBorder="1" applyAlignment="1">
      <alignment horizontal="center" vertical="center"/>
    </xf>
    <xf numFmtId="0" fontId="86" fillId="0" borderId="7" xfId="0" applyNumberFormat="1" applyFont="1" applyFill="1" applyBorder="1" applyAlignment="1">
      <alignment horizontal="center" vertical="center"/>
    </xf>
    <xf numFmtId="0" fontId="86" fillId="0" borderId="12" xfId="0" applyNumberFormat="1" applyFont="1" applyFill="1" applyBorder="1" applyAlignment="1">
      <alignment horizontal="center" vertical="center"/>
    </xf>
    <xf numFmtId="0" fontId="86" fillId="0" borderId="7" xfId="0" applyNumberFormat="1" applyFont="1" applyFill="1" applyBorder="1" applyAlignment="1">
      <alignment horizontal="center" vertical="center" wrapText="1"/>
    </xf>
    <xf numFmtId="0" fontId="86" fillId="0" borderId="12" xfId="0" applyNumberFormat="1" applyFont="1" applyFill="1" applyBorder="1" applyAlignment="1">
      <alignment horizontal="center" vertical="center" wrapText="1"/>
    </xf>
    <xf numFmtId="0" fontId="83" fillId="0" borderId="10" xfId="0" applyFont="1" applyBorder="1" applyAlignment="1" applyProtection="1">
      <alignment horizontal="center"/>
      <protection hidden="1"/>
    </xf>
    <xf numFmtId="0" fontId="83" fillId="0" borderId="45" xfId="0" applyFont="1" applyBorder="1" applyAlignment="1" applyProtection="1">
      <alignment horizontal="center"/>
      <protection hidden="1"/>
    </xf>
    <xf numFmtId="0" fontId="83" fillId="0" borderId="46" xfId="0" applyFont="1" applyBorder="1" applyAlignment="1" applyProtection="1">
      <alignment horizontal="center"/>
      <protection hidden="1"/>
    </xf>
    <xf numFmtId="0" fontId="86" fillId="0" borderId="5" xfId="0" applyFont="1" applyFill="1" applyBorder="1" applyAlignment="1">
      <alignment horizontal="center"/>
    </xf>
    <xf numFmtId="0" fontId="86" fillId="0" borderId="6" xfId="0" applyFont="1" applyFill="1" applyBorder="1" applyAlignment="1">
      <alignment horizontal="center"/>
    </xf>
    <xf numFmtId="0" fontId="86" fillId="0" borderId="9" xfId="0" applyFont="1" applyFill="1" applyBorder="1" applyAlignment="1">
      <alignment horizontal="center"/>
    </xf>
    <xf numFmtId="0" fontId="86" fillId="0" borderId="1" xfId="0" applyFont="1" applyFill="1" applyBorder="1" applyAlignment="1">
      <alignment horizontal="center"/>
    </xf>
    <xf numFmtId="0" fontId="86" fillId="0" borderId="0" xfId="0" applyFont="1" applyFill="1" applyBorder="1" applyAlignment="1">
      <alignment horizontal="center"/>
    </xf>
    <xf numFmtId="0" fontId="86" fillId="0" borderId="3" xfId="0" applyFont="1" applyFill="1" applyBorder="1" applyAlignment="1">
      <alignment horizontal="center"/>
    </xf>
    <xf numFmtId="0" fontId="86" fillId="0" borderId="2" xfId="0" applyFont="1" applyFill="1" applyBorder="1" applyAlignment="1">
      <alignment horizontal="center"/>
    </xf>
    <xf numFmtId="0" fontId="86" fillId="0" borderId="11" xfId="0" applyFont="1" applyFill="1" applyBorder="1" applyAlignment="1">
      <alignment horizontal="center"/>
    </xf>
    <xf numFmtId="0" fontId="86" fillId="0" borderId="4" xfId="0" applyFont="1" applyFill="1" applyBorder="1" applyAlignment="1">
      <alignment horizontal="center"/>
    </xf>
    <xf numFmtId="0" fontId="86" fillId="0" borderId="7" xfId="0" applyFont="1" applyFill="1" applyBorder="1" applyAlignment="1">
      <alignment horizontal="center"/>
    </xf>
    <xf numFmtId="0" fontId="86" fillId="0" borderId="8" xfId="0" applyFont="1" applyFill="1" applyBorder="1" applyAlignment="1">
      <alignment horizontal="center"/>
    </xf>
    <xf numFmtId="0" fontId="86" fillId="0" borderId="12" xfId="0" applyFont="1" applyFill="1" applyBorder="1" applyAlignment="1">
      <alignment horizontal="center"/>
    </xf>
    <xf numFmtId="0" fontId="183" fillId="9" borderId="0" xfId="57" applyFont="1" applyFill="1" applyAlignment="1" applyProtection="1">
      <alignment horizontal="left" wrapText="1"/>
      <protection hidden="1"/>
    </xf>
    <xf numFmtId="0" fontId="162" fillId="10" borderId="6" xfId="51" applyFont="1" applyFill="1" applyBorder="1" applyAlignment="1">
      <alignment vertical="center" wrapText="1"/>
    </xf>
    <xf numFmtId="0" fontId="5" fillId="10" borderId="6" xfId="4" applyFill="1" applyBorder="1" applyAlignment="1">
      <alignment vertical="center" wrapText="1"/>
    </xf>
    <xf numFmtId="0" fontId="5" fillId="10" borderId="6" xfId="4" applyFill="1" applyBorder="1" applyAlignment="1"/>
    <xf numFmtId="0" fontId="20" fillId="12" borderId="243" xfId="0" applyFont="1" applyFill="1" applyBorder="1" applyAlignment="1">
      <alignment horizontal="center" vertical="center" wrapText="1"/>
    </xf>
    <xf numFmtId="0" fontId="20" fillId="12" borderId="273" xfId="0" applyFont="1" applyFill="1" applyBorder="1" applyAlignment="1">
      <alignment horizontal="center" vertical="center" wrapText="1"/>
    </xf>
    <xf numFmtId="0" fontId="20" fillId="12" borderId="123" xfId="0" applyFont="1" applyFill="1" applyBorder="1" applyAlignment="1">
      <alignment horizontal="center" vertical="center" wrapText="1"/>
    </xf>
    <xf numFmtId="0" fontId="20" fillId="12" borderId="7" xfId="0" applyFont="1" applyFill="1" applyBorder="1" applyAlignment="1">
      <alignment horizontal="center" vertical="center" wrapText="1"/>
    </xf>
    <xf numFmtId="0" fontId="20" fillId="12" borderId="8" xfId="0" applyFont="1" applyFill="1" applyBorder="1" applyAlignment="1">
      <alignment horizontal="center" vertical="center" wrapText="1"/>
    </xf>
    <xf numFmtId="0" fontId="20" fillId="12" borderId="12" xfId="0" applyFont="1" applyFill="1" applyBorder="1" applyAlignment="1">
      <alignment horizontal="center" vertical="center" wrapText="1"/>
    </xf>
    <xf numFmtId="0" fontId="20" fillId="12" borderId="136" xfId="0" applyFont="1" applyFill="1" applyBorder="1" applyAlignment="1">
      <alignment horizontal="center" vertical="center" wrapText="1"/>
    </xf>
    <xf numFmtId="0" fontId="20" fillId="12" borderId="237" xfId="0" applyFont="1" applyFill="1" applyBorder="1" applyAlignment="1">
      <alignment horizontal="center" vertical="center" wrapText="1"/>
    </xf>
    <xf numFmtId="0" fontId="20" fillId="12" borderId="127" xfId="0" applyFont="1" applyFill="1" applyBorder="1" applyAlignment="1">
      <alignment horizontal="center" vertical="center" wrapText="1"/>
    </xf>
    <xf numFmtId="0" fontId="72" fillId="10" borderId="1" xfId="0" quotePrefix="1" applyFont="1" applyFill="1" applyBorder="1" applyAlignment="1">
      <alignment horizontal="left" vertical="top" wrapText="1"/>
    </xf>
    <xf numFmtId="0" fontId="72" fillId="10" borderId="3" xfId="0" quotePrefix="1" applyFont="1" applyFill="1" applyBorder="1" applyAlignment="1">
      <alignment horizontal="left" vertical="top" wrapText="1"/>
    </xf>
    <xf numFmtId="0" fontId="20" fillId="0" borderId="8" xfId="0" applyFont="1" applyFill="1" applyBorder="1" applyAlignment="1">
      <alignment horizontal="center" vertical="center" wrapText="1"/>
    </xf>
    <xf numFmtId="0" fontId="20" fillId="0" borderId="237" xfId="0" applyFont="1" applyFill="1" applyBorder="1" applyAlignment="1">
      <alignment horizontal="center" vertical="center" wrapText="1"/>
    </xf>
    <xf numFmtId="0" fontId="20" fillId="12" borderId="5" xfId="0" applyFont="1" applyFill="1" applyBorder="1" applyAlignment="1">
      <alignment horizontal="center" vertical="center" wrapText="1"/>
    </xf>
    <xf numFmtId="0" fontId="20" fillId="12" borderId="1" xfId="0" applyFont="1" applyFill="1" applyBorder="1" applyAlignment="1">
      <alignment horizontal="center" vertical="center" wrapText="1"/>
    </xf>
    <xf numFmtId="0" fontId="20" fillId="0" borderId="2" xfId="0" applyFont="1" applyFill="1" applyBorder="1" applyAlignment="1">
      <alignment horizontal="center" vertical="center" wrapText="1"/>
    </xf>
    <xf numFmtId="0" fontId="20" fillId="0" borderId="12" xfId="0" applyFont="1" applyFill="1" applyBorder="1" applyAlignment="1">
      <alignment horizontal="center" vertical="center" wrapText="1"/>
    </xf>
    <xf numFmtId="0" fontId="20" fillId="0" borderId="127" xfId="0" applyFont="1" applyFill="1" applyBorder="1" applyAlignment="1">
      <alignment horizontal="center" vertical="center" wrapText="1"/>
    </xf>
    <xf numFmtId="0" fontId="6" fillId="8" borderId="31" xfId="0" applyFont="1" applyFill="1" applyBorder="1" applyAlignment="1">
      <alignment horizontal="center"/>
    </xf>
    <xf numFmtId="0" fontId="6" fillId="8" borderId="80" xfId="0" applyFont="1" applyFill="1" applyBorder="1" applyAlignment="1">
      <alignment horizontal="center"/>
    </xf>
    <xf numFmtId="0" fontId="6" fillId="8" borderId="30" xfId="0" applyFont="1" applyFill="1" applyBorder="1" applyAlignment="1">
      <alignment horizontal="center"/>
    </xf>
    <xf numFmtId="0" fontId="52" fillId="31" borderId="7" xfId="0" applyFont="1" applyFill="1" applyBorder="1" applyAlignment="1">
      <alignment horizontal="center" vertical="center" wrapText="1"/>
    </xf>
    <xf numFmtId="0" fontId="52" fillId="31" borderId="293" xfId="0" applyFont="1" applyFill="1" applyBorder="1" applyAlignment="1">
      <alignment horizontal="center" vertical="center" wrapText="1"/>
    </xf>
    <xf numFmtId="0" fontId="5" fillId="10" borderId="1" xfId="0" quotePrefix="1" applyFont="1" applyFill="1" applyBorder="1" applyAlignment="1">
      <alignment horizontal="left" vertical="top" wrapText="1"/>
    </xf>
    <xf numFmtId="0" fontId="5" fillId="10" borderId="0" xfId="0" applyFont="1" applyFill="1" applyBorder="1" applyAlignment="1">
      <alignment horizontal="left" vertical="top" wrapText="1"/>
    </xf>
    <xf numFmtId="0" fontId="5" fillId="10" borderId="3" xfId="0" applyFont="1" applyFill="1" applyBorder="1" applyAlignment="1">
      <alignment horizontal="left" vertical="top" wrapText="1"/>
    </xf>
    <xf numFmtId="0" fontId="72" fillId="10" borderId="3" xfId="0" applyFont="1" applyFill="1" applyBorder="1" applyAlignment="1">
      <alignment horizontal="left" vertical="top" wrapText="1"/>
    </xf>
    <xf numFmtId="0" fontId="20" fillId="0" borderId="1" xfId="0" applyFont="1" applyFill="1" applyBorder="1" applyAlignment="1">
      <alignment horizontal="center" vertical="center" wrapText="1"/>
    </xf>
    <xf numFmtId="0" fontId="20" fillId="12" borderId="2" xfId="0" applyFont="1" applyFill="1" applyBorder="1" applyAlignment="1">
      <alignment horizontal="center" vertical="center" wrapText="1"/>
    </xf>
    <xf numFmtId="0" fontId="5" fillId="10" borderId="0" xfId="0" quotePrefix="1" applyFont="1" applyFill="1" applyBorder="1" applyAlignment="1">
      <alignment horizontal="left" vertical="top" wrapText="1"/>
    </xf>
    <xf numFmtId="0" fontId="5" fillId="10" borderId="3" xfId="0" quotePrefix="1" applyFont="1" applyFill="1" applyBorder="1" applyAlignment="1">
      <alignment horizontal="left" vertical="top" wrapText="1"/>
    </xf>
    <xf numFmtId="0" fontId="20" fillId="12" borderId="5" xfId="0" applyFont="1" applyFill="1" applyBorder="1" applyAlignment="1">
      <alignment horizontal="center"/>
    </xf>
    <xf numFmtId="0" fontId="20" fillId="12" borderId="6" xfId="0" applyFont="1" applyFill="1" applyBorder="1" applyAlignment="1">
      <alignment horizontal="center"/>
    </xf>
    <xf numFmtId="0" fontId="20" fillId="12" borderId="9" xfId="0" applyFont="1" applyFill="1" applyBorder="1" applyAlignment="1">
      <alignment horizontal="center"/>
    </xf>
    <xf numFmtId="0" fontId="20" fillId="12" borderId="9" xfId="0" applyFont="1" applyFill="1" applyBorder="1" applyAlignment="1">
      <alignment horizontal="center" vertical="center" wrapText="1"/>
    </xf>
    <xf numFmtId="0" fontId="20" fillId="12" borderId="3" xfId="0" applyFont="1" applyFill="1" applyBorder="1" applyAlignment="1">
      <alignment horizontal="center" vertical="center" wrapText="1"/>
    </xf>
    <xf numFmtId="0" fontId="20" fillId="12" borderId="4" xfId="0" applyFont="1" applyFill="1" applyBorder="1" applyAlignment="1">
      <alignment horizontal="center" vertical="center" wrapText="1"/>
    </xf>
    <xf numFmtId="0" fontId="20" fillId="12" borderId="294" xfId="0" applyFont="1" applyFill="1" applyBorder="1" applyAlignment="1">
      <alignment horizontal="center" vertical="center" wrapText="1"/>
    </xf>
    <xf numFmtId="0" fontId="20" fillId="0" borderId="239" xfId="0" applyFont="1" applyFill="1" applyBorder="1" applyAlignment="1">
      <alignment horizontal="center" vertical="center" wrapText="1"/>
    </xf>
    <xf numFmtId="0" fontId="20" fillId="12" borderId="295" xfId="0" applyFont="1" applyFill="1" applyBorder="1" applyAlignment="1">
      <alignment horizontal="center" vertical="center" wrapText="1"/>
    </xf>
    <xf numFmtId="0" fontId="20" fillId="0" borderId="129" xfId="0" applyFont="1" applyFill="1" applyBorder="1" applyAlignment="1">
      <alignment horizontal="center" vertical="center" wrapText="1"/>
    </xf>
    <xf numFmtId="0" fontId="20" fillId="12" borderId="129" xfId="0" applyFont="1" applyFill="1" applyBorder="1" applyAlignment="1">
      <alignment horizontal="center" vertical="center" wrapText="1"/>
    </xf>
    <xf numFmtId="0" fontId="5" fillId="12" borderId="1" xfId="0" applyFont="1" applyFill="1" applyBorder="1" applyAlignment="1">
      <alignment horizontal="left" vertical="top" wrapText="1"/>
    </xf>
    <xf numFmtId="0" fontId="5" fillId="12" borderId="0" xfId="0" applyFont="1" applyFill="1" applyBorder="1" applyAlignment="1">
      <alignment horizontal="left" vertical="top" wrapText="1"/>
    </xf>
    <xf numFmtId="0" fontId="5" fillId="12" borderId="3" xfId="0" applyFont="1" applyFill="1" applyBorder="1" applyAlignment="1">
      <alignment horizontal="left" vertical="top" wrapText="1"/>
    </xf>
    <xf numFmtId="0" fontId="20" fillId="12" borderId="239" xfId="0" applyFont="1" applyFill="1" applyBorder="1" applyAlignment="1">
      <alignment horizontal="center" vertical="center" wrapText="1"/>
    </xf>
    <xf numFmtId="0" fontId="20" fillId="0" borderId="295" xfId="0" applyFont="1" applyFill="1" applyBorder="1" applyAlignment="1">
      <alignment horizontal="center" vertical="center" wrapText="1"/>
    </xf>
    <xf numFmtId="0" fontId="20" fillId="12" borderId="182" xfId="0" applyFont="1" applyFill="1" applyBorder="1" applyAlignment="1">
      <alignment horizontal="center"/>
    </xf>
    <xf numFmtId="0" fontId="20" fillId="12" borderId="148" xfId="0" applyFont="1" applyFill="1" applyBorder="1" applyAlignment="1">
      <alignment horizontal="center"/>
    </xf>
    <xf numFmtId="0" fontId="20" fillId="13" borderId="150" xfId="0" applyFont="1" applyFill="1" applyBorder="1" applyAlignment="1">
      <alignment horizontal="center"/>
    </xf>
    <xf numFmtId="0" fontId="20" fillId="13" borderId="74" xfId="0" applyFont="1" applyFill="1" applyBorder="1" applyAlignment="1">
      <alignment horizontal="center"/>
    </xf>
    <xf numFmtId="0" fontId="20" fillId="13" borderId="151" xfId="0" applyFont="1" applyFill="1" applyBorder="1" applyAlignment="1">
      <alignment horizontal="center"/>
    </xf>
    <xf numFmtId="0" fontId="20" fillId="13" borderId="143" xfId="0" applyFont="1" applyFill="1" applyBorder="1" applyAlignment="1">
      <alignment horizontal="center"/>
    </xf>
    <xf numFmtId="0" fontId="16" fillId="10" borderId="0" xfId="0" applyFont="1" applyFill="1" applyBorder="1" applyAlignment="1">
      <alignment horizontal="left" wrapText="1"/>
    </xf>
    <xf numFmtId="0" fontId="16" fillId="10" borderId="3" xfId="0" applyFont="1" applyFill="1" applyBorder="1" applyAlignment="1">
      <alignment horizontal="left" wrapText="1"/>
    </xf>
    <xf numFmtId="0" fontId="0" fillId="10" borderId="1" xfId="0" applyFill="1" applyBorder="1" applyAlignment="1">
      <alignment horizontal="left" vertical="top" wrapText="1"/>
    </xf>
    <xf numFmtId="0" fontId="0" fillId="10" borderId="0" xfId="0" applyFill="1" applyBorder="1" applyAlignment="1">
      <alignment horizontal="left" vertical="top" wrapText="1"/>
    </xf>
    <xf numFmtId="0" fontId="0" fillId="10" borderId="3" xfId="0" applyFill="1" applyBorder="1" applyAlignment="1">
      <alignment horizontal="left" vertical="top" wrapText="1"/>
    </xf>
    <xf numFmtId="0" fontId="5" fillId="12" borderId="2" xfId="0" applyFont="1" applyFill="1" applyBorder="1" applyAlignment="1">
      <alignment horizontal="left" vertical="top" wrapText="1"/>
    </xf>
    <xf numFmtId="0" fontId="5" fillId="12" borderId="11" xfId="0" applyFont="1" applyFill="1" applyBorder="1" applyAlignment="1">
      <alignment horizontal="left" vertical="top" wrapText="1"/>
    </xf>
    <xf numFmtId="0" fontId="5" fillId="12" borderId="4" xfId="0" applyFont="1" applyFill="1" applyBorder="1" applyAlignment="1">
      <alignment horizontal="left" vertical="top" wrapText="1"/>
    </xf>
    <xf numFmtId="0" fontId="72" fillId="0" borderId="0" xfId="0" applyFont="1" applyFill="1" applyBorder="1" applyAlignment="1">
      <alignment horizontal="left" vertical="top" wrapText="1"/>
    </xf>
    <xf numFmtId="0" fontId="57" fillId="13" borderId="338" xfId="0" applyFont="1" applyFill="1" applyBorder="1" applyAlignment="1">
      <alignment horizontal="left" vertical="center"/>
    </xf>
    <xf numFmtId="0" fontId="57" fillId="13" borderId="339" xfId="0" applyFont="1" applyFill="1" applyBorder="1" applyAlignment="1">
      <alignment horizontal="left" vertical="center"/>
    </xf>
    <xf numFmtId="0" fontId="13" fillId="0" borderId="0" xfId="0" applyFont="1" applyFill="1" applyBorder="1" applyAlignment="1">
      <alignment horizontal="center" vertical="center"/>
    </xf>
    <xf numFmtId="0" fontId="56" fillId="0" borderId="5" xfId="0" applyFont="1" applyFill="1" applyBorder="1" applyAlignment="1">
      <alignment horizontal="center" vertical="center" textRotation="180" wrapText="1"/>
    </xf>
    <xf numFmtId="0" fontId="56" fillId="0" borderId="1" xfId="0" applyFont="1" applyFill="1" applyBorder="1" applyAlignment="1">
      <alignment horizontal="center" vertical="center" textRotation="180" wrapText="1"/>
    </xf>
    <xf numFmtId="0" fontId="116" fillId="0" borderId="5" xfId="0" applyFont="1" applyFill="1" applyBorder="1" applyAlignment="1">
      <alignment horizontal="center" vertical="center" wrapText="1"/>
    </xf>
    <xf numFmtId="0" fontId="116" fillId="0" borderId="1" xfId="0" applyFont="1" applyFill="1" applyBorder="1" applyAlignment="1">
      <alignment horizontal="center" vertical="center" wrapText="1"/>
    </xf>
    <xf numFmtId="0" fontId="13" fillId="31" borderId="1" xfId="0" applyFont="1" applyFill="1" applyBorder="1" applyAlignment="1">
      <alignment horizontal="left" vertical="center"/>
    </xf>
    <xf numFmtId="0" fontId="13" fillId="31" borderId="3" xfId="0" applyFont="1" applyFill="1" applyBorder="1" applyAlignment="1">
      <alignment horizontal="left" vertical="center"/>
    </xf>
    <xf numFmtId="0" fontId="6" fillId="13" borderId="31" xfId="0" applyFont="1" applyFill="1" applyBorder="1" applyAlignment="1">
      <alignment horizontal="center"/>
    </xf>
    <xf numFmtId="0" fontId="6" fillId="13" borderId="80" xfId="0" applyFont="1" applyFill="1" applyBorder="1" applyAlignment="1">
      <alignment horizontal="center"/>
    </xf>
    <xf numFmtId="0" fontId="6" fillId="13" borderId="30" xfId="0" applyFont="1" applyFill="1" applyBorder="1" applyAlignment="1">
      <alignment horizontal="center"/>
    </xf>
    <xf numFmtId="0" fontId="13" fillId="13" borderId="31" xfId="0" applyFont="1" applyFill="1" applyBorder="1" applyAlignment="1">
      <alignment horizontal="center" vertical="center" wrapText="1"/>
    </xf>
    <xf numFmtId="0" fontId="13" fillId="13" borderId="80" xfId="0" applyFont="1" applyFill="1" applyBorder="1" applyAlignment="1">
      <alignment horizontal="center" vertical="center" wrapText="1"/>
    </xf>
    <xf numFmtId="0" fontId="13" fillId="13" borderId="30" xfId="0" applyFont="1" applyFill="1" applyBorder="1" applyAlignment="1">
      <alignment horizontal="center" vertical="center" wrapText="1"/>
    </xf>
    <xf numFmtId="0" fontId="13" fillId="13" borderId="6" xfId="0" applyFont="1" applyFill="1" applyBorder="1" applyAlignment="1">
      <alignment horizontal="center" vertical="center"/>
    </xf>
    <xf numFmtId="0" fontId="13" fillId="13" borderId="9" xfId="0" applyFont="1" applyFill="1" applyBorder="1" applyAlignment="1">
      <alignment horizontal="center" vertical="center"/>
    </xf>
    <xf numFmtId="0" fontId="13" fillId="13" borderId="31" xfId="0" applyFont="1" applyFill="1" applyBorder="1" applyAlignment="1">
      <alignment horizontal="center" vertical="center"/>
    </xf>
    <xf numFmtId="0" fontId="13" fillId="13" borderId="30" xfId="0" applyFont="1" applyFill="1" applyBorder="1" applyAlignment="1">
      <alignment horizontal="center" vertical="center"/>
    </xf>
    <xf numFmtId="0" fontId="25" fillId="0" borderId="5" xfId="0" applyFont="1" applyFill="1" applyBorder="1" applyAlignment="1">
      <alignment horizontal="center" vertical="center"/>
    </xf>
    <xf numFmtId="0" fontId="25" fillId="0" borderId="6" xfId="0" applyFont="1" applyFill="1" applyBorder="1" applyAlignment="1">
      <alignment horizontal="center" vertical="center"/>
    </xf>
    <xf numFmtId="0" fontId="25" fillId="0" borderId="9" xfId="0" applyFont="1" applyFill="1" applyBorder="1" applyAlignment="1">
      <alignment horizontal="center" vertical="center"/>
    </xf>
    <xf numFmtId="0" fontId="25" fillId="0" borderId="1" xfId="0" applyFont="1" applyFill="1" applyBorder="1" applyAlignment="1">
      <alignment horizontal="center" vertical="center"/>
    </xf>
    <xf numFmtId="0" fontId="25" fillId="0" borderId="0" xfId="0" applyFont="1" applyFill="1" applyBorder="1" applyAlignment="1">
      <alignment horizontal="center" vertical="center"/>
    </xf>
    <xf numFmtId="0" fontId="25" fillId="0" borderId="3" xfId="0" applyFont="1" applyFill="1" applyBorder="1" applyAlignment="1">
      <alignment horizontal="center" vertical="center"/>
    </xf>
    <xf numFmtId="0" fontId="25" fillId="0" borderId="2" xfId="0" applyFont="1" applyFill="1" applyBorder="1" applyAlignment="1">
      <alignment horizontal="center" vertical="center"/>
    </xf>
    <xf numFmtId="0" fontId="25" fillId="0" borderId="11" xfId="0" applyFont="1" applyFill="1" applyBorder="1" applyAlignment="1">
      <alignment horizontal="center" vertical="center"/>
    </xf>
    <xf numFmtId="0" fontId="25" fillId="0" borderId="4" xfId="0" applyFont="1" applyFill="1" applyBorder="1" applyAlignment="1">
      <alignment horizontal="center" vertical="center"/>
    </xf>
    <xf numFmtId="0" fontId="116" fillId="0" borderId="7" xfId="0" applyFont="1" applyFill="1" applyBorder="1" applyAlignment="1">
      <alignment horizontal="center" vertical="center" wrapText="1"/>
    </xf>
    <xf numFmtId="0" fontId="116" fillId="0" borderId="8" xfId="0" applyFont="1" applyFill="1" applyBorder="1" applyAlignment="1">
      <alignment horizontal="center" vertical="center" wrapText="1"/>
    </xf>
    <xf numFmtId="0" fontId="13" fillId="0" borderId="31" xfId="0" applyFont="1" applyFill="1" applyBorder="1" applyAlignment="1">
      <alignment horizontal="center" vertical="center"/>
    </xf>
    <xf numFmtId="0" fontId="13" fillId="0" borderId="30" xfId="0" applyFont="1" applyFill="1" applyBorder="1" applyAlignment="1">
      <alignment horizontal="center" vertical="center"/>
    </xf>
    <xf numFmtId="0" fontId="13" fillId="0" borderId="5" xfId="0" applyFont="1" applyFill="1" applyBorder="1" applyAlignment="1">
      <alignment horizontal="center" vertical="center"/>
    </xf>
    <xf numFmtId="0" fontId="13" fillId="0" borderId="6" xfId="0" applyFont="1" applyFill="1" applyBorder="1" applyAlignment="1">
      <alignment horizontal="center" vertical="center"/>
    </xf>
    <xf numFmtId="0" fontId="13" fillId="0" borderId="333" xfId="0" applyFont="1" applyFill="1" applyBorder="1" applyAlignment="1">
      <alignment horizontal="center" vertical="center"/>
    </xf>
    <xf numFmtId="0" fontId="13" fillId="0" borderId="294" xfId="0" applyFont="1" applyFill="1" applyBorder="1" applyAlignment="1">
      <alignment horizontal="center" vertical="center"/>
    </xf>
    <xf numFmtId="0" fontId="6" fillId="0" borderId="31" xfId="0" applyFont="1" applyBorder="1" applyAlignment="1">
      <alignment horizontal="center"/>
    </xf>
    <xf numFmtId="0" fontId="6" fillId="0" borderId="80" xfId="0" applyFont="1" applyBorder="1" applyAlignment="1">
      <alignment horizontal="center"/>
    </xf>
    <xf numFmtId="0" fontId="6" fillId="0" borderId="30" xfId="0" applyFont="1" applyBorder="1" applyAlignment="1">
      <alignment horizontal="center"/>
    </xf>
    <xf numFmtId="0" fontId="13" fillId="0" borderId="9" xfId="0" applyFont="1" applyFill="1" applyBorder="1" applyAlignment="1">
      <alignment horizontal="center" vertical="center"/>
    </xf>
    <xf numFmtId="0" fontId="56" fillId="0" borderId="7" xfId="0" applyFont="1" applyFill="1" applyBorder="1" applyAlignment="1">
      <alignment horizontal="center" vertical="center" textRotation="180" wrapText="1"/>
    </xf>
    <xf numFmtId="0" fontId="56" fillId="0" borderId="8" xfId="0" applyFont="1" applyFill="1" applyBorder="1" applyAlignment="1">
      <alignment horizontal="center" vertical="center" textRotation="180" wrapText="1"/>
    </xf>
    <xf numFmtId="0" fontId="56" fillId="0" borderId="9" xfId="0" applyFont="1" applyFill="1" applyBorder="1" applyAlignment="1">
      <alignment horizontal="center" vertical="center" textRotation="180" wrapText="1"/>
    </xf>
    <xf numFmtId="0" fontId="56" fillId="0" borderId="3" xfId="0" applyFont="1" applyFill="1" applyBorder="1" applyAlignment="1">
      <alignment horizontal="center" vertical="center" textRotation="180" wrapText="1"/>
    </xf>
    <xf numFmtId="0" fontId="13" fillId="0" borderId="31" xfId="0" applyFont="1" applyFill="1" applyBorder="1" applyAlignment="1">
      <alignment horizontal="center" vertical="center" wrapText="1"/>
    </xf>
    <xf numFmtId="0" fontId="13" fillId="0" borderId="80" xfId="0" applyFont="1" applyFill="1" applyBorder="1" applyAlignment="1">
      <alignment horizontal="center" vertical="center" wrapText="1"/>
    </xf>
    <xf numFmtId="0" fontId="13" fillId="0" borderId="30" xfId="0" applyFont="1" applyFill="1" applyBorder="1" applyAlignment="1">
      <alignment horizontal="center" vertical="center" wrapText="1"/>
    </xf>
    <xf numFmtId="0" fontId="111" fillId="0" borderId="0" xfId="0" applyFont="1" applyFill="1" applyBorder="1" applyAlignment="1">
      <alignment horizontal="center" vertical="center"/>
    </xf>
    <xf numFmtId="0" fontId="21" fillId="12" borderId="212" xfId="0" applyFont="1" applyFill="1" applyBorder="1" applyAlignment="1">
      <alignment horizontal="center" vertical="center"/>
    </xf>
    <xf numFmtId="0" fontId="21" fillId="12" borderId="216" xfId="0" applyFont="1" applyFill="1" applyBorder="1" applyAlignment="1">
      <alignment horizontal="center" vertical="center"/>
    </xf>
    <xf numFmtId="0" fontId="21" fillId="12" borderId="214" xfId="0" applyFont="1" applyFill="1" applyBorder="1" applyAlignment="1">
      <alignment horizontal="center" vertical="center"/>
    </xf>
    <xf numFmtId="0" fontId="21" fillId="12" borderId="217" xfId="0" applyFont="1" applyFill="1" applyBorder="1" applyAlignment="1">
      <alignment horizontal="center" vertical="center"/>
    </xf>
    <xf numFmtId="0" fontId="16" fillId="10" borderId="0" xfId="0" applyFont="1" applyFill="1" applyBorder="1" applyAlignment="1">
      <alignment horizontal="center" vertical="center" wrapText="1"/>
    </xf>
    <xf numFmtId="0" fontId="21" fillId="12" borderId="213" xfId="0" applyFont="1" applyFill="1" applyBorder="1" applyAlignment="1">
      <alignment horizontal="center" vertical="center"/>
    </xf>
    <xf numFmtId="0" fontId="21" fillId="12" borderId="215" xfId="0" applyFont="1" applyFill="1" applyBorder="1" applyAlignment="1">
      <alignment horizontal="center" vertical="center"/>
    </xf>
    <xf numFmtId="4" fontId="20" fillId="12" borderId="195" xfId="51" applyNumberFormat="1" applyFont="1" applyFill="1" applyBorder="1" applyAlignment="1">
      <alignment horizontal="center" vertical="center" wrapText="1"/>
    </xf>
    <xf numFmtId="4" fontId="20" fillId="12" borderId="184" xfId="51" applyNumberFormat="1" applyFont="1" applyFill="1" applyBorder="1" applyAlignment="1">
      <alignment horizontal="center" vertical="center" wrapText="1"/>
    </xf>
    <xf numFmtId="0" fontId="20" fillId="12" borderId="185" xfId="0" applyFont="1" applyFill="1" applyBorder="1" applyAlignment="1">
      <alignment horizontal="center"/>
    </xf>
    <xf numFmtId="0" fontId="21" fillId="12" borderId="200" xfId="0" applyFont="1" applyFill="1" applyBorder="1" applyAlignment="1">
      <alignment horizontal="center" vertical="center" wrapText="1"/>
    </xf>
    <xf numFmtId="0" fontId="21" fillId="12" borderId="139" xfId="0" applyFont="1" applyFill="1" applyBorder="1" applyAlignment="1">
      <alignment horizontal="center" vertical="center" wrapText="1"/>
    </xf>
    <xf numFmtId="0" fontId="20" fillId="12" borderId="195" xfId="51" applyFont="1" applyFill="1" applyBorder="1" applyAlignment="1">
      <alignment horizontal="center" vertical="center" wrapText="1"/>
    </xf>
    <xf numFmtId="0" fontId="20" fillId="12" borderId="184" xfId="51" applyFont="1" applyFill="1" applyBorder="1" applyAlignment="1">
      <alignment horizontal="center" vertical="center" wrapText="1"/>
    </xf>
    <xf numFmtId="0" fontId="21" fillId="12" borderId="188" xfId="0" applyFont="1" applyFill="1" applyBorder="1" applyAlignment="1">
      <alignment horizontal="center" vertical="center" wrapText="1"/>
    </xf>
    <xf numFmtId="0" fontId="21" fillId="12" borderId="138" xfId="0" applyFont="1" applyFill="1" applyBorder="1" applyAlignment="1">
      <alignment horizontal="center" vertical="center" wrapText="1"/>
    </xf>
    <xf numFmtId="0" fontId="72" fillId="10" borderId="0" xfId="0" quotePrefix="1" applyNumberFormat="1" applyFont="1" applyFill="1" applyBorder="1" applyAlignment="1">
      <alignment horizontal="left" wrapText="1"/>
    </xf>
    <xf numFmtId="0" fontId="72" fillId="10" borderId="0" xfId="0" applyNumberFormat="1" applyFont="1" applyFill="1" applyBorder="1" applyAlignment="1">
      <alignment horizontal="left" wrapText="1"/>
    </xf>
    <xf numFmtId="0" fontId="16" fillId="12" borderId="195" xfId="0" applyFont="1" applyFill="1" applyBorder="1" applyAlignment="1">
      <alignment horizontal="center" vertical="center" wrapText="1"/>
    </xf>
    <xf numFmtId="0" fontId="16" fillId="12" borderId="184" xfId="0" applyFont="1" applyFill="1" applyBorder="1" applyAlignment="1">
      <alignment horizontal="center" vertical="center" wrapText="1"/>
    </xf>
    <xf numFmtId="0" fontId="20" fillId="12" borderId="188" xfId="0" applyFont="1" applyFill="1" applyBorder="1" applyAlignment="1">
      <alignment horizontal="center"/>
    </xf>
    <xf numFmtId="0" fontId="20" fillId="12" borderId="186" xfId="0" applyFont="1" applyFill="1" applyBorder="1" applyAlignment="1">
      <alignment horizontal="center"/>
    </xf>
    <xf numFmtId="0" fontId="16" fillId="12" borderId="196" xfId="0" applyFont="1" applyFill="1" applyBorder="1" applyAlignment="1">
      <alignment horizontal="center" vertical="center" wrapText="1"/>
    </xf>
    <xf numFmtId="0" fontId="72" fillId="10" borderId="0" xfId="0" applyFont="1" applyFill="1" applyBorder="1" applyAlignment="1">
      <alignment horizontal="left" wrapText="1"/>
    </xf>
    <xf numFmtId="0" fontId="16" fillId="12" borderId="51" xfId="0" applyFont="1" applyFill="1" applyBorder="1" applyAlignment="1">
      <alignment horizontal="center" vertical="top" wrapText="1"/>
    </xf>
    <xf numFmtId="0" fontId="20" fillId="12" borderId="146" xfId="0" applyFont="1" applyFill="1" applyBorder="1" applyAlignment="1">
      <alignment horizontal="center"/>
    </xf>
    <xf numFmtId="49" fontId="20" fillId="0" borderId="78" xfId="0" applyNumberFormat="1" applyFont="1" applyBorder="1" applyAlignment="1">
      <alignment horizontal="right"/>
    </xf>
    <xf numFmtId="0" fontId="20" fillId="0" borderId="69" xfId="0" applyFont="1" applyBorder="1" applyAlignment="1">
      <alignment horizontal="center" wrapText="1"/>
    </xf>
    <xf numFmtId="0" fontId="20" fillId="0" borderId="77" xfId="0" applyFont="1" applyBorder="1" applyAlignment="1">
      <alignment horizontal="center" wrapText="1"/>
    </xf>
    <xf numFmtId="0" fontId="20" fillId="12" borderId="149" xfId="0" applyFont="1" applyFill="1" applyBorder="1" applyAlignment="1">
      <alignment horizontal="center"/>
    </xf>
    <xf numFmtId="0" fontId="20" fillId="12" borderId="240" xfId="0" applyFont="1" applyFill="1" applyBorder="1" applyAlignment="1">
      <alignment horizontal="center"/>
    </xf>
    <xf numFmtId="0" fontId="16" fillId="12" borderId="318" xfId="0" applyFont="1" applyFill="1" applyBorder="1" applyAlignment="1">
      <alignment horizontal="left"/>
    </xf>
    <xf numFmtId="0" fontId="16" fillId="12" borderId="318" xfId="0" applyFont="1" applyFill="1" applyBorder="1" applyAlignment="1">
      <alignment horizontal="left" wrapText="1"/>
    </xf>
    <xf numFmtId="0" fontId="16" fillId="12" borderId="323" xfId="0" applyFont="1" applyFill="1" applyBorder="1" applyAlignment="1">
      <alignment horizontal="left"/>
    </xf>
    <xf numFmtId="0" fontId="20" fillId="12" borderId="47" xfId="0" applyFont="1" applyFill="1" applyBorder="1" applyAlignment="1">
      <alignment horizontal="center"/>
    </xf>
    <xf numFmtId="0" fontId="20" fillId="12" borderId="31" xfId="0" applyFont="1" applyFill="1" applyBorder="1" applyAlignment="1">
      <alignment horizontal="center"/>
    </xf>
    <xf numFmtId="0" fontId="20" fillId="12" borderId="80" xfId="0" applyFont="1" applyFill="1" applyBorder="1" applyAlignment="1">
      <alignment horizontal="center"/>
    </xf>
    <xf numFmtId="0" fontId="20" fillId="12" borderId="30" xfId="0" applyFont="1" applyFill="1" applyBorder="1" applyAlignment="1">
      <alignment horizontal="center"/>
    </xf>
    <xf numFmtId="0" fontId="20" fillId="12" borderId="7" xfId="51" applyFont="1" applyFill="1" applyBorder="1" applyAlignment="1">
      <alignment horizontal="center" vertical="center" wrapText="1"/>
    </xf>
    <xf numFmtId="0" fontId="20" fillId="0" borderId="8" xfId="51" applyFont="1" applyFill="1" applyBorder="1" applyAlignment="1">
      <alignment horizontal="center" vertical="center" wrapText="1"/>
    </xf>
    <xf numFmtId="0" fontId="20" fillId="12" borderId="12" xfId="51" applyFont="1" applyFill="1" applyBorder="1" applyAlignment="1">
      <alignment horizontal="center" vertical="center" wrapText="1"/>
    </xf>
    <xf numFmtId="0" fontId="20" fillId="12" borderId="9" xfId="51" applyFont="1" applyFill="1" applyBorder="1" applyAlignment="1">
      <alignment horizontal="center" vertical="center" wrapText="1"/>
    </xf>
    <xf numFmtId="0" fontId="20" fillId="12" borderId="3" xfId="51" applyFont="1" applyFill="1" applyBorder="1" applyAlignment="1">
      <alignment horizontal="center" vertical="center" wrapText="1"/>
    </xf>
    <xf numFmtId="0" fontId="20" fillId="12" borderId="4" xfId="51" applyFont="1" applyFill="1" applyBorder="1" applyAlignment="1">
      <alignment horizontal="center" vertical="center" wrapText="1"/>
    </xf>
    <xf numFmtId="0" fontId="20" fillId="12" borderId="5" xfId="51" applyFont="1" applyFill="1" applyBorder="1" applyAlignment="1">
      <alignment horizontal="center" vertical="center" wrapText="1"/>
    </xf>
    <xf numFmtId="0" fontId="20" fillId="0" borderId="1" xfId="51" applyFont="1" applyFill="1" applyBorder="1" applyAlignment="1">
      <alignment horizontal="center" vertical="center" wrapText="1"/>
    </xf>
    <xf numFmtId="0" fontId="20" fillId="12" borderId="2" xfId="51" applyFont="1" applyFill="1" applyBorder="1" applyAlignment="1">
      <alignment horizontal="center" vertical="center" wrapText="1"/>
    </xf>
    <xf numFmtId="0" fontId="20" fillId="12" borderId="294" xfId="51" applyFont="1" applyFill="1" applyBorder="1" applyAlignment="1">
      <alignment horizontal="center" vertical="center" wrapText="1"/>
    </xf>
    <xf numFmtId="0" fontId="20" fillId="0" borderId="239" xfId="51" applyFont="1" applyFill="1" applyBorder="1" applyAlignment="1">
      <alignment horizontal="center" vertical="center" wrapText="1"/>
    </xf>
    <xf numFmtId="0" fontId="20" fillId="12" borderId="295" xfId="51" applyFont="1" applyFill="1" applyBorder="1" applyAlignment="1">
      <alignment horizontal="center" vertical="center" wrapText="1"/>
    </xf>
    <xf numFmtId="0" fontId="20" fillId="12" borderId="136" xfId="51" applyFont="1" applyFill="1" applyBorder="1" applyAlignment="1">
      <alignment horizontal="center" vertical="center" wrapText="1"/>
    </xf>
    <xf numFmtId="0" fontId="20" fillId="0" borderId="237" xfId="51" applyFont="1" applyFill="1" applyBorder="1" applyAlignment="1">
      <alignment horizontal="center" vertical="center" wrapText="1"/>
    </xf>
    <xf numFmtId="0" fontId="20" fillId="12" borderId="127" xfId="51" applyFont="1" applyFill="1" applyBorder="1" applyAlignment="1">
      <alignment horizontal="center" vertical="center" wrapText="1"/>
    </xf>
    <xf numFmtId="0" fontId="20" fillId="12" borderId="237" xfId="51" applyFont="1" applyFill="1" applyBorder="1" applyAlignment="1">
      <alignment horizontal="center" vertical="center" wrapText="1"/>
    </xf>
    <xf numFmtId="0" fontId="72" fillId="10" borderId="1" xfId="51" quotePrefix="1" applyFont="1" applyFill="1" applyBorder="1" applyAlignment="1">
      <alignment horizontal="left" vertical="top" wrapText="1"/>
    </xf>
    <xf numFmtId="0" fontId="72" fillId="10" borderId="0" xfId="51" quotePrefix="1" applyFont="1" applyFill="1" applyBorder="1" applyAlignment="1">
      <alignment horizontal="left" vertical="top" wrapText="1"/>
    </xf>
    <xf numFmtId="0" fontId="72" fillId="10" borderId="3" xfId="51" quotePrefix="1" applyFont="1" applyFill="1" applyBorder="1" applyAlignment="1">
      <alignment horizontal="left" vertical="top" wrapText="1"/>
    </xf>
    <xf numFmtId="0" fontId="20" fillId="12" borderId="1" xfId="51" applyFont="1" applyFill="1" applyBorder="1" applyAlignment="1">
      <alignment horizontal="center" vertical="center" wrapText="1"/>
    </xf>
    <xf numFmtId="0" fontId="20" fillId="12" borderId="8" xfId="51" applyFont="1" applyFill="1" applyBorder="1" applyAlignment="1">
      <alignment horizontal="center" vertical="center" wrapText="1"/>
    </xf>
    <xf numFmtId="0" fontId="6" fillId="13" borderId="7" xfId="0" applyFont="1" applyFill="1" applyBorder="1" applyAlignment="1">
      <alignment horizontal="center" vertical="center" textRotation="90"/>
    </xf>
    <xf numFmtId="0" fontId="6" fillId="13" borderId="8" xfId="0" applyFont="1" applyFill="1" applyBorder="1" applyAlignment="1">
      <alignment horizontal="center" vertical="center" textRotation="90"/>
    </xf>
    <xf numFmtId="0" fontId="6" fillId="13" borderId="12" xfId="0" applyFont="1" applyFill="1" applyBorder="1" applyAlignment="1">
      <alignment horizontal="center" vertical="center" textRotation="90"/>
    </xf>
    <xf numFmtId="0" fontId="6" fillId="12" borderId="31" xfId="0" applyFont="1" applyFill="1" applyBorder="1" applyAlignment="1">
      <alignment horizontal="center"/>
    </xf>
    <xf numFmtId="0" fontId="6" fillId="12" borderId="30" xfId="0" applyFont="1" applyFill="1" applyBorder="1" applyAlignment="1">
      <alignment horizontal="center"/>
    </xf>
    <xf numFmtId="0" fontId="32" fillId="12" borderId="74" xfId="0" applyFont="1" applyFill="1" applyBorder="1" applyAlignment="1">
      <alignment horizontal="center"/>
    </xf>
    <xf numFmtId="0" fontId="72" fillId="10" borderId="0" xfId="0" quotePrefix="1" applyFont="1" applyFill="1" applyBorder="1" applyAlignment="1">
      <alignment horizontal="left" wrapText="1"/>
    </xf>
    <xf numFmtId="0" fontId="58" fillId="5" borderId="52" xfId="0" applyFont="1" applyFill="1" applyBorder="1" applyAlignment="1">
      <alignment horizontal="center"/>
    </xf>
    <xf numFmtId="0" fontId="6" fillId="0" borderId="0" xfId="0" applyFont="1" applyFill="1" applyBorder="1" applyAlignment="1">
      <alignment horizontal="center"/>
    </xf>
    <xf numFmtId="0" fontId="12" fillId="10" borderId="316" xfId="0" applyFont="1" applyFill="1" applyBorder="1" applyAlignment="1">
      <alignment horizontal="center"/>
    </xf>
    <xf numFmtId="0" fontId="12" fillId="10" borderId="303" xfId="0" applyFont="1" applyFill="1" applyBorder="1" applyAlignment="1">
      <alignment horizontal="center"/>
    </xf>
    <xf numFmtId="0" fontId="34" fillId="24" borderId="31" xfId="0" applyFont="1" applyFill="1" applyBorder="1" applyAlignment="1">
      <alignment horizontal="center"/>
    </xf>
    <xf numFmtId="0" fontId="34" fillId="24" borderId="80" xfId="0" applyFont="1" applyFill="1" applyBorder="1" applyAlignment="1">
      <alignment horizontal="center"/>
    </xf>
    <xf numFmtId="0" fontId="34" fillId="24" borderId="30" xfId="0" applyFont="1" applyFill="1" applyBorder="1" applyAlignment="1">
      <alignment horizontal="center"/>
    </xf>
    <xf numFmtId="0" fontId="5" fillId="10" borderId="20" xfId="0" applyFont="1" applyFill="1" applyBorder="1" applyAlignment="1">
      <alignment horizontal="center"/>
    </xf>
    <xf numFmtId="0" fontId="5" fillId="0" borderId="20" xfId="0" applyFont="1" applyBorder="1" applyAlignment="1">
      <alignment horizontal="center"/>
    </xf>
    <xf numFmtId="0" fontId="78" fillId="10" borderId="0" xfId="0" applyFont="1" applyFill="1" applyAlignment="1">
      <alignment horizontal="center"/>
    </xf>
    <xf numFmtId="0" fontId="80" fillId="12" borderId="8" xfId="0" applyFont="1" applyFill="1" applyBorder="1" applyAlignment="1">
      <alignment horizontal="center" vertical="center" wrapText="1"/>
    </xf>
    <xf numFmtId="0" fontId="80" fillId="12" borderId="12" xfId="0" applyFont="1" applyFill="1" applyBorder="1" applyAlignment="1">
      <alignment horizontal="center" vertical="center" wrapText="1"/>
    </xf>
    <xf numFmtId="0" fontId="6" fillId="12" borderId="2" xfId="0" applyFont="1" applyFill="1" applyBorder="1" applyAlignment="1">
      <alignment horizontal="center"/>
    </xf>
    <xf numFmtId="0" fontId="6" fillId="12" borderId="4" xfId="0" applyFont="1" applyFill="1" applyBorder="1" applyAlignment="1">
      <alignment horizontal="center"/>
    </xf>
    <xf numFmtId="0" fontId="6" fillId="12" borderId="1" xfId="0" applyFont="1" applyFill="1" applyBorder="1" applyAlignment="1">
      <alignment horizontal="center"/>
    </xf>
    <xf numFmtId="0" fontId="80" fillId="0" borderId="8" xfId="0" applyFont="1" applyBorder="1" applyAlignment="1">
      <alignment horizontal="center" vertical="center" wrapText="1"/>
    </xf>
    <xf numFmtId="0" fontId="80" fillId="0" borderId="12" xfId="0" applyFont="1" applyBorder="1" applyAlignment="1">
      <alignment horizontal="center" vertical="center" wrapText="1"/>
    </xf>
    <xf numFmtId="0" fontId="86" fillId="0" borderId="31" xfId="0" applyFont="1" applyBorder="1" applyAlignment="1">
      <alignment horizontal="center"/>
    </xf>
    <xf numFmtId="0" fontId="86" fillId="0" borderId="80" xfId="0" applyFont="1" applyBorder="1" applyAlignment="1">
      <alignment horizontal="center"/>
    </xf>
    <xf numFmtId="0" fontId="86" fillId="0" borderId="30" xfId="0" applyFont="1" applyBorder="1" applyAlignment="1">
      <alignment horizontal="center"/>
    </xf>
    <xf numFmtId="0" fontId="6" fillId="15" borderId="31" xfId="0" applyFont="1" applyFill="1" applyBorder="1" applyAlignment="1">
      <alignment horizontal="center"/>
    </xf>
    <xf numFmtId="0" fontId="6" fillId="15" borderId="80" xfId="0" applyFont="1" applyFill="1" applyBorder="1" applyAlignment="1">
      <alignment horizontal="center"/>
    </xf>
    <xf numFmtId="0" fontId="6" fillId="15" borderId="30" xfId="0" applyFont="1" applyFill="1" applyBorder="1" applyAlignment="1">
      <alignment horizontal="center"/>
    </xf>
    <xf numFmtId="0" fontId="5" fillId="12" borderId="31" xfId="0" applyFont="1" applyFill="1" applyBorder="1" applyAlignment="1">
      <alignment horizontal="center"/>
    </xf>
    <xf numFmtId="0" fontId="5" fillId="12" borderId="80" xfId="0" applyFont="1" applyFill="1" applyBorder="1" applyAlignment="1">
      <alignment horizontal="center"/>
    </xf>
    <xf numFmtId="0" fontId="5" fillId="12" borderId="30" xfId="0" applyFont="1" applyFill="1" applyBorder="1" applyAlignment="1">
      <alignment horizontal="center"/>
    </xf>
    <xf numFmtId="0" fontId="85" fillId="10" borderId="0" xfId="0" applyFont="1" applyFill="1" applyAlignment="1">
      <alignment horizontal="center"/>
    </xf>
    <xf numFmtId="0" fontId="6" fillId="12" borderId="0" xfId="0" applyFont="1" applyFill="1" applyBorder="1" applyAlignment="1">
      <alignment horizontal="center"/>
    </xf>
    <xf numFmtId="0" fontId="4" fillId="10" borderId="6" xfId="0" applyFont="1" applyFill="1" applyBorder="1" applyAlignment="1">
      <alignment horizontal="center"/>
    </xf>
    <xf numFmtId="0" fontId="117" fillId="0" borderId="1" xfId="0" applyFont="1" applyFill="1" applyBorder="1" applyAlignment="1">
      <alignment horizontal="left" vertical="center" wrapText="1"/>
    </xf>
    <xf numFmtId="0" fontId="117" fillId="0" borderId="0" xfId="0" applyFont="1" applyFill="1" applyBorder="1" applyAlignment="1">
      <alignment horizontal="left" vertical="center" wrapText="1"/>
    </xf>
    <xf numFmtId="0" fontId="6" fillId="0" borderId="7" xfId="0" applyFont="1" applyBorder="1" applyAlignment="1">
      <alignment horizontal="center" vertical="center"/>
    </xf>
    <xf numFmtId="0" fontId="6" fillId="0" borderId="12" xfId="0" applyFont="1" applyBorder="1" applyAlignment="1">
      <alignment horizontal="center" vertical="center"/>
    </xf>
  </cellXfs>
  <cellStyles count="32965">
    <cellStyle name="_ALG_R2008 (20090324)" xfId="113"/>
    <cellStyle name="_Rapport 2007 (20081231)" xfId="114"/>
    <cellStyle name="12 G. - Style1" xfId="115"/>
    <cellStyle name="12 GI - Style2" xfId="116"/>
    <cellStyle name="14 G - Style3" xfId="117"/>
    <cellStyle name="14 GI - Style4" xfId="118"/>
    <cellStyle name="20 % - Accent1 2" xfId="119"/>
    <cellStyle name="20 % - Accent2 2" xfId="120"/>
    <cellStyle name="20 % - Accent3 2" xfId="121"/>
    <cellStyle name="20 % - Accent4 2" xfId="122"/>
    <cellStyle name="20 % - Accent5 2" xfId="123"/>
    <cellStyle name="20 % - Accent6 2" xfId="124"/>
    <cellStyle name="20% - Accent1" xfId="125"/>
    <cellStyle name="20% - Accent2" xfId="126"/>
    <cellStyle name="20% - Accent3" xfId="127"/>
    <cellStyle name="20% - Accent4" xfId="128"/>
    <cellStyle name="20% - Accent5" xfId="129"/>
    <cellStyle name="20% - Accent6" xfId="130"/>
    <cellStyle name="24 G - Style5" xfId="131"/>
    <cellStyle name="24 GI - Style6" xfId="132"/>
    <cellStyle name="40 % - Accent1 2" xfId="133"/>
    <cellStyle name="40 % - Accent2 2" xfId="134"/>
    <cellStyle name="40 % - Accent3 2" xfId="135"/>
    <cellStyle name="40 % - Accent4 2" xfId="136"/>
    <cellStyle name="40 % - Accent5 2" xfId="137"/>
    <cellStyle name="40 % - Accent6 2" xfId="138"/>
    <cellStyle name="40% - Accent1" xfId="139"/>
    <cellStyle name="40% - Accent2" xfId="140"/>
    <cellStyle name="40% - Accent3" xfId="141"/>
    <cellStyle name="40% - Accent4" xfId="142"/>
    <cellStyle name="40% - Accent5" xfId="143"/>
    <cellStyle name="40% - Accent6" xfId="144"/>
    <cellStyle name="60 % - Accent1 2" xfId="145"/>
    <cellStyle name="60 % - Accent2 2" xfId="146"/>
    <cellStyle name="60 % - Accent3 2" xfId="147"/>
    <cellStyle name="60 % - Accent4 2" xfId="148"/>
    <cellStyle name="60 % - Accent5 2" xfId="149"/>
    <cellStyle name="60 % - Accent6 2" xfId="150"/>
    <cellStyle name="60% - Accent1" xfId="151"/>
    <cellStyle name="60% - Accent2" xfId="152"/>
    <cellStyle name="60% - Accent3" xfId="153"/>
    <cellStyle name="60% - Accent4" xfId="154"/>
    <cellStyle name="60% - Accent5" xfId="155"/>
    <cellStyle name="60% - Accent6" xfId="156"/>
    <cellStyle name="Accent1 - 20%" xfId="157"/>
    <cellStyle name="Accent1 - 40%" xfId="158"/>
    <cellStyle name="Accent1 - 60%" xfId="159"/>
    <cellStyle name="Accent1 2" xfId="160"/>
    <cellStyle name="Accent2 - 20%" xfId="161"/>
    <cellStyle name="Accent2 - 40%" xfId="162"/>
    <cellStyle name="Accent2 - 60%" xfId="163"/>
    <cellStyle name="Accent2 2" xfId="164"/>
    <cellStyle name="Accent3 - 20%" xfId="165"/>
    <cellStyle name="Accent3 - 40%" xfId="166"/>
    <cellStyle name="Accent3 - 60%" xfId="167"/>
    <cellStyle name="Accent3 2" xfId="168"/>
    <cellStyle name="Accent4 - 20%" xfId="169"/>
    <cellStyle name="Accent4 - 40%" xfId="170"/>
    <cellStyle name="Accent4 - 60%" xfId="171"/>
    <cellStyle name="Accent4 2" xfId="172"/>
    <cellStyle name="Accent5 - 20%" xfId="173"/>
    <cellStyle name="Accent5 - 40%" xfId="174"/>
    <cellStyle name="Accent5 - 60%" xfId="175"/>
    <cellStyle name="Accent5 2" xfId="176"/>
    <cellStyle name="Accent6 - 20%" xfId="177"/>
    <cellStyle name="Accent6 - 40%" xfId="178"/>
    <cellStyle name="Accent6 - 60%" xfId="179"/>
    <cellStyle name="Accent6 2" xfId="180"/>
    <cellStyle name="Avertissement 2" xfId="181"/>
    <cellStyle name="B12 - Style3" xfId="182"/>
    <cellStyle name="B12S - Style2" xfId="183"/>
    <cellStyle name="B14W - Style1" xfId="184"/>
    <cellStyle name="Berekening" xfId="185"/>
    <cellStyle name="Berekening 2" xfId="186"/>
    <cellStyle name="Berekening 2 2" xfId="187"/>
    <cellStyle name="Berekening 2 2 2" xfId="188"/>
    <cellStyle name="Berekening 2 2 3" xfId="189"/>
    <cellStyle name="Berekening 2 2 4" xfId="190"/>
    <cellStyle name="Berekening 2 2 5" xfId="191"/>
    <cellStyle name="Berekening 2 2 6" xfId="192"/>
    <cellStyle name="Berekening 2 3" xfId="193"/>
    <cellStyle name="Berekening 2 3 2" xfId="194"/>
    <cellStyle name="Berekening 2 3 3" xfId="195"/>
    <cellStyle name="Berekening 2 3 4" xfId="196"/>
    <cellStyle name="Berekening 2 3 5" xfId="197"/>
    <cellStyle name="Berekening 2 3 6" xfId="198"/>
    <cellStyle name="Berekening 2 4" xfId="199"/>
    <cellStyle name="Berekening 2 5" xfId="200"/>
    <cellStyle name="Berekening 2 6" xfId="201"/>
    <cellStyle name="Berekening 2 7" xfId="202"/>
    <cellStyle name="Berekening 2 8" xfId="203"/>
    <cellStyle name="Berekening 3" xfId="204"/>
    <cellStyle name="Berekening 3 2" xfId="205"/>
    <cellStyle name="Berekening 3 2 2" xfId="206"/>
    <cellStyle name="Berekening 3 2 3" xfId="207"/>
    <cellStyle name="Berekening 3 2 4" xfId="208"/>
    <cellStyle name="Berekening 3 2 5" xfId="209"/>
    <cellStyle name="Berekening 3 2 6" xfId="210"/>
    <cellStyle name="Berekening 3 3" xfId="211"/>
    <cellStyle name="Berekening 3 3 2" xfId="212"/>
    <cellStyle name="Berekening 3 3 3" xfId="213"/>
    <cellStyle name="Berekening 3 3 4" xfId="214"/>
    <cellStyle name="Berekening 3 3 5" xfId="215"/>
    <cellStyle name="Berekening 3 3 6" xfId="216"/>
    <cellStyle name="Berekening 3 4" xfId="217"/>
    <cellStyle name="Berekening 3 5" xfId="218"/>
    <cellStyle name="Berekening 3 6" xfId="219"/>
    <cellStyle name="Berekening 3 7" xfId="220"/>
    <cellStyle name="Berekening 3 8" xfId="221"/>
    <cellStyle name="Berekening 4" xfId="222"/>
    <cellStyle name="Berekening 5" xfId="223"/>
    <cellStyle name="Berekening 6" xfId="224"/>
    <cellStyle name="Berekening 7" xfId="225"/>
    <cellStyle name="Berekening 8" xfId="226"/>
    <cellStyle name="Calcul 2" xfId="227"/>
    <cellStyle name="Calcul 2 2" xfId="228"/>
    <cellStyle name="Calcul 2 2 2" xfId="229"/>
    <cellStyle name="Calcul 2 2 2 2" xfId="230"/>
    <cellStyle name="Calcul 2 2 2 3" xfId="231"/>
    <cellStyle name="Calcul 2 2 2 4" xfId="232"/>
    <cellStyle name="Calcul 2 2 2 5" xfId="233"/>
    <cellStyle name="Calcul 2 2 2 6" xfId="234"/>
    <cellStyle name="Calcul 2 2 3" xfId="235"/>
    <cellStyle name="Calcul 2 2 3 2" xfId="236"/>
    <cellStyle name="Calcul 2 2 3 3" xfId="237"/>
    <cellStyle name="Calcul 2 2 3 4" xfId="238"/>
    <cellStyle name="Calcul 2 2 3 5" xfId="239"/>
    <cellStyle name="Calcul 2 2 3 6" xfId="240"/>
    <cellStyle name="Calcul 2 2 4" xfId="241"/>
    <cellStyle name="Calcul 2 2 5" xfId="242"/>
    <cellStyle name="Calcul 2 2 6" xfId="243"/>
    <cellStyle name="Calcul 2 2 7" xfId="244"/>
    <cellStyle name="Calcul 2 2 8" xfId="245"/>
    <cellStyle name="Calcul 2 3" xfId="246"/>
    <cellStyle name="Calcul 2 3 2" xfId="247"/>
    <cellStyle name="Calcul 2 3 2 2" xfId="248"/>
    <cellStyle name="Calcul 2 3 2 3" xfId="249"/>
    <cellStyle name="Calcul 2 3 2 4" xfId="250"/>
    <cellStyle name="Calcul 2 3 2 5" xfId="251"/>
    <cellStyle name="Calcul 2 3 2 6" xfId="252"/>
    <cellStyle name="Calcul 2 3 3" xfId="253"/>
    <cellStyle name="Calcul 2 3 3 2" xfId="254"/>
    <cellStyle name="Calcul 2 3 3 3" xfId="255"/>
    <cellStyle name="Calcul 2 3 3 4" xfId="256"/>
    <cellStyle name="Calcul 2 3 3 5" xfId="257"/>
    <cellStyle name="Calcul 2 3 3 6" xfId="258"/>
    <cellStyle name="Calcul 2 3 4" xfId="259"/>
    <cellStyle name="Calcul 2 3 5" xfId="260"/>
    <cellStyle name="Calcul 2 3 6" xfId="261"/>
    <cellStyle name="Calcul 2 3 7" xfId="262"/>
    <cellStyle name="Calcul 2 3 8" xfId="263"/>
    <cellStyle name="Calcul 2 4" xfId="264"/>
    <cellStyle name="Calcul 2 5" xfId="265"/>
    <cellStyle name="Calcul 2 6" xfId="266"/>
    <cellStyle name="Calcul 2 7" xfId="267"/>
    <cellStyle name="Calcul 2 8" xfId="268"/>
    <cellStyle name="Cellule liée 2" xfId="269"/>
    <cellStyle name="Comma 2" xfId="270"/>
    <cellStyle name="Comma 2 10" xfId="271"/>
    <cellStyle name="Comma 2 10 2" xfId="32292"/>
    <cellStyle name="Comma 2 11" xfId="272"/>
    <cellStyle name="Comma 2 11 2" xfId="32606"/>
    <cellStyle name="Comma 2 12" xfId="273"/>
    <cellStyle name="Comma 2 12 2" xfId="32700"/>
    <cellStyle name="Comma 2 13" xfId="274"/>
    <cellStyle name="Comma 2 13 2" xfId="32733"/>
    <cellStyle name="Comma 2 14" xfId="275"/>
    <cellStyle name="Comma 2 14 2" xfId="32847"/>
    <cellStyle name="Comma 2 2" xfId="276"/>
    <cellStyle name="Comma 2 3" xfId="277"/>
    <cellStyle name="Comma 2 3 2" xfId="278"/>
    <cellStyle name="Comma 2 3 2 2" xfId="32386"/>
    <cellStyle name="Comma 2 3 3" xfId="279"/>
    <cellStyle name="Comma 2 3 3 2" xfId="32467"/>
    <cellStyle name="Comma 2 3 4" xfId="280"/>
    <cellStyle name="Comma 2 3 4 2" xfId="32571"/>
    <cellStyle name="Comma 2 3 5" xfId="281"/>
    <cellStyle name="Comma 2 3 5 2" xfId="32563"/>
    <cellStyle name="Comma 2 3 6" xfId="282"/>
    <cellStyle name="Comma 2 3 6 2" xfId="32684"/>
    <cellStyle name="Comma 2 3 7" xfId="283"/>
    <cellStyle name="Comma 2 3 7 2" xfId="32765"/>
    <cellStyle name="Comma 2 3 8" xfId="284"/>
    <cellStyle name="Comma 2 3 8 2" xfId="32839"/>
    <cellStyle name="Comma 2 3 9" xfId="285"/>
    <cellStyle name="Comma 2 3 9 2" xfId="32911"/>
    <cellStyle name="Comma 2 4" xfId="286"/>
    <cellStyle name="Comma 2 5" xfId="287"/>
    <cellStyle name="Comma 2 6" xfId="288"/>
    <cellStyle name="Comma 2 6 2" xfId="32208"/>
    <cellStyle name="Comma 2 7" xfId="289"/>
    <cellStyle name="Comma 2 7 2" xfId="32274"/>
    <cellStyle name="Comma 2 8" xfId="290"/>
    <cellStyle name="Comma 2 8 2" xfId="32317"/>
    <cellStyle name="Comma 2 9" xfId="291"/>
    <cellStyle name="Comma 2 9 2" xfId="32498"/>
    <cellStyle name="Comma 3" xfId="292"/>
    <cellStyle name="Comma 3 2" xfId="293"/>
    <cellStyle name="Comma 3 2 2" xfId="294"/>
    <cellStyle name="Comma 3 2 2 2" xfId="32424"/>
    <cellStyle name="Comma 3 2 3" xfId="32337"/>
    <cellStyle name="Comma 3 3" xfId="295"/>
    <cellStyle name="Comma 3 3 2" xfId="296"/>
    <cellStyle name="Comma 3 3 2 2" xfId="32433"/>
    <cellStyle name="Comma 3 3 3" xfId="32350"/>
    <cellStyle name="Comma 3 4" xfId="297"/>
    <cellStyle name="Comma 3 4 2" xfId="32387"/>
    <cellStyle name="Comma 3 5" xfId="32214"/>
    <cellStyle name="Comma 4" xfId="298"/>
    <cellStyle name="Comma 5" xfId="299"/>
    <cellStyle name="Comma 6" xfId="300"/>
    <cellStyle name="Comma 7" xfId="301"/>
    <cellStyle name="Comma 7 2" xfId="302"/>
    <cellStyle name="Comma 7 3" xfId="303"/>
    <cellStyle name="Comma 7 3 2" xfId="304"/>
    <cellStyle name="Comma 7 3 2 2" xfId="32388"/>
    <cellStyle name="Comma 7 3 3" xfId="32220"/>
    <cellStyle name="Commentaire 2" xfId="305"/>
    <cellStyle name="Commentaire 2 10" xfId="306"/>
    <cellStyle name="Commentaire 2 11" xfId="32197"/>
    <cellStyle name="Commentaire 2 2" xfId="307"/>
    <cellStyle name="Commentaire 2 2 2" xfId="308"/>
    <cellStyle name="Commentaire 2 2 2 2" xfId="309"/>
    <cellStyle name="Commentaire 2 2 2 3" xfId="310"/>
    <cellStyle name="Commentaire 2 2 2 4" xfId="311"/>
    <cellStyle name="Commentaire 2 2 2 5" xfId="312"/>
    <cellStyle name="Commentaire 2 2 2 6" xfId="313"/>
    <cellStyle name="Commentaire 2 2 3" xfId="314"/>
    <cellStyle name="Commentaire 2 2 3 2" xfId="315"/>
    <cellStyle name="Commentaire 2 2 3 3" xfId="316"/>
    <cellStyle name="Commentaire 2 2 3 4" xfId="317"/>
    <cellStyle name="Commentaire 2 2 3 5" xfId="318"/>
    <cellStyle name="Commentaire 2 2 3 6" xfId="319"/>
    <cellStyle name="Commentaire 2 2 4" xfId="320"/>
    <cellStyle name="Commentaire 2 2 5" xfId="321"/>
    <cellStyle name="Commentaire 2 2 6" xfId="322"/>
    <cellStyle name="Commentaire 2 2 7" xfId="323"/>
    <cellStyle name="Commentaire 2 2 8" xfId="324"/>
    <cellStyle name="Commentaire 2 3" xfId="325"/>
    <cellStyle name="Commentaire 2 3 2" xfId="326"/>
    <cellStyle name="Commentaire 2 3 2 2" xfId="327"/>
    <cellStyle name="Commentaire 2 3 2 3" xfId="328"/>
    <cellStyle name="Commentaire 2 3 2 4" xfId="329"/>
    <cellStyle name="Commentaire 2 3 2 5" xfId="330"/>
    <cellStyle name="Commentaire 2 3 2 6" xfId="331"/>
    <cellStyle name="Commentaire 2 3 3" xfId="332"/>
    <cellStyle name="Commentaire 2 3 3 2" xfId="333"/>
    <cellStyle name="Commentaire 2 3 3 3" xfId="334"/>
    <cellStyle name="Commentaire 2 3 3 4" xfId="335"/>
    <cellStyle name="Commentaire 2 3 3 5" xfId="336"/>
    <cellStyle name="Commentaire 2 3 3 6" xfId="337"/>
    <cellStyle name="Commentaire 2 3 4" xfId="338"/>
    <cellStyle name="Commentaire 2 3 5" xfId="339"/>
    <cellStyle name="Commentaire 2 3 6" xfId="340"/>
    <cellStyle name="Commentaire 2 3 7" xfId="341"/>
    <cellStyle name="Commentaire 2 3 8" xfId="342"/>
    <cellStyle name="Commentaire 2 4" xfId="343"/>
    <cellStyle name="Commentaire 2 5" xfId="344"/>
    <cellStyle name="Commentaire 2 6" xfId="345"/>
    <cellStyle name="Commentaire 2 7" xfId="346"/>
    <cellStyle name="Commentaire 2 8" xfId="347"/>
    <cellStyle name="Commentaire 2 9" xfId="348"/>
    <cellStyle name="Controlecel" xfId="349"/>
    <cellStyle name="Emphasis 1" xfId="350"/>
    <cellStyle name="Emphasis 2" xfId="351"/>
    <cellStyle name="Emphasis 3" xfId="352"/>
    <cellStyle name="Entrée 2" xfId="353"/>
    <cellStyle name="Entrée 2 2" xfId="354"/>
    <cellStyle name="Entrée 2 2 2" xfId="355"/>
    <cellStyle name="Entrée 2 2 2 2" xfId="356"/>
    <cellStyle name="Entrée 2 2 2 3" xfId="357"/>
    <cellStyle name="Entrée 2 2 2 4" xfId="358"/>
    <cellStyle name="Entrée 2 2 2 5" xfId="359"/>
    <cellStyle name="Entrée 2 2 2 6" xfId="360"/>
    <cellStyle name="Entrée 2 2 3" xfId="361"/>
    <cellStyle name="Entrée 2 2 3 2" xfId="362"/>
    <cellStyle name="Entrée 2 2 3 3" xfId="363"/>
    <cellStyle name="Entrée 2 2 3 4" xfId="364"/>
    <cellStyle name="Entrée 2 2 3 5" xfId="365"/>
    <cellStyle name="Entrée 2 2 3 6" xfId="366"/>
    <cellStyle name="Entrée 2 2 4" xfId="367"/>
    <cellStyle name="Entrée 2 2 5" xfId="368"/>
    <cellStyle name="Entrée 2 2 6" xfId="369"/>
    <cellStyle name="Entrée 2 2 7" xfId="370"/>
    <cellStyle name="Entrée 2 2 8" xfId="371"/>
    <cellStyle name="Entrée 2 3" xfId="372"/>
    <cellStyle name="Entrée 2 3 2" xfId="373"/>
    <cellStyle name="Entrée 2 3 2 2" xfId="374"/>
    <cellStyle name="Entrée 2 3 2 3" xfId="375"/>
    <cellStyle name="Entrée 2 3 2 4" xfId="376"/>
    <cellStyle name="Entrée 2 3 2 5" xfId="377"/>
    <cellStyle name="Entrée 2 3 2 6" xfId="378"/>
    <cellStyle name="Entrée 2 3 3" xfId="379"/>
    <cellStyle name="Entrée 2 3 3 2" xfId="380"/>
    <cellStyle name="Entrée 2 3 3 3" xfId="381"/>
    <cellStyle name="Entrée 2 3 3 4" xfId="382"/>
    <cellStyle name="Entrée 2 3 3 5" xfId="383"/>
    <cellStyle name="Entrée 2 3 3 6" xfId="384"/>
    <cellStyle name="Entrée 2 3 4" xfId="385"/>
    <cellStyle name="Entrée 2 3 5" xfId="386"/>
    <cellStyle name="Entrée 2 3 6" xfId="387"/>
    <cellStyle name="Entrée 2 3 7" xfId="388"/>
    <cellStyle name="Entrée 2 3 8" xfId="389"/>
    <cellStyle name="Entrée 2 4" xfId="390"/>
    <cellStyle name="Entrée 2 5" xfId="391"/>
    <cellStyle name="Entrée 2 6" xfId="392"/>
    <cellStyle name="Entrée 2 7" xfId="393"/>
    <cellStyle name="Entrée 2 8" xfId="394"/>
    <cellStyle name="Euro" xfId="5"/>
    <cellStyle name="Euro 10" xfId="395"/>
    <cellStyle name="Euro 11" xfId="396"/>
    <cellStyle name="Euro 12" xfId="397"/>
    <cellStyle name="Euro 13" xfId="398"/>
    <cellStyle name="Euro 14" xfId="399"/>
    <cellStyle name="Euro 15" xfId="400"/>
    <cellStyle name="Euro 16" xfId="401"/>
    <cellStyle name="Euro 17" xfId="402"/>
    <cellStyle name="Euro 18" xfId="403"/>
    <cellStyle name="Euro 19" xfId="404"/>
    <cellStyle name="Euro 2" xfId="405"/>
    <cellStyle name="Euro 20" xfId="406"/>
    <cellStyle name="Euro 21" xfId="407"/>
    <cellStyle name="Euro 22" xfId="408"/>
    <cellStyle name="Euro 23" xfId="409"/>
    <cellStyle name="Euro 24" xfId="410"/>
    <cellStyle name="Euro 25" xfId="411"/>
    <cellStyle name="Euro 26" xfId="412"/>
    <cellStyle name="Euro 27" xfId="413"/>
    <cellStyle name="Euro 28" xfId="414"/>
    <cellStyle name="Euro 29" xfId="415"/>
    <cellStyle name="Euro 3" xfId="416"/>
    <cellStyle name="Euro 30" xfId="417"/>
    <cellStyle name="Euro 31" xfId="418"/>
    <cellStyle name="Euro 32" xfId="419"/>
    <cellStyle name="Euro 33" xfId="420"/>
    <cellStyle name="Euro 34" xfId="421"/>
    <cellStyle name="Euro 35" xfId="422"/>
    <cellStyle name="Euro 36" xfId="423"/>
    <cellStyle name="Euro 37" xfId="424"/>
    <cellStyle name="Euro 38" xfId="425"/>
    <cellStyle name="Euro 39" xfId="426"/>
    <cellStyle name="Euro 4" xfId="427"/>
    <cellStyle name="Euro 40" xfId="428"/>
    <cellStyle name="Euro 41" xfId="429"/>
    <cellStyle name="Euro 5" xfId="430"/>
    <cellStyle name="Euro 6" xfId="431"/>
    <cellStyle name="Euro 7" xfId="432"/>
    <cellStyle name="Euro 8" xfId="433"/>
    <cellStyle name="Euro 9" xfId="434"/>
    <cellStyle name="Gekoppelde cel" xfId="435"/>
    <cellStyle name="Goed" xfId="436"/>
    <cellStyle name="Insatisfaisant 2" xfId="437"/>
    <cellStyle name="Invoer" xfId="438"/>
    <cellStyle name="Invoer 2" xfId="439"/>
    <cellStyle name="Invoer 2 2" xfId="440"/>
    <cellStyle name="Invoer 2 2 2" xfId="441"/>
    <cellStyle name="Invoer 2 2 3" xfId="442"/>
    <cellStyle name="Invoer 2 2 4" xfId="443"/>
    <cellStyle name="Invoer 2 2 5" xfId="444"/>
    <cellStyle name="Invoer 2 2 6" xfId="445"/>
    <cellStyle name="Invoer 2 3" xfId="446"/>
    <cellStyle name="Invoer 2 3 2" xfId="447"/>
    <cellStyle name="Invoer 2 3 3" xfId="448"/>
    <cellStyle name="Invoer 2 3 4" xfId="449"/>
    <cellStyle name="Invoer 2 3 5" xfId="450"/>
    <cellStyle name="Invoer 2 3 6" xfId="451"/>
    <cellStyle name="Invoer 2 4" xfId="452"/>
    <cellStyle name="Invoer 2 5" xfId="453"/>
    <cellStyle name="Invoer 2 6" xfId="454"/>
    <cellStyle name="Invoer 2 7" xfId="455"/>
    <cellStyle name="Invoer 2 8" xfId="456"/>
    <cellStyle name="Invoer 3" xfId="457"/>
    <cellStyle name="Invoer 3 2" xfId="458"/>
    <cellStyle name="Invoer 3 2 2" xfId="459"/>
    <cellStyle name="Invoer 3 2 3" xfId="460"/>
    <cellStyle name="Invoer 3 2 4" xfId="461"/>
    <cellStyle name="Invoer 3 2 5" xfId="462"/>
    <cellStyle name="Invoer 3 2 6" xfId="463"/>
    <cellStyle name="Invoer 3 3" xfId="464"/>
    <cellStyle name="Invoer 3 3 2" xfId="465"/>
    <cellStyle name="Invoer 3 3 3" xfId="466"/>
    <cellStyle name="Invoer 3 3 4" xfId="467"/>
    <cellStyle name="Invoer 3 3 5" xfId="468"/>
    <cellStyle name="Invoer 3 3 6" xfId="469"/>
    <cellStyle name="Invoer 3 4" xfId="470"/>
    <cellStyle name="Invoer 3 5" xfId="471"/>
    <cellStyle name="Invoer 3 6" xfId="472"/>
    <cellStyle name="Invoer 3 7" xfId="473"/>
    <cellStyle name="Invoer 3 8" xfId="474"/>
    <cellStyle name="Invoer 4" xfId="475"/>
    <cellStyle name="Invoer 5" xfId="476"/>
    <cellStyle name="Invoer 6" xfId="477"/>
    <cellStyle name="Invoer 7" xfId="478"/>
    <cellStyle name="Invoer 8" xfId="479"/>
    <cellStyle name="Komma 2" xfId="6"/>
    <cellStyle name="Komma 2 10" xfId="106"/>
    <cellStyle name="Komma 2 11" xfId="32919"/>
    <cellStyle name="Komma 2 12" xfId="60"/>
    <cellStyle name="Komma 2 2" xfId="65"/>
    <cellStyle name="Komma 2 3" xfId="76"/>
    <cellStyle name="Komma 2 4" xfId="81"/>
    <cellStyle name="Komma 2 5" xfId="86"/>
    <cellStyle name="Komma 2 6" xfId="91"/>
    <cellStyle name="Komma 2 7" xfId="95"/>
    <cellStyle name="Komma 2 8" xfId="99"/>
    <cellStyle name="Komma 2 9" xfId="103"/>
    <cellStyle name="Kop 1" xfId="480"/>
    <cellStyle name="Kop 2" xfId="481"/>
    <cellStyle name="Kop 3" xfId="482"/>
    <cellStyle name="Kop 3 2" xfId="483"/>
    <cellStyle name="Kop 3 2 2" xfId="484"/>
    <cellStyle name="Kop 3 3" xfId="485"/>
    <cellStyle name="Kop 3 3 2" xfId="486"/>
    <cellStyle name="Kop 3 4" xfId="487"/>
    <cellStyle name="Kop 3 4 2" xfId="488"/>
    <cellStyle name="Kop 3 5" xfId="489"/>
    <cellStyle name="Kop 4" xfId="490"/>
    <cellStyle name="Lien hypertexte" xfId="1" builtinId="8"/>
    <cellStyle name="Milliers" xfId="2" builtinId="3"/>
    <cellStyle name="Milliers 10" xfId="491"/>
    <cellStyle name="Milliers 10 2" xfId="492"/>
    <cellStyle name="Milliers 10 2 2" xfId="32434"/>
    <cellStyle name="Milliers 10 3" xfId="32352"/>
    <cellStyle name="Milliers 11" xfId="493"/>
    <cellStyle name="Milliers 12" xfId="494"/>
    <cellStyle name="Milliers 13" xfId="495"/>
    <cellStyle name="Milliers 13 2" xfId="32202"/>
    <cellStyle name="Milliers 14" xfId="61"/>
    <cellStyle name="Milliers 15" xfId="7"/>
    <cellStyle name="Milliers 2" xfId="496"/>
    <cellStyle name="Milliers 2 10" xfId="497"/>
    <cellStyle name="Milliers 2 10 2" xfId="498"/>
    <cellStyle name="Milliers 2 10 2 2" xfId="32389"/>
    <cellStyle name="Milliers 2 10 3" xfId="32234"/>
    <cellStyle name="Milliers 2 11" xfId="499"/>
    <cellStyle name="Milliers 2 11 2" xfId="500"/>
    <cellStyle name="Milliers 2 11 2 2" xfId="32390"/>
    <cellStyle name="Milliers 2 11 3" xfId="32217"/>
    <cellStyle name="Milliers 2 12" xfId="501"/>
    <cellStyle name="Milliers 2 12 2" xfId="502"/>
    <cellStyle name="Milliers 2 12 2 2" xfId="32391"/>
    <cellStyle name="Milliers 2 12 3" xfId="32229"/>
    <cellStyle name="Milliers 2 13" xfId="503"/>
    <cellStyle name="Milliers 2 13 2" xfId="504"/>
    <cellStyle name="Milliers 2 13 2 2" xfId="32392"/>
    <cellStyle name="Milliers 2 13 3" xfId="32203"/>
    <cellStyle name="Milliers 2 14" xfId="505"/>
    <cellStyle name="Milliers 2 14 2" xfId="506"/>
    <cellStyle name="Milliers 2 14 2 2" xfId="32393"/>
    <cellStyle name="Milliers 2 14 3" xfId="32232"/>
    <cellStyle name="Milliers 2 15" xfId="507"/>
    <cellStyle name="Milliers 2 15 2" xfId="508"/>
    <cellStyle name="Milliers 2 15 2 2" xfId="32394"/>
    <cellStyle name="Milliers 2 15 3" xfId="32224"/>
    <cellStyle name="Milliers 2 16" xfId="509"/>
    <cellStyle name="Milliers 2 16 2" xfId="510"/>
    <cellStyle name="Milliers 2 16 2 2" xfId="32395"/>
    <cellStyle name="Milliers 2 16 3" xfId="32209"/>
    <cellStyle name="Milliers 2 17" xfId="511"/>
    <cellStyle name="Milliers 2 17 2" xfId="512"/>
    <cellStyle name="Milliers 2 17 2 2" xfId="32396"/>
    <cellStyle name="Milliers 2 17 3" xfId="32235"/>
    <cellStyle name="Milliers 2 18" xfId="513"/>
    <cellStyle name="Milliers 2 18 2" xfId="514"/>
    <cellStyle name="Milliers 2 18 2 2" xfId="32397"/>
    <cellStyle name="Milliers 2 18 3" xfId="32205"/>
    <cellStyle name="Milliers 2 19" xfId="515"/>
    <cellStyle name="Milliers 2 19 2" xfId="516"/>
    <cellStyle name="Milliers 2 19 2 2" xfId="32398"/>
    <cellStyle name="Milliers 2 19 3" xfId="32218"/>
    <cellStyle name="Milliers 2 2" xfId="517"/>
    <cellStyle name="Milliers 2 2 10" xfId="32237"/>
    <cellStyle name="Milliers 2 2 2" xfId="518"/>
    <cellStyle name="Milliers 2 2 3" xfId="519"/>
    <cellStyle name="Milliers 2 2 4" xfId="520"/>
    <cellStyle name="Milliers 2 2 5" xfId="521"/>
    <cellStyle name="Milliers 2 2 6" xfId="522"/>
    <cellStyle name="Milliers 2 2 7" xfId="523"/>
    <cellStyle name="Milliers 2 2 8" xfId="524"/>
    <cellStyle name="Milliers 2 2 9" xfId="525"/>
    <cellStyle name="Milliers 2 20" xfId="526"/>
    <cellStyle name="Milliers 2 20 2" xfId="527"/>
    <cellStyle name="Milliers 2 20 2 2" xfId="32399"/>
    <cellStyle name="Milliers 2 20 3" xfId="32230"/>
    <cellStyle name="Milliers 2 21" xfId="528"/>
    <cellStyle name="Milliers 2 21 2" xfId="529"/>
    <cellStyle name="Milliers 2 21 2 2" xfId="32400"/>
    <cellStyle name="Milliers 2 21 3" xfId="32222"/>
    <cellStyle name="Milliers 2 22" xfId="530"/>
    <cellStyle name="Milliers 2 22 2" xfId="32242"/>
    <cellStyle name="Milliers 2 23" xfId="531"/>
    <cellStyle name="Milliers 2 23 2" xfId="32319"/>
    <cellStyle name="Milliers 2 24" xfId="532"/>
    <cellStyle name="Milliers 2 24 2" xfId="32541"/>
    <cellStyle name="Milliers 2 25" xfId="533"/>
    <cellStyle name="Milliers 2 25 2" xfId="32321"/>
    <cellStyle name="Milliers 2 26" xfId="534"/>
    <cellStyle name="Milliers 2 26 2" xfId="32604"/>
    <cellStyle name="Milliers 2 27" xfId="535"/>
    <cellStyle name="Milliers 2 27 2" xfId="32625"/>
    <cellStyle name="Milliers 2 28" xfId="536"/>
    <cellStyle name="Milliers 2 28 2" xfId="32779"/>
    <cellStyle name="Milliers 2 29" xfId="537"/>
    <cellStyle name="Milliers 2 29 2" xfId="32607"/>
    <cellStyle name="Milliers 2 3" xfId="538"/>
    <cellStyle name="Milliers 2 3 2" xfId="539"/>
    <cellStyle name="Milliers 2 3 2 2" xfId="32401"/>
    <cellStyle name="Milliers 2 3 3" xfId="32211"/>
    <cellStyle name="Milliers 2 4" xfId="540"/>
    <cellStyle name="Milliers 2 4 2" xfId="541"/>
    <cellStyle name="Milliers 2 4 2 2" xfId="32402"/>
    <cellStyle name="Milliers 2 4 3" xfId="32207"/>
    <cellStyle name="Milliers 2 5" xfId="542"/>
    <cellStyle name="Milliers 2 5 2" xfId="543"/>
    <cellStyle name="Milliers 2 5 2 2" xfId="32403"/>
    <cellStyle name="Milliers 2 5 3" xfId="32215"/>
    <cellStyle name="Milliers 2 6" xfId="544"/>
    <cellStyle name="Milliers 2 6 2" xfId="545"/>
    <cellStyle name="Milliers 2 6 2 2" xfId="32404"/>
    <cellStyle name="Milliers 2 6 3" xfId="32216"/>
    <cellStyle name="Milliers 2 7" xfId="546"/>
    <cellStyle name="Milliers 2 7 2" xfId="547"/>
    <cellStyle name="Milliers 2 7 2 2" xfId="32405"/>
    <cellStyle name="Milliers 2 7 3" xfId="32212"/>
    <cellStyle name="Milliers 2 8" xfId="548"/>
    <cellStyle name="Milliers 2 8 2" xfId="549"/>
    <cellStyle name="Milliers 2 8 2 2" xfId="32406"/>
    <cellStyle name="Milliers 2 8 3" xfId="32228"/>
    <cellStyle name="Milliers 2 9" xfId="550"/>
    <cellStyle name="Milliers 2 9 2" xfId="551"/>
    <cellStyle name="Milliers 2 9 2 2" xfId="32407"/>
    <cellStyle name="Milliers 2 9 3" xfId="32227"/>
    <cellStyle name="Milliers 3" xfId="552"/>
    <cellStyle name="Milliers 3 2" xfId="553"/>
    <cellStyle name="Milliers 3 2 2" xfId="32408"/>
    <cellStyle name="Milliers 3 3" xfId="32198"/>
    <cellStyle name="Milliers 4" xfId="554"/>
    <cellStyle name="Milliers 4 2" xfId="555"/>
    <cellStyle name="Milliers 4 2 2" xfId="32409"/>
    <cellStyle name="Milliers 4 3" xfId="32221"/>
    <cellStyle name="Milliers 5" xfId="556"/>
    <cellStyle name="Milliers 5 2" xfId="557"/>
    <cellStyle name="Milliers 5 2 2" xfId="32410"/>
    <cellStyle name="Milliers 5 3" xfId="558"/>
    <cellStyle name="Milliers 5 3 2" xfId="29735"/>
    <cellStyle name="Milliers 5 4" xfId="29650"/>
    <cellStyle name="Milliers 6" xfId="559"/>
    <cellStyle name="Milliers 6 2" xfId="560"/>
    <cellStyle name="Milliers 6 2 2" xfId="32411"/>
    <cellStyle name="Milliers 6 3" xfId="32213"/>
    <cellStyle name="Milliers 7" xfId="561"/>
    <cellStyle name="Milliers 7 2" xfId="562"/>
    <cellStyle name="Milliers 7 2 2" xfId="32422"/>
    <cellStyle name="Milliers 7 3" xfId="32223"/>
    <cellStyle name="Milliers 8" xfId="563"/>
    <cellStyle name="Milliers 8 2" xfId="564"/>
    <cellStyle name="Milliers 8 2 2" xfId="32423"/>
    <cellStyle name="Milliers 8 3" xfId="32336"/>
    <cellStyle name="Milliers 9" xfId="565"/>
    <cellStyle name="Milliers 9 2" xfId="566"/>
    <cellStyle name="Milliers 9 2 2" xfId="32428"/>
    <cellStyle name="Milliers 9 3" xfId="32345"/>
    <cellStyle name="Monétaire 2" xfId="567"/>
    <cellStyle name="Monétaire 2 2" xfId="32200"/>
    <cellStyle name="Neutraal" xfId="568"/>
    <cellStyle name="Neutre 2" xfId="569"/>
    <cellStyle name="Normal" xfId="0" builtinId="0"/>
    <cellStyle name="Normal 10" xfId="570"/>
    <cellStyle name="Normal 100" xfId="571"/>
    <cellStyle name="Normal 101" xfId="572"/>
    <cellStyle name="Normal 102" xfId="573"/>
    <cellStyle name="Normal 103" xfId="574"/>
    <cellStyle name="Normal 104" xfId="575"/>
    <cellStyle name="Normal 105" xfId="576"/>
    <cellStyle name="Normal 106" xfId="577"/>
    <cellStyle name="Normal 107" xfId="578"/>
    <cellStyle name="Normal 108" xfId="579"/>
    <cellStyle name="Normal 109" xfId="580"/>
    <cellStyle name="Normal 11" xfId="581"/>
    <cellStyle name="Normal 11 2" xfId="582"/>
    <cellStyle name="Normal 11 2 2" xfId="583"/>
    <cellStyle name="Normal 11 2 2 2" xfId="32412"/>
    <cellStyle name="Normal 11 2 3" xfId="32199"/>
    <cellStyle name="Normal 110" xfId="584"/>
    <cellStyle name="Normal 111" xfId="585"/>
    <cellStyle name="Normal 112" xfId="586"/>
    <cellStyle name="Normal 113" xfId="587"/>
    <cellStyle name="Normal 114" xfId="588"/>
    <cellStyle name="Normal 115" xfId="589"/>
    <cellStyle name="Normal 116" xfId="590"/>
    <cellStyle name="Normal 117" xfId="591"/>
    <cellStyle name="Normal 118" xfId="592"/>
    <cellStyle name="Normal 119" xfId="593"/>
    <cellStyle name="Normal 12" xfId="594"/>
    <cellStyle name="Normal 12 2" xfId="595"/>
    <cellStyle name="Normal 120" xfId="596"/>
    <cellStyle name="Normal 121" xfId="597"/>
    <cellStyle name="Normal 122" xfId="598"/>
    <cellStyle name="Normal 123" xfId="599"/>
    <cellStyle name="Normal 124" xfId="600"/>
    <cellStyle name="Normal 125" xfId="601"/>
    <cellStyle name="Normal 126" xfId="602"/>
    <cellStyle name="Normal 127" xfId="603"/>
    <cellStyle name="Normal 128" xfId="604"/>
    <cellStyle name="Normal 129" xfId="605"/>
    <cellStyle name="Normal 13" xfId="606"/>
    <cellStyle name="Normal 13 10" xfId="607"/>
    <cellStyle name="Normal 13 10 2" xfId="30448"/>
    <cellStyle name="Normal 13 11" xfId="608"/>
    <cellStyle name="Normal 13 11 2" xfId="30530"/>
    <cellStyle name="Normal 13 12" xfId="609"/>
    <cellStyle name="Normal 13 12 2" xfId="30612"/>
    <cellStyle name="Normal 13 13" xfId="610"/>
    <cellStyle name="Normal 13 13 2" xfId="30694"/>
    <cellStyle name="Normal 13 14" xfId="611"/>
    <cellStyle name="Normal 13 14 2" xfId="30776"/>
    <cellStyle name="Normal 13 15" xfId="612"/>
    <cellStyle name="Normal 13 15 2" xfId="30858"/>
    <cellStyle name="Normal 13 16" xfId="613"/>
    <cellStyle name="Normal 13 16 2" xfId="30938"/>
    <cellStyle name="Normal 13 17" xfId="614"/>
    <cellStyle name="Normal 13 17 2" xfId="31022"/>
    <cellStyle name="Normal 13 18" xfId="615"/>
    <cellStyle name="Normal 13 18 2" xfId="31102"/>
    <cellStyle name="Normal 13 19" xfId="616"/>
    <cellStyle name="Normal 13 19 2" xfId="31176"/>
    <cellStyle name="Normal 13 2" xfId="617"/>
    <cellStyle name="Normal 13 2 2" xfId="29737"/>
    <cellStyle name="Normal 13 20" xfId="618"/>
    <cellStyle name="Normal 13 20 2" xfId="31264"/>
    <cellStyle name="Normal 13 21" xfId="619"/>
    <cellStyle name="Normal 13 21 2" xfId="31309"/>
    <cellStyle name="Normal 13 22" xfId="620"/>
    <cellStyle name="Normal 13 22 2" xfId="31423"/>
    <cellStyle name="Normal 13 23" xfId="621"/>
    <cellStyle name="Normal 13 23 2" xfId="31506"/>
    <cellStyle name="Normal 13 24" xfId="622"/>
    <cellStyle name="Normal 13 24 2" xfId="31550"/>
    <cellStyle name="Normal 13 25" xfId="623"/>
    <cellStyle name="Normal 13 25 2" xfId="31679"/>
    <cellStyle name="Normal 13 26" xfId="624"/>
    <cellStyle name="Normal 13 26 2" xfId="31761"/>
    <cellStyle name="Normal 13 27" xfId="625"/>
    <cellStyle name="Normal 13 27 2" xfId="31842"/>
    <cellStyle name="Normal 13 28" xfId="626"/>
    <cellStyle name="Normal 13 28 2" xfId="31917"/>
    <cellStyle name="Normal 13 29" xfId="627"/>
    <cellStyle name="Normal 13 29 2" xfId="31957"/>
    <cellStyle name="Normal 13 3" xfId="628"/>
    <cellStyle name="Normal 13 3 2" xfId="29824"/>
    <cellStyle name="Normal 13 30" xfId="629"/>
    <cellStyle name="Normal 13 30 2" xfId="32078"/>
    <cellStyle name="Normal 13 31" xfId="630"/>
    <cellStyle name="Normal 13 31 2" xfId="32116"/>
    <cellStyle name="Normal 13 32" xfId="631"/>
    <cellStyle name="Normal 13 33" xfId="632"/>
    <cellStyle name="Normal 13 34" xfId="29651"/>
    <cellStyle name="Normal 13 4" xfId="633"/>
    <cellStyle name="Normal 13 4 2" xfId="29938"/>
    <cellStyle name="Normal 13 5" xfId="634"/>
    <cellStyle name="Normal 13 5 2" xfId="30031"/>
    <cellStyle name="Normal 13 6" xfId="635"/>
    <cellStyle name="Normal 13 6 2" xfId="30112"/>
    <cellStyle name="Normal 13 7" xfId="636"/>
    <cellStyle name="Normal 13 7 2" xfId="30202"/>
    <cellStyle name="Normal 13 8" xfId="637"/>
    <cellStyle name="Normal 13 8 2" xfId="30284"/>
    <cellStyle name="Normal 13 9" xfId="638"/>
    <cellStyle name="Normal 13 9 2" xfId="30357"/>
    <cellStyle name="Normal 130" xfId="639"/>
    <cellStyle name="Normal 131" xfId="640"/>
    <cellStyle name="Normal 132" xfId="641"/>
    <cellStyle name="Normal 133" xfId="642"/>
    <cellStyle name="Normal 134" xfId="643"/>
    <cellStyle name="Normal 135" xfId="644"/>
    <cellStyle name="Normal 136" xfId="645"/>
    <cellStyle name="Normal 137" xfId="646"/>
    <cellStyle name="Normal 138" xfId="647"/>
    <cellStyle name="Normal 139" xfId="648"/>
    <cellStyle name="Normal 14" xfId="649"/>
    <cellStyle name="Normal 14 10" xfId="650"/>
    <cellStyle name="Normal 14 10 2" xfId="30447"/>
    <cellStyle name="Normal 14 11" xfId="651"/>
    <cellStyle name="Normal 14 11 2" xfId="30529"/>
    <cellStyle name="Normal 14 12" xfId="652"/>
    <cellStyle name="Normal 14 12 2" xfId="30611"/>
    <cellStyle name="Normal 14 13" xfId="653"/>
    <cellStyle name="Normal 14 13 2" xfId="30693"/>
    <cellStyle name="Normal 14 14" xfId="654"/>
    <cellStyle name="Normal 14 14 2" xfId="30775"/>
    <cellStyle name="Normal 14 15" xfId="655"/>
    <cellStyle name="Normal 14 15 2" xfId="30857"/>
    <cellStyle name="Normal 14 16" xfId="656"/>
    <cellStyle name="Normal 14 16 2" xfId="30937"/>
    <cellStyle name="Normal 14 17" xfId="657"/>
    <cellStyle name="Normal 14 17 2" xfId="31021"/>
    <cellStyle name="Normal 14 18" xfId="658"/>
    <cellStyle name="Normal 14 18 2" xfId="31101"/>
    <cellStyle name="Normal 14 19" xfId="659"/>
    <cellStyle name="Normal 14 19 2" xfId="31175"/>
    <cellStyle name="Normal 14 2" xfId="660"/>
    <cellStyle name="Normal 14 2 2" xfId="29738"/>
    <cellStyle name="Normal 14 20" xfId="661"/>
    <cellStyle name="Normal 14 20 2" xfId="31263"/>
    <cellStyle name="Normal 14 21" xfId="662"/>
    <cellStyle name="Normal 14 21 2" xfId="31244"/>
    <cellStyle name="Normal 14 22" xfId="663"/>
    <cellStyle name="Normal 14 22 2" xfId="31422"/>
    <cellStyle name="Normal 14 23" xfId="664"/>
    <cellStyle name="Normal 14 23 2" xfId="31505"/>
    <cellStyle name="Normal 14 24" xfId="665"/>
    <cellStyle name="Normal 14 24 2" xfId="31551"/>
    <cellStyle name="Normal 14 25" xfId="666"/>
    <cellStyle name="Normal 14 25 2" xfId="31678"/>
    <cellStyle name="Normal 14 26" xfId="667"/>
    <cellStyle name="Normal 14 26 2" xfId="31760"/>
    <cellStyle name="Normal 14 27" xfId="668"/>
    <cellStyle name="Normal 14 27 2" xfId="31841"/>
    <cellStyle name="Normal 14 28" xfId="669"/>
    <cellStyle name="Normal 14 28 2" xfId="31916"/>
    <cellStyle name="Normal 14 29" xfId="670"/>
    <cellStyle name="Normal 14 29 2" xfId="31958"/>
    <cellStyle name="Normal 14 3" xfId="671"/>
    <cellStyle name="Normal 14 3 2" xfId="29825"/>
    <cellStyle name="Normal 14 30" xfId="672"/>
    <cellStyle name="Normal 14 30 2" xfId="32077"/>
    <cellStyle name="Normal 14 31" xfId="673"/>
    <cellStyle name="Normal 14 31 2" xfId="32117"/>
    <cellStyle name="Normal 14 32" xfId="674"/>
    <cellStyle name="Normal 14 33" xfId="675"/>
    <cellStyle name="Normal 14 34" xfId="29652"/>
    <cellStyle name="Normal 14 4" xfId="676"/>
    <cellStyle name="Normal 14 4 2" xfId="29937"/>
    <cellStyle name="Normal 14 5" xfId="677"/>
    <cellStyle name="Normal 14 5 2" xfId="30030"/>
    <cellStyle name="Normal 14 6" xfId="678"/>
    <cellStyle name="Normal 14 6 2" xfId="30111"/>
    <cellStyle name="Normal 14 7" xfId="679"/>
    <cellStyle name="Normal 14 7 2" xfId="30201"/>
    <cellStyle name="Normal 14 8" xfId="680"/>
    <cellStyle name="Normal 14 8 2" xfId="30283"/>
    <cellStyle name="Normal 14 9" xfId="681"/>
    <cellStyle name="Normal 14 9 2" xfId="30356"/>
    <cellStyle name="Normal 140" xfId="682"/>
    <cellStyle name="Normal 141" xfId="683"/>
    <cellStyle name="Normal 142" xfId="684"/>
    <cellStyle name="Normal 143" xfId="685"/>
    <cellStyle name="Normal 144" xfId="686"/>
    <cellStyle name="Normal 145" xfId="687"/>
    <cellStyle name="Normal 146" xfId="688"/>
    <cellStyle name="Normal 147" xfId="689"/>
    <cellStyle name="Normal 148" xfId="690"/>
    <cellStyle name="Normal 149" xfId="691"/>
    <cellStyle name="Normal 15" xfId="692"/>
    <cellStyle name="Normal 15 10" xfId="693"/>
    <cellStyle name="Normal 15 10 2" xfId="30446"/>
    <cellStyle name="Normal 15 11" xfId="694"/>
    <cellStyle name="Normal 15 11 2" xfId="30528"/>
    <cellStyle name="Normal 15 12" xfId="695"/>
    <cellStyle name="Normal 15 12 2" xfId="30610"/>
    <cellStyle name="Normal 15 13" xfId="696"/>
    <cellStyle name="Normal 15 13 2" xfId="30692"/>
    <cellStyle name="Normal 15 14" xfId="697"/>
    <cellStyle name="Normal 15 14 2" xfId="30774"/>
    <cellStyle name="Normal 15 15" xfId="698"/>
    <cellStyle name="Normal 15 15 2" xfId="30856"/>
    <cellStyle name="Normal 15 16" xfId="699"/>
    <cellStyle name="Normal 15 16 2" xfId="30936"/>
    <cellStyle name="Normal 15 17" xfId="700"/>
    <cellStyle name="Normal 15 17 2" xfId="31020"/>
    <cellStyle name="Normal 15 18" xfId="701"/>
    <cellStyle name="Normal 15 18 2" xfId="31100"/>
    <cellStyle name="Normal 15 19" xfId="702"/>
    <cellStyle name="Normal 15 19 2" xfId="31174"/>
    <cellStyle name="Normal 15 2" xfId="703"/>
    <cellStyle name="Normal 15 2 2" xfId="29739"/>
    <cellStyle name="Normal 15 20" xfId="704"/>
    <cellStyle name="Normal 15 20 2" xfId="31262"/>
    <cellStyle name="Normal 15 21" xfId="705"/>
    <cellStyle name="Normal 15 21 2" xfId="31319"/>
    <cellStyle name="Normal 15 22" xfId="706"/>
    <cellStyle name="Normal 15 22 2" xfId="31432"/>
    <cellStyle name="Normal 15 23" xfId="707"/>
    <cellStyle name="Normal 15 23 2" xfId="31504"/>
    <cellStyle name="Normal 15 24" xfId="708"/>
    <cellStyle name="Normal 15 24 2" xfId="31552"/>
    <cellStyle name="Normal 15 25" xfId="709"/>
    <cellStyle name="Normal 15 25 2" xfId="31677"/>
    <cellStyle name="Normal 15 26" xfId="710"/>
    <cellStyle name="Normal 15 26 2" xfId="31759"/>
    <cellStyle name="Normal 15 27" xfId="711"/>
    <cellStyle name="Normal 15 27 2" xfId="31840"/>
    <cellStyle name="Normal 15 28" xfId="712"/>
    <cellStyle name="Normal 15 28 2" xfId="31915"/>
    <cellStyle name="Normal 15 29" xfId="713"/>
    <cellStyle name="Normal 15 29 2" xfId="31959"/>
    <cellStyle name="Normal 15 3" xfId="714"/>
    <cellStyle name="Normal 15 3 2" xfId="29826"/>
    <cellStyle name="Normal 15 30" xfId="715"/>
    <cellStyle name="Normal 15 30 2" xfId="32076"/>
    <cellStyle name="Normal 15 31" xfId="716"/>
    <cellStyle name="Normal 15 31 2" xfId="32118"/>
    <cellStyle name="Normal 15 32" xfId="717"/>
    <cellStyle name="Normal 15 33" xfId="718"/>
    <cellStyle name="Normal 15 34" xfId="29653"/>
    <cellStyle name="Normal 15 4" xfId="719"/>
    <cellStyle name="Normal 15 4 2" xfId="29936"/>
    <cellStyle name="Normal 15 5" xfId="720"/>
    <cellStyle name="Normal 15 5 2" xfId="30029"/>
    <cellStyle name="Normal 15 6" xfId="721"/>
    <cellStyle name="Normal 15 6 2" xfId="30110"/>
    <cellStyle name="Normal 15 7" xfId="722"/>
    <cellStyle name="Normal 15 7 2" xfId="30200"/>
    <cellStyle name="Normal 15 8" xfId="723"/>
    <cellStyle name="Normal 15 8 2" xfId="30282"/>
    <cellStyle name="Normal 15 9" xfId="724"/>
    <cellStyle name="Normal 15 9 2" xfId="30355"/>
    <cellStyle name="Normal 150" xfId="725"/>
    <cellStyle name="Normal 151" xfId="726"/>
    <cellStyle name="Normal 152" xfId="727"/>
    <cellStyle name="Normal 153" xfId="728"/>
    <cellStyle name="Normal 154" xfId="729"/>
    <cellStyle name="Normal 155" xfId="730"/>
    <cellStyle name="Normal 156" xfId="731"/>
    <cellStyle name="Normal 157" xfId="732"/>
    <cellStyle name="Normal 158" xfId="733"/>
    <cellStyle name="Normal 159" xfId="734"/>
    <cellStyle name="Normal 16" xfId="735"/>
    <cellStyle name="Normal 16 10" xfId="736"/>
    <cellStyle name="Normal 16 10 2" xfId="30445"/>
    <cellStyle name="Normal 16 11" xfId="737"/>
    <cellStyle name="Normal 16 11 2" xfId="30527"/>
    <cellStyle name="Normal 16 12" xfId="738"/>
    <cellStyle name="Normal 16 12 2" xfId="30609"/>
    <cellStyle name="Normal 16 13" xfId="739"/>
    <cellStyle name="Normal 16 13 2" xfId="30691"/>
    <cellStyle name="Normal 16 14" xfId="740"/>
    <cellStyle name="Normal 16 14 2" xfId="30773"/>
    <cellStyle name="Normal 16 15" xfId="741"/>
    <cellStyle name="Normal 16 15 2" xfId="30855"/>
    <cellStyle name="Normal 16 16" xfId="742"/>
    <cellStyle name="Normal 16 16 2" xfId="30935"/>
    <cellStyle name="Normal 16 17" xfId="743"/>
    <cellStyle name="Normal 16 17 2" xfId="31019"/>
    <cellStyle name="Normal 16 18" xfId="744"/>
    <cellStyle name="Normal 16 18 2" xfId="31099"/>
    <cellStyle name="Normal 16 19" xfId="745"/>
    <cellStyle name="Normal 16 19 2" xfId="31173"/>
    <cellStyle name="Normal 16 2" xfId="746"/>
    <cellStyle name="Normal 16 2 2" xfId="29740"/>
    <cellStyle name="Normal 16 20" xfId="747"/>
    <cellStyle name="Normal 16 20 2" xfId="31261"/>
    <cellStyle name="Normal 16 21" xfId="748"/>
    <cellStyle name="Normal 16 21 2" xfId="31255"/>
    <cellStyle name="Normal 16 22" xfId="749"/>
    <cellStyle name="Normal 16 22 2" xfId="31421"/>
    <cellStyle name="Normal 16 23" xfId="750"/>
    <cellStyle name="Normal 16 23 2" xfId="31503"/>
    <cellStyle name="Normal 16 24" xfId="751"/>
    <cellStyle name="Normal 16 24 2" xfId="31553"/>
    <cellStyle name="Normal 16 25" xfId="752"/>
    <cellStyle name="Normal 16 25 2" xfId="31676"/>
    <cellStyle name="Normal 16 26" xfId="753"/>
    <cellStyle name="Normal 16 26 2" xfId="31758"/>
    <cellStyle name="Normal 16 27" xfId="754"/>
    <cellStyle name="Normal 16 27 2" xfId="31839"/>
    <cellStyle name="Normal 16 28" xfId="755"/>
    <cellStyle name="Normal 16 28 2" xfId="31914"/>
    <cellStyle name="Normal 16 29" xfId="756"/>
    <cellStyle name="Normal 16 29 2" xfId="31960"/>
    <cellStyle name="Normal 16 3" xfId="757"/>
    <cellStyle name="Normal 16 3 2" xfId="29827"/>
    <cellStyle name="Normal 16 30" xfId="758"/>
    <cellStyle name="Normal 16 30 2" xfId="32075"/>
    <cellStyle name="Normal 16 31" xfId="759"/>
    <cellStyle name="Normal 16 31 2" xfId="32119"/>
    <cellStyle name="Normal 16 32" xfId="760"/>
    <cellStyle name="Normal 16 33" xfId="761"/>
    <cellStyle name="Normal 16 34" xfId="29654"/>
    <cellStyle name="Normal 16 4" xfId="762"/>
    <cellStyle name="Normal 16 4 2" xfId="29935"/>
    <cellStyle name="Normal 16 5" xfId="763"/>
    <cellStyle name="Normal 16 5 2" xfId="30028"/>
    <cellStyle name="Normal 16 6" xfId="764"/>
    <cellStyle name="Normal 16 6 2" xfId="30109"/>
    <cellStyle name="Normal 16 7" xfId="765"/>
    <cellStyle name="Normal 16 7 2" xfId="30199"/>
    <cellStyle name="Normal 16 8" xfId="766"/>
    <cellStyle name="Normal 16 8 2" xfId="30281"/>
    <cellStyle name="Normal 16 9" xfId="767"/>
    <cellStyle name="Normal 16 9 2" xfId="30354"/>
    <cellStyle name="Normal 160" xfId="768"/>
    <cellStyle name="Normal 161" xfId="769"/>
    <cellStyle name="Normal 162" xfId="770"/>
    <cellStyle name="Normal 163" xfId="771"/>
    <cellStyle name="Normal 164" xfId="772"/>
    <cellStyle name="Normal 165" xfId="773"/>
    <cellStyle name="Normal 166" xfId="774"/>
    <cellStyle name="Normal 167" xfId="775"/>
    <cellStyle name="Normal 168" xfId="776"/>
    <cellStyle name="Normal 169" xfId="777"/>
    <cellStyle name="Normal 17" xfId="778"/>
    <cellStyle name="Normal 17 10" xfId="779"/>
    <cellStyle name="Normal 17 10 2" xfId="30444"/>
    <cellStyle name="Normal 17 11" xfId="780"/>
    <cellStyle name="Normal 17 11 2" xfId="30526"/>
    <cellStyle name="Normal 17 12" xfId="781"/>
    <cellStyle name="Normal 17 12 2" xfId="30608"/>
    <cellStyle name="Normal 17 13" xfId="782"/>
    <cellStyle name="Normal 17 13 2" xfId="30690"/>
    <cellStyle name="Normal 17 14" xfId="783"/>
    <cellStyle name="Normal 17 14 2" xfId="30772"/>
    <cellStyle name="Normal 17 15" xfId="784"/>
    <cellStyle name="Normal 17 15 2" xfId="30854"/>
    <cellStyle name="Normal 17 16" xfId="785"/>
    <cellStyle name="Normal 17 16 2" xfId="30934"/>
    <cellStyle name="Normal 17 17" xfId="786"/>
    <cellStyle name="Normal 17 17 2" xfId="31018"/>
    <cellStyle name="Normal 17 18" xfId="787"/>
    <cellStyle name="Normal 17 18 2" xfId="31098"/>
    <cellStyle name="Normal 17 19" xfId="788"/>
    <cellStyle name="Normal 17 19 2" xfId="31172"/>
    <cellStyle name="Normal 17 2" xfId="789"/>
    <cellStyle name="Normal 17 2 2" xfId="29741"/>
    <cellStyle name="Normal 17 20" xfId="790"/>
    <cellStyle name="Normal 17 20 2" xfId="31260"/>
    <cellStyle name="Normal 17 21" xfId="791"/>
    <cellStyle name="Normal 17 21 2" xfId="31256"/>
    <cellStyle name="Normal 17 22" xfId="792"/>
    <cellStyle name="Normal 17 22 2" xfId="31420"/>
    <cellStyle name="Normal 17 23" xfId="793"/>
    <cellStyle name="Normal 17 23 2" xfId="31502"/>
    <cellStyle name="Normal 17 24" xfId="794"/>
    <cellStyle name="Normal 17 24 2" xfId="31554"/>
    <cellStyle name="Normal 17 25" xfId="795"/>
    <cellStyle name="Normal 17 25 2" xfId="31675"/>
    <cellStyle name="Normal 17 26" xfId="796"/>
    <cellStyle name="Normal 17 26 2" xfId="31757"/>
    <cellStyle name="Normal 17 27" xfId="797"/>
    <cellStyle name="Normal 17 27 2" xfId="31838"/>
    <cellStyle name="Normal 17 28" xfId="798"/>
    <cellStyle name="Normal 17 28 2" xfId="31913"/>
    <cellStyle name="Normal 17 29" xfId="799"/>
    <cellStyle name="Normal 17 29 2" xfId="31961"/>
    <cellStyle name="Normal 17 3" xfId="800"/>
    <cellStyle name="Normal 17 3 2" xfId="29828"/>
    <cellStyle name="Normal 17 30" xfId="801"/>
    <cellStyle name="Normal 17 30 2" xfId="32074"/>
    <cellStyle name="Normal 17 31" xfId="802"/>
    <cellStyle name="Normal 17 31 2" xfId="32120"/>
    <cellStyle name="Normal 17 32" xfId="803"/>
    <cellStyle name="Normal 17 33" xfId="804"/>
    <cellStyle name="Normal 17 34" xfId="29655"/>
    <cellStyle name="Normal 17 4" xfId="805"/>
    <cellStyle name="Normal 17 4 2" xfId="29934"/>
    <cellStyle name="Normal 17 5" xfId="806"/>
    <cellStyle name="Normal 17 5 2" xfId="30027"/>
    <cellStyle name="Normal 17 6" xfId="807"/>
    <cellStyle name="Normal 17 6 2" xfId="30108"/>
    <cellStyle name="Normal 17 7" xfId="808"/>
    <cellStyle name="Normal 17 7 2" xfId="30198"/>
    <cellStyle name="Normal 17 8" xfId="809"/>
    <cellStyle name="Normal 17 8 2" xfId="30280"/>
    <cellStyle name="Normal 17 9" xfId="810"/>
    <cellStyle name="Normal 17 9 2" xfId="30353"/>
    <cellStyle name="Normal 170" xfId="811"/>
    <cellStyle name="Normal 171" xfId="812"/>
    <cellStyle name="Normal 172" xfId="813"/>
    <cellStyle name="Normal 173" xfId="814"/>
    <cellStyle name="Normal 174" xfId="815"/>
    <cellStyle name="Normal 175" xfId="816"/>
    <cellStyle name="Normal 176" xfId="817"/>
    <cellStyle name="Normal 177" xfId="818"/>
    <cellStyle name="Normal 178" xfId="819"/>
    <cellStyle name="Normal 179" xfId="820"/>
    <cellStyle name="Normal 18" xfId="821"/>
    <cellStyle name="Normal 18 10" xfId="822"/>
    <cellStyle name="Normal 18 10 2" xfId="30443"/>
    <cellStyle name="Normal 18 11" xfId="823"/>
    <cellStyle name="Normal 18 11 2" xfId="30525"/>
    <cellStyle name="Normal 18 12" xfId="824"/>
    <cellStyle name="Normal 18 12 2" xfId="30607"/>
    <cellStyle name="Normal 18 13" xfId="825"/>
    <cellStyle name="Normal 18 13 2" xfId="30689"/>
    <cellStyle name="Normal 18 14" xfId="826"/>
    <cellStyle name="Normal 18 14 2" xfId="30771"/>
    <cellStyle name="Normal 18 15" xfId="827"/>
    <cellStyle name="Normal 18 15 2" xfId="30853"/>
    <cellStyle name="Normal 18 16" xfId="828"/>
    <cellStyle name="Normal 18 16 2" xfId="30933"/>
    <cellStyle name="Normal 18 17" xfId="829"/>
    <cellStyle name="Normal 18 17 2" xfId="31017"/>
    <cellStyle name="Normal 18 18" xfId="830"/>
    <cellStyle name="Normal 18 18 2" xfId="31097"/>
    <cellStyle name="Normal 18 19" xfId="831"/>
    <cellStyle name="Normal 18 19 2" xfId="31171"/>
    <cellStyle name="Normal 18 2" xfId="832"/>
    <cellStyle name="Normal 18 2 2" xfId="29742"/>
    <cellStyle name="Normal 18 20" xfId="833"/>
    <cellStyle name="Normal 18 20 2" xfId="31259"/>
    <cellStyle name="Normal 18 21" xfId="834"/>
    <cellStyle name="Normal 18 21 2" xfId="31257"/>
    <cellStyle name="Normal 18 22" xfId="835"/>
    <cellStyle name="Normal 18 22 2" xfId="31419"/>
    <cellStyle name="Normal 18 23" xfId="836"/>
    <cellStyle name="Normal 18 23 2" xfId="31501"/>
    <cellStyle name="Normal 18 24" xfId="837"/>
    <cellStyle name="Normal 18 24 2" xfId="31555"/>
    <cellStyle name="Normal 18 25" xfId="838"/>
    <cellStyle name="Normal 18 25 2" xfId="31674"/>
    <cellStyle name="Normal 18 26" xfId="839"/>
    <cellStyle name="Normal 18 26 2" xfId="31756"/>
    <cellStyle name="Normal 18 27" xfId="840"/>
    <cellStyle name="Normal 18 27 2" xfId="31837"/>
    <cellStyle name="Normal 18 28" xfId="841"/>
    <cellStyle name="Normal 18 28 2" xfId="31912"/>
    <cellStyle name="Normal 18 29" xfId="842"/>
    <cellStyle name="Normal 18 29 2" xfId="31962"/>
    <cellStyle name="Normal 18 3" xfId="843"/>
    <cellStyle name="Normal 18 3 2" xfId="29829"/>
    <cellStyle name="Normal 18 30" xfId="844"/>
    <cellStyle name="Normal 18 30 2" xfId="32073"/>
    <cellStyle name="Normal 18 31" xfId="845"/>
    <cellStyle name="Normal 18 31 2" xfId="32121"/>
    <cellStyle name="Normal 18 32" xfId="846"/>
    <cellStyle name="Normal 18 33" xfId="847"/>
    <cellStyle name="Normal 18 34" xfId="29656"/>
    <cellStyle name="Normal 18 4" xfId="848"/>
    <cellStyle name="Normal 18 4 2" xfId="29933"/>
    <cellStyle name="Normal 18 5" xfId="849"/>
    <cellStyle name="Normal 18 5 2" xfId="30026"/>
    <cellStyle name="Normal 18 6" xfId="850"/>
    <cellStyle name="Normal 18 6 2" xfId="30107"/>
    <cellStyle name="Normal 18 7" xfId="851"/>
    <cellStyle name="Normal 18 7 2" xfId="30197"/>
    <cellStyle name="Normal 18 8" xfId="852"/>
    <cellStyle name="Normal 18 8 2" xfId="30279"/>
    <cellStyle name="Normal 18 9" xfId="853"/>
    <cellStyle name="Normal 18 9 2" xfId="30352"/>
    <cellStyle name="Normal 180" xfId="854"/>
    <cellStyle name="Normal 181" xfId="855"/>
    <cellStyle name="Normal 182" xfId="856"/>
    <cellStyle name="Normal 183" xfId="857"/>
    <cellStyle name="Normal 184" xfId="858"/>
    <cellStyle name="Normal 185" xfId="859"/>
    <cellStyle name="Normal 186" xfId="860"/>
    <cellStyle name="Normal 187" xfId="861"/>
    <cellStyle name="Normal 188" xfId="862"/>
    <cellStyle name="Normal 189" xfId="863"/>
    <cellStyle name="Normal 19" xfId="864"/>
    <cellStyle name="Normal 19 10" xfId="865"/>
    <cellStyle name="Normal 19 10 2" xfId="30442"/>
    <cellStyle name="Normal 19 11" xfId="866"/>
    <cellStyle name="Normal 19 11 2" xfId="30524"/>
    <cellStyle name="Normal 19 12" xfId="867"/>
    <cellStyle name="Normal 19 12 2" xfId="30606"/>
    <cellStyle name="Normal 19 13" xfId="868"/>
    <cellStyle name="Normal 19 13 2" xfId="30688"/>
    <cellStyle name="Normal 19 14" xfId="869"/>
    <cellStyle name="Normal 19 14 2" xfId="30770"/>
    <cellStyle name="Normal 19 15" xfId="870"/>
    <cellStyle name="Normal 19 15 2" xfId="30852"/>
    <cellStyle name="Normal 19 16" xfId="871"/>
    <cellStyle name="Normal 19 16 2" xfId="30932"/>
    <cellStyle name="Normal 19 17" xfId="872"/>
    <cellStyle name="Normal 19 17 2" xfId="31016"/>
    <cellStyle name="Normal 19 18" xfId="873"/>
    <cellStyle name="Normal 19 18 2" xfId="31096"/>
    <cellStyle name="Normal 19 19" xfId="874"/>
    <cellStyle name="Normal 19 19 2" xfId="31170"/>
    <cellStyle name="Normal 19 2" xfId="875"/>
    <cellStyle name="Normal 19 2 2" xfId="29743"/>
    <cellStyle name="Normal 19 20" xfId="876"/>
    <cellStyle name="Normal 19 20 2" xfId="31258"/>
    <cellStyle name="Normal 19 21" xfId="877"/>
    <cellStyle name="Normal 19 21 2" xfId="31305"/>
    <cellStyle name="Normal 19 22" xfId="878"/>
    <cellStyle name="Normal 19 22 2" xfId="31418"/>
    <cellStyle name="Normal 19 23" xfId="879"/>
    <cellStyle name="Normal 19 23 2" xfId="31500"/>
    <cellStyle name="Normal 19 24" xfId="880"/>
    <cellStyle name="Normal 19 24 2" xfId="31556"/>
    <cellStyle name="Normal 19 25" xfId="881"/>
    <cellStyle name="Normal 19 25 2" xfId="31673"/>
    <cellStyle name="Normal 19 26" xfId="882"/>
    <cellStyle name="Normal 19 26 2" xfId="31755"/>
    <cellStyle name="Normal 19 27" xfId="883"/>
    <cellStyle name="Normal 19 27 2" xfId="31836"/>
    <cellStyle name="Normal 19 28" xfId="884"/>
    <cellStyle name="Normal 19 28 2" xfId="31911"/>
    <cellStyle name="Normal 19 29" xfId="885"/>
    <cellStyle name="Normal 19 29 2" xfId="31963"/>
    <cellStyle name="Normal 19 3" xfId="886"/>
    <cellStyle name="Normal 19 3 2" xfId="29830"/>
    <cellStyle name="Normal 19 30" xfId="887"/>
    <cellStyle name="Normal 19 30 2" xfId="32072"/>
    <cellStyle name="Normal 19 31" xfId="888"/>
    <cellStyle name="Normal 19 31 2" xfId="32122"/>
    <cellStyle name="Normal 19 32" xfId="889"/>
    <cellStyle name="Normal 19 33" xfId="890"/>
    <cellStyle name="Normal 19 34" xfId="29657"/>
    <cellStyle name="Normal 19 4" xfId="891"/>
    <cellStyle name="Normal 19 4 2" xfId="29932"/>
    <cellStyle name="Normal 19 5" xfId="892"/>
    <cellStyle name="Normal 19 5 2" xfId="30025"/>
    <cellStyle name="Normal 19 6" xfId="893"/>
    <cellStyle name="Normal 19 6 2" xfId="30106"/>
    <cellStyle name="Normal 19 7" xfId="894"/>
    <cellStyle name="Normal 19 7 2" xfId="30196"/>
    <cellStyle name="Normal 19 8" xfId="895"/>
    <cellStyle name="Normal 19 8 2" xfId="30278"/>
    <cellStyle name="Normal 19 9" xfId="896"/>
    <cellStyle name="Normal 19 9 2" xfId="30351"/>
    <cellStyle name="Normal 190" xfId="897"/>
    <cellStyle name="Normal 191" xfId="898"/>
    <cellStyle name="Normal 192" xfId="899"/>
    <cellStyle name="Normal 193" xfId="900"/>
    <cellStyle name="Normal 194" xfId="901"/>
    <cellStyle name="Normal 195" xfId="902"/>
    <cellStyle name="Normal 196" xfId="903"/>
    <cellStyle name="Normal 197" xfId="904"/>
    <cellStyle name="Normal 198" xfId="905"/>
    <cellStyle name="Normal 198 2" xfId="29733"/>
    <cellStyle name="Normal 199" xfId="29616"/>
    <cellStyle name="Normal 199 2" xfId="32926"/>
    <cellStyle name="Normal 199 3" xfId="32931"/>
    <cellStyle name="Normal 2" xfId="110"/>
    <cellStyle name="Normal 2 10" xfId="907"/>
    <cellStyle name="Normal 2 10 10" xfId="908"/>
    <cellStyle name="Normal 2 10 11" xfId="30117"/>
    <cellStyle name="Normal 2 10 2" xfId="909"/>
    <cellStyle name="Normal 2 10 3" xfId="910"/>
    <cellStyle name="Normal 2 10 4" xfId="911"/>
    <cellStyle name="Normal 2 10 5" xfId="912"/>
    <cellStyle name="Normal 2 10 6" xfId="913"/>
    <cellStyle name="Normal 2 10 7" xfId="914"/>
    <cellStyle name="Normal 2 10 8" xfId="915"/>
    <cellStyle name="Normal 2 10 9" xfId="916"/>
    <cellStyle name="Normal 2 11" xfId="917"/>
    <cellStyle name="Normal 2 11 10" xfId="918"/>
    <cellStyle name="Normal 2 11 11" xfId="919"/>
    <cellStyle name="Normal 2 11 12" xfId="920"/>
    <cellStyle name="Normal 2 11 13" xfId="921"/>
    <cellStyle name="Normal 2 11 2" xfId="922"/>
    <cellStyle name="Normal 2 11 3" xfId="923"/>
    <cellStyle name="Normal 2 11 4" xfId="924"/>
    <cellStyle name="Normal 2 11 5" xfId="925"/>
    <cellStyle name="Normal 2 11 6" xfId="926"/>
    <cellStyle name="Normal 2 11 7" xfId="927"/>
    <cellStyle name="Normal 2 11 8" xfId="928"/>
    <cellStyle name="Normal 2 11 9" xfId="929"/>
    <cellStyle name="Normal 2 12" xfId="930"/>
    <cellStyle name="Normal 2 12 10" xfId="931"/>
    <cellStyle name="Normal 2 12 11" xfId="932"/>
    <cellStyle name="Normal 2 12 12" xfId="933"/>
    <cellStyle name="Normal 2 12 13" xfId="934"/>
    <cellStyle name="Normal 2 12 2" xfId="935"/>
    <cellStyle name="Normal 2 12 3" xfId="936"/>
    <cellStyle name="Normal 2 12 4" xfId="937"/>
    <cellStyle name="Normal 2 12 5" xfId="938"/>
    <cellStyle name="Normal 2 12 6" xfId="939"/>
    <cellStyle name="Normal 2 12 7" xfId="940"/>
    <cellStyle name="Normal 2 12 8" xfId="941"/>
    <cellStyle name="Normal 2 12 9" xfId="942"/>
    <cellStyle name="Normal 2 13" xfId="943"/>
    <cellStyle name="Normal 2 13 10" xfId="944"/>
    <cellStyle name="Normal 2 13 11" xfId="945"/>
    <cellStyle name="Normal 2 13 12" xfId="946"/>
    <cellStyle name="Normal 2 13 13" xfId="947"/>
    <cellStyle name="Normal 2 13 2" xfId="948"/>
    <cellStyle name="Normal 2 13 3" xfId="949"/>
    <cellStyle name="Normal 2 13 4" xfId="950"/>
    <cellStyle name="Normal 2 13 5" xfId="951"/>
    <cellStyle name="Normal 2 13 6" xfId="952"/>
    <cellStyle name="Normal 2 13 7" xfId="953"/>
    <cellStyle name="Normal 2 13 8" xfId="954"/>
    <cellStyle name="Normal 2 13 9" xfId="955"/>
    <cellStyle name="Normal 2 14" xfId="956"/>
    <cellStyle name="Normal 2 14 10" xfId="957"/>
    <cellStyle name="Normal 2 14 11" xfId="30206"/>
    <cellStyle name="Normal 2 14 2" xfId="958"/>
    <cellStyle name="Normal 2 14 3" xfId="959"/>
    <cellStyle name="Normal 2 14 4" xfId="960"/>
    <cellStyle name="Normal 2 14 5" xfId="961"/>
    <cellStyle name="Normal 2 14 6" xfId="962"/>
    <cellStyle name="Normal 2 14 7" xfId="963"/>
    <cellStyle name="Normal 2 14 8" xfId="964"/>
    <cellStyle name="Normal 2 14 9" xfId="965"/>
    <cellStyle name="Normal 2 15" xfId="966"/>
    <cellStyle name="Normal 2 15 10" xfId="967"/>
    <cellStyle name="Normal 2 15 11" xfId="30365"/>
    <cellStyle name="Normal 2 15 2" xfId="968"/>
    <cellStyle name="Normal 2 15 3" xfId="969"/>
    <cellStyle name="Normal 2 15 4" xfId="970"/>
    <cellStyle name="Normal 2 15 5" xfId="971"/>
    <cellStyle name="Normal 2 15 6" xfId="972"/>
    <cellStyle name="Normal 2 15 7" xfId="973"/>
    <cellStyle name="Normal 2 15 8" xfId="974"/>
    <cellStyle name="Normal 2 15 9" xfId="975"/>
    <cellStyle name="Normal 2 16" xfId="976"/>
    <cellStyle name="Normal 2 16 10" xfId="977"/>
    <cellStyle name="Normal 2 16 11" xfId="30362"/>
    <cellStyle name="Normal 2 16 2" xfId="978"/>
    <cellStyle name="Normal 2 16 3" xfId="979"/>
    <cellStyle name="Normal 2 16 4" xfId="980"/>
    <cellStyle name="Normal 2 16 5" xfId="981"/>
    <cellStyle name="Normal 2 16 6" xfId="982"/>
    <cellStyle name="Normal 2 16 7" xfId="983"/>
    <cellStyle name="Normal 2 16 8" xfId="984"/>
    <cellStyle name="Normal 2 16 9" xfId="985"/>
    <cellStyle name="Normal 2 17" xfId="986"/>
    <cellStyle name="Normal 2 17 10" xfId="987"/>
    <cellStyle name="Normal 2 17 11" xfId="30452"/>
    <cellStyle name="Normal 2 17 2" xfId="988"/>
    <cellStyle name="Normal 2 17 3" xfId="989"/>
    <cellStyle name="Normal 2 17 4" xfId="990"/>
    <cellStyle name="Normal 2 17 5" xfId="991"/>
    <cellStyle name="Normal 2 17 6" xfId="992"/>
    <cellStyle name="Normal 2 17 7" xfId="993"/>
    <cellStyle name="Normal 2 17 8" xfId="994"/>
    <cellStyle name="Normal 2 17 9" xfId="995"/>
    <cellStyle name="Normal 2 18" xfId="996"/>
    <cellStyle name="Normal 2 18 10" xfId="997"/>
    <cellStyle name="Normal 2 18 11" xfId="30534"/>
    <cellStyle name="Normal 2 18 2" xfId="998"/>
    <cellStyle name="Normal 2 18 3" xfId="999"/>
    <cellStyle name="Normal 2 18 4" xfId="1000"/>
    <cellStyle name="Normal 2 18 5" xfId="1001"/>
    <cellStyle name="Normal 2 18 6" xfId="1002"/>
    <cellStyle name="Normal 2 18 7" xfId="1003"/>
    <cellStyle name="Normal 2 18 8" xfId="1004"/>
    <cellStyle name="Normal 2 18 9" xfId="1005"/>
    <cellStyle name="Normal 2 19" xfId="1006"/>
    <cellStyle name="Normal 2 19 10" xfId="1007"/>
    <cellStyle name="Normal 2 19 11" xfId="30616"/>
    <cellStyle name="Normal 2 19 2" xfId="1008"/>
    <cellStyle name="Normal 2 19 3" xfId="1009"/>
    <cellStyle name="Normal 2 19 4" xfId="1010"/>
    <cellStyle name="Normal 2 19 5" xfId="1011"/>
    <cellStyle name="Normal 2 19 6" xfId="1012"/>
    <cellStyle name="Normal 2 19 7" xfId="1013"/>
    <cellStyle name="Normal 2 19 8" xfId="1014"/>
    <cellStyle name="Normal 2 19 9" xfId="1015"/>
    <cellStyle name="Normal 2 2" xfId="1016"/>
    <cellStyle name="Normal 2 2 10" xfId="1017"/>
    <cellStyle name="Normal 2 2 11" xfId="1018"/>
    <cellStyle name="Normal 2 2 12" xfId="1019"/>
    <cellStyle name="Normal 2 2 13" xfId="1020"/>
    <cellStyle name="Normal 2 2 14" xfId="1021"/>
    <cellStyle name="Normal 2 2 15" xfId="1022"/>
    <cellStyle name="Normal 2 2 16" xfId="1023"/>
    <cellStyle name="Normal 2 2 17" xfId="1024"/>
    <cellStyle name="Normal 2 2 18" xfId="1025"/>
    <cellStyle name="Normal 2 2 19" xfId="1026"/>
    <cellStyle name="Normal 2 2 2" xfId="1027"/>
    <cellStyle name="Normal 2 2 2 10" xfId="1028"/>
    <cellStyle name="Normal 2 2 2 11" xfId="1029"/>
    <cellStyle name="Normal 2 2 2 12" xfId="1030"/>
    <cellStyle name="Normal 2 2 2 13" xfId="1031"/>
    <cellStyle name="Normal 2 2 2 14" xfId="1032"/>
    <cellStyle name="Normal 2 2 2 15" xfId="1033"/>
    <cellStyle name="Normal 2 2 2 16" xfId="1034"/>
    <cellStyle name="Normal 2 2 2 17" xfId="1035"/>
    <cellStyle name="Normal 2 2 2 18" xfId="1036"/>
    <cellStyle name="Normal 2 2 2 19" xfId="1037"/>
    <cellStyle name="Normal 2 2 2 2" xfId="1038"/>
    <cellStyle name="Normal 2 2 2 2 10" xfId="1039"/>
    <cellStyle name="Normal 2 2 2 2 11" xfId="1040"/>
    <cellStyle name="Normal 2 2 2 2 12" xfId="1041"/>
    <cellStyle name="Normal 2 2 2 2 13" xfId="1042"/>
    <cellStyle name="Normal 2 2 2 2 14" xfId="1043"/>
    <cellStyle name="Normal 2 2 2 2 15" xfId="1044"/>
    <cellStyle name="Normal 2 2 2 2 16" xfId="1045"/>
    <cellStyle name="Normal 2 2 2 2 17" xfId="1046"/>
    <cellStyle name="Normal 2 2 2 2 18" xfId="1047"/>
    <cellStyle name="Normal 2 2 2 2 19" xfId="1048"/>
    <cellStyle name="Normal 2 2 2 2 2" xfId="1049"/>
    <cellStyle name="Normal 2 2 2 2 20" xfId="1050"/>
    <cellStyle name="Normal 2 2 2 2 21" xfId="1051"/>
    <cellStyle name="Normal 2 2 2 2 22" xfId="1052"/>
    <cellStyle name="Normal 2 2 2 2 23" xfId="1053"/>
    <cellStyle name="Normal 2 2 2 2 24" xfId="1054"/>
    <cellStyle name="Normal 2 2 2 2 25" xfId="1055"/>
    <cellStyle name="Normal 2 2 2 2 26" xfId="1056"/>
    <cellStyle name="Normal 2 2 2 2 27" xfId="1057"/>
    <cellStyle name="Normal 2 2 2 2 28" xfId="1058"/>
    <cellStyle name="Normal 2 2 2 2 29" xfId="1059"/>
    <cellStyle name="Normal 2 2 2 2 3" xfId="1060"/>
    <cellStyle name="Normal 2 2 2 2 30" xfId="1061"/>
    <cellStyle name="Normal 2 2 2 2 31" xfId="1062"/>
    <cellStyle name="Normal 2 2 2 2 32" xfId="1063"/>
    <cellStyle name="Normal 2 2 2 2 33" xfId="1064"/>
    <cellStyle name="Normal 2 2 2 2 34" xfId="1065"/>
    <cellStyle name="Normal 2 2 2 2 35" xfId="1066"/>
    <cellStyle name="Normal 2 2 2 2 36" xfId="1067"/>
    <cellStyle name="Normal 2 2 2 2 37" xfId="1068"/>
    <cellStyle name="Normal 2 2 2 2 38" xfId="1069"/>
    <cellStyle name="Normal 2 2 2 2 39" xfId="1070"/>
    <cellStyle name="Normal 2 2 2 2 4" xfId="1071"/>
    <cellStyle name="Normal 2 2 2 2 40" xfId="1072"/>
    <cellStyle name="Normal 2 2 2 2 5" xfId="1073"/>
    <cellStyle name="Normal 2 2 2 2 6" xfId="1074"/>
    <cellStyle name="Normal 2 2 2 2 7" xfId="1075"/>
    <cellStyle name="Normal 2 2 2 2 8" xfId="1076"/>
    <cellStyle name="Normal 2 2 2 2 9" xfId="1077"/>
    <cellStyle name="Normal 2 2 2 20" xfId="1078"/>
    <cellStyle name="Normal 2 2 2 21" xfId="1079"/>
    <cellStyle name="Normal 2 2 2 22" xfId="1080"/>
    <cellStyle name="Normal 2 2 2 23" xfId="1081"/>
    <cellStyle name="Normal 2 2 2 24" xfId="1082"/>
    <cellStyle name="Normal 2 2 2 25" xfId="1083"/>
    <cellStyle name="Normal 2 2 2 26" xfId="1084"/>
    <cellStyle name="Normal 2 2 2 27" xfId="1085"/>
    <cellStyle name="Normal 2 2 2 28" xfId="1086"/>
    <cellStyle name="Normal 2 2 2 29" xfId="1087"/>
    <cellStyle name="Normal 2 2 2 3" xfId="1088"/>
    <cellStyle name="Normal 2 2 2 3 2" xfId="1089"/>
    <cellStyle name="Normal 2 2 2 30" xfId="1090"/>
    <cellStyle name="Normal 2 2 2 31" xfId="1091"/>
    <cellStyle name="Normal 2 2 2 32" xfId="1092"/>
    <cellStyle name="Normal 2 2 2 33" xfId="1093"/>
    <cellStyle name="Normal 2 2 2 34" xfId="1094"/>
    <cellStyle name="Normal 2 2 2 35" xfId="1095"/>
    <cellStyle name="Normal 2 2 2 36" xfId="1096"/>
    <cellStyle name="Normal 2 2 2 37" xfId="1097"/>
    <cellStyle name="Normal 2 2 2 38" xfId="1098"/>
    <cellStyle name="Normal 2 2 2 39" xfId="1099"/>
    <cellStyle name="Normal 2 2 2 4" xfId="1100"/>
    <cellStyle name="Normal 2 2 2 4 2" xfId="1101"/>
    <cellStyle name="Normal 2 2 2 40" xfId="1102"/>
    <cellStyle name="Normal 2 2 2 41" xfId="1103"/>
    <cellStyle name="Normal 2 2 2 42" xfId="32924"/>
    <cellStyle name="Normal 2 2 2 5" xfId="1104"/>
    <cellStyle name="Normal 2 2 2 5 2" xfId="1105"/>
    <cellStyle name="Normal 2 2 2 6" xfId="1106"/>
    <cellStyle name="Normal 2 2 2 7" xfId="1107"/>
    <cellStyle name="Normal 2 2 2 8" xfId="1108"/>
    <cellStyle name="Normal 2 2 2 9" xfId="1109"/>
    <cellStyle name="Normal 2 2 20" xfId="1110"/>
    <cellStyle name="Normal 2 2 21" xfId="1111"/>
    <cellStyle name="Normal 2 2 22" xfId="1112"/>
    <cellStyle name="Normal 2 2 23" xfId="1113"/>
    <cellStyle name="Normal 2 2 24" xfId="1114"/>
    <cellStyle name="Normal 2 2 25" xfId="1115"/>
    <cellStyle name="Normal 2 2 26" xfId="1116"/>
    <cellStyle name="Normal 2 2 27" xfId="1117"/>
    <cellStyle name="Normal 2 2 28" xfId="1118"/>
    <cellStyle name="Normal 2 2 29" xfId="1119"/>
    <cellStyle name="Normal 2 2 3" xfId="1120"/>
    <cellStyle name="Normal 2 2 3 2" xfId="1121"/>
    <cellStyle name="Normal 2 2 30" xfId="1122"/>
    <cellStyle name="Normal 2 2 31" xfId="1123"/>
    <cellStyle name="Normal 2 2 32" xfId="1124"/>
    <cellStyle name="Normal 2 2 33" xfId="1125"/>
    <cellStyle name="Normal 2 2 34" xfId="1126"/>
    <cellStyle name="Normal 2 2 35" xfId="1127"/>
    <cellStyle name="Normal 2 2 36" xfId="1128"/>
    <cellStyle name="Normal 2 2 37" xfId="1129"/>
    <cellStyle name="Normal 2 2 38" xfId="1130"/>
    <cellStyle name="Normal 2 2 39" xfId="1131"/>
    <cellStyle name="Normal 2 2 4" xfId="1132"/>
    <cellStyle name="Normal 2 2 4 2" xfId="1133"/>
    <cellStyle name="Normal 2 2 40" xfId="1134"/>
    <cellStyle name="Normal 2 2 41" xfId="1135"/>
    <cellStyle name="Normal 2 2 42" xfId="1136"/>
    <cellStyle name="Normal 2 2 5" xfId="1137"/>
    <cellStyle name="Normal 2 2 5 2" xfId="1138"/>
    <cellStyle name="Normal 2 2 6" xfId="1139"/>
    <cellStyle name="Normal 2 2 6 2" xfId="1140"/>
    <cellStyle name="Normal 2 2 7" xfId="1141"/>
    <cellStyle name="Normal 2 2 8" xfId="1142"/>
    <cellStyle name="Normal 2 2 9" xfId="1143"/>
    <cellStyle name="Normal 2 20" xfId="1144"/>
    <cellStyle name="Normal 2 20 10" xfId="1145"/>
    <cellStyle name="Normal 2 20 11" xfId="30698"/>
    <cellStyle name="Normal 2 20 2" xfId="1146"/>
    <cellStyle name="Normal 2 20 3" xfId="1147"/>
    <cellStyle name="Normal 2 20 4" xfId="1148"/>
    <cellStyle name="Normal 2 20 5" xfId="1149"/>
    <cellStyle name="Normal 2 20 6" xfId="1150"/>
    <cellStyle name="Normal 2 20 7" xfId="1151"/>
    <cellStyle name="Normal 2 20 8" xfId="1152"/>
    <cellStyle name="Normal 2 20 9" xfId="1153"/>
    <cellStyle name="Normal 2 21" xfId="1154"/>
    <cellStyle name="Normal 2 21 10" xfId="1155"/>
    <cellStyle name="Normal 2 21 11" xfId="30780"/>
    <cellStyle name="Normal 2 21 2" xfId="1156"/>
    <cellStyle name="Normal 2 21 3" xfId="1157"/>
    <cellStyle name="Normal 2 21 4" xfId="1158"/>
    <cellStyle name="Normal 2 21 5" xfId="1159"/>
    <cellStyle name="Normal 2 21 6" xfId="1160"/>
    <cellStyle name="Normal 2 21 7" xfId="1161"/>
    <cellStyle name="Normal 2 21 8" xfId="1162"/>
    <cellStyle name="Normal 2 21 9" xfId="1163"/>
    <cellStyle name="Normal 2 22" xfId="1164"/>
    <cellStyle name="Normal 2 22 10" xfId="1165"/>
    <cellStyle name="Normal 2 22 11" xfId="30945"/>
    <cellStyle name="Normal 2 22 2" xfId="1166"/>
    <cellStyle name="Normal 2 22 3" xfId="1167"/>
    <cellStyle name="Normal 2 22 4" xfId="1168"/>
    <cellStyle name="Normal 2 22 5" xfId="1169"/>
    <cellStyle name="Normal 2 22 6" xfId="1170"/>
    <cellStyle name="Normal 2 22 7" xfId="1171"/>
    <cellStyle name="Normal 2 22 8" xfId="1172"/>
    <cellStyle name="Normal 2 22 9" xfId="1173"/>
    <cellStyle name="Normal 2 23" xfId="1174"/>
    <cellStyle name="Normal 2 23 2" xfId="1175"/>
    <cellStyle name="Normal 2 23 2 2" xfId="1176"/>
    <cellStyle name="Normal 2 23 2 2 2" xfId="32432"/>
    <cellStyle name="Normal 2 23 2 3" xfId="1177"/>
    <cellStyle name="Normal 2 23 2 3 2" xfId="32514"/>
    <cellStyle name="Normal 2 23 2 4" xfId="1178"/>
    <cellStyle name="Normal 2 23 2 4 2" xfId="32566"/>
    <cellStyle name="Normal 2 23 2 5" xfId="1179"/>
    <cellStyle name="Normal 2 23 2 5 2" xfId="32520"/>
    <cellStyle name="Normal 2 23 2 6" xfId="1180"/>
    <cellStyle name="Normal 2 23 2 6 2" xfId="32696"/>
    <cellStyle name="Normal 2 23 2 7" xfId="1181"/>
    <cellStyle name="Normal 2 23 2 7 2" xfId="32777"/>
    <cellStyle name="Normal 2 23 2 8" xfId="1182"/>
    <cellStyle name="Normal 2 23 2 8 2" xfId="32846"/>
    <cellStyle name="Normal 2 23 2 9" xfId="1183"/>
    <cellStyle name="Normal 2 23 2 9 2" xfId="32916"/>
    <cellStyle name="Normal 2 23 3" xfId="30942"/>
    <cellStyle name="Normal 2 24" xfId="1184"/>
    <cellStyle name="Normal 2 24 2" xfId="1185"/>
    <cellStyle name="Normal 2 24 3" xfId="31106"/>
    <cellStyle name="Normal 2 25" xfId="1186"/>
    <cellStyle name="Normal 2 25 2" xfId="1187"/>
    <cellStyle name="Normal 2 25 3" xfId="31183"/>
    <cellStyle name="Normal 2 26" xfId="1188"/>
    <cellStyle name="Normal 2 26 2" xfId="31181"/>
    <cellStyle name="Normal 2 27" xfId="1189"/>
    <cellStyle name="Normal 2 27 2" xfId="31307"/>
    <cellStyle name="Normal 2 28" xfId="1190"/>
    <cellStyle name="Normal 2 28 2" xfId="31383"/>
    <cellStyle name="Normal 2 29" xfId="1191"/>
    <cellStyle name="Normal 2 29 2" xfId="31436"/>
    <cellStyle name="Normal 2 3" xfId="1192"/>
    <cellStyle name="Normal 2 3 10" xfId="1193"/>
    <cellStyle name="Normal 2 3 2" xfId="1194"/>
    <cellStyle name="Normal 2 3 3" xfId="1195"/>
    <cellStyle name="Normal 2 3 4" xfId="1196"/>
    <cellStyle name="Normal 2 3 5" xfId="1197"/>
    <cellStyle name="Normal 2 3 6" xfId="1198"/>
    <cellStyle name="Normal 2 3 7" xfId="1199"/>
    <cellStyle name="Normal 2 3 8" xfId="1200"/>
    <cellStyle name="Normal 2 3 9" xfId="1201"/>
    <cellStyle name="Normal 2 30" xfId="1202"/>
    <cellStyle name="Normal 2 30 2" xfId="31541"/>
    <cellStyle name="Normal 2 31" xfId="1203"/>
    <cellStyle name="Normal 2 31 2" xfId="31545"/>
    <cellStyle name="Normal 2 32" xfId="1204"/>
    <cellStyle name="Normal 2 32 2" xfId="31683"/>
    <cellStyle name="Normal 2 33" xfId="1205"/>
    <cellStyle name="Normal 2 33 2" xfId="31765"/>
    <cellStyle name="Normal 2 34" xfId="1206"/>
    <cellStyle name="Normal 2 34 2" xfId="31846"/>
    <cellStyle name="Normal 2 35" xfId="1207"/>
    <cellStyle name="Normal 2 35 2" xfId="31951"/>
    <cellStyle name="Normal 2 36" xfId="1208"/>
    <cellStyle name="Normal 2 36 2" xfId="32079"/>
    <cellStyle name="Normal 2 37" xfId="1209"/>
    <cellStyle name="Normal 2 37 2" xfId="32115"/>
    <cellStyle name="Normal 2 38" xfId="1210"/>
    <cellStyle name="Normal 2 38 2" xfId="32241"/>
    <cellStyle name="Normal 2 39" xfId="1211"/>
    <cellStyle name="Normal 2 39 2" xfId="32239"/>
    <cellStyle name="Normal 2 4" xfId="1212"/>
    <cellStyle name="Normal 2 4 10" xfId="1213"/>
    <cellStyle name="Normal 2 4 2" xfId="1214"/>
    <cellStyle name="Normal 2 4 3" xfId="1215"/>
    <cellStyle name="Normal 2 4 4" xfId="1216"/>
    <cellStyle name="Normal 2 4 5" xfId="1217"/>
    <cellStyle name="Normal 2 4 6" xfId="1218"/>
    <cellStyle name="Normal 2 4 7" xfId="1219"/>
    <cellStyle name="Normal 2 4 8" xfId="1220"/>
    <cellStyle name="Normal 2 4 9" xfId="1221"/>
    <cellStyle name="Normal 2 40" xfId="1222"/>
    <cellStyle name="Normal 2 40 2" xfId="32497"/>
    <cellStyle name="Normal 2 41" xfId="1223"/>
    <cellStyle name="Normal 2 41 2" xfId="32579"/>
    <cellStyle name="Normal 2 42" xfId="1224"/>
    <cellStyle name="Normal 2 42 2" xfId="32603"/>
    <cellStyle name="Normal 2 43" xfId="1225"/>
    <cellStyle name="Normal 2 43 2" xfId="32626"/>
    <cellStyle name="Normal 2 44" xfId="1226"/>
    <cellStyle name="Normal 2 44 2" xfId="32780"/>
    <cellStyle name="Normal 2 45" xfId="1227"/>
    <cellStyle name="Normal 2 45 2" xfId="32781"/>
    <cellStyle name="Normal 2 46" xfId="29649"/>
    <cellStyle name="Normal 2 47" xfId="906"/>
    <cellStyle name="Normal 2 48" xfId="32927"/>
    <cellStyle name="Normal 2 5" xfId="1228"/>
    <cellStyle name="Normal 2 5 10" xfId="1229"/>
    <cellStyle name="Normal 2 5 11" xfId="29734"/>
    <cellStyle name="Normal 2 5 2" xfId="1230"/>
    <cellStyle name="Normal 2 5 3" xfId="1231"/>
    <cellStyle name="Normal 2 5 4" xfId="1232"/>
    <cellStyle name="Normal 2 5 5" xfId="1233"/>
    <cellStyle name="Normal 2 5 6" xfId="1234"/>
    <cellStyle name="Normal 2 5 7" xfId="1235"/>
    <cellStyle name="Normal 2 5 8" xfId="1236"/>
    <cellStyle name="Normal 2 5 9" xfId="1237"/>
    <cellStyle name="Normal 2 6" xfId="1238"/>
    <cellStyle name="Normal 2 6 10" xfId="1239"/>
    <cellStyle name="Normal 2 6 11" xfId="29803"/>
    <cellStyle name="Normal 2 6 2" xfId="1240"/>
    <cellStyle name="Normal 2 6 3" xfId="1241"/>
    <cellStyle name="Normal 2 6 4" xfId="1242"/>
    <cellStyle name="Normal 2 6 5" xfId="1243"/>
    <cellStyle name="Normal 2 6 6" xfId="1244"/>
    <cellStyle name="Normal 2 6 7" xfId="1245"/>
    <cellStyle name="Normal 2 6 8" xfId="1246"/>
    <cellStyle name="Normal 2 6 9" xfId="1247"/>
    <cellStyle name="Normal 2 7" xfId="1248"/>
    <cellStyle name="Normal 2 7 10" xfId="1249"/>
    <cellStyle name="Normal 2 7 11" xfId="29945"/>
    <cellStyle name="Normal 2 7 2" xfId="1250"/>
    <cellStyle name="Normal 2 7 3" xfId="1251"/>
    <cellStyle name="Normal 2 7 4" xfId="1252"/>
    <cellStyle name="Normal 2 7 5" xfId="1253"/>
    <cellStyle name="Normal 2 7 6" xfId="1254"/>
    <cellStyle name="Normal 2 7 7" xfId="1255"/>
    <cellStyle name="Normal 2 7 8" xfId="1256"/>
    <cellStyle name="Normal 2 7 9" xfId="1257"/>
    <cellStyle name="Normal 2 8" xfId="1258"/>
    <cellStyle name="Normal 2 8 10" xfId="1259"/>
    <cellStyle name="Normal 2 8 11" xfId="30037"/>
    <cellStyle name="Normal 2 8 2" xfId="1260"/>
    <cellStyle name="Normal 2 8 3" xfId="1261"/>
    <cellStyle name="Normal 2 8 4" xfId="1262"/>
    <cellStyle name="Normal 2 8 5" xfId="1263"/>
    <cellStyle name="Normal 2 8 6" xfId="1264"/>
    <cellStyle name="Normal 2 8 7" xfId="1265"/>
    <cellStyle name="Normal 2 8 8" xfId="1266"/>
    <cellStyle name="Normal 2 8 9" xfId="1267"/>
    <cellStyle name="Normal 2 9" xfId="1268"/>
    <cellStyle name="Normal 2 9 10" xfId="1269"/>
    <cellStyle name="Normal 2 9 11" xfId="30120"/>
    <cellStyle name="Normal 2 9 2" xfId="1270"/>
    <cellStyle name="Normal 2 9 3" xfId="1271"/>
    <cellStyle name="Normal 2 9 4" xfId="1272"/>
    <cellStyle name="Normal 2 9 5" xfId="1273"/>
    <cellStyle name="Normal 2 9 6" xfId="1274"/>
    <cellStyle name="Normal 2 9 7" xfId="1275"/>
    <cellStyle name="Normal 2 9 8" xfId="1276"/>
    <cellStyle name="Normal 2 9 9" xfId="1277"/>
    <cellStyle name="Normal 2_Organigrammes VOO Stat Contr 250308 CHo" xfId="1278"/>
    <cellStyle name="Normal 20" xfId="1279"/>
    <cellStyle name="Normal 20 10" xfId="1280"/>
    <cellStyle name="Normal 20 10 2" xfId="30438"/>
    <cellStyle name="Normal 20 11" xfId="1281"/>
    <cellStyle name="Normal 20 11 2" xfId="30520"/>
    <cellStyle name="Normal 20 12" xfId="1282"/>
    <cellStyle name="Normal 20 12 2" xfId="30602"/>
    <cellStyle name="Normal 20 13" xfId="1283"/>
    <cellStyle name="Normal 20 13 2" xfId="30684"/>
    <cellStyle name="Normal 20 14" xfId="1284"/>
    <cellStyle name="Normal 20 14 2" xfId="30766"/>
    <cellStyle name="Normal 20 15" xfId="1285"/>
    <cellStyle name="Normal 20 15 2" xfId="30848"/>
    <cellStyle name="Normal 20 16" xfId="1286"/>
    <cellStyle name="Normal 20 16 2" xfId="30928"/>
    <cellStyle name="Normal 20 17" xfId="1287"/>
    <cellStyle name="Normal 20 17 2" xfId="31012"/>
    <cellStyle name="Normal 20 18" xfId="1288"/>
    <cellStyle name="Normal 20 18 2" xfId="31092"/>
    <cellStyle name="Normal 20 19" xfId="1289"/>
    <cellStyle name="Normal 20 19 2" xfId="31166"/>
    <cellStyle name="Normal 20 2" xfId="1290"/>
    <cellStyle name="Normal 20 2 2" xfId="29744"/>
    <cellStyle name="Normal 20 20" xfId="1291"/>
    <cellStyle name="Normal 20 20 2" xfId="31254"/>
    <cellStyle name="Normal 20 21" xfId="1292"/>
    <cellStyle name="Normal 20 21 2" xfId="31325"/>
    <cellStyle name="Normal 20 22" xfId="1293"/>
    <cellStyle name="Normal 20 22 2" xfId="31416"/>
    <cellStyle name="Normal 20 23" xfId="1294"/>
    <cellStyle name="Normal 20 23 2" xfId="31499"/>
    <cellStyle name="Normal 20 24" xfId="1295"/>
    <cellStyle name="Normal 20 24 2" xfId="31560"/>
    <cellStyle name="Normal 20 25" xfId="1296"/>
    <cellStyle name="Normal 20 25 2" xfId="31669"/>
    <cellStyle name="Normal 20 26" xfId="1297"/>
    <cellStyle name="Normal 20 26 2" xfId="31751"/>
    <cellStyle name="Normal 20 27" xfId="1298"/>
    <cellStyle name="Normal 20 27 2" xfId="31832"/>
    <cellStyle name="Normal 20 28" xfId="1299"/>
    <cellStyle name="Normal 20 28 2" xfId="31910"/>
    <cellStyle name="Normal 20 29" xfId="1300"/>
    <cellStyle name="Normal 20 29 2" xfId="31967"/>
    <cellStyle name="Normal 20 3" xfId="1301"/>
    <cellStyle name="Normal 20 3 2" xfId="29834"/>
    <cellStyle name="Normal 20 30" xfId="1302"/>
    <cellStyle name="Normal 20 30 2" xfId="32071"/>
    <cellStyle name="Normal 20 31" xfId="1303"/>
    <cellStyle name="Normal 20 31 2" xfId="32123"/>
    <cellStyle name="Normal 20 32" xfId="1304"/>
    <cellStyle name="Normal 20 33" xfId="1305"/>
    <cellStyle name="Normal 20 34" xfId="29658"/>
    <cellStyle name="Normal 20 4" xfId="1306"/>
    <cellStyle name="Normal 20 4 2" xfId="29928"/>
    <cellStyle name="Normal 20 5" xfId="1307"/>
    <cellStyle name="Normal 20 5 2" xfId="30021"/>
    <cellStyle name="Normal 20 6" xfId="1308"/>
    <cellStyle name="Normal 20 6 2" xfId="30102"/>
    <cellStyle name="Normal 20 7" xfId="1309"/>
    <cellStyle name="Normal 20 7 2" xfId="30192"/>
    <cellStyle name="Normal 20 8" xfId="1310"/>
    <cellStyle name="Normal 20 8 2" xfId="30274"/>
    <cellStyle name="Normal 20 9" xfId="1311"/>
    <cellStyle name="Normal 20 9 2" xfId="30347"/>
    <cellStyle name="Normal 200" xfId="32918"/>
    <cellStyle name="Normal 201" xfId="59"/>
    <cellStyle name="Normal 202" xfId="32964"/>
    <cellStyle name="Normal 203" xfId="4"/>
    <cellStyle name="Normal 21" xfId="1312"/>
    <cellStyle name="Normal 21 10" xfId="1313"/>
    <cellStyle name="Normal 21 10 2" xfId="30437"/>
    <cellStyle name="Normal 21 11" xfId="1314"/>
    <cellStyle name="Normal 21 11 2" xfId="30519"/>
    <cellStyle name="Normal 21 12" xfId="1315"/>
    <cellStyle name="Normal 21 12 2" xfId="30601"/>
    <cellStyle name="Normal 21 13" xfId="1316"/>
    <cellStyle name="Normal 21 13 2" xfId="30683"/>
    <cellStyle name="Normal 21 14" xfId="1317"/>
    <cellStyle name="Normal 21 14 2" xfId="30765"/>
    <cellStyle name="Normal 21 15" xfId="1318"/>
    <cellStyle name="Normal 21 15 2" xfId="30847"/>
    <cellStyle name="Normal 21 16" xfId="1319"/>
    <cellStyle name="Normal 21 16 2" xfId="30927"/>
    <cellStyle name="Normal 21 17" xfId="1320"/>
    <cellStyle name="Normal 21 17 2" xfId="31011"/>
    <cellStyle name="Normal 21 18" xfId="1321"/>
    <cellStyle name="Normal 21 18 2" xfId="31091"/>
    <cellStyle name="Normal 21 19" xfId="1322"/>
    <cellStyle name="Normal 21 19 2" xfId="31165"/>
    <cellStyle name="Normal 21 2" xfId="1323"/>
    <cellStyle name="Normal 21 2 2" xfId="29745"/>
    <cellStyle name="Normal 21 20" xfId="1324"/>
    <cellStyle name="Normal 21 20 2" xfId="31253"/>
    <cellStyle name="Normal 21 21" xfId="1325"/>
    <cellStyle name="Normal 21 21 2" xfId="31308"/>
    <cellStyle name="Normal 21 22" xfId="1326"/>
    <cellStyle name="Normal 21 22 2" xfId="31433"/>
    <cellStyle name="Normal 21 23" xfId="1327"/>
    <cellStyle name="Normal 21 23 2" xfId="31498"/>
    <cellStyle name="Normal 21 24" xfId="1328"/>
    <cellStyle name="Normal 21 24 2" xfId="31561"/>
    <cellStyle name="Normal 21 25" xfId="1329"/>
    <cellStyle name="Normal 21 25 2" xfId="31668"/>
    <cellStyle name="Normal 21 26" xfId="1330"/>
    <cellStyle name="Normal 21 26 2" xfId="31750"/>
    <cellStyle name="Normal 21 27" xfId="1331"/>
    <cellStyle name="Normal 21 27 2" xfId="31831"/>
    <cellStyle name="Normal 21 28" xfId="1332"/>
    <cellStyle name="Normal 21 28 2" xfId="31909"/>
    <cellStyle name="Normal 21 29" xfId="1333"/>
    <cellStyle name="Normal 21 29 2" xfId="31968"/>
    <cellStyle name="Normal 21 3" xfId="1334"/>
    <cellStyle name="Normal 21 3 2" xfId="29835"/>
    <cellStyle name="Normal 21 30" xfId="1335"/>
    <cellStyle name="Normal 21 30 2" xfId="32070"/>
    <cellStyle name="Normal 21 31" xfId="1336"/>
    <cellStyle name="Normal 21 31 2" xfId="32124"/>
    <cellStyle name="Normal 21 32" xfId="1337"/>
    <cellStyle name="Normal 21 33" xfId="1338"/>
    <cellStyle name="Normal 21 34" xfId="29659"/>
    <cellStyle name="Normal 21 4" xfId="1339"/>
    <cellStyle name="Normal 21 4 2" xfId="29927"/>
    <cellStyle name="Normal 21 5" xfId="1340"/>
    <cellStyle name="Normal 21 5 2" xfId="30020"/>
    <cellStyle name="Normal 21 6" xfId="1341"/>
    <cellStyle name="Normal 21 6 2" xfId="30101"/>
    <cellStyle name="Normal 21 7" xfId="1342"/>
    <cellStyle name="Normal 21 7 2" xfId="30191"/>
    <cellStyle name="Normal 21 8" xfId="1343"/>
    <cellStyle name="Normal 21 8 2" xfId="30273"/>
    <cellStyle name="Normal 21 9" xfId="1344"/>
    <cellStyle name="Normal 21 9 2" xfId="30346"/>
    <cellStyle name="Normal 22" xfId="1345"/>
    <cellStyle name="Normal 22 10" xfId="1346"/>
    <cellStyle name="Normal 22 10 2" xfId="30436"/>
    <cellStyle name="Normal 22 11" xfId="1347"/>
    <cellStyle name="Normal 22 11 2" xfId="30518"/>
    <cellStyle name="Normal 22 12" xfId="1348"/>
    <cellStyle name="Normal 22 12 2" xfId="30600"/>
    <cellStyle name="Normal 22 13" xfId="1349"/>
    <cellStyle name="Normal 22 13 2" xfId="30682"/>
    <cellStyle name="Normal 22 14" xfId="1350"/>
    <cellStyle name="Normal 22 14 2" xfId="30764"/>
    <cellStyle name="Normal 22 15" xfId="1351"/>
    <cellStyle name="Normal 22 15 2" xfId="30846"/>
    <cellStyle name="Normal 22 16" xfId="1352"/>
    <cellStyle name="Normal 22 16 2" xfId="30926"/>
    <cellStyle name="Normal 22 17" xfId="1353"/>
    <cellStyle name="Normal 22 17 2" xfId="31010"/>
    <cellStyle name="Normal 22 18" xfId="1354"/>
    <cellStyle name="Normal 22 18 2" xfId="31090"/>
    <cellStyle name="Normal 22 19" xfId="1355"/>
    <cellStyle name="Normal 22 19 2" xfId="31164"/>
    <cellStyle name="Normal 22 2" xfId="1356"/>
    <cellStyle name="Normal 22 2 2" xfId="29746"/>
    <cellStyle name="Normal 22 20" xfId="1357"/>
    <cellStyle name="Normal 22 20 2" xfId="31252"/>
    <cellStyle name="Normal 22 21" xfId="1358"/>
    <cellStyle name="Normal 22 21 2" xfId="31310"/>
    <cellStyle name="Normal 22 22" xfId="1359"/>
    <cellStyle name="Normal 22 22 2" xfId="31415"/>
    <cellStyle name="Normal 22 23" xfId="1360"/>
    <cellStyle name="Normal 22 23 2" xfId="31497"/>
    <cellStyle name="Normal 22 24" xfId="1361"/>
    <cellStyle name="Normal 22 24 2" xfId="31562"/>
    <cellStyle name="Normal 22 25" xfId="1362"/>
    <cellStyle name="Normal 22 25 2" xfId="31667"/>
    <cellStyle name="Normal 22 26" xfId="1363"/>
    <cellStyle name="Normal 22 26 2" xfId="31749"/>
    <cellStyle name="Normal 22 27" xfId="1364"/>
    <cellStyle name="Normal 22 27 2" xfId="31830"/>
    <cellStyle name="Normal 22 28" xfId="1365"/>
    <cellStyle name="Normal 22 28 2" xfId="31908"/>
    <cellStyle name="Normal 22 29" xfId="1366"/>
    <cellStyle name="Normal 22 29 2" xfId="31969"/>
    <cellStyle name="Normal 22 3" xfId="1367"/>
    <cellStyle name="Normal 22 3 2" xfId="29836"/>
    <cellStyle name="Normal 22 30" xfId="1368"/>
    <cellStyle name="Normal 22 30 2" xfId="32069"/>
    <cellStyle name="Normal 22 31" xfId="1369"/>
    <cellStyle name="Normal 22 31 2" xfId="32125"/>
    <cellStyle name="Normal 22 32" xfId="1370"/>
    <cellStyle name="Normal 22 33" xfId="1371"/>
    <cellStyle name="Normal 22 34" xfId="29660"/>
    <cellStyle name="Normal 22 4" xfId="1372"/>
    <cellStyle name="Normal 22 4 2" xfId="29926"/>
    <cellStyle name="Normal 22 5" xfId="1373"/>
    <cellStyle name="Normal 22 5 2" xfId="30019"/>
    <cellStyle name="Normal 22 6" xfId="1374"/>
    <cellStyle name="Normal 22 6 2" xfId="30100"/>
    <cellStyle name="Normal 22 7" xfId="1375"/>
    <cellStyle name="Normal 22 7 2" xfId="30190"/>
    <cellStyle name="Normal 22 8" xfId="1376"/>
    <cellStyle name="Normal 22 8 2" xfId="30272"/>
    <cellStyle name="Normal 22 9" xfId="1377"/>
    <cellStyle name="Normal 22 9 2" xfId="30345"/>
    <cellStyle name="Normal 23" xfId="1378"/>
    <cellStyle name="Normal 23 10" xfId="1379"/>
    <cellStyle name="Normal 23 10 2" xfId="30435"/>
    <cellStyle name="Normal 23 11" xfId="1380"/>
    <cellStyle name="Normal 23 11 2" xfId="30517"/>
    <cellStyle name="Normal 23 12" xfId="1381"/>
    <cellStyle name="Normal 23 12 2" xfId="30599"/>
    <cellStyle name="Normal 23 13" xfId="1382"/>
    <cellStyle name="Normal 23 13 2" xfId="30681"/>
    <cellStyle name="Normal 23 14" xfId="1383"/>
    <cellStyle name="Normal 23 14 2" xfId="30763"/>
    <cellStyle name="Normal 23 15" xfId="1384"/>
    <cellStyle name="Normal 23 15 2" xfId="30845"/>
    <cellStyle name="Normal 23 16" xfId="1385"/>
    <cellStyle name="Normal 23 16 2" xfId="30925"/>
    <cellStyle name="Normal 23 17" xfId="1386"/>
    <cellStyle name="Normal 23 17 2" xfId="31009"/>
    <cellStyle name="Normal 23 18" xfId="1387"/>
    <cellStyle name="Normal 23 18 2" xfId="31089"/>
    <cellStyle name="Normal 23 19" xfId="1388"/>
    <cellStyle name="Normal 23 19 2" xfId="31163"/>
    <cellStyle name="Normal 23 2" xfId="1389"/>
    <cellStyle name="Normal 23 2 2" xfId="29747"/>
    <cellStyle name="Normal 23 20" xfId="1390"/>
    <cellStyle name="Normal 23 20 2" xfId="31251"/>
    <cellStyle name="Normal 23 21" xfId="1391"/>
    <cellStyle name="Normal 23 21 2" xfId="31311"/>
    <cellStyle name="Normal 23 22" xfId="1392"/>
    <cellStyle name="Normal 23 22 2" xfId="31431"/>
    <cellStyle name="Normal 23 23" xfId="1393"/>
    <cellStyle name="Normal 23 23 2" xfId="31496"/>
    <cellStyle name="Normal 23 24" xfId="1394"/>
    <cellStyle name="Normal 23 24 2" xfId="31563"/>
    <cellStyle name="Normal 23 25" xfId="1395"/>
    <cellStyle name="Normal 23 25 2" xfId="31666"/>
    <cellStyle name="Normal 23 26" xfId="1396"/>
    <cellStyle name="Normal 23 26 2" xfId="31748"/>
    <cellStyle name="Normal 23 27" xfId="1397"/>
    <cellStyle name="Normal 23 27 2" xfId="31829"/>
    <cellStyle name="Normal 23 28" xfId="1398"/>
    <cellStyle name="Normal 23 28 2" xfId="31907"/>
    <cellStyle name="Normal 23 29" xfId="1399"/>
    <cellStyle name="Normal 23 29 2" xfId="31970"/>
    <cellStyle name="Normal 23 3" xfId="1400"/>
    <cellStyle name="Normal 23 3 2" xfId="29837"/>
    <cellStyle name="Normal 23 30" xfId="1401"/>
    <cellStyle name="Normal 23 30 2" xfId="32068"/>
    <cellStyle name="Normal 23 31" xfId="1402"/>
    <cellStyle name="Normal 23 31 2" xfId="32126"/>
    <cellStyle name="Normal 23 32" xfId="1403"/>
    <cellStyle name="Normal 23 33" xfId="1404"/>
    <cellStyle name="Normal 23 34" xfId="29661"/>
    <cellStyle name="Normal 23 4" xfId="1405"/>
    <cellStyle name="Normal 23 4 2" xfId="29925"/>
    <cellStyle name="Normal 23 5" xfId="1406"/>
    <cellStyle name="Normal 23 5 2" xfId="30018"/>
    <cellStyle name="Normal 23 6" xfId="1407"/>
    <cellStyle name="Normal 23 6 2" xfId="30099"/>
    <cellStyle name="Normal 23 7" xfId="1408"/>
    <cellStyle name="Normal 23 7 2" xfId="30189"/>
    <cellStyle name="Normal 23 8" xfId="1409"/>
    <cellStyle name="Normal 23 8 2" xfId="30271"/>
    <cellStyle name="Normal 23 9" xfId="1410"/>
    <cellStyle name="Normal 23 9 2" xfId="30344"/>
    <cellStyle name="Normal 24" xfId="1411"/>
    <cellStyle name="Normal 24 10" xfId="1412"/>
    <cellStyle name="Normal 24 10 2" xfId="30434"/>
    <cellStyle name="Normal 24 11" xfId="1413"/>
    <cellStyle name="Normal 24 11 2" xfId="30516"/>
    <cellStyle name="Normal 24 12" xfId="1414"/>
    <cellStyle name="Normal 24 12 2" xfId="30598"/>
    <cellStyle name="Normal 24 13" xfId="1415"/>
    <cellStyle name="Normal 24 13 2" xfId="30680"/>
    <cellStyle name="Normal 24 14" xfId="1416"/>
    <cellStyle name="Normal 24 14 2" xfId="30762"/>
    <cellStyle name="Normal 24 15" xfId="1417"/>
    <cellStyle name="Normal 24 15 2" xfId="30844"/>
    <cellStyle name="Normal 24 16" xfId="1418"/>
    <cellStyle name="Normal 24 16 2" xfId="30924"/>
    <cellStyle name="Normal 24 17" xfId="1419"/>
    <cellStyle name="Normal 24 17 2" xfId="31008"/>
    <cellStyle name="Normal 24 18" xfId="1420"/>
    <cellStyle name="Normal 24 18 2" xfId="31088"/>
    <cellStyle name="Normal 24 19" xfId="1421"/>
    <cellStyle name="Normal 24 19 2" xfId="31162"/>
    <cellStyle name="Normal 24 2" xfId="1422"/>
    <cellStyle name="Normal 24 2 2" xfId="29748"/>
    <cellStyle name="Normal 24 20" xfId="1423"/>
    <cellStyle name="Normal 24 20 2" xfId="31250"/>
    <cellStyle name="Normal 24 21" xfId="1424"/>
    <cellStyle name="Normal 24 21 2" xfId="31322"/>
    <cellStyle name="Normal 24 22" xfId="1425"/>
    <cellStyle name="Normal 24 22 2" xfId="31414"/>
    <cellStyle name="Normal 24 23" xfId="1426"/>
    <cellStyle name="Normal 24 23 2" xfId="31495"/>
    <cellStyle name="Normal 24 24" xfId="1427"/>
    <cellStyle name="Normal 24 24 2" xfId="31564"/>
    <cellStyle name="Normal 24 25" xfId="1428"/>
    <cellStyle name="Normal 24 25 2" xfId="31665"/>
    <cellStyle name="Normal 24 26" xfId="1429"/>
    <cellStyle name="Normal 24 26 2" xfId="31747"/>
    <cellStyle name="Normal 24 27" xfId="1430"/>
    <cellStyle name="Normal 24 27 2" xfId="31828"/>
    <cellStyle name="Normal 24 28" xfId="1431"/>
    <cellStyle name="Normal 24 28 2" xfId="31906"/>
    <cellStyle name="Normal 24 29" xfId="1432"/>
    <cellStyle name="Normal 24 29 2" xfId="31971"/>
    <cellStyle name="Normal 24 3" xfId="1433"/>
    <cellStyle name="Normal 24 3 2" xfId="29838"/>
    <cellStyle name="Normal 24 30" xfId="1434"/>
    <cellStyle name="Normal 24 30 2" xfId="32067"/>
    <cellStyle name="Normal 24 31" xfId="1435"/>
    <cellStyle name="Normal 24 31 2" xfId="32127"/>
    <cellStyle name="Normal 24 32" xfId="1436"/>
    <cellStyle name="Normal 24 33" xfId="1437"/>
    <cellStyle name="Normal 24 34" xfId="29662"/>
    <cellStyle name="Normal 24 4" xfId="1438"/>
    <cellStyle name="Normal 24 4 2" xfId="29924"/>
    <cellStyle name="Normal 24 5" xfId="1439"/>
    <cellStyle name="Normal 24 5 2" xfId="30017"/>
    <cellStyle name="Normal 24 6" xfId="1440"/>
    <cellStyle name="Normal 24 6 2" xfId="30098"/>
    <cellStyle name="Normal 24 7" xfId="1441"/>
    <cellStyle name="Normal 24 7 2" xfId="30188"/>
    <cellStyle name="Normal 24 8" xfId="1442"/>
    <cellStyle name="Normal 24 8 2" xfId="30270"/>
    <cellStyle name="Normal 24 9" xfId="1443"/>
    <cellStyle name="Normal 24 9 2" xfId="30343"/>
    <cellStyle name="Normal 25" xfId="1444"/>
    <cellStyle name="Normal 25 10" xfId="1445"/>
    <cellStyle name="Normal 25 10 2" xfId="30433"/>
    <cellStyle name="Normal 25 11" xfId="1446"/>
    <cellStyle name="Normal 25 11 2" xfId="30515"/>
    <cellStyle name="Normal 25 12" xfId="1447"/>
    <cellStyle name="Normal 25 12 2" xfId="30597"/>
    <cellStyle name="Normal 25 13" xfId="1448"/>
    <cellStyle name="Normal 25 13 2" xfId="30679"/>
    <cellStyle name="Normal 25 14" xfId="1449"/>
    <cellStyle name="Normal 25 14 2" xfId="30761"/>
    <cellStyle name="Normal 25 15" xfId="1450"/>
    <cellStyle name="Normal 25 15 2" xfId="30843"/>
    <cellStyle name="Normal 25 16" xfId="1451"/>
    <cellStyle name="Normal 25 16 2" xfId="30923"/>
    <cellStyle name="Normal 25 17" xfId="1452"/>
    <cellStyle name="Normal 25 17 2" xfId="31007"/>
    <cellStyle name="Normal 25 18" xfId="1453"/>
    <cellStyle name="Normal 25 18 2" xfId="31087"/>
    <cellStyle name="Normal 25 19" xfId="1454"/>
    <cellStyle name="Normal 25 19 2" xfId="31161"/>
    <cellStyle name="Normal 25 2" xfId="1455"/>
    <cellStyle name="Normal 25 2 2" xfId="29749"/>
    <cellStyle name="Normal 25 20" xfId="1456"/>
    <cellStyle name="Normal 25 20 2" xfId="31249"/>
    <cellStyle name="Normal 25 21" xfId="1457"/>
    <cellStyle name="Normal 25 21 2" xfId="31298"/>
    <cellStyle name="Normal 25 22" xfId="1458"/>
    <cellStyle name="Normal 25 22 2" xfId="31413"/>
    <cellStyle name="Normal 25 23" xfId="1459"/>
    <cellStyle name="Normal 25 23 2" xfId="31494"/>
    <cellStyle name="Normal 25 24" xfId="1460"/>
    <cellStyle name="Normal 25 24 2" xfId="31565"/>
    <cellStyle name="Normal 25 25" xfId="1461"/>
    <cellStyle name="Normal 25 25 2" xfId="31664"/>
    <cellStyle name="Normal 25 26" xfId="1462"/>
    <cellStyle name="Normal 25 26 2" xfId="31746"/>
    <cellStyle name="Normal 25 27" xfId="1463"/>
    <cellStyle name="Normal 25 27 2" xfId="31827"/>
    <cellStyle name="Normal 25 28" xfId="1464"/>
    <cellStyle name="Normal 25 28 2" xfId="31905"/>
    <cellStyle name="Normal 25 29" xfId="1465"/>
    <cellStyle name="Normal 25 29 2" xfId="31972"/>
    <cellStyle name="Normal 25 3" xfId="1466"/>
    <cellStyle name="Normal 25 3 2" xfId="29839"/>
    <cellStyle name="Normal 25 30" xfId="1467"/>
    <cellStyle name="Normal 25 30 2" xfId="32066"/>
    <cellStyle name="Normal 25 31" xfId="1468"/>
    <cellStyle name="Normal 25 31 2" xfId="32128"/>
    <cellStyle name="Normal 25 32" xfId="1469"/>
    <cellStyle name="Normal 25 33" xfId="1470"/>
    <cellStyle name="Normal 25 34" xfId="29663"/>
    <cellStyle name="Normal 25 4" xfId="1471"/>
    <cellStyle name="Normal 25 4 2" xfId="29923"/>
    <cellStyle name="Normal 25 5" xfId="1472"/>
    <cellStyle name="Normal 25 5 2" xfId="30016"/>
    <cellStyle name="Normal 25 6" xfId="1473"/>
    <cellStyle name="Normal 25 6 2" xfId="30097"/>
    <cellStyle name="Normal 25 7" xfId="1474"/>
    <cellStyle name="Normal 25 7 2" xfId="30187"/>
    <cellStyle name="Normal 25 8" xfId="1475"/>
    <cellStyle name="Normal 25 8 2" xfId="30269"/>
    <cellStyle name="Normal 25 9" xfId="1476"/>
    <cellStyle name="Normal 25 9 2" xfId="30342"/>
    <cellStyle name="Normal 26" xfId="1477"/>
    <cellStyle name="Normal 26 10" xfId="1478"/>
    <cellStyle name="Normal 26 10 2" xfId="30432"/>
    <cellStyle name="Normal 26 11" xfId="1479"/>
    <cellStyle name="Normal 26 11 2" xfId="30514"/>
    <cellStyle name="Normal 26 12" xfId="1480"/>
    <cellStyle name="Normal 26 12 2" xfId="30596"/>
    <cellStyle name="Normal 26 13" xfId="1481"/>
    <cellStyle name="Normal 26 13 2" xfId="30678"/>
    <cellStyle name="Normal 26 14" xfId="1482"/>
    <cellStyle name="Normal 26 14 2" xfId="30760"/>
    <cellStyle name="Normal 26 15" xfId="1483"/>
    <cellStyle name="Normal 26 15 2" xfId="30842"/>
    <cellStyle name="Normal 26 16" xfId="1484"/>
    <cellStyle name="Normal 26 16 2" xfId="30922"/>
    <cellStyle name="Normal 26 17" xfId="1485"/>
    <cellStyle name="Normal 26 17 2" xfId="31006"/>
    <cellStyle name="Normal 26 18" xfId="1486"/>
    <cellStyle name="Normal 26 18 2" xfId="31086"/>
    <cellStyle name="Normal 26 19" xfId="1487"/>
    <cellStyle name="Normal 26 19 2" xfId="31160"/>
    <cellStyle name="Normal 26 2" xfId="1488"/>
    <cellStyle name="Normal 26 2 2" xfId="29750"/>
    <cellStyle name="Normal 26 20" xfId="1489"/>
    <cellStyle name="Normal 26 20 2" xfId="31248"/>
    <cellStyle name="Normal 26 21" xfId="1490"/>
    <cellStyle name="Normal 26 21 2" xfId="31304"/>
    <cellStyle name="Normal 26 22" xfId="1491"/>
    <cellStyle name="Normal 26 22 2" xfId="31429"/>
    <cellStyle name="Normal 26 23" xfId="1492"/>
    <cellStyle name="Normal 26 23 2" xfId="31493"/>
    <cellStyle name="Normal 26 24" xfId="1493"/>
    <cellStyle name="Normal 26 24 2" xfId="31566"/>
    <cellStyle name="Normal 26 25" xfId="1494"/>
    <cellStyle name="Normal 26 25 2" xfId="31663"/>
    <cellStyle name="Normal 26 26" xfId="1495"/>
    <cellStyle name="Normal 26 26 2" xfId="31745"/>
    <cellStyle name="Normal 26 27" xfId="1496"/>
    <cellStyle name="Normal 26 27 2" xfId="31826"/>
    <cellStyle name="Normal 26 28" xfId="1497"/>
    <cellStyle name="Normal 26 28 2" xfId="31904"/>
    <cellStyle name="Normal 26 29" xfId="1498"/>
    <cellStyle name="Normal 26 29 2" xfId="31973"/>
    <cellStyle name="Normal 26 3" xfId="1499"/>
    <cellStyle name="Normal 26 3 2" xfId="29840"/>
    <cellStyle name="Normal 26 30" xfId="1500"/>
    <cellStyle name="Normal 26 30 2" xfId="32065"/>
    <cellStyle name="Normal 26 31" xfId="1501"/>
    <cellStyle name="Normal 26 31 2" xfId="32129"/>
    <cellStyle name="Normal 26 32" xfId="1502"/>
    <cellStyle name="Normal 26 33" xfId="1503"/>
    <cellStyle name="Normal 26 34" xfId="29664"/>
    <cellStyle name="Normal 26 4" xfId="1504"/>
    <cellStyle name="Normal 26 4 2" xfId="29922"/>
    <cellStyle name="Normal 26 5" xfId="1505"/>
    <cellStyle name="Normal 26 5 2" xfId="30015"/>
    <cellStyle name="Normal 26 6" xfId="1506"/>
    <cellStyle name="Normal 26 6 2" xfId="30096"/>
    <cellStyle name="Normal 26 7" xfId="1507"/>
    <cellStyle name="Normal 26 7 2" xfId="30186"/>
    <cellStyle name="Normal 26 8" xfId="1508"/>
    <cellStyle name="Normal 26 8 2" xfId="30268"/>
    <cellStyle name="Normal 26 9" xfId="1509"/>
    <cellStyle name="Normal 26 9 2" xfId="30341"/>
    <cellStyle name="Normal 27" xfId="1510"/>
    <cellStyle name="Normal 27 10" xfId="1511"/>
    <cellStyle name="Normal 27 10 2" xfId="30431"/>
    <cellStyle name="Normal 27 11" xfId="1512"/>
    <cellStyle name="Normal 27 11 2" xfId="30513"/>
    <cellStyle name="Normal 27 12" xfId="1513"/>
    <cellStyle name="Normal 27 12 2" xfId="30595"/>
    <cellStyle name="Normal 27 13" xfId="1514"/>
    <cellStyle name="Normal 27 13 2" xfId="30677"/>
    <cellStyle name="Normal 27 14" xfId="1515"/>
    <cellStyle name="Normal 27 14 2" xfId="30759"/>
    <cellStyle name="Normal 27 15" xfId="1516"/>
    <cellStyle name="Normal 27 15 2" xfId="30841"/>
    <cellStyle name="Normal 27 16" xfId="1517"/>
    <cellStyle name="Normal 27 16 2" xfId="30921"/>
    <cellStyle name="Normal 27 17" xfId="1518"/>
    <cellStyle name="Normal 27 17 2" xfId="31005"/>
    <cellStyle name="Normal 27 18" xfId="1519"/>
    <cellStyle name="Normal 27 18 2" xfId="31085"/>
    <cellStyle name="Normal 27 19" xfId="1520"/>
    <cellStyle name="Normal 27 19 2" xfId="31159"/>
    <cellStyle name="Normal 27 2" xfId="1521"/>
    <cellStyle name="Normal 27 2 2" xfId="29751"/>
    <cellStyle name="Normal 27 20" xfId="1522"/>
    <cellStyle name="Normal 27 20 2" xfId="31247"/>
    <cellStyle name="Normal 27 21" xfId="1523"/>
    <cellStyle name="Normal 27 21 2" xfId="31312"/>
    <cellStyle name="Normal 27 22" xfId="1524"/>
    <cellStyle name="Normal 27 22 2" xfId="31380"/>
    <cellStyle name="Normal 27 23" xfId="1525"/>
    <cellStyle name="Normal 27 23 2" xfId="31492"/>
    <cellStyle name="Normal 27 24" xfId="1526"/>
    <cellStyle name="Normal 27 24 2" xfId="31567"/>
    <cellStyle name="Normal 27 25" xfId="1527"/>
    <cellStyle name="Normal 27 25 2" xfId="31662"/>
    <cellStyle name="Normal 27 26" xfId="1528"/>
    <cellStyle name="Normal 27 26 2" xfId="31744"/>
    <cellStyle name="Normal 27 27" xfId="1529"/>
    <cellStyle name="Normal 27 27 2" xfId="31825"/>
    <cellStyle name="Normal 27 28" xfId="1530"/>
    <cellStyle name="Normal 27 28 2" xfId="31903"/>
    <cellStyle name="Normal 27 29" xfId="1531"/>
    <cellStyle name="Normal 27 29 2" xfId="31974"/>
    <cellStyle name="Normal 27 3" xfId="1532"/>
    <cellStyle name="Normal 27 3 2" xfId="29841"/>
    <cellStyle name="Normal 27 30" xfId="1533"/>
    <cellStyle name="Normal 27 30 2" xfId="32064"/>
    <cellStyle name="Normal 27 31" xfId="1534"/>
    <cellStyle name="Normal 27 31 2" xfId="32130"/>
    <cellStyle name="Normal 27 32" xfId="1535"/>
    <cellStyle name="Normal 27 33" xfId="1536"/>
    <cellStyle name="Normal 27 33 2" xfId="32277"/>
    <cellStyle name="Normal 27 34" xfId="1537"/>
    <cellStyle name="Normal 27 34 2" xfId="32316"/>
    <cellStyle name="Normal 27 35" xfId="1538"/>
    <cellStyle name="Normal 27 35 2" xfId="32496"/>
    <cellStyle name="Normal 27 36" xfId="1539"/>
    <cellStyle name="Normal 27 36 2" xfId="32537"/>
    <cellStyle name="Normal 27 37" xfId="1540"/>
    <cellStyle name="Normal 27 37 2" xfId="32613"/>
    <cellStyle name="Normal 27 38" xfId="1541"/>
    <cellStyle name="Normal 27 38 2" xfId="32704"/>
    <cellStyle name="Normal 27 39" xfId="1542"/>
    <cellStyle name="Normal 27 39 2" xfId="32770"/>
    <cellStyle name="Normal 27 4" xfId="1543"/>
    <cellStyle name="Normal 27 4 2" xfId="29921"/>
    <cellStyle name="Normal 27 40" xfId="1544"/>
    <cellStyle name="Normal 27 40 2" xfId="32841"/>
    <cellStyle name="Normal 27 41" xfId="1545"/>
    <cellStyle name="Normal 27 42" xfId="29665"/>
    <cellStyle name="Normal 27 5" xfId="1546"/>
    <cellStyle name="Normal 27 5 2" xfId="30014"/>
    <cellStyle name="Normal 27 6" xfId="1547"/>
    <cellStyle name="Normal 27 6 2" xfId="30095"/>
    <cellStyle name="Normal 27 7" xfId="1548"/>
    <cellStyle name="Normal 27 7 2" xfId="30185"/>
    <cellStyle name="Normal 27 8" xfId="1549"/>
    <cellStyle name="Normal 27 8 2" xfId="30267"/>
    <cellStyle name="Normal 27 9" xfId="1550"/>
    <cellStyle name="Normal 27 9 2" xfId="30340"/>
    <cellStyle name="Normal 28" xfId="1551"/>
    <cellStyle name="Normal 28 10" xfId="1552"/>
    <cellStyle name="Normal 28 10 2" xfId="30430"/>
    <cellStyle name="Normal 28 11" xfId="1553"/>
    <cellStyle name="Normal 28 11 2" xfId="30512"/>
    <cellStyle name="Normal 28 12" xfId="1554"/>
    <cellStyle name="Normal 28 12 2" xfId="30594"/>
    <cellStyle name="Normal 28 13" xfId="1555"/>
    <cellStyle name="Normal 28 13 2" xfId="30676"/>
    <cellStyle name="Normal 28 14" xfId="1556"/>
    <cellStyle name="Normal 28 14 2" xfId="30758"/>
    <cellStyle name="Normal 28 15" xfId="1557"/>
    <cellStyle name="Normal 28 15 2" xfId="30840"/>
    <cellStyle name="Normal 28 16" xfId="1558"/>
    <cellStyle name="Normal 28 16 2" xfId="30920"/>
    <cellStyle name="Normal 28 17" xfId="1559"/>
    <cellStyle name="Normal 28 17 2" xfId="31004"/>
    <cellStyle name="Normal 28 18" xfId="1560"/>
    <cellStyle name="Normal 28 18 2" xfId="31084"/>
    <cellStyle name="Normal 28 19" xfId="1561"/>
    <cellStyle name="Normal 28 19 2" xfId="31158"/>
    <cellStyle name="Normal 28 2" xfId="1562"/>
    <cellStyle name="Normal 28 2 2" xfId="29752"/>
    <cellStyle name="Normal 28 20" xfId="1563"/>
    <cellStyle name="Normal 28 20 2" xfId="31246"/>
    <cellStyle name="Normal 28 21" xfId="1564"/>
    <cellStyle name="Normal 28 21 2" xfId="31313"/>
    <cellStyle name="Normal 28 22" xfId="1565"/>
    <cellStyle name="Normal 28 22 2" xfId="31412"/>
    <cellStyle name="Normal 28 23" xfId="1566"/>
    <cellStyle name="Normal 28 23 2" xfId="31491"/>
    <cellStyle name="Normal 28 24" xfId="1567"/>
    <cellStyle name="Normal 28 24 2" xfId="31568"/>
    <cellStyle name="Normal 28 25" xfId="1568"/>
    <cellStyle name="Normal 28 25 2" xfId="31661"/>
    <cellStyle name="Normal 28 26" xfId="1569"/>
    <cellStyle name="Normal 28 26 2" xfId="31743"/>
    <cellStyle name="Normal 28 27" xfId="1570"/>
    <cellStyle name="Normal 28 27 2" xfId="31824"/>
    <cellStyle name="Normal 28 28" xfId="1571"/>
    <cellStyle name="Normal 28 28 2" xfId="31902"/>
    <cellStyle name="Normal 28 29" xfId="1572"/>
    <cellStyle name="Normal 28 29 2" xfId="31975"/>
    <cellStyle name="Normal 28 3" xfId="1573"/>
    <cellStyle name="Normal 28 3 2" xfId="29842"/>
    <cellStyle name="Normal 28 30" xfId="1574"/>
    <cellStyle name="Normal 28 30 2" xfId="32063"/>
    <cellStyle name="Normal 28 31" xfId="1575"/>
    <cellStyle name="Normal 28 31 2" xfId="32131"/>
    <cellStyle name="Normal 28 32" xfId="1576"/>
    <cellStyle name="Normal 28 33" xfId="1577"/>
    <cellStyle name="Normal 28 33 2" xfId="32278"/>
    <cellStyle name="Normal 28 34" xfId="1578"/>
    <cellStyle name="Normal 28 34 2" xfId="32315"/>
    <cellStyle name="Normal 28 35" xfId="1579"/>
    <cellStyle name="Normal 28 35 2" xfId="32584"/>
    <cellStyle name="Normal 28 36" xfId="1580"/>
    <cellStyle name="Normal 28 36 2" xfId="32516"/>
    <cellStyle name="Normal 28 37" xfId="1581"/>
    <cellStyle name="Normal 28 37 2" xfId="32614"/>
    <cellStyle name="Normal 28 38" xfId="1582"/>
    <cellStyle name="Normal 28 38 2" xfId="32612"/>
    <cellStyle name="Normal 28 39" xfId="1583"/>
    <cellStyle name="Normal 28 39 2" xfId="32693"/>
    <cellStyle name="Normal 28 4" xfId="1584"/>
    <cellStyle name="Normal 28 4 2" xfId="29920"/>
    <cellStyle name="Normal 28 40" xfId="1585"/>
    <cellStyle name="Normal 28 40 2" xfId="32806"/>
    <cellStyle name="Normal 28 41" xfId="1586"/>
    <cellStyle name="Normal 28 42" xfId="29666"/>
    <cellStyle name="Normal 28 5" xfId="1587"/>
    <cellStyle name="Normal 28 5 2" xfId="30013"/>
    <cellStyle name="Normal 28 6" xfId="1588"/>
    <cellStyle name="Normal 28 6 2" xfId="30094"/>
    <cellStyle name="Normal 28 7" xfId="1589"/>
    <cellStyle name="Normal 28 7 2" xfId="30184"/>
    <cellStyle name="Normal 28 8" xfId="1590"/>
    <cellStyle name="Normal 28 8 2" xfId="30266"/>
    <cellStyle name="Normal 28 9" xfId="1591"/>
    <cellStyle name="Normal 28 9 2" xfId="30339"/>
    <cellStyle name="Normal 29" xfId="1592"/>
    <cellStyle name="Normal 29 10" xfId="1593"/>
    <cellStyle name="Normal 29 10 2" xfId="30429"/>
    <cellStyle name="Normal 29 11" xfId="1594"/>
    <cellStyle name="Normal 29 11 2" xfId="30511"/>
    <cellStyle name="Normal 29 12" xfId="1595"/>
    <cellStyle name="Normal 29 12 2" xfId="30593"/>
    <cellStyle name="Normal 29 13" xfId="1596"/>
    <cellStyle name="Normal 29 13 2" xfId="30675"/>
    <cellStyle name="Normal 29 14" xfId="1597"/>
    <cellStyle name="Normal 29 14 2" xfId="30757"/>
    <cellStyle name="Normal 29 15" xfId="1598"/>
    <cellStyle name="Normal 29 15 2" xfId="30839"/>
    <cellStyle name="Normal 29 16" xfId="1599"/>
    <cellStyle name="Normal 29 16 2" xfId="30919"/>
    <cellStyle name="Normal 29 17" xfId="1600"/>
    <cellStyle name="Normal 29 17 2" xfId="31003"/>
    <cellStyle name="Normal 29 18" xfId="1601"/>
    <cellStyle name="Normal 29 18 2" xfId="31083"/>
    <cellStyle name="Normal 29 19" xfId="1602"/>
    <cellStyle name="Normal 29 19 2" xfId="31157"/>
    <cellStyle name="Normal 29 2" xfId="1603"/>
    <cellStyle name="Normal 29 2 2" xfId="29753"/>
    <cellStyle name="Normal 29 20" xfId="1604"/>
    <cellStyle name="Normal 29 20 2" xfId="31245"/>
    <cellStyle name="Normal 29 21" xfId="1605"/>
    <cellStyle name="Normal 29 21 2" xfId="31323"/>
    <cellStyle name="Normal 29 22" xfId="1606"/>
    <cellStyle name="Normal 29 22 2" xfId="31411"/>
    <cellStyle name="Normal 29 23" xfId="1607"/>
    <cellStyle name="Normal 29 23 2" xfId="31490"/>
    <cellStyle name="Normal 29 24" xfId="1608"/>
    <cellStyle name="Normal 29 24 2" xfId="31569"/>
    <cellStyle name="Normal 29 25" xfId="1609"/>
    <cellStyle name="Normal 29 25 2" xfId="31660"/>
    <cellStyle name="Normal 29 26" xfId="1610"/>
    <cellStyle name="Normal 29 26 2" xfId="31742"/>
    <cellStyle name="Normal 29 27" xfId="1611"/>
    <cellStyle name="Normal 29 27 2" xfId="31823"/>
    <cellStyle name="Normal 29 28" xfId="1612"/>
    <cellStyle name="Normal 29 28 2" xfId="31901"/>
    <cellStyle name="Normal 29 29" xfId="1613"/>
    <cellStyle name="Normal 29 29 2" xfId="31976"/>
    <cellStyle name="Normal 29 3" xfId="1614"/>
    <cellStyle name="Normal 29 3 2" xfId="29843"/>
    <cellStyle name="Normal 29 30" xfId="1615"/>
    <cellStyle name="Normal 29 30 2" xfId="32062"/>
    <cellStyle name="Normal 29 31" xfId="1616"/>
    <cellStyle name="Normal 29 31 2" xfId="32132"/>
    <cellStyle name="Normal 29 32" xfId="1617"/>
    <cellStyle name="Normal 29 33" xfId="1618"/>
    <cellStyle name="Normal 29 33 2" xfId="32279"/>
    <cellStyle name="Normal 29 34" xfId="1619"/>
    <cellStyle name="Normal 29 34 2" xfId="32314"/>
    <cellStyle name="Normal 29 35" xfId="1620"/>
    <cellStyle name="Normal 29 35 2" xfId="32542"/>
    <cellStyle name="Normal 29 36" xfId="1621"/>
    <cellStyle name="Normal 29 36 2" xfId="32522"/>
    <cellStyle name="Normal 29 37" xfId="1622"/>
    <cellStyle name="Normal 29 37 2" xfId="32615"/>
    <cellStyle name="Normal 29 38" xfId="1623"/>
    <cellStyle name="Normal 29 38 2" xfId="32611"/>
    <cellStyle name="Normal 29 39" xfId="1624"/>
    <cellStyle name="Normal 29 39 2" xfId="32769"/>
    <cellStyle name="Normal 29 4" xfId="1625"/>
    <cellStyle name="Normal 29 4 2" xfId="29919"/>
    <cellStyle name="Normal 29 40" xfId="1626"/>
    <cellStyle name="Normal 29 40 2" xfId="32854"/>
    <cellStyle name="Normal 29 41" xfId="1627"/>
    <cellStyle name="Normal 29 42" xfId="29667"/>
    <cellStyle name="Normal 29 5" xfId="1628"/>
    <cellStyle name="Normal 29 5 2" xfId="30012"/>
    <cellStyle name="Normal 29 6" xfId="1629"/>
    <cellStyle name="Normal 29 6 2" xfId="30093"/>
    <cellStyle name="Normal 29 7" xfId="1630"/>
    <cellStyle name="Normal 29 7 2" xfId="30183"/>
    <cellStyle name="Normal 29 8" xfId="1631"/>
    <cellStyle name="Normal 29 8 2" xfId="30265"/>
    <cellStyle name="Normal 29 9" xfId="1632"/>
    <cellStyle name="Normal 29 9 2" xfId="30338"/>
    <cellStyle name="Normal 3" xfId="1633"/>
    <cellStyle name="Normal 3 10" xfId="1634"/>
    <cellStyle name="Normal 3 10 2" xfId="32569"/>
    <cellStyle name="Normal 3 11" xfId="1635"/>
    <cellStyle name="Normal 3 11 2" xfId="32616"/>
    <cellStyle name="Normal 3 12" xfId="1636"/>
    <cellStyle name="Normal 3 12 2" xfId="32686"/>
    <cellStyle name="Normal 3 13" xfId="1637"/>
    <cellStyle name="Normal 3 13 2" xfId="32694"/>
    <cellStyle name="Normal 3 14" xfId="1638"/>
    <cellStyle name="Normal 3 14 2" xfId="32853"/>
    <cellStyle name="Normal 3 15" xfId="32925"/>
    <cellStyle name="Normal 3 2" xfId="1639"/>
    <cellStyle name="Normal 3 2 10" xfId="1640"/>
    <cellStyle name="Normal 3 2 10 2" xfId="32848"/>
    <cellStyle name="Normal 3 2 2" xfId="1641"/>
    <cellStyle name="Normal 3 2 2 2" xfId="32204"/>
    <cellStyle name="Normal 3 2 3" xfId="1642"/>
    <cellStyle name="Normal 3 2 3 2" xfId="32281"/>
    <cellStyle name="Normal 3 2 4" xfId="1643"/>
    <cellStyle name="Normal 3 2 4 2" xfId="32312"/>
    <cellStyle name="Normal 3 2 5" xfId="1644"/>
    <cellStyle name="Normal 3 2 5 2" xfId="32276"/>
    <cellStyle name="Normal 3 2 6" xfId="1645"/>
    <cellStyle name="Normal 3 2 6 2" xfId="32513"/>
    <cellStyle name="Normal 3 2 7" xfId="1646"/>
    <cellStyle name="Normal 3 2 7 2" xfId="32617"/>
    <cellStyle name="Normal 3 2 8" xfId="1647"/>
    <cellStyle name="Normal 3 2 8 2" xfId="32651"/>
    <cellStyle name="Normal 3 2 9" xfId="1648"/>
    <cellStyle name="Normal 3 2 9 2" xfId="32768"/>
    <cellStyle name="Normal 3 3" xfId="1649"/>
    <cellStyle name="Normal 3 3 10" xfId="1650"/>
    <cellStyle name="Normal 3 3 10 2" xfId="32618"/>
    <cellStyle name="Normal 3 3 11" xfId="1651"/>
    <cellStyle name="Normal 3 3 11 2" xfId="32705"/>
    <cellStyle name="Normal 3 3 12" xfId="1652"/>
    <cellStyle name="Normal 3 3 12 2" xfId="32695"/>
    <cellStyle name="Normal 3 3 13" xfId="1653"/>
    <cellStyle name="Normal 3 3 13 2" xfId="32850"/>
    <cellStyle name="Normal 3 3 2" xfId="1654"/>
    <cellStyle name="Normal 3 3 2 2" xfId="1655"/>
    <cellStyle name="Normal 3 3 2 2 2" xfId="32414"/>
    <cellStyle name="Normal 3 3 2 3" xfId="1656"/>
    <cellStyle name="Normal 3 3 2 3 2" xfId="32468"/>
    <cellStyle name="Normal 3 3 2 4" xfId="1657"/>
    <cellStyle name="Normal 3 3 2 4 2" xfId="32482"/>
    <cellStyle name="Normal 3 3 2 5" xfId="1658"/>
    <cellStyle name="Normal 3 3 2 5 2" xfId="32582"/>
    <cellStyle name="Normal 3 3 2 6" xfId="1659"/>
    <cellStyle name="Normal 3 3 2 6 2" xfId="32687"/>
    <cellStyle name="Normal 3 3 2 7" xfId="1660"/>
    <cellStyle name="Normal 3 3 2 7 2" xfId="32771"/>
    <cellStyle name="Normal 3 3 2 8" xfId="1661"/>
    <cellStyle name="Normal 3 3 2 8 2" xfId="32842"/>
    <cellStyle name="Normal 3 3 2 9" xfId="1662"/>
    <cellStyle name="Normal 3 3 2 9 2" xfId="32912"/>
    <cellStyle name="Normal 3 3 3" xfId="1663"/>
    <cellStyle name="Normal 3 3 4" xfId="1664"/>
    <cellStyle name="Normal 3 3 5" xfId="1665"/>
    <cellStyle name="Normal 3 3 5 2" xfId="32225"/>
    <cellStyle name="Normal 3 3 6" xfId="1666"/>
    <cellStyle name="Normal 3 3 6 2" xfId="32282"/>
    <cellStyle name="Normal 3 3 7" xfId="1667"/>
    <cellStyle name="Normal 3 3 7 2" xfId="32311"/>
    <cellStyle name="Normal 3 3 8" xfId="1668"/>
    <cellStyle name="Normal 3 3 8 2" xfId="32583"/>
    <cellStyle name="Normal 3 3 9" xfId="1669"/>
    <cellStyle name="Normal 3 3 9 2" xfId="32599"/>
    <cellStyle name="Normal 3 4" xfId="1670"/>
    <cellStyle name="Normal 3 5" xfId="1671"/>
    <cellStyle name="Normal 3 5 2" xfId="1672"/>
    <cellStyle name="Normal 3 5 2 2" xfId="32435"/>
    <cellStyle name="Normal 3 5 3" xfId="32280"/>
    <cellStyle name="Normal 3 6" xfId="1673"/>
    <cellStyle name="Normal 3 6 2" xfId="1674"/>
    <cellStyle name="Normal 3 6 2 2" xfId="32436"/>
    <cellStyle name="Normal 3 6 3" xfId="32353"/>
    <cellStyle name="Normal 3 7" xfId="1675"/>
    <cellStyle name="Normal 3 7 2" xfId="32413"/>
    <cellStyle name="Normal 3 8" xfId="1676"/>
    <cellStyle name="Normal 3 8 2" xfId="32313"/>
    <cellStyle name="Normal 3 9" xfId="1677"/>
    <cellStyle name="Normal 3 9 2" xfId="32499"/>
    <cellStyle name="Normal 30" xfId="1678"/>
    <cellStyle name="Normal 30 10" xfId="1679"/>
    <cellStyle name="Normal 30 10 2" xfId="30426"/>
    <cellStyle name="Normal 30 11" xfId="1680"/>
    <cellStyle name="Normal 30 11 2" xfId="30508"/>
    <cellStyle name="Normal 30 12" xfId="1681"/>
    <cellStyle name="Normal 30 12 2" xfId="30590"/>
    <cellStyle name="Normal 30 13" xfId="1682"/>
    <cellStyle name="Normal 30 13 2" xfId="30672"/>
    <cellStyle name="Normal 30 14" xfId="1683"/>
    <cellStyle name="Normal 30 14 2" xfId="30754"/>
    <cellStyle name="Normal 30 15" xfId="1684"/>
    <cellStyle name="Normal 30 15 2" xfId="30836"/>
    <cellStyle name="Normal 30 16" xfId="1685"/>
    <cellStyle name="Normal 30 16 2" xfId="30916"/>
    <cellStyle name="Normal 30 17" xfId="1686"/>
    <cellStyle name="Normal 30 17 2" xfId="31000"/>
    <cellStyle name="Normal 30 18" xfId="1687"/>
    <cellStyle name="Normal 30 18 2" xfId="31080"/>
    <cellStyle name="Normal 30 19" xfId="1688"/>
    <cellStyle name="Normal 30 19 2" xfId="31154"/>
    <cellStyle name="Normal 30 2" xfId="1689"/>
    <cellStyle name="Normal 30 2 10" xfId="29754"/>
    <cellStyle name="Normal 30 2 2" xfId="1690"/>
    <cellStyle name="Normal 30 2 3" xfId="1691"/>
    <cellStyle name="Normal 30 2 4" xfId="1692"/>
    <cellStyle name="Normal 30 2 5" xfId="1693"/>
    <cellStyle name="Normal 30 2 6" xfId="1694"/>
    <cellStyle name="Normal 30 2 7" xfId="1695"/>
    <cellStyle name="Normal 30 2 8" xfId="1696"/>
    <cellStyle name="Normal 30 2 9" xfId="1697"/>
    <cellStyle name="Normal 30 20" xfId="1698"/>
    <cellStyle name="Normal 30 20 2" xfId="31243"/>
    <cellStyle name="Normal 30 21" xfId="1699"/>
    <cellStyle name="Normal 30 21 2" xfId="31326"/>
    <cellStyle name="Normal 30 22" xfId="1700"/>
    <cellStyle name="Normal 30 22 2" xfId="31408"/>
    <cellStyle name="Normal 30 23" xfId="1701"/>
    <cellStyle name="Normal 30 23 2" xfId="31489"/>
    <cellStyle name="Normal 30 24" xfId="1702"/>
    <cellStyle name="Normal 30 24 2" xfId="31572"/>
    <cellStyle name="Normal 30 25" xfId="1703"/>
    <cellStyle name="Normal 30 25 2" xfId="31657"/>
    <cellStyle name="Normal 30 26" xfId="1704"/>
    <cellStyle name="Normal 30 26 2" xfId="31739"/>
    <cellStyle name="Normal 30 27" xfId="1705"/>
    <cellStyle name="Normal 30 27 2" xfId="31820"/>
    <cellStyle name="Normal 30 28" xfId="1706"/>
    <cellStyle name="Normal 30 28 2" xfId="31900"/>
    <cellStyle name="Normal 30 29" xfId="1707"/>
    <cellStyle name="Normal 30 29 2" xfId="31979"/>
    <cellStyle name="Normal 30 3" xfId="1708"/>
    <cellStyle name="Normal 30 3 2" xfId="29846"/>
    <cellStyle name="Normal 30 30" xfId="1709"/>
    <cellStyle name="Normal 30 30 2" xfId="32061"/>
    <cellStyle name="Normal 30 31" xfId="1710"/>
    <cellStyle name="Normal 30 31 2" xfId="32133"/>
    <cellStyle name="Normal 30 32" xfId="1711"/>
    <cellStyle name="Normal 30 33" xfId="1712"/>
    <cellStyle name="Normal 30 34" xfId="29668"/>
    <cellStyle name="Normal 30 4" xfId="1713"/>
    <cellStyle name="Normal 30 4 2" xfId="29916"/>
    <cellStyle name="Normal 30 5" xfId="1714"/>
    <cellStyle name="Normal 30 5 2" xfId="30009"/>
    <cellStyle name="Normal 30 6" xfId="1715"/>
    <cellStyle name="Normal 30 6 2" xfId="30090"/>
    <cellStyle name="Normal 30 7" xfId="1716"/>
    <cellStyle name="Normal 30 7 2" xfId="30180"/>
    <cellStyle name="Normal 30 8" xfId="1717"/>
    <cellStyle name="Normal 30 8 2" xfId="30262"/>
    <cellStyle name="Normal 30 9" xfId="1718"/>
    <cellStyle name="Normal 30 9 2" xfId="30335"/>
    <cellStyle name="Normal 31" xfId="1719"/>
    <cellStyle name="Normal 31 10" xfId="1720"/>
    <cellStyle name="Normal 31 10 2" xfId="30425"/>
    <cellStyle name="Normal 31 11" xfId="1721"/>
    <cellStyle name="Normal 31 11 2" xfId="30507"/>
    <cellStyle name="Normal 31 12" xfId="1722"/>
    <cellStyle name="Normal 31 12 2" xfId="30589"/>
    <cellStyle name="Normal 31 13" xfId="1723"/>
    <cellStyle name="Normal 31 13 2" xfId="30671"/>
    <cellStyle name="Normal 31 14" xfId="1724"/>
    <cellStyle name="Normal 31 14 2" xfId="30753"/>
    <cellStyle name="Normal 31 15" xfId="1725"/>
    <cellStyle name="Normal 31 15 2" xfId="30835"/>
    <cellStyle name="Normal 31 16" xfId="1726"/>
    <cellStyle name="Normal 31 16 2" xfId="30915"/>
    <cellStyle name="Normal 31 17" xfId="1727"/>
    <cellStyle name="Normal 31 17 2" xfId="30999"/>
    <cellStyle name="Normal 31 18" xfId="1728"/>
    <cellStyle name="Normal 31 18 2" xfId="31079"/>
    <cellStyle name="Normal 31 19" xfId="1729"/>
    <cellStyle name="Normal 31 19 2" xfId="31153"/>
    <cellStyle name="Normal 31 2" xfId="1730"/>
    <cellStyle name="Normal 31 2 2" xfId="29755"/>
    <cellStyle name="Normal 31 20" xfId="1731"/>
    <cellStyle name="Normal 31 20 2" xfId="31242"/>
    <cellStyle name="Normal 31 21" xfId="1732"/>
    <cellStyle name="Normal 31 21 2" xfId="31327"/>
    <cellStyle name="Normal 31 22" xfId="1733"/>
    <cellStyle name="Normal 31 22 2" xfId="31407"/>
    <cellStyle name="Normal 31 23" xfId="1734"/>
    <cellStyle name="Normal 31 23 2" xfId="31488"/>
    <cellStyle name="Normal 31 24" xfId="1735"/>
    <cellStyle name="Normal 31 24 2" xfId="31573"/>
    <cellStyle name="Normal 31 25" xfId="1736"/>
    <cellStyle name="Normal 31 25 2" xfId="31656"/>
    <cellStyle name="Normal 31 26" xfId="1737"/>
    <cellStyle name="Normal 31 26 2" xfId="31738"/>
    <cellStyle name="Normal 31 27" xfId="1738"/>
    <cellStyle name="Normal 31 27 2" xfId="31819"/>
    <cellStyle name="Normal 31 28" xfId="1739"/>
    <cellStyle name="Normal 31 28 2" xfId="31899"/>
    <cellStyle name="Normal 31 29" xfId="1740"/>
    <cellStyle name="Normal 31 29 2" xfId="31980"/>
    <cellStyle name="Normal 31 3" xfId="1741"/>
    <cellStyle name="Normal 31 3 2" xfId="29847"/>
    <cellStyle name="Normal 31 30" xfId="1742"/>
    <cellStyle name="Normal 31 30 2" xfId="32060"/>
    <cellStyle name="Normal 31 31" xfId="1743"/>
    <cellStyle name="Normal 31 31 2" xfId="32134"/>
    <cellStyle name="Normal 31 32" xfId="1744"/>
    <cellStyle name="Normal 31 33" xfId="1745"/>
    <cellStyle name="Normal 31 34" xfId="29669"/>
    <cellStyle name="Normal 31 4" xfId="1746"/>
    <cellStyle name="Normal 31 4 2" xfId="29915"/>
    <cellStyle name="Normal 31 5" xfId="1747"/>
    <cellStyle name="Normal 31 5 2" xfId="30008"/>
    <cellStyle name="Normal 31 6" xfId="1748"/>
    <cellStyle name="Normal 31 6 2" xfId="30089"/>
    <cellStyle name="Normal 31 7" xfId="1749"/>
    <cellStyle name="Normal 31 7 2" xfId="30179"/>
    <cellStyle name="Normal 31 8" xfId="1750"/>
    <cellStyle name="Normal 31 8 2" xfId="30261"/>
    <cellStyle name="Normal 31 9" xfId="1751"/>
    <cellStyle name="Normal 31 9 2" xfId="30334"/>
    <cellStyle name="Normal 32" xfId="1752"/>
    <cellStyle name="Normal 32 10" xfId="1753"/>
    <cellStyle name="Normal 32 10 2" xfId="30424"/>
    <cellStyle name="Normal 32 11" xfId="1754"/>
    <cellStyle name="Normal 32 11 2" xfId="30506"/>
    <cellStyle name="Normal 32 12" xfId="1755"/>
    <cellStyle name="Normal 32 12 2" xfId="30588"/>
    <cellStyle name="Normal 32 13" xfId="1756"/>
    <cellStyle name="Normal 32 13 2" xfId="30670"/>
    <cellStyle name="Normal 32 14" xfId="1757"/>
    <cellStyle name="Normal 32 14 2" xfId="30752"/>
    <cellStyle name="Normal 32 15" xfId="1758"/>
    <cellStyle name="Normal 32 15 2" xfId="30834"/>
    <cellStyle name="Normal 32 16" xfId="1759"/>
    <cellStyle name="Normal 32 16 2" xfId="30914"/>
    <cellStyle name="Normal 32 17" xfId="1760"/>
    <cellStyle name="Normal 32 17 2" xfId="30998"/>
    <cellStyle name="Normal 32 18" xfId="1761"/>
    <cellStyle name="Normal 32 18 2" xfId="31078"/>
    <cellStyle name="Normal 32 19" xfId="1762"/>
    <cellStyle name="Normal 32 19 2" xfId="31152"/>
    <cellStyle name="Normal 32 2" xfId="1763"/>
    <cellStyle name="Normal 32 2 2" xfId="29756"/>
    <cellStyle name="Normal 32 20" xfId="1764"/>
    <cellStyle name="Normal 32 20 2" xfId="31241"/>
    <cellStyle name="Normal 32 21" xfId="1765"/>
    <cellStyle name="Normal 32 21 2" xfId="31321"/>
    <cellStyle name="Normal 32 22" xfId="1766"/>
    <cellStyle name="Normal 32 22 2" xfId="31406"/>
    <cellStyle name="Normal 32 23" xfId="1767"/>
    <cellStyle name="Normal 32 23 2" xfId="31487"/>
    <cellStyle name="Normal 32 24" xfId="1768"/>
    <cellStyle name="Normal 32 24 2" xfId="31574"/>
    <cellStyle name="Normal 32 25" xfId="1769"/>
    <cellStyle name="Normal 32 25 2" xfId="31655"/>
    <cellStyle name="Normal 32 26" xfId="1770"/>
    <cellStyle name="Normal 32 26 2" xfId="31737"/>
    <cellStyle name="Normal 32 27" xfId="1771"/>
    <cellStyle name="Normal 32 27 2" xfId="31818"/>
    <cellStyle name="Normal 32 28" xfId="1772"/>
    <cellStyle name="Normal 32 28 2" xfId="31898"/>
    <cellStyle name="Normal 32 29" xfId="1773"/>
    <cellStyle name="Normal 32 29 2" xfId="31981"/>
    <cellStyle name="Normal 32 3" xfId="1774"/>
    <cellStyle name="Normal 32 3 2" xfId="29848"/>
    <cellStyle name="Normal 32 30" xfId="1775"/>
    <cellStyle name="Normal 32 30 2" xfId="32059"/>
    <cellStyle name="Normal 32 31" xfId="1776"/>
    <cellStyle name="Normal 32 31 2" xfId="32135"/>
    <cellStyle name="Normal 32 32" xfId="1777"/>
    <cellStyle name="Normal 32 33" xfId="1778"/>
    <cellStyle name="Normal 32 34" xfId="29670"/>
    <cellStyle name="Normal 32 4" xfId="1779"/>
    <cellStyle name="Normal 32 4 2" xfId="29914"/>
    <cellStyle name="Normal 32 5" xfId="1780"/>
    <cellStyle name="Normal 32 5 2" xfId="30007"/>
    <cellStyle name="Normal 32 6" xfId="1781"/>
    <cellStyle name="Normal 32 6 2" xfId="30088"/>
    <cellStyle name="Normal 32 7" xfId="1782"/>
    <cellStyle name="Normal 32 7 2" xfId="30178"/>
    <cellStyle name="Normal 32 8" xfId="1783"/>
    <cellStyle name="Normal 32 8 2" xfId="30260"/>
    <cellStyle name="Normal 32 9" xfId="1784"/>
    <cellStyle name="Normal 32 9 2" xfId="30333"/>
    <cellStyle name="Normal 33" xfId="1785"/>
    <cellStyle name="Normal 33 10" xfId="1786"/>
    <cellStyle name="Normal 33 10 2" xfId="30423"/>
    <cellStyle name="Normal 33 11" xfId="1787"/>
    <cellStyle name="Normal 33 11 2" xfId="30505"/>
    <cellStyle name="Normal 33 12" xfId="1788"/>
    <cellStyle name="Normal 33 12 2" xfId="30587"/>
    <cellStyle name="Normal 33 13" xfId="1789"/>
    <cellStyle name="Normal 33 13 2" xfId="30669"/>
    <cellStyle name="Normal 33 14" xfId="1790"/>
    <cellStyle name="Normal 33 14 2" xfId="30751"/>
    <cellStyle name="Normal 33 15" xfId="1791"/>
    <cellStyle name="Normal 33 15 2" xfId="30833"/>
    <cellStyle name="Normal 33 16" xfId="1792"/>
    <cellStyle name="Normal 33 16 2" xfId="30913"/>
    <cellStyle name="Normal 33 17" xfId="1793"/>
    <cellStyle name="Normal 33 17 2" xfId="30997"/>
    <cellStyle name="Normal 33 18" xfId="1794"/>
    <cellStyle name="Normal 33 18 2" xfId="31077"/>
    <cellStyle name="Normal 33 19" xfId="1795"/>
    <cellStyle name="Normal 33 19 2" xfId="31151"/>
    <cellStyle name="Normal 33 2" xfId="1796"/>
    <cellStyle name="Normal 33 2 2" xfId="29757"/>
    <cellStyle name="Normal 33 20" xfId="1797"/>
    <cellStyle name="Normal 33 20 2" xfId="31240"/>
    <cellStyle name="Normal 33 21" xfId="1798"/>
    <cellStyle name="Normal 33 21 2" xfId="31366"/>
    <cellStyle name="Normal 33 22" xfId="1799"/>
    <cellStyle name="Normal 33 22 2" xfId="31405"/>
    <cellStyle name="Normal 33 23" xfId="1800"/>
    <cellStyle name="Normal 33 23 2" xfId="31486"/>
    <cellStyle name="Normal 33 24" xfId="1801"/>
    <cellStyle name="Normal 33 24 2" xfId="31575"/>
    <cellStyle name="Normal 33 25" xfId="1802"/>
    <cellStyle name="Normal 33 25 2" xfId="31654"/>
    <cellStyle name="Normal 33 26" xfId="1803"/>
    <cellStyle name="Normal 33 26 2" xfId="31736"/>
    <cellStyle name="Normal 33 27" xfId="1804"/>
    <cellStyle name="Normal 33 27 2" xfId="31817"/>
    <cellStyle name="Normal 33 28" xfId="1805"/>
    <cellStyle name="Normal 33 28 2" xfId="31897"/>
    <cellStyle name="Normal 33 29" xfId="1806"/>
    <cellStyle name="Normal 33 29 2" xfId="31982"/>
    <cellStyle name="Normal 33 3" xfId="1807"/>
    <cellStyle name="Normal 33 3 2" xfId="29849"/>
    <cellStyle name="Normal 33 30" xfId="1808"/>
    <cellStyle name="Normal 33 30 2" xfId="32058"/>
    <cellStyle name="Normal 33 31" xfId="1809"/>
    <cellStyle name="Normal 33 31 2" xfId="32136"/>
    <cellStyle name="Normal 33 32" xfId="1810"/>
    <cellStyle name="Normal 33 33" xfId="1811"/>
    <cellStyle name="Normal 33 34" xfId="29671"/>
    <cellStyle name="Normal 33 4" xfId="1812"/>
    <cellStyle name="Normal 33 4 2" xfId="29913"/>
    <cellStyle name="Normal 33 5" xfId="1813"/>
    <cellStyle name="Normal 33 5 2" xfId="30006"/>
    <cellStyle name="Normal 33 6" xfId="1814"/>
    <cellStyle name="Normal 33 6 2" xfId="30087"/>
    <cellStyle name="Normal 33 7" xfId="1815"/>
    <cellStyle name="Normal 33 7 2" xfId="30177"/>
    <cellStyle name="Normal 33 8" xfId="1816"/>
    <cellStyle name="Normal 33 8 2" xfId="30259"/>
    <cellStyle name="Normal 33 9" xfId="1817"/>
    <cellStyle name="Normal 33 9 2" xfId="30332"/>
    <cellStyle name="Normal 34" xfId="1818"/>
    <cellStyle name="Normal 34 10" xfId="1819"/>
    <cellStyle name="Normal 34 10 2" xfId="30422"/>
    <cellStyle name="Normal 34 11" xfId="1820"/>
    <cellStyle name="Normal 34 11 2" xfId="30504"/>
    <cellStyle name="Normal 34 12" xfId="1821"/>
    <cellStyle name="Normal 34 12 2" xfId="30586"/>
    <cellStyle name="Normal 34 13" xfId="1822"/>
    <cellStyle name="Normal 34 13 2" xfId="30668"/>
    <cellStyle name="Normal 34 14" xfId="1823"/>
    <cellStyle name="Normal 34 14 2" xfId="30750"/>
    <cellStyle name="Normal 34 15" xfId="1824"/>
    <cellStyle name="Normal 34 15 2" xfId="30832"/>
    <cellStyle name="Normal 34 16" xfId="1825"/>
    <cellStyle name="Normal 34 16 2" xfId="30912"/>
    <cellStyle name="Normal 34 17" xfId="1826"/>
    <cellStyle name="Normal 34 17 2" xfId="30996"/>
    <cellStyle name="Normal 34 18" xfId="1827"/>
    <cellStyle name="Normal 34 18 2" xfId="31076"/>
    <cellStyle name="Normal 34 19" xfId="1828"/>
    <cellStyle name="Normal 34 19 2" xfId="31150"/>
    <cellStyle name="Normal 34 2" xfId="1829"/>
    <cellStyle name="Normal 34 2 2" xfId="29758"/>
    <cellStyle name="Normal 34 20" xfId="1830"/>
    <cellStyle name="Normal 34 20 2" xfId="31239"/>
    <cellStyle name="Normal 34 21" xfId="1831"/>
    <cellStyle name="Normal 34 21 2" xfId="31324"/>
    <cellStyle name="Normal 34 22" xfId="1832"/>
    <cellStyle name="Normal 34 22 2" xfId="31404"/>
    <cellStyle name="Normal 34 23" xfId="1833"/>
    <cellStyle name="Normal 34 23 2" xfId="31485"/>
    <cellStyle name="Normal 34 24" xfId="1834"/>
    <cellStyle name="Normal 34 24 2" xfId="31576"/>
    <cellStyle name="Normal 34 25" xfId="1835"/>
    <cellStyle name="Normal 34 25 2" xfId="31653"/>
    <cellStyle name="Normal 34 26" xfId="1836"/>
    <cellStyle name="Normal 34 26 2" xfId="31735"/>
    <cellStyle name="Normal 34 27" xfId="1837"/>
    <cellStyle name="Normal 34 27 2" xfId="31816"/>
    <cellStyle name="Normal 34 28" xfId="1838"/>
    <cellStyle name="Normal 34 28 2" xfId="31896"/>
    <cellStyle name="Normal 34 29" xfId="1839"/>
    <cellStyle name="Normal 34 29 2" xfId="31983"/>
    <cellStyle name="Normal 34 3" xfId="1840"/>
    <cellStyle name="Normal 34 3 2" xfId="29850"/>
    <cellStyle name="Normal 34 30" xfId="1841"/>
    <cellStyle name="Normal 34 30 2" xfId="32057"/>
    <cellStyle name="Normal 34 31" xfId="1842"/>
    <cellStyle name="Normal 34 31 2" xfId="32137"/>
    <cellStyle name="Normal 34 32" xfId="1843"/>
    <cellStyle name="Normal 34 33" xfId="1844"/>
    <cellStyle name="Normal 34 33 2" xfId="32323"/>
    <cellStyle name="Normal 34 34" xfId="1845"/>
    <cellStyle name="Normal 34 34 2" xfId="32273"/>
    <cellStyle name="Normal 34 35" xfId="1846"/>
    <cellStyle name="Normal 34 35 2" xfId="32578"/>
    <cellStyle name="Normal 34 36" xfId="1847"/>
    <cellStyle name="Normal 34 36 2" xfId="32510"/>
    <cellStyle name="Normal 34 37" xfId="1848"/>
    <cellStyle name="Normal 34 37 2" xfId="32627"/>
    <cellStyle name="Normal 34 38" xfId="1849"/>
    <cellStyle name="Normal 34 38 2" xfId="32707"/>
    <cellStyle name="Normal 34 39" xfId="1850"/>
    <cellStyle name="Normal 34 39 2" xfId="32782"/>
    <cellStyle name="Normal 34 4" xfId="1851"/>
    <cellStyle name="Normal 34 4 2" xfId="29912"/>
    <cellStyle name="Normal 34 40" xfId="1852"/>
    <cellStyle name="Normal 34 40 2" xfId="32855"/>
    <cellStyle name="Normal 34 41" xfId="1853"/>
    <cellStyle name="Normal 34 42" xfId="29672"/>
    <cellStyle name="Normal 34 5" xfId="1854"/>
    <cellStyle name="Normal 34 5 2" xfId="30005"/>
    <cellStyle name="Normal 34 6" xfId="1855"/>
    <cellStyle name="Normal 34 6 2" xfId="30086"/>
    <cellStyle name="Normal 34 7" xfId="1856"/>
    <cellStyle name="Normal 34 7 2" xfId="30176"/>
    <cellStyle name="Normal 34 8" xfId="1857"/>
    <cellStyle name="Normal 34 8 2" xfId="30258"/>
    <cellStyle name="Normal 34 9" xfId="1858"/>
    <cellStyle name="Normal 34 9 2" xfId="30331"/>
    <cellStyle name="Normal 35" xfId="1859"/>
    <cellStyle name="Normal 35 10" xfId="1860"/>
    <cellStyle name="Normal 35 10 2" xfId="30421"/>
    <cellStyle name="Normal 35 11" xfId="1861"/>
    <cellStyle name="Normal 35 11 2" xfId="30503"/>
    <cellStyle name="Normal 35 12" xfId="1862"/>
    <cellStyle name="Normal 35 12 2" xfId="30585"/>
    <cellStyle name="Normal 35 13" xfId="1863"/>
    <cellStyle name="Normal 35 13 2" xfId="30667"/>
    <cellStyle name="Normal 35 14" xfId="1864"/>
    <cellStyle name="Normal 35 14 2" xfId="30749"/>
    <cellStyle name="Normal 35 15" xfId="1865"/>
    <cellStyle name="Normal 35 15 2" xfId="30831"/>
    <cellStyle name="Normal 35 16" xfId="1866"/>
    <cellStyle name="Normal 35 16 2" xfId="30911"/>
    <cellStyle name="Normal 35 17" xfId="1867"/>
    <cellStyle name="Normal 35 17 2" xfId="30995"/>
    <cellStyle name="Normal 35 18" xfId="1868"/>
    <cellStyle name="Normal 35 18 2" xfId="31075"/>
    <cellStyle name="Normal 35 19" xfId="1869"/>
    <cellStyle name="Normal 35 19 2" xfId="31149"/>
    <cellStyle name="Normal 35 2" xfId="1870"/>
    <cellStyle name="Normal 35 2 2" xfId="29759"/>
    <cellStyle name="Normal 35 20" xfId="1871"/>
    <cellStyle name="Normal 35 20 2" xfId="31238"/>
    <cellStyle name="Normal 35 21" xfId="1872"/>
    <cellStyle name="Normal 35 21 2" xfId="31314"/>
    <cellStyle name="Normal 35 22" xfId="1873"/>
    <cellStyle name="Normal 35 22 2" xfId="31403"/>
    <cellStyle name="Normal 35 23" xfId="1874"/>
    <cellStyle name="Normal 35 23 2" xfId="31484"/>
    <cellStyle name="Normal 35 24" xfId="1875"/>
    <cellStyle name="Normal 35 24 2" xfId="31577"/>
    <cellStyle name="Normal 35 25" xfId="1876"/>
    <cellStyle name="Normal 35 25 2" xfId="31652"/>
    <cellStyle name="Normal 35 26" xfId="1877"/>
    <cellStyle name="Normal 35 26 2" xfId="31734"/>
    <cellStyle name="Normal 35 27" xfId="1878"/>
    <cellStyle name="Normal 35 27 2" xfId="31815"/>
    <cellStyle name="Normal 35 28" xfId="1879"/>
    <cellStyle name="Normal 35 28 2" xfId="31895"/>
    <cellStyle name="Normal 35 29" xfId="1880"/>
    <cellStyle name="Normal 35 29 2" xfId="31984"/>
    <cellStyle name="Normal 35 3" xfId="1881"/>
    <cellStyle name="Normal 35 3 2" xfId="29851"/>
    <cellStyle name="Normal 35 30" xfId="1882"/>
    <cellStyle name="Normal 35 30 2" xfId="32056"/>
    <cellStyle name="Normal 35 31" xfId="1883"/>
    <cellStyle name="Normal 35 31 2" xfId="32138"/>
    <cellStyle name="Normal 35 32" xfId="1884"/>
    <cellStyle name="Normal 35 33" xfId="1885"/>
    <cellStyle name="Normal 35 33 2" xfId="32324"/>
    <cellStyle name="Normal 35 34" xfId="1886"/>
    <cellStyle name="Normal 35 34 2" xfId="32272"/>
    <cellStyle name="Normal 35 35" xfId="1887"/>
    <cellStyle name="Normal 35 35 2" xfId="32536"/>
    <cellStyle name="Normal 35 36" xfId="1888"/>
    <cellStyle name="Normal 35 36 2" xfId="32493"/>
    <cellStyle name="Normal 35 37" xfId="1889"/>
    <cellStyle name="Normal 35 37 2" xfId="32628"/>
    <cellStyle name="Normal 35 38" xfId="1890"/>
    <cellStyle name="Normal 35 38 2" xfId="32708"/>
    <cellStyle name="Normal 35 39" xfId="1891"/>
    <cellStyle name="Normal 35 39 2" xfId="32783"/>
    <cellStyle name="Normal 35 4" xfId="1892"/>
    <cellStyle name="Normal 35 4 2" xfId="29820"/>
    <cellStyle name="Normal 35 40" xfId="1893"/>
    <cellStyle name="Normal 35 40 2" xfId="32856"/>
    <cellStyle name="Normal 35 41" xfId="1894"/>
    <cellStyle name="Normal 35 42" xfId="29673"/>
    <cellStyle name="Normal 35 5" xfId="1895"/>
    <cellStyle name="Normal 35 5 2" xfId="30004"/>
    <cellStyle name="Normal 35 6" xfId="1896"/>
    <cellStyle name="Normal 35 6 2" xfId="30085"/>
    <cellStyle name="Normal 35 7" xfId="1897"/>
    <cellStyle name="Normal 35 7 2" xfId="30175"/>
    <cellStyle name="Normal 35 8" xfId="1898"/>
    <cellStyle name="Normal 35 8 2" xfId="30257"/>
    <cellStyle name="Normal 35 9" xfId="1899"/>
    <cellStyle name="Normal 35 9 2" xfId="30330"/>
    <cellStyle name="Normal 36" xfId="1900"/>
    <cellStyle name="Normal 36 10" xfId="1901"/>
    <cellStyle name="Normal 36 10 2" xfId="30420"/>
    <cellStyle name="Normal 36 11" xfId="1902"/>
    <cellStyle name="Normal 36 11 2" xfId="30502"/>
    <cellStyle name="Normal 36 12" xfId="1903"/>
    <cellStyle name="Normal 36 12 2" xfId="30584"/>
    <cellStyle name="Normal 36 13" xfId="1904"/>
    <cellStyle name="Normal 36 13 2" xfId="30666"/>
    <cellStyle name="Normal 36 14" xfId="1905"/>
    <cellStyle name="Normal 36 14 2" xfId="30748"/>
    <cellStyle name="Normal 36 15" xfId="1906"/>
    <cellStyle name="Normal 36 15 2" xfId="30830"/>
    <cellStyle name="Normal 36 16" xfId="1907"/>
    <cellStyle name="Normal 36 16 2" xfId="30910"/>
    <cellStyle name="Normal 36 17" xfId="1908"/>
    <cellStyle name="Normal 36 17 2" xfId="30994"/>
    <cellStyle name="Normal 36 18" xfId="1909"/>
    <cellStyle name="Normal 36 18 2" xfId="31074"/>
    <cellStyle name="Normal 36 19" xfId="1910"/>
    <cellStyle name="Normal 36 19 2" xfId="31148"/>
    <cellStyle name="Normal 36 2" xfId="1911"/>
    <cellStyle name="Normal 36 2 2" xfId="29760"/>
    <cellStyle name="Normal 36 20" xfId="1912"/>
    <cellStyle name="Normal 36 20 2" xfId="31237"/>
    <cellStyle name="Normal 36 21" xfId="1913"/>
    <cellStyle name="Normal 36 21 2" xfId="31330"/>
    <cellStyle name="Normal 36 22" xfId="1914"/>
    <cellStyle name="Normal 36 22 2" xfId="31379"/>
    <cellStyle name="Normal 36 23" xfId="1915"/>
    <cellStyle name="Normal 36 23 2" xfId="31483"/>
    <cellStyle name="Normal 36 24" xfId="1916"/>
    <cellStyle name="Normal 36 24 2" xfId="31578"/>
    <cellStyle name="Normal 36 25" xfId="1917"/>
    <cellStyle name="Normal 36 25 2" xfId="31651"/>
    <cellStyle name="Normal 36 26" xfId="1918"/>
    <cellStyle name="Normal 36 26 2" xfId="31733"/>
    <cellStyle name="Normal 36 27" xfId="1919"/>
    <cellStyle name="Normal 36 27 2" xfId="31814"/>
    <cellStyle name="Normal 36 28" xfId="1920"/>
    <cellStyle name="Normal 36 28 2" xfId="31894"/>
    <cellStyle name="Normal 36 29" xfId="1921"/>
    <cellStyle name="Normal 36 29 2" xfId="31985"/>
    <cellStyle name="Normal 36 3" xfId="1922"/>
    <cellStyle name="Normal 36 3 2" xfId="29852"/>
    <cellStyle name="Normal 36 30" xfId="1923"/>
    <cellStyle name="Normal 36 30 2" xfId="32055"/>
    <cellStyle name="Normal 36 31" xfId="1924"/>
    <cellStyle name="Normal 36 31 2" xfId="32139"/>
    <cellStyle name="Normal 36 32" xfId="1925"/>
    <cellStyle name="Normal 36 33" xfId="1926"/>
    <cellStyle name="Normal 36 33 2" xfId="32325"/>
    <cellStyle name="Normal 36 34" xfId="1927"/>
    <cellStyle name="Normal 36 34 2" xfId="32271"/>
    <cellStyle name="Normal 36 35" xfId="1928"/>
    <cellStyle name="Normal 36 35 2" xfId="32491"/>
    <cellStyle name="Normal 36 36" xfId="1929"/>
    <cellStyle name="Normal 36 36 2" xfId="32515"/>
    <cellStyle name="Normal 36 37" xfId="1930"/>
    <cellStyle name="Normal 36 37 2" xfId="32629"/>
    <cellStyle name="Normal 36 38" xfId="1931"/>
    <cellStyle name="Normal 36 38 2" xfId="32709"/>
    <cellStyle name="Normal 36 39" xfId="1932"/>
    <cellStyle name="Normal 36 39 2" xfId="32784"/>
    <cellStyle name="Normal 36 4" xfId="1933"/>
    <cellStyle name="Normal 36 4 2" xfId="29896"/>
    <cellStyle name="Normal 36 40" xfId="1934"/>
    <cellStyle name="Normal 36 40 2" xfId="32857"/>
    <cellStyle name="Normal 36 41" xfId="1935"/>
    <cellStyle name="Normal 36 42" xfId="29674"/>
    <cellStyle name="Normal 36 5" xfId="1936"/>
    <cellStyle name="Normal 36 5 2" xfId="30003"/>
    <cellStyle name="Normal 36 6" xfId="1937"/>
    <cellStyle name="Normal 36 6 2" xfId="30084"/>
    <cellStyle name="Normal 36 7" xfId="1938"/>
    <cellStyle name="Normal 36 7 2" xfId="30174"/>
    <cellStyle name="Normal 36 8" xfId="1939"/>
    <cellStyle name="Normal 36 8 2" xfId="30256"/>
    <cellStyle name="Normal 36 9" xfId="1940"/>
    <cellStyle name="Normal 36 9 2" xfId="30329"/>
    <cellStyle name="Normal 37" xfId="1941"/>
    <cellStyle name="Normal 37 10" xfId="1942"/>
    <cellStyle name="Normal 37 10 2" xfId="30419"/>
    <cellStyle name="Normal 37 11" xfId="1943"/>
    <cellStyle name="Normal 37 11 2" xfId="30501"/>
    <cellStyle name="Normal 37 12" xfId="1944"/>
    <cellStyle name="Normal 37 12 2" xfId="30583"/>
    <cellStyle name="Normal 37 13" xfId="1945"/>
    <cellStyle name="Normal 37 13 2" xfId="30665"/>
    <cellStyle name="Normal 37 14" xfId="1946"/>
    <cellStyle name="Normal 37 14 2" xfId="30747"/>
    <cellStyle name="Normal 37 15" xfId="1947"/>
    <cellStyle name="Normal 37 15 2" xfId="30829"/>
    <cellStyle name="Normal 37 16" xfId="1948"/>
    <cellStyle name="Normal 37 16 2" xfId="30909"/>
    <cellStyle name="Normal 37 17" xfId="1949"/>
    <cellStyle name="Normal 37 17 2" xfId="30993"/>
    <cellStyle name="Normal 37 18" xfId="1950"/>
    <cellStyle name="Normal 37 18 2" xfId="31073"/>
    <cellStyle name="Normal 37 19" xfId="1951"/>
    <cellStyle name="Normal 37 19 2" xfId="31147"/>
    <cellStyle name="Normal 37 2" xfId="1952"/>
    <cellStyle name="Normal 37 2 2" xfId="29761"/>
    <cellStyle name="Normal 37 20" xfId="1953"/>
    <cellStyle name="Normal 37 20 2" xfId="31236"/>
    <cellStyle name="Normal 37 21" xfId="1954"/>
    <cellStyle name="Normal 37 21 2" xfId="31331"/>
    <cellStyle name="Normal 37 22" xfId="1955"/>
    <cellStyle name="Normal 37 22 2" xfId="31402"/>
    <cellStyle name="Normal 37 23" xfId="1956"/>
    <cellStyle name="Normal 37 23 2" xfId="31482"/>
    <cellStyle name="Normal 37 24" xfId="1957"/>
    <cellStyle name="Normal 37 24 2" xfId="31579"/>
    <cellStyle name="Normal 37 25" xfId="1958"/>
    <cellStyle name="Normal 37 25 2" xfId="31650"/>
    <cellStyle name="Normal 37 26" xfId="1959"/>
    <cellStyle name="Normal 37 26 2" xfId="31732"/>
    <cellStyle name="Normal 37 27" xfId="1960"/>
    <cellStyle name="Normal 37 27 2" xfId="31813"/>
    <cellStyle name="Normal 37 28" xfId="1961"/>
    <cellStyle name="Normal 37 28 2" xfId="31893"/>
    <cellStyle name="Normal 37 29" xfId="1962"/>
    <cellStyle name="Normal 37 29 2" xfId="31986"/>
    <cellStyle name="Normal 37 3" xfId="1963"/>
    <cellStyle name="Normal 37 3 2" xfId="29853"/>
    <cellStyle name="Normal 37 30" xfId="1964"/>
    <cellStyle name="Normal 37 30 2" xfId="32054"/>
    <cellStyle name="Normal 37 31" xfId="1965"/>
    <cellStyle name="Normal 37 31 2" xfId="32140"/>
    <cellStyle name="Normal 37 32" xfId="1966"/>
    <cellStyle name="Normal 37 33" xfId="1967"/>
    <cellStyle name="Normal 37 33 2" xfId="32326"/>
    <cellStyle name="Normal 37 34" xfId="1968"/>
    <cellStyle name="Normal 37 34 2" xfId="32270"/>
    <cellStyle name="Normal 37 35" xfId="1969"/>
    <cellStyle name="Normal 37 35 2" xfId="32587"/>
    <cellStyle name="Normal 37 36" xfId="1970"/>
    <cellStyle name="Normal 37 36 2" xfId="32601"/>
    <cellStyle name="Normal 37 37" xfId="1971"/>
    <cellStyle name="Normal 37 37 2" xfId="32630"/>
    <cellStyle name="Normal 37 38" xfId="1972"/>
    <cellStyle name="Normal 37 38 2" xfId="32710"/>
    <cellStyle name="Normal 37 39" xfId="1973"/>
    <cellStyle name="Normal 37 39 2" xfId="32785"/>
    <cellStyle name="Normal 37 4" xfId="1974"/>
    <cellStyle name="Normal 37 4 2" xfId="29949"/>
    <cellStyle name="Normal 37 40" xfId="1975"/>
    <cellStyle name="Normal 37 40 2" xfId="32858"/>
    <cellStyle name="Normal 37 41" xfId="1976"/>
    <cellStyle name="Normal 37 42" xfId="29675"/>
    <cellStyle name="Normal 37 5" xfId="1977"/>
    <cellStyle name="Normal 37 5 2" xfId="30002"/>
    <cellStyle name="Normal 37 6" xfId="1978"/>
    <cellStyle name="Normal 37 6 2" xfId="30083"/>
    <cellStyle name="Normal 37 7" xfId="1979"/>
    <cellStyle name="Normal 37 7 2" xfId="30173"/>
    <cellStyle name="Normal 37 8" xfId="1980"/>
    <cellStyle name="Normal 37 8 2" xfId="30255"/>
    <cellStyle name="Normal 37 9" xfId="1981"/>
    <cellStyle name="Normal 37 9 2" xfId="30328"/>
    <cellStyle name="Normal 38" xfId="1982"/>
    <cellStyle name="Normal 38 10" xfId="1983"/>
    <cellStyle name="Normal 38 10 2" xfId="30418"/>
    <cellStyle name="Normal 38 11" xfId="1984"/>
    <cellStyle name="Normal 38 11 2" xfId="30500"/>
    <cellStyle name="Normal 38 12" xfId="1985"/>
    <cellStyle name="Normal 38 12 2" xfId="30582"/>
    <cellStyle name="Normal 38 13" xfId="1986"/>
    <cellStyle name="Normal 38 13 2" xfId="30664"/>
    <cellStyle name="Normal 38 14" xfId="1987"/>
    <cellStyle name="Normal 38 14 2" xfId="30746"/>
    <cellStyle name="Normal 38 15" xfId="1988"/>
    <cellStyle name="Normal 38 15 2" xfId="30828"/>
    <cellStyle name="Normal 38 16" xfId="1989"/>
    <cellStyle name="Normal 38 16 2" xfId="30908"/>
    <cellStyle name="Normal 38 17" xfId="1990"/>
    <cellStyle name="Normal 38 17 2" xfId="30992"/>
    <cellStyle name="Normal 38 18" xfId="1991"/>
    <cellStyle name="Normal 38 18 2" xfId="31072"/>
    <cellStyle name="Normal 38 19" xfId="1992"/>
    <cellStyle name="Normal 38 19 2" xfId="31146"/>
    <cellStyle name="Normal 38 2" xfId="1993"/>
    <cellStyle name="Normal 38 2 2" xfId="29762"/>
    <cellStyle name="Normal 38 20" xfId="1994"/>
    <cellStyle name="Normal 38 20 2" xfId="31235"/>
    <cellStyle name="Normal 38 21" xfId="1995"/>
    <cellStyle name="Normal 38 21 2" xfId="31332"/>
    <cellStyle name="Normal 38 22" xfId="1996"/>
    <cellStyle name="Normal 38 22 2" xfId="31428"/>
    <cellStyle name="Normal 38 23" xfId="1997"/>
    <cellStyle name="Normal 38 23 2" xfId="31481"/>
    <cellStyle name="Normal 38 24" xfId="1998"/>
    <cellStyle name="Normal 38 24 2" xfId="31580"/>
    <cellStyle name="Normal 38 25" xfId="1999"/>
    <cellStyle name="Normal 38 25 2" xfId="31649"/>
    <cellStyle name="Normal 38 26" xfId="2000"/>
    <cellStyle name="Normal 38 26 2" xfId="31731"/>
    <cellStyle name="Normal 38 27" xfId="2001"/>
    <cellStyle name="Normal 38 27 2" xfId="31812"/>
    <cellStyle name="Normal 38 28" xfId="2002"/>
    <cellStyle name="Normal 38 28 2" xfId="31892"/>
    <cellStyle name="Normal 38 29" xfId="2003"/>
    <cellStyle name="Normal 38 29 2" xfId="31987"/>
    <cellStyle name="Normal 38 3" xfId="2004"/>
    <cellStyle name="Normal 38 3 2" xfId="29854"/>
    <cellStyle name="Normal 38 30" xfId="2005"/>
    <cellStyle name="Normal 38 30 2" xfId="32053"/>
    <cellStyle name="Normal 38 31" xfId="2006"/>
    <cellStyle name="Normal 38 31 2" xfId="32141"/>
    <cellStyle name="Normal 38 32" xfId="2007"/>
    <cellStyle name="Normal 38 33" xfId="2008"/>
    <cellStyle name="Normal 38 33 2" xfId="32327"/>
    <cellStyle name="Normal 38 34" xfId="2009"/>
    <cellStyle name="Normal 38 34 2" xfId="32269"/>
    <cellStyle name="Normal 38 35" xfId="2010"/>
    <cellStyle name="Normal 38 35 2" xfId="32544"/>
    <cellStyle name="Normal 38 36" xfId="2011"/>
    <cellStyle name="Normal 38 36 2" xfId="32556"/>
    <cellStyle name="Normal 38 37" xfId="2012"/>
    <cellStyle name="Normal 38 37 2" xfId="32631"/>
    <cellStyle name="Normal 38 38" xfId="2013"/>
    <cellStyle name="Normal 38 38 2" xfId="32711"/>
    <cellStyle name="Normal 38 39" xfId="2014"/>
    <cellStyle name="Normal 38 39 2" xfId="32786"/>
    <cellStyle name="Normal 38 4" xfId="2015"/>
    <cellStyle name="Normal 38 4 2" xfId="29948"/>
    <cellStyle name="Normal 38 40" xfId="2016"/>
    <cellStyle name="Normal 38 40 2" xfId="32859"/>
    <cellStyle name="Normal 38 41" xfId="2017"/>
    <cellStyle name="Normal 38 42" xfId="29676"/>
    <cellStyle name="Normal 38 5" xfId="2018"/>
    <cellStyle name="Normal 38 5 2" xfId="30001"/>
    <cellStyle name="Normal 38 6" xfId="2019"/>
    <cellStyle name="Normal 38 6 2" xfId="30082"/>
    <cellStyle name="Normal 38 7" xfId="2020"/>
    <cellStyle name="Normal 38 7 2" xfId="30172"/>
    <cellStyle name="Normal 38 8" xfId="2021"/>
    <cellStyle name="Normal 38 8 2" xfId="30254"/>
    <cellStyle name="Normal 38 9" xfId="2022"/>
    <cellStyle name="Normal 38 9 2" xfId="30327"/>
    <cellStyle name="Normal 39" xfId="2023"/>
    <cellStyle name="Normal 39 10" xfId="2024"/>
    <cellStyle name="Normal 39 10 2" xfId="30417"/>
    <cellStyle name="Normal 39 11" xfId="2025"/>
    <cellStyle name="Normal 39 11 2" xfId="30499"/>
    <cellStyle name="Normal 39 12" xfId="2026"/>
    <cellStyle name="Normal 39 12 2" xfId="30581"/>
    <cellStyle name="Normal 39 13" xfId="2027"/>
    <cellStyle name="Normal 39 13 2" xfId="30663"/>
    <cellStyle name="Normal 39 14" xfId="2028"/>
    <cellStyle name="Normal 39 14 2" xfId="30745"/>
    <cellStyle name="Normal 39 15" xfId="2029"/>
    <cellStyle name="Normal 39 15 2" xfId="30827"/>
    <cellStyle name="Normal 39 16" xfId="2030"/>
    <cellStyle name="Normal 39 16 2" xfId="30907"/>
    <cellStyle name="Normal 39 17" xfId="2031"/>
    <cellStyle name="Normal 39 17 2" xfId="30991"/>
    <cellStyle name="Normal 39 18" xfId="2032"/>
    <cellStyle name="Normal 39 18 2" xfId="31071"/>
    <cellStyle name="Normal 39 19" xfId="2033"/>
    <cellStyle name="Normal 39 19 2" xfId="31145"/>
    <cellStyle name="Normal 39 2" xfId="2034"/>
    <cellStyle name="Normal 39 2 2" xfId="29763"/>
    <cellStyle name="Normal 39 20" xfId="2035"/>
    <cellStyle name="Normal 39 20 2" xfId="31234"/>
    <cellStyle name="Normal 39 21" xfId="2036"/>
    <cellStyle name="Normal 39 21 2" xfId="31333"/>
    <cellStyle name="Normal 39 22" xfId="2037"/>
    <cellStyle name="Normal 39 22 2" xfId="31401"/>
    <cellStyle name="Normal 39 23" xfId="2038"/>
    <cellStyle name="Normal 39 23 2" xfId="31480"/>
    <cellStyle name="Normal 39 24" xfId="2039"/>
    <cellStyle name="Normal 39 24 2" xfId="31581"/>
    <cellStyle name="Normal 39 25" xfId="2040"/>
    <cellStyle name="Normal 39 25 2" xfId="31648"/>
    <cellStyle name="Normal 39 26" xfId="2041"/>
    <cellStyle name="Normal 39 26 2" xfId="31730"/>
    <cellStyle name="Normal 39 27" xfId="2042"/>
    <cellStyle name="Normal 39 27 2" xfId="31811"/>
    <cellStyle name="Normal 39 28" xfId="2043"/>
    <cellStyle name="Normal 39 28 2" xfId="31891"/>
    <cellStyle name="Normal 39 29" xfId="2044"/>
    <cellStyle name="Normal 39 29 2" xfId="31988"/>
    <cellStyle name="Normal 39 3" xfId="2045"/>
    <cellStyle name="Normal 39 3 2" xfId="29855"/>
    <cellStyle name="Normal 39 30" xfId="2046"/>
    <cellStyle name="Normal 39 30 2" xfId="32052"/>
    <cellStyle name="Normal 39 31" xfId="2047"/>
    <cellStyle name="Normal 39 31 2" xfId="32142"/>
    <cellStyle name="Normal 39 32" xfId="2048"/>
    <cellStyle name="Normal 39 33" xfId="2049"/>
    <cellStyle name="Normal 39 33 2" xfId="32328"/>
    <cellStyle name="Normal 39 34" xfId="2050"/>
    <cellStyle name="Normal 39 34 2" xfId="32268"/>
    <cellStyle name="Normal 39 35" xfId="2051"/>
    <cellStyle name="Normal 39 35 2" xfId="32502"/>
    <cellStyle name="Normal 39 36" xfId="2052"/>
    <cellStyle name="Normal 39 36 2" xfId="32553"/>
    <cellStyle name="Normal 39 37" xfId="2053"/>
    <cellStyle name="Normal 39 37 2" xfId="32632"/>
    <cellStyle name="Normal 39 38" xfId="2054"/>
    <cellStyle name="Normal 39 38 2" xfId="32712"/>
    <cellStyle name="Normal 39 39" xfId="2055"/>
    <cellStyle name="Normal 39 39 2" xfId="32787"/>
    <cellStyle name="Normal 39 4" xfId="2056"/>
    <cellStyle name="Normal 39 4 2" xfId="29947"/>
    <cellStyle name="Normal 39 40" xfId="2057"/>
    <cellStyle name="Normal 39 40 2" xfId="32860"/>
    <cellStyle name="Normal 39 41" xfId="2058"/>
    <cellStyle name="Normal 39 42" xfId="29677"/>
    <cellStyle name="Normal 39 5" xfId="2059"/>
    <cellStyle name="Normal 39 5 2" xfId="30000"/>
    <cellStyle name="Normal 39 6" xfId="2060"/>
    <cellStyle name="Normal 39 6 2" xfId="30081"/>
    <cellStyle name="Normal 39 7" xfId="2061"/>
    <cellStyle name="Normal 39 7 2" xfId="30171"/>
    <cellStyle name="Normal 39 8" xfId="2062"/>
    <cellStyle name="Normal 39 8 2" xfId="30253"/>
    <cellStyle name="Normal 39 9" xfId="2063"/>
    <cellStyle name="Normal 39 9 2" xfId="30326"/>
    <cellStyle name="Normal 4" xfId="2064"/>
    <cellStyle name="Normal 4 10" xfId="2065"/>
    <cellStyle name="Normal 4 10 2" xfId="32718"/>
    <cellStyle name="Normal 4 2" xfId="2066"/>
    <cellStyle name="Normal 4 2 2" xfId="2067"/>
    <cellStyle name="Normal 4 2 3" xfId="2068"/>
    <cellStyle name="Normal 4 2 4" xfId="2069"/>
    <cellStyle name="Normal 4 2 5" xfId="2070"/>
    <cellStyle name="Normal 4 2 6" xfId="2071"/>
    <cellStyle name="Normal 4 2 6 2" xfId="32231"/>
    <cellStyle name="Normal 4 3" xfId="2072"/>
    <cellStyle name="Normal 4 3 2" xfId="32284"/>
    <cellStyle name="Normal 4 4" xfId="2073"/>
    <cellStyle name="Normal 4 4 2" xfId="32310"/>
    <cellStyle name="Normal 4 5" xfId="2074"/>
    <cellStyle name="Normal 4 5 2" xfId="32500"/>
    <cellStyle name="Normal 4 6" xfId="2075"/>
    <cellStyle name="Normal 4 6 2" xfId="32291"/>
    <cellStyle name="Normal 4 7" xfId="2076"/>
    <cellStyle name="Normal 4 7 2" xfId="32619"/>
    <cellStyle name="Normal 4 8" xfId="2077"/>
    <cellStyle name="Normal 4 8 2" xfId="32702"/>
    <cellStyle name="Normal 4 9" xfId="2078"/>
    <cellStyle name="Normal 4 9 2" xfId="32767"/>
    <cellStyle name="Normal 40" xfId="2079"/>
    <cellStyle name="Normal 40 10" xfId="2080"/>
    <cellStyle name="Normal 40 10 2" xfId="30415"/>
    <cellStyle name="Normal 40 11" xfId="2081"/>
    <cellStyle name="Normal 40 11 2" xfId="30497"/>
    <cellStyle name="Normal 40 12" xfId="2082"/>
    <cellStyle name="Normal 40 12 2" xfId="30579"/>
    <cellStyle name="Normal 40 13" xfId="2083"/>
    <cellStyle name="Normal 40 13 2" xfId="30661"/>
    <cellStyle name="Normal 40 14" xfId="2084"/>
    <cellStyle name="Normal 40 14 2" xfId="30743"/>
    <cellStyle name="Normal 40 15" xfId="2085"/>
    <cellStyle name="Normal 40 15 2" xfId="30825"/>
    <cellStyle name="Normal 40 16" xfId="2086"/>
    <cellStyle name="Normal 40 16 2" xfId="30905"/>
    <cellStyle name="Normal 40 17" xfId="2087"/>
    <cellStyle name="Normal 40 17 2" xfId="30989"/>
    <cellStyle name="Normal 40 18" xfId="2088"/>
    <cellStyle name="Normal 40 18 2" xfId="31069"/>
    <cellStyle name="Normal 40 19" xfId="2089"/>
    <cellStyle name="Normal 40 19 2" xfId="31143"/>
    <cellStyle name="Normal 40 2" xfId="2090"/>
    <cellStyle name="Normal 40 2 2" xfId="29764"/>
    <cellStyle name="Normal 40 20" xfId="2091"/>
    <cellStyle name="Normal 40 20 2" xfId="31233"/>
    <cellStyle name="Normal 40 21" xfId="2092"/>
    <cellStyle name="Normal 40 21 2" xfId="31334"/>
    <cellStyle name="Normal 40 22" xfId="2093"/>
    <cellStyle name="Normal 40 22 2" xfId="31399"/>
    <cellStyle name="Normal 40 23" xfId="2094"/>
    <cellStyle name="Normal 40 23 2" xfId="31479"/>
    <cellStyle name="Normal 40 24" xfId="2095"/>
    <cellStyle name="Normal 40 24 2" xfId="31583"/>
    <cellStyle name="Normal 40 25" xfId="2096"/>
    <cellStyle name="Normal 40 25 2" xfId="31646"/>
    <cellStyle name="Normal 40 26" xfId="2097"/>
    <cellStyle name="Normal 40 26 2" xfId="31728"/>
    <cellStyle name="Normal 40 27" xfId="2098"/>
    <cellStyle name="Normal 40 27 2" xfId="31809"/>
    <cellStyle name="Normal 40 28" xfId="2099"/>
    <cellStyle name="Normal 40 28 2" xfId="31890"/>
    <cellStyle name="Normal 40 29" xfId="2100"/>
    <cellStyle name="Normal 40 29 2" xfId="31990"/>
    <cellStyle name="Normal 40 3" xfId="2101"/>
    <cellStyle name="Normal 40 3 2" xfId="29857"/>
    <cellStyle name="Normal 40 30" xfId="2102"/>
    <cellStyle name="Normal 40 30 2" xfId="32051"/>
    <cellStyle name="Normal 40 31" xfId="2103"/>
    <cellStyle name="Normal 40 31 2" xfId="32143"/>
    <cellStyle name="Normal 40 32" xfId="2104"/>
    <cellStyle name="Normal 40 33" xfId="2105"/>
    <cellStyle name="Normal 40 33 2" xfId="32329"/>
    <cellStyle name="Normal 40 34" xfId="2106"/>
    <cellStyle name="Normal 40 34 2" xfId="32267"/>
    <cellStyle name="Normal 40 35" xfId="2107"/>
    <cellStyle name="Normal 40 35 2" xfId="32425"/>
    <cellStyle name="Normal 40 36" xfId="2108"/>
    <cellStyle name="Normal 40 36 2" xfId="32299"/>
    <cellStyle name="Normal 40 37" xfId="2109"/>
    <cellStyle name="Normal 40 37 2" xfId="32633"/>
    <cellStyle name="Normal 40 38" xfId="2110"/>
    <cellStyle name="Normal 40 38 2" xfId="32713"/>
    <cellStyle name="Normal 40 39" xfId="2111"/>
    <cellStyle name="Normal 40 39 2" xfId="32788"/>
    <cellStyle name="Normal 40 4" xfId="2112"/>
    <cellStyle name="Normal 40 4 2" xfId="29845"/>
    <cellStyle name="Normal 40 40" xfId="2113"/>
    <cellStyle name="Normal 40 40 2" xfId="32861"/>
    <cellStyle name="Normal 40 41" xfId="2114"/>
    <cellStyle name="Normal 40 42" xfId="29678"/>
    <cellStyle name="Normal 40 5" xfId="2115"/>
    <cellStyle name="Normal 40 5 2" xfId="29998"/>
    <cellStyle name="Normal 40 6" xfId="2116"/>
    <cellStyle name="Normal 40 6 2" xfId="30079"/>
    <cellStyle name="Normal 40 7" xfId="2117"/>
    <cellStyle name="Normal 40 7 2" xfId="30169"/>
    <cellStyle name="Normal 40 8" xfId="2118"/>
    <cellStyle name="Normal 40 8 2" xfId="30251"/>
    <cellStyle name="Normal 40 9" xfId="2119"/>
    <cellStyle name="Normal 40 9 2" xfId="30324"/>
    <cellStyle name="Normal 41" xfId="2120"/>
    <cellStyle name="Normal 41 10" xfId="2121"/>
    <cellStyle name="Normal 41 10 2" xfId="30414"/>
    <cellStyle name="Normal 41 11" xfId="2122"/>
    <cellStyle name="Normal 41 11 2" xfId="30496"/>
    <cellStyle name="Normal 41 12" xfId="2123"/>
    <cellStyle name="Normal 41 12 2" xfId="30578"/>
    <cellStyle name="Normal 41 13" xfId="2124"/>
    <cellStyle name="Normal 41 13 2" xfId="30660"/>
    <cellStyle name="Normal 41 14" xfId="2125"/>
    <cellStyle name="Normal 41 14 2" xfId="30742"/>
    <cellStyle name="Normal 41 15" xfId="2126"/>
    <cellStyle name="Normal 41 15 2" xfId="30824"/>
    <cellStyle name="Normal 41 16" xfId="2127"/>
    <cellStyle name="Normal 41 16 2" xfId="30904"/>
    <cellStyle name="Normal 41 17" xfId="2128"/>
    <cellStyle name="Normal 41 17 2" xfId="30988"/>
    <cellStyle name="Normal 41 18" xfId="2129"/>
    <cellStyle name="Normal 41 18 2" xfId="31068"/>
    <cellStyle name="Normal 41 19" xfId="2130"/>
    <cellStyle name="Normal 41 19 2" xfId="31142"/>
    <cellStyle name="Normal 41 2" xfId="2131"/>
    <cellStyle name="Normal 41 2 2" xfId="29765"/>
    <cellStyle name="Normal 41 20" xfId="2132"/>
    <cellStyle name="Normal 41 20 2" xfId="31232"/>
    <cellStyle name="Normal 41 21" xfId="2133"/>
    <cellStyle name="Normal 41 21 2" xfId="31335"/>
    <cellStyle name="Normal 41 22" xfId="2134"/>
    <cellStyle name="Normal 41 22 2" xfId="31398"/>
    <cellStyle name="Normal 41 23" xfId="2135"/>
    <cellStyle name="Normal 41 23 2" xfId="31478"/>
    <cellStyle name="Normal 41 24" xfId="2136"/>
    <cellStyle name="Normal 41 24 2" xfId="31584"/>
    <cellStyle name="Normal 41 25" xfId="2137"/>
    <cellStyle name="Normal 41 25 2" xfId="31645"/>
    <cellStyle name="Normal 41 26" xfId="2138"/>
    <cellStyle name="Normal 41 26 2" xfId="31727"/>
    <cellStyle name="Normal 41 27" xfId="2139"/>
    <cellStyle name="Normal 41 27 2" xfId="31808"/>
    <cellStyle name="Normal 41 28" xfId="2140"/>
    <cellStyle name="Normal 41 28 2" xfId="31889"/>
    <cellStyle name="Normal 41 29" xfId="2141"/>
    <cellStyle name="Normal 41 29 2" xfId="31991"/>
    <cellStyle name="Normal 41 3" xfId="2142"/>
    <cellStyle name="Normal 41 3 2" xfId="29858"/>
    <cellStyle name="Normal 41 30" xfId="2143"/>
    <cellStyle name="Normal 41 30 2" xfId="32050"/>
    <cellStyle name="Normal 41 31" xfId="2144"/>
    <cellStyle name="Normal 41 31 2" xfId="32144"/>
    <cellStyle name="Normal 41 32" xfId="2145"/>
    <cellStyle name="Normal 41 33" xfId="2146"/>
    <cellStyle name="Normal 41 33 2" xfId="32330"/>
    <cellStyle name="Normal 41 34" xfId="2147"/>
    <cellStyle name="Normal 41 34 2" xfId="32266"/>
    <cellStyle name="Normal 41 35" xfId="2148"/>
    <cellStyle name="Normal 41 35 2" xfId="32577"/>
    <cellStyle name="Normal 41 36" xfId="2149"/>
    <cellStyle name="Normal 41 36 2" xfId="32511"/>
    <cellStyle name="Normal 41 37" xfId="2150"/>
    <cellStyle name="Normal 41 37 2" xfId="32634"/>
    <cellStyle name="Normal 41 38" xfId="2151"/>
    <cellStyle name="Normal 41 38 2" xfId="32714"/>
    <cellStyle name="Normal 41 39" xfId="2152"/>
    <cellStyle name="Normal 41 39 2" xfId="32789"/>
    <cellStyle name="Normal 41 4" xfId="2153"/>
    <cellStyle name="Normal 41 4 2" xfId="29844"/>
    <cellStyle name="Normal 41 40" xfId="2154"/>
    <cellStyle name="Normal 41 40 2" xfId="32862"/>
    <cellStyle name="Normal 41 41" xfId="2155"/>
    <cellStyle name="Normal 41 42" xfId="29679"/>
    <cellStyle name="Normal 41 5" xfId="2156"/>
    <cellStyle name="Normal 41 5 2" xfId="29997"/>
    <cellStyle name="Normal 41 6" xfId="2157"/>
    <cellStyle name="Normal 41 6 2" xfId="30078"/>
    <cellStyle name="Normal 41 7" xfId="2158"/>
    <cellStyle name="Normal 41 7 2" xfId="30168"/>
    <cellStyle name="Normal 41 8" xfId="2159"/>
    <cellStyle name="Normal 41 8 2" xfId="30250"/>
    <cellStyle name="Normal 41 9" xfId="2160"/>
    <cellStyle name="Normal 41 9 2" xfId="30323"/>
    <cellStyle name="Normal 42" xfId="2161"/>
    <cellStyle name="Normal 42 10" xfId="2162"/>
    <cellStyle name="Normal 42 10 2" xfId="30413"/>
    <cellStyle name="Normal 42 11" xfId="2163"/>
    <cellStyle name="Normal 42 11 2" xfId="30495"/>
    <cellStyle name="Normal 42 12" xfId="2164"/>
    <cellStyle name="Normal 42 12 2" xfId="30577"/>
    <cellStyle name="Normal 42 13" xfId="2165"/>
    <cellStyle name="Normal 42 13 2" xfId="30659"/>
    <cellStyle name="Normal 42 14" xfId="2166"/>
    <cellStyle name="Normal 42 14 2" xfId="30741"/>
    <cellStyle name="Normal 42 15" xfId="2167"/>
    <cellStyle name="Normal 42 15 2" xfId="30823"/>
    <cellStyle name="Normal 42 16" xfId="2168"/>
    <cellStyle name="Normal 42 16 2" xfId="30903"/>
    <cellStyle name="Normal 42 17" xfId="2169"/>
    <cellStyle name="Normal 42 17 2" xfId="30987"/>
    <cellStyle name="Normal 42 18" xfId="2170"/>
    <cellStyle name="Normal 42 18 2" xfId="31067"/>
    <cellStyle name="Normal 42 19" xfId="2171"/>
    <cellStyle name="Normal 42 19 2" xfId="31027"/>
    <cellStyle name="Normal 42 2" xfId="2172"/>
    <cellStyle name="Normal 42 2 2" xfId="29766"/>
    <cellStyle name="Normal 42 20" xfId="2173"/>
    <cellStyle name="Normal 42 20 2" xfId="31231"/>
    <cellStyle name="Normal 42 21" xfId="2174"/>
    <cellStyle name="Normal 42 21 2" xfId="31315"/>
    <cellStyle name="Normal 42 22" xfId="2175"/>
    <cellStyle name="Normal 42 22 2" xfId="31397"/>
    <cellStyle name="Normal 42 23" xfId="2176"/>
    <cellStyle name="Normal 42 23 2" xfId="31477"/>
    <cellStyle name="Normal 42 24" xfId="2177"/>
    <cellStyle name="Normal 42 24 2" xfId="31585"/>
    <cellStyle name="Normal 42 25" xfId="2178"/>
    <cellStyle name="Normal 42 25 2" xfId="31644"/>
    <cellStyle name="Normal 42 26" xfId="2179"/>
    <cellStyle name="Normal 42 26 2" xfId="31726"/>
    <cellStyle name="Normal 42 27" xfId="2180"/>
    <cellStyle name="Normal 42 27 2" xfId="31807"/>
    <cellStyle name="Normal 42 28" xfId="2181"/>
    <cellStyle name="Normal 42 28 2" xfId="31888"/>
    <cellStyle name="Normal 42 29" xfId="2182"/>
    <cellStyle name="Normal 42 29 2" xfId="31992"/>
    <cellStyle name="Normal 42 3" xfId="2183"/>
    <cellStyle name="Normal 42 3 2" xfId="29859"/>
    <cellStyle name="Normal 42 30" xfId="2184"/>
    <cellStyle name="Normal 42 30 2" xfId="32049"/>
    <cellStyle name="Normal 42 31" xfId="2185"/>
    <cellStyle name="Normal 42 31 2" xfId="32145"/>
    <cellStyle name="Normal 42 32" xfId="2186"/>
    <cellStyle name="Normal 42 33" xfId="2187"/>
    <cellStyle name="Normal 42 33 2" xfId="32331"/>
    <cellStyle name="Normal 42 34" xfId="2188"/>
    <cellStyle name="Normal 42 34 2" xfId="32265"/>
    <cellStyle name="Normal 42 35" xfId="2189"/>
    <cellStyle name="Normal 42 35 2" xfId="32535"/>
    <cellStyle name="Normal 42 36" xfId="2190"/>
    <cellStyle name="Normal 42 36 2" xfId="32568"/>
    <cellStyle name="Normal 42 37" xfId="2191"/>
    <cellStyle name="Normal 42 37 2" xfId="32635"/>
    <cellStyle name="Normal 42 38" xfId="2192"/>
    <cellStyle name="Normal 42 38 2" xfId="32715"/>
    <cellStyle name="Normal 42 39" xfId="2193"/>
    <cellStyle name="Normal 42 39 2" xfId="32790"/>
    <cellStyle name="Normal 42 4" xfId="2194"/>
    <cellStyle name="Normal 42 4 2" xfId="29833"/>
    <cellStyle name="Normal 42 40" xfId="2195"/>
    <cellStyle name="Normal 42 40 2" xfId="32863"/>
    <cellStyle name="Normal 42 41" xfId="2196"/>
    <cellStyle name="Normal 42 42" xfId="29680"/>
    <cellStyle name="Normal 42 5" xfId="2197"/>
    <cellStyle name="Normal 42 5 2" xfId="29996"/>
    <cellStyle name="Normal 42 6" xfId="2198"/>
    <cellStyle name="Normal 42 6 2" xfId="30077"/>
    <cellStyle name="Normal 42 7" xfId="2199"/>
    <cellStyle name="Normal 42 7 2" xfId="30167"/>
    <cellStyle name="Normal 42 8" xfId="2200"/>
    <cellStyle name="Normal 42 8 2" xfId="30249"/>
    <cellStyle name="Normal 42 9" xfId="2201"/>
    <cellStyle name="Normal 42 9 2" xfId="30288"/>
    <cellStyle name="Normal 43" xfId="2202"/>
    <cellStyle name="Normal 43 10" xfId="2203"/>
    <cellStyle name="Normal 43 10 2" xfId="30412"/>
    <cellStyle name="Normal 43 11" xfId="2204"/>
    <cellStyle name="Normal 43 11 2" xfId="30494"/>
    <cellStyle name="Normal 43 12" xfId="2205"/>
    <cellStyle name="Normal 43 12 2" xfId="30576"/>
    <cellStyle name="Normal 43 13" xfId="2206"/>
    <cellStyle name="Normal 43 13 2" xfId="30658"/>
    <cellStyle name="Normal 43 14" xfId="2207"/>
    <cellStyle name="Normal 43 14 2" xfId="30740"/>
    <cellStyle name="Normal 43 15" xfId="2208"/>
    <cellStyle name="Normal 43 15 2" xfId="30822"/>
    <cellStyle name="Normal 43 16" xfId="2209"/>
    <cellStyle name="Normal 43 16 2" xfId="30902"/>
    <cellStyle name="Normal 43 17" xfId="2210"/>
    <cellStyle name="Normal 43 17 2" xfId="30986"/>
    <cellStyle name="Normal 43 18" xfId="2211"/>
    <cellStyle name="Normal 43 18 2" xfId="31066"/>
    <cellStyle name="Normal 43 19" xfId="2212"/>
    <cellStyle name="Normal 43 19 2" xfId="31126"/>
    <cellStyle name="Normal 43 2" xfId="2213"/>
    <cellStyle name="Normal 43 2 2" xfId="29767"/>
    <cellStyle name="Normal 43 20" xfId="2214"/>
    <cellStyle name="Normal 43 20 2" xfId="31230"/>
    <cellStyle name="Normal 43 21" xfId="2215"/>
    <cellStyle name="Normal 43 21 2" xfId="31363"/>
    <cellStyle name="Normal 43 22" xfId="2216"/>
    <cellStyle name="Normal 43 22 2" xfId="31396"/>
    <cellStyle name="Normal 43 23" xfId="2217"/>
    <cellStyle name="Normal 43 23 2" xfId="31476"/>
    <cellStyle name="Normal 43 24" xfId="2218"/>
    <cellStyle name="Normal 43 24 2" xfId="31586"/>
    <cellStyle name="Normal 43 25" xfId="2219"/>
    <cellStyle name="Normal 43 25 2" xfId="31643"/>
    <cellStyle name="Normal 43 26" xfId="2220"/>
    <cellStyle name="Normal 43 26 2" xfId="31725"/>
    <cellStyle name="Normal 43 27" xfId="2221"/>
    <cellStyle name="Normal 43 27 2" xfId="31806"/>
    <cellStyle name="Normal 43 28" xfId="2222"/>
    <cellStyle name="Normal 43 28 2" xfId="31887"/>
    <cellStyle name="Normal 43 29" xfId="2223"/>
    <cellStyle name="Normal 43 29 2" xfId="31993"/>
    <cellStyle name="Normal 43 3" xfId="2224"/>
    <cellStyle name="Normal 43 3 2" xfId="29860"/>
    <cellStyle name="Normal 43 30" xfId="2225"/>
    <cellStyle name="Normal 43 30 2" xfId="32048"/>
    <cellStyle name="Normal 43 31" xfId="2226"/>
    <cellStyle name="Normal 43 31 2" xfId="32146"/>
    <cellStyle name="Normal 43 32" xfId="2227"/>
    <cellStyle name="Normal 43 33" xfId="2228"/>
    <cellStyle name="Normal 43 33 2" xfId="32332"/>
    <cellStyle name="Normal 43 34" xfId="2229"/>
    <cellStyle name="Normal 43 34 2" xfId="32264"/>
    <cellStyle name="Normal 43 35" xfId="2230"/>
    <cellStyle name="Normal 43 35 2" xfId="32490"/>
    <cellStyle name="Normal 43 36" xfId="2231"/>
    <cellStyle name="Normal 43 36 2" xfId="32538"/>
    <cellStyle name="Normal 43 37" xfId="2232"/>
    <cellStyle name="Normal 43 37 2" xfId="32636"/>
    <cellStyle name="Normal 43 38" xfId="2233"/>
    <cellStyle name="Normal 43 38 2" xfId="32716"/>
    <cellStyle name="Normal 43 39" xfId="2234"/>
    <cellStyle name="Normal 43 39 2" xfId="32791"/>
    <cellStyle name="Normal 43 4" xfId="2235"/>
    <cellStyle name="Normal 43 4 2" xfId="29832"/>
    <cellStyle name="Normal 43 40" xfId="2236"/>
    <cellStyle name="Normal 43 40 2" xfId="32864"/>
    <cellStyle name="Normal 43 41" xfId="2237"/>
    <cellStyle name="Normal 43 42" xfId="29681"/>
    <cellStyle name="Normal 43 5" xfId="2238"/>
    <cellStyle name="Normal 43 5 2" xfId="29995"/>
    <cellStyle name="Normal 43 6" xfId="2239"/>
    <cellStyle name="Normal 43 6 2" xfId="30036"/>
    <cellStyle name="Normal 43 7" xfId="2240"/>
    <cellStyle name="Normal 43 7 2" xfId="30166"/>
    <cellStyle name="Normal 43 8" xfId="2241"/>
    <cellStyle name="Normal 43 8 2" xfId="30248"/>
    <cellStyle name="Normal 43 9" xfId="2242"/>
    <cellStyle name="Normal 43 9 2" xfId="30307"/>
    <cellStyle name="Normal 44" xfId="2243"/>
    <cellStyle name="Normal 44 10" xfId="2244"/>
    <cellStyle name="Normal 44 10 2" xfId="30411"/>
    <cellStyle name="Normal 44 11" xfId="2245"/>
    <cellStyle name="Normal 44 11 2" xfId="30493"/>
    <cellStyle name="Normal 44 12" xfId="2246"/>
    <cellStyle name="Normal 44 12 2" xfId="30575"/>
    <cellStyle name="Normal 44 13" xfId="2247"/>
    <cellStyle name="Normal 44 13 2" xfId="30657"/>
    <cellStyle name="Normal 44 14" xfId="2248"/>
    <cellStyle name="Normal 44 14 2" xfId="30739"/>
    <cellStyle name="Normal 44 15" xfId="2249"/>
    <cellStyle name="Normal 44 15 2" xfId="30821"/>
    <cellStyle name="Normal 44 16" xfId="2250"/>
    <cellStyle name="Normal 44 16 2" xfId="30901"/>
    <cellStyle name="Normal 44 17" xfId="2251"/>
    <cellStyle name="Normal 44 17 2" xfId="30985"/>
    <cellStyle name="Normal 44 18" xfId="2252"/>
    <cellStyle name="Normal 44 18 2" xfId="31065"/>
    <cellStyle name="Normal 44 19" xfId="2253"/>
    <cellStyle name="Normal 44 19 2" xfId="31187"/>
    <cellStyle name="Normal 44 2" xfId="2254"/>
    <cellStyle name="Normal 44 2 2" xfId="29768"/>
    <cellStyle name="Normal 44 20" xfId="2255"/>
    <cellStyle name="Normal 44 20 2" xfId="31229"/>
    <cellStyle name="Normal 44 21" xfId="2256"/>
    <cellStyle name="Normal 44 21 2" xfId="31336"/>
    <cellStyle name="Normal 44 22" xfId="2257"/>
    <cellStyle name="Normal 44 22 2" xfId="31395"/>
    <cellStyle name="Normal 44 23" xfId="2258"/>
    <cellStyle name="Normal 44 23 2" xfId="31475"/>
    <cellStyle name="Normal 44 24" xfId="2259"/>
    <cellStyle name="Normal 44 24 2" xfId="31587"/>
    <cellStyle name="Normal 44 25" xfId="2260"/>
    <cellStyle name="Normal 44 25 2" xfId="31642"/>
    <cellStyle name="Normal 44 26" xfId="2261"/>
    <cellStyle name="Normal 44 26 2" xfId="31724"/>
    <cellStyle name="Normal 44 27" xfId="2262"/>
    <cellStyle name="Normal 44 27 2" xfId="31805"/>
    <cellStyle name="Normal 44 28" xfId="2263"/>
    <cellStyle name="Normal 44 28 2" xfId="31886"/>
    <cellStyle name="Normal 44 29" xfId="2264"/>
    <cellStyle name="Normal 44 29 2" xfId="31994"/>
    <cellStyle name="Normal 44 3" xfId="2265"/>
    <cellStyle name="Normal 44 3 2" xfId="29861"/>
    <cellStyle name="Normal 44 30" xfId="2266"/>
    <cellStyle name="Normal 44 30 2" xfId="32047"/>
    <cellStyle name="Normal 44 31" xfId="2267"/>
    <cellStyle name="Normal 44 31 2" xfId="32147"/>
    <cellStyle name="Normal 44 32" xfId="2268"/>
    <cellStyle name="Normal 44 33" xfId="2269"/>
    <cellStyle name="Normal 44 33 2" xfId="32333"/>
    <cellStyle name="Normal 44 34" xfId="2270"/>
    <cellStyle name="Normal 44 34 2" xfId="32263"/>
    <cellStyle name="Normal 44 35" xfId="2271"/>
    <cellStyle name="Normal 44 35 2" xfId="32588"/>
    <cellStyle name="Normal 44 36" xfId="2272"/>
    <cellStyle name="Normal 44 36 2" xfId="32473"/>
    <cellStyle name="Normal 44 37" xfId="2273"/>
    <cellStyle name="Normal 44 37 2" xfId="32637"/>
    <cellStyle name="Normal 44 38" xfId="2274"/>
    <cellStyle name="Normal 44 38 2" xfId="32717"/>
    <cellStyle name="Normal 44 39" xfId="2275"/>
    <cellStyle name="Normal 44 39 2" xfId="32792"/>
    <cellStyle name="Normal 44 4" xfId="2276"/>
    <cellStyle name="Normal 44 4 2" xfId="29831"/>
    <cellStyle name="Normal 44 40" xfId="2277"/>
    <cellStyle name="Normal 44 40 2" xfId="32865"/>
    <cellStyle name="Normal 44 41" xfId="2278"/>
    <cellStyle name="Normal 44 42" xfId="29682"/>
    <cellStyle name="Normal 44 5" xfId="2279"/>
    <cellStyle name="Normal 44 5 2" xfId="29944"/>
    <cellStyle name="Normal 44 6" xfId="2280"/>
    <cellStyle name="Normal 44 6 2" xfId="30061"/>
    <cellStyle name="Normal 44 7" xfId="2281"/>
    <cellStyle name="Normal 44 7 2" xfId="30165"/>
    <cellStyle name="Normal 44 8" xfId="2282"/>
    <cellStyle name="Normal 44 8 2" xfId="30247"/>
    <cellStyle name="Normal 44 9" xfId="2283"/>
    <cellStyle name="Normal 44 9 2" xfId="30369"/>
    <cellStyle name="Normal 45" xfId="2284"/>
    <cellStyle name="Normal 45 10" xfId="2285"/>
    <cellStyle name="Normal 45 10 2" xfId="30410"/>
    <cellStyle name="Normal 45 11" xfId="2286"/>
    <cellStyle name="Normal 45 11 2" xfId="30492"/>
    <cellStyle name="Normal 45 12" xfId="2287"/>
    <cellStyle name="Normal 45 12 2" xfId="30574"/>
    <cellStyle name="Normal 45 13" xfId="2288"/>
    <cellStyle name="Normal 45 13 2" xfId="30656"/>
    <cellStyle name="Normal 45 14" xfId="2289"/>
    <cellStyle name="Normal 45 14 2" xfId="30738"/>
    <cellStyle name="Normal 45 15" xfId="2290"/>
    <cellStyle name="Normal 45 15 2" xfId="30820"/>
    <cellStyle name="Normal 45 16" xfId="2291"/>
    <cellStyle name="Normal 45 16 2" xfId="30900"/>
    <cellStyle name="Normal 45 17" xfId="2292"/>
    <cellStyle name="Normal 45 17 2" xfId="30984"/>
    <cellStyle name="Normal 45 18" xfId="2293"/>
    <cellStyle name="Normal 45 18 2" xfId="31064"/>
    <cellStyle name="Normal 45 19" xfId="2294"/>
    <cellStyle name="Normal 45 19 2" xfId="31186"/>
    <cellStyle name="Normal 45 2" xfId="2295"/>
    <cellStyle name="Normal 45 2 2" xfId="29769"/>
    <cellStyle name="Normal 45 20" xfId="2296"/>
    <cellStyle name="Normal 45 20 2" xfId="31228"/>
    <cellStyle name="Normal 45 21" xfId="2297"/>
    <cellStyle name="Normal 45 21 2" xfId="31302"/>
    <cellStyle name="Normal 45 22" xfId="2298"/>
    <cellStyle name="Normal 45 22 2" xfId="31394"/>
    <cellStyle name="Normal 45 23" xfId="2299"/>
    <cellStyle name="Normal 45 23 2" xfId="31474"/>
    <cellStyle name="Normal 45 24" xfId="2300"/>
    <cellStyle name="Normal 45 24 2" xfId="31588"/>
    <cellStyle name="Normal 45 25" xfId="2301"/>
    <cellStyle name="Normal 45 25 2" xfId="31641"/>
    <cellStyle name="Normal 45 26" xfId="2302"/>
    <cellStyle name="Normal 45 26 2" xfId="31723"/>
    <cellStyle name="Normal 45 27" xfId="2303"/>
    <cellStyle name="Normal 45 27 2" xfId="31804"/>
    <cellStyle name="Normal 45 28" xfId="2304"/>
    <cellStyle name="Normal 45 28 2" xfId="31885"/>
    <cellStyle name="Normal 45 29" xfId="2305"/>
    <cellStyle name="Normal 45 29 2" xfId="31995"/>
    <cellStyle name="Normal 45 3" xfId="2306"/>
    <cellStyle name="Normal 45 3 2" xfId="29862"/>
    <cellStyle name="Normal 45 30" xfId="2307"/>
    <cellStyle name="Normal 45 30 2" xfId="32046"/>
    <cellStyle name="Normal 45 31" xfId="2308"/>
    <cellStyle name="Normal 45 31 2" xfId="32148"/>
    <cellStyle name="Normal 45 32" xfId="2309"/>
    <cellStyle name="Normal 45 33" xfId="2310"/>
    <cellStyle name="Normal 45 33 2" xfId="32334"/>
    <cellStyle name="Normal 45 34" xfId="2311"/>
    <cellStyle name="Normal 45 34 2" xfId="32262"/>
    <cellStyle name="Normal 45 35" xfId="2312"/>
    <cellStyle name="Normal 45 35 2" xfId="32503"/>
    <cellStyle name="Normal 45 36" xfId="2313"/>
    <cellStyle name="Normal 45 36 2" xfId="32597"/>
    <cellStyle name="Normal 45 37" xfId="2314"/>
    <cellStyle name="Normal 45 37 2" xfId="32638"/>
    <cellStyle name="Normal 45 38" xfId="2315"/>
    <cellStyle name="Normal 45 38 2" xfId="32719"/>
    <cellStyle name="Normal 45 39" xfId="2316"/>
    <cellStyle name="Normal 45 39 2" xfId="32793"/>
    <cellStyle name="Normal 45 4" xfId="2317"/>
    <cellStyle name="Normal 45 4 2" xfId="29823"/>
    <cellStyle name="Normal 45 40" xfId="2318"/>
    <cellStyle name="Normal 45 40 2" xfId="32866"/>
    <cellStyle name="Normal 45 41" xfId="2319"/>
    <cellStyle name="Normal 45 42" xfId="29683"/>
    <cellStyle name="Normal 45 5" xfId="2320"/>
    <cellStyle name="Normal 45 5 2" xfId="29979"/>
    <cellStyle name="Normal 45 6" xfId="2321"/>
    <cellStyle name="Normal 45 6 2" xfId="30124"/>
    <cellStyle name="Normal 45 7" xfId="2322"/>
    <cellStyle name="Normal 45 7 2" xfId="30164"/>
    <cellStyle name="Normal 45 8" xfId="2323"/>
    <cellStyle name="Normal 45 8 2" xfId="30246"/>
    <cellStyle name="Normal 45 9" xfId="2324"/>
    <cellStyle name="Normal 45 9 2" xfId="30368"/>
    <cellStyle name="Normal 46" xfId="2325"/>
    <cellStyle name="Normal 46 10" xfId="2326"/>
    <cellStyle name="Normal 46 10 2" xfId="30409"/>
    <cellStyle name="Normal 46 11" xfId="2327"/>
    <cellStyle name="Normal 46 11 2" xfId="30491"/>
    <cellStyle name="Normal 46 12" xfId="2328"/>
    <cellStyle name="Normal 46 12 2" xfId="30573"/>
    <cellStyle name="Normal 46 13" xfId="2329"/>
    <cellStyle name="Normal 46 13 2" xfId="30655"/>
    <cellStyle name="Normal 46 14" xfId="2330"/>
    <cellStyle name="Normal 46 14 2" xfId="30737"/>
    <cellStyle name="Normal 46 15" xfId="2331"/>
    <cellStyle name="Normal 46 15 2" xfId="30819"/>
    <cellStyle name="Normal 46 16" xfId="2332"/>
    <cellStyle name="Normal 46 16 2" xfId="30899"/>
    <cellStyle name="Normal 46 17" xfId="2333"/>
    <cellStyle name="Normal 46 17 2" xfId="30983"/>
    <cellStyle name="Normal 46 18" xfId="2334"/>
    <cellStyle name="Normal 46 18 2" xfId="31063"/>
    <cellStyle name="Normal 46 19" xfId="2335"/>
    <cellStyle name="Normal 46 19 2" xfId="31185"/>
    <cellStyle name="Normal 46 2" xfId="2336"/>
    <cellStyle name="Normal 46 2 2" xfId="29770"/>
    <cellStyle name="Normal 46 20" xfId="2337"/>
    <cellStyle name="Normal 46 20 2" xfId="31227"/>
    <cellStyle name="Normal 46 21" xfId="2338"/>
    <cellStyle name="Normal 46 21 2" xfId="31337"/>
    <cellStyle name="Normal 46 22" xfId="2339"/>
    <cellStyle name="Normal 46 22 2" xfId="31378"/>
    <cellStyle name="Normal 46 23" xfId="2340"/>
    <cellStyle name="Normal 46 23 2" xfId="31473"/>
    <cellStyle name="Normal 46 24" xfId="2341"/>
    <cellStyle name="Normal 46 24 2" xfId="31589"/>
    <cellStyle name="Normal 46 25" xfId="2342"/>
    <cellStyle name="Normal 46 25 2" xfId="31640"/>
    <cellStyle name="Normal 46 26" xfId="2343"/>
    <cellStyle name="Normal 46 26 2" xfId="31722"/>
    <cellStyle name="Normal 46 27" xfId="2344"/>
    <cellStyle name="Normal 46 27 2" xfId="31803"/>
    <cellStyle name="Normal 46 28" xfId="2345"/>
    <cellStyle name="Normal 46 28 2" xfId="31884"/>
    <cellStyle name="Normal 46 29" xfId="2346"/>
    <cellStyle name="Normal 46 29 2" xfId="31996"/>
    <cellStyle name="Normal 46 3" xfId="2347"/>
    <cellStyle name="Normal 46 3 2" xfId="29863"/>
    <cellStyle name="Normal 46 30" xfId="2348"/>
    <cellStyle name="Normal 46 30 2" xfId="32045"/>
    <cellStyle name="Normal 46 31" xfId="2349"/>
    <cellStyle name="Normal 46 31 2" xfId="32149"/>
    <cellStyle name="Normal 46 32" xfId="2350"/>
    <cellStyle name="Normal 46 33" xfId="2351"/>
    <cellStyle name="Normal 46 33 2" xfId="32335"/>
    <cellStyle name="Normal 46 34" xfId="2352"/>
    <cellStyle name="Normal 46 34 2" xfId="32261"/>
    <cellStyle name="Normal 46 35" xfId="2353"/>
    <cellStyle name="Normal 46 35 2" xfId="32285"/>
    <cellStyle name="Normal 46 36" xfId="2354"/>
    <cellStyle name="Normal 46 36 2" xfId="32300"/>
    <cellStyle name="Normal 46 37" xfId="2355"/>
    <cellStyle name="Normal 46 37 2" xfId="32639"/>
    <cellStyle name="Normal 46 38" xfId="2356"/>
    <cellStyle name="Normal 46 38 2" xfId="32720"/>
    <cellStyle name="Normal 46 39" xfId="2357"/>
    <cellStyle name="Normal 46 39 2" xfId="32794"/>
    <cellStyle name="Normal 46 4" xfId="2358"/>
    <cellStyle name="Normal 46 4 2" xfId="29822"/>
    <cellStyle name="Normal 46 40" xfId="2359"/>
    <cellStyle name="Normal 46 40 2" xfId="32867"/>
    <cellStyle name="Normal 46 41" xfId="2360"/>
    <cellStyle name="Normal 46 42" xfId="29684"/>
    <cellStyle name="Normal 46 5" xfId="2361"/>
    <cellStyle name="Normal 46 5 2" xfId="30041"/>
    <cellStyle name="Normal 46 6" xfId="2362"/>
    <cellStyle name="Normal 46 6 2" xfId="30123"/>
    <cellStyle name="Normal 46 7" xfId="2363"/>
    <cellStyle name="Normal 46 7 2" xfId="30163"/>
    <cellStyle name="Normal 46 8" xfId="2364"/>
    <cellStyle name="Normal 46 8 2" xfId="30245"/>
    <cellStyle name="Normal 46 9" xfId="2365"/>
    <cellStyle name="Normal 46 9 2" xfId="30367"/>
    <cellStyle name="Normal 47" xfId="2366"/>
    <cellStyle name="Normal 47 10" xfId="2367"/>
    <cellStyle name="Normal 47 10 2" xfId="30408"/>
    <cellStyle name="Normal 47 11" xfId="2368"/>
    <cellStyle name="Normal 47 11 2" xfId="30490"/>
    <cellStyle name="Normal 47 12" xfId="2369"/>
    <cellStyle name="Normal 47 12 2" xfId="30572"/>
    <cellStyle name="Normal 47 13" xfId="2370"/>
    <cellStyle name="Normal 47 13 2" xfId="30654"/>
    <cellStyle name="Normal 47 14" xfId="2371"/>
    <cellStyle name="Normal 47 14 2" xfId="30736"/>
    <cellStyle name="Normal 47 15" xfId="2372"/>
    <cellStyle name="Normal 47 15 2" xfId="30818"/>
    <cellStyle name="Normal 47 16" xfId="2373"/>
    <cellStyle name="Normal 47 16 2" xfId="30898"/>
    <cellStyle name="Normal 47 17" xfId="2374"/>
    <cellStyle name="Normal 47 17 2" xfId="30982"/>
    <cellStyle name="Normal 47 18" xfId="2375"/>
    <cellStyle name="Normal 47 18 2" xfId="31062"/>
    <cellStyle name="Normal 47 19" xfId="2376"/>
    <cellStyle name="Normal 47 19 2" xfId="31070"/>
    <cellStyle name="Normal 47 2" xfId="2377"/>
    <cellStyle name="Normal 47 2 2" xfId="29771"/>
    <cellStyle name="Normal 47 20" xfId="2378"/>
    <cellStyle name="Normal 47 20 2" xfId="31226"/>
    <cellStyle name="Normal 47 21" xfId="2379"/>
    <cellStyle name="Normal 47 21 2" xfId="31338"/>
    <cellStyle name="Normal 47 22" xfId="2380"/>
    <cellStyle name="Normal 47 22 2" xfId="31393"/>
    <cellStyle name="Normal 47 23" xfId="2381"/>
    <cellStyle name="Normal 47 23 2" xfId="31472"/>
    <cellStyle name="Normal 47 24" xfId="2382"/>
    <cellStyle name="Normal 47 24 2" xfId="31590"/>
    <cellStyle name="Normal 47 25" xfId="2383"/>
    <cellStyle name="Normal 47 25 2" xfId="31639"/>
    <cellStyle name="Normal 47 26" xfId="2384"/>
    <cellStyle name="Normal 47 26 2" xfId="31721"/>
    <cellStyle name="Normal 47 27" xfId="2385"/>
    <cellStyle name="Normal 47 27 2" xfId="31802"/>
    <cellStyle name="Normal 47 28" xfId="2386"/>
    <cellStyle name="Normal 47 28 2" xfId="31883"/>
    <cellStyle name="Normal 47 29" xfId="2387"/>
    <cellStyle name="Normal 47 29 2" xfId="31997"/>
    <cellStyle name="Normal 47 3" xfId="2388"/>
    <cellStyle name="Normal 47 3 2" xfId="29864"/>
    <cellStyle name="Normal 47 30" xfId="2389"/>
    <cellStyle name="Normal 47 30 2" xfId="31952"/>
    <cellStyle name="Normal 47 31" xfId="2390"/>
    <cellStyle name="Normal 47 31 2" xfId="32150"/>
    <cellStyle name="Normal 47 32" xfId="2391"/>
    <cellStyle name="Normal 47 33" xfId="2392"/>
    <cellStyle name="Normal 47 33 2" xfId="32338"/>
    <cellStyle name="Normal 47 34" xfId="2393"/>
    <cellStyle name="Normal 47 34 2" xfId="32260"/>
    <cellStyle name="Normal 47 35" xfId="2394"/>
    <cellStyle name="Normal 47 35 2" xfId="32489"/>
    <cellStyle name="Normal 47 36" xfId="2395"/>
    <cellStyle name="Normal 47 36 2" xfId="32580"/>
    <cellStyle name="Normal 47 37" xfId="2396"/>
    <cellStyle name="Normal 47 37 2" xfId="32640"/>
    <cellStyle name="Normal 47 38" xfId="2397"/>
    <cellStyle name="Normal 47 38 2" xfId="32721"/>
    <cellStyle name="Normal 47 39" xfId="2398"/>
    <cellStyle name="Normal 47 39 2" xfId="32795"/>
    <cellStyle name="Normal 47 4" xfId="2399"/>
    <cellStyle name="Normal 47 4 2" xfId="29946"/>
    <cellStyle name="Normal 47 40" xfId="2400"/>
    <cellStyle name="Normal 47 40 2" xfId="32868"/>
    <cellStyle name="Normal 47 41" xfId="2401"/>
    <cellStyle name="Normal 47 42" xfId="29685"/>
    <cellStyle name="Normal 47 5" xfId="2402"/>
    <cellStyle name="Normal 47 5 2" xfId="30040"/>
    <cellStyle name="Normal 47 6" xfId="2403"/>
    <cellStyle name="Normal 47 6 2" xfId="30122"/>
    <cellStyle name="Normal 47 7" xfId="2404"/>
    <cellStyle name="Normal 47 7 2" xfId="30162"/>
    <cellStyle name="Normal 47 8" xfId="2405"/>
    <cellStyle name="Normal 47 8 2" xfId="30244"/>
    <cellStyle name="Normal 47 9" xfId="2406"/>
    <cellStyle name="Normal 47 9 2" xfId="30252"/>
    <cellStyle name="Normal 48" xfId="2407"/>
    <cellStyle name="Normal 48 10" xfId="2408"/>
    <cellStyle name="Normal 48 10 2" xfId="30407"/>
    <cellStyle name="Normal 48 11" xfId="2409"/>
    <cellStyle name="Normal 48 11 2" xfId="30489"/>
    <cellStyle name="Normal 48 12" xfId="2410"/>
    <cellStyle name="Normal 48 12 2" xfId="30571"/>
    <cellStyle name="Normal 48 13" xfId="2411"/>
    <cellStyle name="Normal 48 13 2" xfId="30653"/>
    <cellStyle name="Normal 48 14" xfId="2412"/>
    <cellStyle name="Normal 48 14 2" xfId="30735"/>
    <cellStyle name="Normal 48 15" xfId="2413"/>
    <cellStyle name="Normal 48 15 2" xfId="30817"/>
    <cellStyle name="Normal 48 16" xfId="2414"/>
    <cellStyle name="Normal 48 16 2" xfId="30862"/>
    <cellStyle name="Normal 48 17" xfId="2415"/>
    <cellStyle name="Normal 48 17 2" xfId="30981"/>
    <cellStyle name="Normal 48 18" xfId="2416"/>
    <cellStyle name="Normal 48 18 2" xfId="31026"/>
    <cellStyle name="Normal 48 19" xfId="2417"/>
    <cellStyle name="Normal 48 19 2" xfId="31081"/>
    <cellStyle name="Normal 48 2" xfId="2418"/>
    <cellStyle name="Normal 48 2 2" xfId="29772"/>
    <cellStyle name="Normal 48 20" xfId="2419"/>
    <cellStyle name="Normal 48 20 2" xfId="31225"/>
    <cellStyle name="Normal 48 21" xfId="2420"/>
    <cellStyle name="Normal 48 21 2" xfId="31339"/>
    <cellStyle name="Normal 48 22" xfId="2421"/>
    <cellStyle name="Normal 48 22 2" xfId="31392"/>
    <cellStyle name="Normal 48 23" xfId="2422"/>
    <cellStyle name="Normal 48 23 2" xfId="31471"/>
    <cellStyle name="Normal 48 24" xfId="2423"/>
    <cellStyle name="Normal 48 24 2" xfId="31591"/>
    <cellStyle name="Normal 48 25" xfId="2424"/>
    <cellStyle name="Normal 48 25 2" xfId="31638"/>
    <cellStyle name="Normal 48 26" xfId="2425"/>
    <cellStyle name="Normal 48 26 2" xfId="31720"/>
    <cellStyle name="Normal 48 27" xfId="2426"/>
    <cellStyle name="Normal 48 27 2" xfId="31801"/>
    <cellStyle name="Normal 48 28" xfId="2427"/>
    <cellStyle name="Normal 48 28 2" xfId="31882"/>
    <cellStyle name="Normal 48 29" xfId="2428"/>
    <cellStyle name="Normal 48 29 2" xfId="31998"/>
    <cellStyle name="Normal 48 3" xfId="2429"/>
    <cellStyle name="Normal 48 3 2" xfId="29865"/>
    <cellStyle name="Normal 48 30" xfId="2430"/>
    <cellStyle name="Normal 48 30 2" xfId="32029"/>
    <cellStyle name="Normal 48 31" xfId="2431"/>
    <cellStyle name="Normal 48 31 2" xfId="32151"/>
    <cellStyle name="Normal 48 32" xfId="2432"/>
    <cellStyle name="Normal 48 33" xfId="2433"/>
    <cellStyle name="Normal 48 33 2" xfId="32339"/>
    <cellStyle name="Normal 48 34" xfId="2434"/>
    <cellStyle name="Normal 48 34 2" xfId="32259"/>
    <cellStyle name="Normal 48 35" xfId="2435"/>
    <cellStyle name="Normal 48 35 2" xfId="32589"/>
    <cellStyle name="Normal 48 36" xfId="2436"/>
    <cellStyle name="Normal 48 36 2" xfId="32517"/>
    <cellStyle name="Normal 48 37" xfId="2437"/>
    <cellStyle name="Normal 48 37 2" xfId="32641"/>
    <cellStyle name="Normal 48 38" xfId="2438"/>
    <cellStyle name="Normal 48 38 2" xfId="32722"/>
    <cellStyle name="Normal 48 39" xfId="2439"/>
    <cellStyle name="Normal 48 39 2" xfId="32796"/>
    <cellStyle name="Normal 48 4" xfId="2440"/>
    <cellStyle name="Normal 48 4 2" xfId="29821"/>
    <cellStyle name="Normal 48 40" xfId="2441"/>
    <cellStyle name="Normal 48 40 2" xfId="32869"/>
    <cellStyle name="Normal 48 41" xfId="2442"/>
    <cellStyle name="Normal 48 42" xfId="29686"/>
    <cellStyle name="Normal 48 5" xfId="2443"/>
    <cellStyle name="Normal 48 5 2" xfId="30039"/>
    <cellStyle name="Normal 48 6" xfId="2444"/>
    <cellStyle name="Normal 48 6 2" xfId="29999"/>
    <cellStyle name="Normal 48 7" xfId="2445"/>
    <cellStyle name="Normal 48 7 2" xfId="30161"/>
    <cellStyle name="Normal 48 8" xfId="2446"/>
    <cellStyle name="Normal 48 8 2" xfId="30243"/>
    <cellStyle name="Normal 48 9" xfId="2447"/>
    <cellStyle name="Normal 48 9 2" xfId="30263"/>
    <cellStyle name="Normal 49" xfId="2448"/>
    <cellStyle name="Normal 49 10" xfId="2449"/>
    <cellStyle name="Normal 49 10 2" xfId="30364"/>
    <cellStyle name="Normal 49 11" xfId="2450"/>
    <cellStyle name="Normal 49 11 2" xfId="30453"/>
    <cellStyle name="Normal 49 12" xfId="2451"/>
    <cellStyle name="Normal 49 12 2" xfId="30535"/>
    <cellStyle name="Normal 49 13" xfId="2452"/>
    <cellStyle name="Normal 49 13 2" xfId="30617"/>
    <cellStyle name="Normal 49 14" xfId="2453"/>
    <cellStyle name="Normal 49 14 2" xfId="30699"/>
    <cellStyle name="Normal 49 15" xfId="2454"/>
    <cellStyle name="Normal 49 15 2" xfId="30781"/>
    <cellStyle name="Normal 49 16" xfId="2455"/>
    <cellStyle name="Normal 49 16 2" xfId="30882"/>
    <cellStyle name="Normal 49 17" xfId="2456"/>
    <cellStyle name="Normal 49 17 2" xfId="30863"/>
    <cellStyle name="Normal 49 18" xfId="2457"/>
    <cellStyle name="Normal 49 18 2" xfId="31046"/>
    <cellStyle name="Normal 49 19" xfId="2458"/>
    <cellStyle name="Normal 49 19 2" xfId="31082"/>
    <cellStyle name="Normal 49 2" xfId="2459"/>
    <cellStyle name="Normal 49 2 2" xfId="29773"/>
    <cellStyle name="Normal 49 20" xfId="2460"/>
    <cellStyle name="Normal 49 20 2" xfId="31182"/>
    <cellStyle name="Normal 49 21" xfId="2461"/>
    <cellStyle name="Normal 49 21 2" xfId="31316"/>
    <cellStyle name="Normal 49 22" xfId="2462"/>
    <cellStyle name="Normal 49 22 2" xfId="31391"/>
    <cellStyle name="Normal 49 23" xfId="2463"/>
    <cellStyle name="Normal 49 23 2" xfId="31426"/>
    <cellStyle name="Normal 49 24" xfId="2464"/>
    <cellStyle name="Normal 49 24 2" xfId="31592"/>
    <cellStyle name="Normal 49 25" xfId="2465"/>
    <cellStyle name="Normal 49 25 2" xfId="31543"/>
    <cellStyle name="Normal 49 26" xfId="2466"/>
    <cellStyle name="Normal 49 26 2" xfId="31684"/>
    <cellStyle name="Normal 49 27" xfId="2467"/>
    <cellStyle name="Normal 49 27 2" xfId="31766"/>
    <cellStyle name="Normal 49 28" xfId="2468"/>
    <cellStyle name="Normal 49 28 2" xfId="31847"/>
    <cellStyle name="Normal 49 29" xfId="2469"/>
    <cellStyle name="Normal 49 29 2" xfId="31999"/>
    <cellStyle name="Normal 49 3" xfId="2470"/>
    <cellStyle name="Normal 49 3 2" xfId="29866"/>
    <cellStyle name="Normal 49 30" xfId="2471"/>
    <cellStyle name="Normal 49 30 2" xfId="32083"/>
    <cellStyle name="Normal 49 31" xfId="2472"/>
    <cellStyle name="Normal 49 31 2" xfId="32152"/>
    <cellStyle name="Normal 49 32" xfId="2473"/>
    <cellStyle name="Normal 49 33" xfId="2474"/>
    <cellStyle name="Normal 49 33 2" xfId="32340"/>
    <cellStyle name="Normal 49 34" xfId="2475"/>
    <cellStyle name="Normal 49 34 2" xfId="32258"/>
    <cellStyle name="Normal 49 35" xfId="2476"/>
    <cellStyle name="Normal 49 35 2" xfId="32545"/>
    <cellStyle name="Normal 49 36" xfId="2477"/>
    <cellStyle name="Normal 49 36 2" xfId="32475"/>
    <cellStyle name="Normal 49 37" xfId="2478"/>
    <cellStyle name="Normal 49 37 2" xfId="32642"/>
    <cellStyle name="Normal 49 38" xfId="2479"/>
    <cellStyle name="Normal 49 38 2" xfId="32723"/>
    <cellStyle name="Normal 49 39" xfId="2480"/>
    <cellStyle name="Normal 49 39 2" xfId="32797"/>
    <cellStyle name="Normal 49 4" xfId="2481"/>
    <cellStyle name="Normal 49 4 2" xfId="29736"/>
    <cellStyle name="Normal 49 40" xfId="2482"/>
    <cellStyle name="Normal 49 40 2" xfId="32870"/>
    <cellStyle name="Normal 49 41" xfId="2483"/>
    <cellStyle name="Normal 49 42" xfId="29687"/>
    <cellStyle name="Normal 49 5" xfId="2484"/>
    <cellStyle name="Normal 49 5 2" xfId="29856"/>
    <cellStyle name="Normal 49 6" xfId="2485"/>
    <cellStyle name="Normal 49 6 2" xfId="30010"/>
    <cellStyle name="Normal 49 7" xfId="2486"/>
    <cellStyle name="Normal 49 7 2" xfId="29943"/>
    <cellStyle name="Normal 49 8" xfId="2487"/>
    <cellStyle name="Normal 49 8 2" xfId="30207"/>
    <cellStyle name="Normal 49 9" xfId="2488"/>
    <cellStyle name="Normal 49 9 2" xfId="30264"/>
    <cellStyle name="Normal 5" xfId="2489"/>
    <cellStyle name="Normal 5 10" xfId="2490"/>
    <cellStyle name="Normal 5 11" xfId="2491"/>
    <cellStyle name="Normal 5 12" xfId="2492"/>
    <cellStyle name="Normal 5 13" xfId="2493"/>
    <cellStyle name="Normal 5 14" xfId="2494"/>
    <cellStyle name="Normal 5 15" xfId="2495"/>
    <cellStyle name="Normal 5 16" xfId="2496"/>
    <cellStyle name="Normal 5 17" xfId="2497"/>
    <cellStyle name="Normal 5 18" xfId="2498"/>
    <cellStyle name="Normal 5 19" xfId="2499"/>
    <cellStyle name="Normal 5 2" xfId="2500"/>
    <cellStyle name="Normal 5 20" xfId="2501"/>
    <cellStyle name="Normal 5 21" xfId="2502"/>
    <cellStyle name="Normal 5 22" xfId="2503"/>
    <cellStyle name="Normal 5 23" xfId="2504"/>
    <cellStyle name="Normal 5 24" xfId="2505"/>
    <cellStyle name="Normal 5 25" xfId="2506"/>
    <cellStyle name="Normal 5 26" xfId="2507"/>
    <cellStyle name="Normal 5 27" xfId="2508"/>
    <cellStyle name="Normal 5 28" xfId="2509"/>
    <cellStyle name="Normal 5 29" xfId="2510"/>
    <cellStyle name="Normal 5 3" xfId="2511"/>
    <cellStyle name="Normal 5 30" xfId="2512"/>
    <cellStyle name="Normal 5 31" xfId="2513"/>
    <cellStyle name="Normal 5 32" xfId="2514"/>
    <cellStyle name="Normal 5 33" xfId="2515"/>
    <cellStyle name="Normal 5 4" xfId="2516"/>
    <cellStyle name="Normal 5 5" xfId="2517"/>
    <cellStyle name="Normal 5 6" xfId="2518"/>
    <cellStyle name="Normal 5 7" xfId="2519"/>
    <cellStyle name="Normal 5 8" xfId="2520"/>
    <cellStyle name="Normal 5 9" xfId="2521"/>
    <cellStyle name="Normal 50" xfId="2522"/>
    <cellStyle name="Normal 50 10" xfId="2523"/>
    <cellStyle name="Normal 50 10 2" xfId="30391"/>
    <cellStyle name="Normal 50 11" xfId="2524"/>
    <cellStyle name="Normal 50 11 2" xfId="30473"/>
    <cellStyle name="Normal 50 12" xfId="2525"/>
    <cellStyle name="Normal 50 12 2" xfId="30555"/>
    <cellStyle name="Normal 50 13" xfId="2526"/>
    <cellStyle name="Normal 50 13 2" xfId="30637"/>
    <cellStyle name="Normal 50 14" xfId="2527"/>
    <cellStyle name="Normal 50 14 2" xfId="30719"/>
    <cellStyle name="Normal 50 15" xfId="2528"/>
    <cellStyle name="Normal 50 15 2" xfId="30801"/>
    <cellStyle name="Normal 50 16" xfId="2529"/>
    <cellStyle name="Normal 50 16 2" xfId="30949"/>
    <cellStyle name="Normal 50 17" xfId="2530"/>
    <cellStyle name="Normal 50 17 2" xfId="30965"/>
    <cellStyle name="Normal 50 18" xfId="2531"/>
    <cellStyle name="Normal 50 18 2" xfId="31110"/>
    <cellStyle name="Normal 50 19" xfId="2532"/>
    <cellStyle name="Normal 50 19 2" xfId="31093"/>
    <cellStyle name="Normal 50 2" xfId="2533"/>
    <cellStyle name="Normal 50 2 2" xfId="29774"/>
    <cellStyle name="Normal 50 20" xfId="2534"/>
    <cellStyle name="Normal 50 20 2" xfId="31209"/>
    <cellStyle name="Normal 50 21" xfId="2535"/>
    <cellStyle name="Normal 50 21 2" xfId="31340"/>
    <cellStyle name="Normal 50 22" xfId="2536"/>
    <cellStyle name="Normal 50 22 2" xfId="31388"/>
    <cellStyle name="Normal 50 23" xfId="2537"/>
    <cellStyle name="Normal 50 23 2" xfId="31455"/>
    <cellStyle name="Normal 50 24" xfId="2538"/>
    <cellStyle name="Normal 50 24 2" xfId="31593"/>
    <cellStyle name="Normal 50 25" xfId="2539"/>
    <cellStyle name="Normal 50 25 2" xfId="31622"/>
    <cellStyle name="Normal 50 26" xfId="2540"/>
    <cellStyle name="Normal 50 26 2" xfId="31704"/>
    <cellStyle name="Normal 50 27" xfId="2541"/>
    <cellStyle name="Normal 50 27 2" xfId="31785"/>
    <cellStyle name="Normal 50 28" xfId="2542"/>
    <cellStyle name="Normal 50 28 2" xfId="31866"/>
    <cellStyle name="Normal 50 29" xfId="2543"/>
    <cellStyle name="Normal 50 29 2" xfId="32000"/>
    <cellStyle name="Normal 50 3" xfId="2544"/>
    <cellStyle name="Normal 50 3 2" xfId="29867"/>
    <cellStyle name="Normal 50 30" xfId="2545"/>
    <cellStyle name="Normal 50 30 2" xfId="32082"/>
    <cellStyle name="Normal 50 31" xfId="2546"/>
    <cellStyle name="Normal 50 31 2" xfId="32153"/>
    <cellStyle name="Normal 50 32" xfId="2547"/>
    <cellStyle name="Normal 50 33" xfId="2548"/>
    <cellStyle name="Normal 50 33 2" xfId="32341"/>
    <cellStyle name="Normal 50 34" xfId="2549"/>
    <cellStyle name="Normal 50 34 2" xfId="32257"/>
    <cellStyle name="Normal 50 35" xfId="2550"/>
    <cellStyle name="Normal 50 35 2" xfId="32504"/>
    <cellStyle name="Normal 50 36" xfId="2551"/>
    <cellStyle name="Normal 50 36 2" xfId="32479"/>
    <cellStyle name="Normal 50 37" xfId="2552"/>
    <cellStyle name="Normal 50 37 2" xfId="32643"/>
    <cellStyle name="Normal 50 38" xfId="2553"/>
    <cellStyle name="Normal 50 38 2" xfId="32724"/>
    <cellStyle name="Normal 50 39" xfId="2554"/>
    <cellStyle name="Normal 50 39 2" xfId="32798"/>
    <cellStyle name="Normal 50 4" xfId="2555"/>
    <cellStyle name="Normal 50 4 2" xfId="29950"/>
    <cellStyle name="Normal 50 40" xfId="2556"/>
    <cellStyle name="Normal 50 40 2" xfId="32871"/>
    <cellStyle name="Normal 50 41" xfId="2557"/>
    <cellStyle name="Normal 50 42" xfId="29688"/>
    <cellStyle name="Normal 50 5" xfId="2558"/>
    <cellStyle name="Normal 50 5 2" xfId="29917"/>
    <cellStyle name="Normal 50 6" xfId="2559"/>
    <cellStyle name="Normal 50 6 2" xfId="30011"/>
    <cellStyle name="Normal 50 7" xfId="2560"/>
    <cellStyle name="Normal 50 7 2" xfId="30145"/>
    <cellStyle name="Normal 50 8" xfId="2561"/>
    <cellStyle name="Normal 50 8 2" xfId="30227"/>
    <cellStyle name="Normal 50 9" xfId="2562"/>
    <cellStyle name="Normal 50 9 2" xfId="30275"/>
    <cellStyle name="Normal 51" xfId="2563"/>
    <cellStyle name="Normal 51 10" xfId="2564"/>
    <cellStyle name="Normal 51 10 2" xfId="30458"/>
    <cellStyle name="Normal 51 11" xfId="2565"/>
    <cellStyle name="Normal 51 11 2" xfId="30540"/>
    <cellStyle name="Normal 51 12" xfId="2566"/>
    <cellStyle name="Normal 51 12 2" xfId="30622"/>
    <cellStyle name="Normal 51 13" xfId="2567"/>
    <cellStyle name="Normal 51 13 2" xfId="30704"/>
    <cellStyle name="Normal 51 14" xfId="2568"/>
    <cellStyle name="Normal 51 14 2" xfId="30786"/>
    <cellStyle name="Normal 51 15" xfId="2569"/>
    <cellStyle name="Normal 51 15 2" xfId="30867"/>
    <cellStyle name="Normal 51 16" xfId="2570"/>
    <cellStyle name="Normal 51 16 2" xfId="30948"/>
    <cellStyle name="Normal 51 17" xfId="2571"/>
    <cellStyle name="Normal 51 17 2" xfId="31031"/>
    <cellStyle name="Normal 51 18" xfId="2572"/>
    <cellStyle name="Normal 51 18 2" xfId="31109"/>
    <cellStyle name="Normal 51 19" xfId="2573"/>
    <cellStyle name="Normal 51 19 2" xfId="31094"/>
    <cellStyle name="Normal 51 2" xfId="2574"/>
    <cellStyle name="Normal 51 2 2" xfId="29775"/>
    <cellStyle name="Normal 51 20" xfId="2575"/>
    <cellStyle name="Normal 51 20 2" xfId="31268"/>
    <cellStyle name="Normal 51 21" xfId="2576"/>
    <cellStyle name="Normal 51 21 2" xfId="31341"/>
    <cellStyle name="Normal 51 22" xfId="2577"/>
    <cellStyle name="Normal 51 22 2" xfId="31387"/>
    <cellStyle name="Normal 51 23" xfId="2578"/>
    <cellStyle name="Normal 51 23 2" xfId="31510"/>
    <cellStyle name="Normal 51 24" xfId="2579"/>
    <cellStyle name="Normal 51 24 2" xfId="31594"/>
    <cellStyle name="Normal 51 25" xfId="2580"/>
    <cellStyle name="Normal 51 25 2" xfId="31689"/>
    <cellStyle name="Normal 51 26" xfId="2581"/>
    <cellStyle name="Normal 51 26 2" xfId="31770"/>
    <cellStyle name="Normal 51 27" xfId="2582"/>
    <cellStyle name="Normal 51 27 2" xfId="31851"/>
    <cellStyle name="Normal 51 28" xfId="2583"/>
    <cellStyle name="Normal 51 28 2" xfId="31921"/>
    <cellStyle name="Normal 51 29" xfId="2584"/>
    <cellStyle name="Normal 51 29 2" xfId="32001"/>
    <cellStyle name="Normal 51 3" xfId="2585"/>
    <cellStyle name="Normal 51 3 2" xfId="29868"/>
    <cellStyle name="Normal 51 30" xfId="2586"/>
    <cellStyle name="Normal 51 30 2" xfId="32081"/>
    <cellStyle name="Normal 51 31" xfId="2587"/>
    <cellStyle name="Normal 51 31 2" xfId="32154"/>
    <cellStyle name="Normal 51 32" xfId="2588"/>
    <cellStyle name="Normal 51 33" xfId="2589"/>
    <cellStyle name="Normal 51 33 2" xfId="32342"/>
    <cellStyle name="Normal 51 34" xfId="2590"/>
    <cellStyle name="Normal 51 34 2" xfId="32256"/>
    <cellStyle name="Normal 51 35" xfId="2591"/>
    <cellStyle name="Normal 51 35 2" xfId="32440"/>
    <cellStyle name="Normal 51 36" xfId="2592"/>
    <cellStyle name="Normal 51 36 2" xfId="32301"/>
    <cellStyle name="Normal 51 37" xfId="2593"/>
    <cellStyle name="Normal 51 37 2" xfId="32644"/>
    <cellStyle name="Normal 51 38" xfId="2594"/>
    <cellStyle name="Normal 51 38 2" xfId="32725"/>
    <cellStyle name="Normal 51 39" xfId="2595"/>
    <cellStyle name="Normal 51 39 2" xfId="32799"/>
    <cellStyle name="Normal 51 4" xfId="2596"/>
    <cellStyle name="Normal 51 4 2" xfId="29951"/>
    <cellStyle name="Normal 51 40" xfId="2597"/>
    <cellStyle name="Normal 51 40 2" xfId="32872"/>
    <cellStyle name="Normal 51 41" xfId="2598"/>
    <cellStyle name="Normal 51 42" xfId="29689"/>
    <cellStyle name="Normal 51 5" xfId="2599"/>
    <cellStyle name="Normal 51 5 2" xfId="29918"/>
    <cellStyle name="Normal 51 6" xfId="2600"/>
    <cellStyle name="Normal 51 6 2" xfId="30022"/>
    <cellStyle name="Normal 51 7" xfId="2601"/>
    <cellStyle name="Normal 51 7 2" xfId="30212"/>
    <cellStyle name="Normal 51 8" xfId="2602"/>
    <cellStyle name="Normal 51 8 2" xfId="30292"/>
    <cellStyle name="Normal 51 9" xfId="2603"/>
    <cellStyle name="Normal 51 9 2" xfId="30276"/>
    <cellStyle name="Normal 52" xfId="2604"/>
    <cellStyle name="Normal 52 10" xfId="2605"/>
    <cellStyle name="Normal 52 10 2" xfId="30457"/>
    <cellStyle name="Normal 52 11" xfId="2606"/>
    <cellStyle name="Normal 52 11 2" xfId="30539"/>
    <cellStyle name="Normal 52 12" xfId="2607"/>
    <cellStyle name="Normal 52 12 2" xfId="30621"/>
    <cellStyle name="Normal 52 13" xfId="2608"/>
    <cellStyle name="Normal 52 13 2" xfId="30703"/>
    <cellStyle name="Normal 52 14" xfId="2609"/>
    <cellStyle name="Normal 52 14 2" xfId="30785"/>
    <cellStyle name="Normal 52 15" xfId="2610"/>
    <cellStyle name="Normal 52 15 2" xfId="30866"/>
    <cellStyle name="Normal 52 16" xfId="2611"/>
    <cellStyle name="Normal 52 16 2" xfId="30947"/>
    <cellStyle name="Normal 52 17" xfId="2612"/>
    <cellStyle name="Normal 52 17 2" xfId="31030"/>
    <cellStyle name="Normal 52 18" xfId="2613"/>
    <cellStyle name="Normal 52 18 2" xfId="31108"/>
    <cellStyle name="Normal 52 19" xfId="2614"/>
    <cellStyle name="Normal 52 19 2" xfId="31095"/>
    <cellStyle name="Normal 52 2" xfId="2615"/>
    <cellStyle name="Normal 52 2 2" xfId="29776"/>
    <cellStyle name="Normal 52 20" xfId="2616"/>
    <cellStyle name="Normal 52 20 2" xfId="31267"/>
    <cellStyle name="Normal 52 21" xfId="2617"/>
    <cellStyle name="Normal 52 21 2" xfId="31342"/>
    <cellStyle name="Normal 52 22" xfId="2618"/>
    <cellStyle name="Normal 52 22 2" xfId="31390"/>
    <cellStyle name="Normal 52 23" xfId="2619"/>
    <cellStyle name="Normal 52 23 2" xfId="31509"/>
    <cellStyle name="Normal 52 24" xfId="2620"/>
    <cellStyle name="Normal 52 24 2" xfId="31595"/>
    <cellStyle name="Normal 52 25" xfId="2621"/>
    <cellStyle name="Normal 52 25 2" xfId="31688"/>
    <cellStyle name="Normal 52 26" xfId="2622"/>
    <cellStyle name="Normal 52 26 2" xfId="31769"/>
    <cellStyle name="Normal 52 27" xfId="2623"/>
    <cellStyle name="Normal 52 27 2" xfId="31850"/>
    <cellStyle name="Normal 52 28" xfId="2624"/>
    <cellStyle name="Normal 52 28 2" xfId="31920"/>
    <cellStyle name="Normal 52 29" xfId="2625"/>
    <cellStyle name="Normal 52 29 2" xfId="32002"/>
    <cellStyle name="Normal 52 3" xfId="2626"/>
    <cellStyle name="Normal 52 3 2" xfId="29869"/>
    <cellStyle name="Normal 52 30" xfId="2627"/>
    <cellStyle name="Normal 52 30 2" xfId="31989"/>
    <cellStyle name="Normal 52 31" xfId="2628"/>
    <cellStyle name="Normal 52 31 2" xfId="32155"/>
    <cellStyle name="Normal 52 32" xfId="2629"/>
    <cellStyle name="Normal 52 33" xfId="2630"/>
    <cellStyle name="Normal 52 33 2" xfId="32343"/>
    <cellStyle name="Normal 52 34" xfId="2631"/>
    <cellStyle name="Normal 52 34 2" xfId="32255"/>
    <cellStyle name="Normal 52 35" xfId="2632"/>
    <cellStyle name="Normal 52 35 2" xfId="32576"/>
    <cellStyle name="Normal 52 36" xfId="2633"/>
    <cellStyle name="Normal 52 36 2" xfId="32564"/>
    <cellStyle name="Normal 52 37" xfId="2634"/>
    <cellStyle name="Normal 52 37 2" xfId="32645"/>
    <cellStyle name="Normal 52 38" xfId="2635"/>
    <cellStyle name="Normal 52 38 2" xfId="32726"/>
    <cellStyle name="Normal 52 39" xfId="2636"/>
    <cellStyle name="Normal 52 39 2" xfId="32800"/>
    <cellStyle name="Normal 52 4" xfId="2637"/>
    <cellStyle name="Normal 52 4 2" xfId="29952"/>
    <cellStyle name="Normal 52 40" xfId="2638"/>
    <cellStyle name="Normal 52 40 2" xfId="32873"/>
    <cellStyle name="Normal 52 41" xfId="2639"/>
    <cellStyle name="Normal 52 42" xfId="29690"/>
    <cellStyle name="Normal 52 5" xfId="2640"/>
    <cellStyle name="Normal 52 5 2" xfId="29929"/>
    <cellStyle name="Normal 52 6" xfId="2641"/>
    <cellStyle name="Normal 52 6 2" xfId="30023"/>
    <cellStyle name="Normal 52 7" xfId="2642"/>
    <cellStyle name="Normal 52 7 2" xfId="30211"/>
    <cellStyle name="Normal 52 8" xfId="2643"/>
    <cellStyle name="Normal 52 8 2" xfId="30291"/>
    <cellStyle name="Normal 52 9" xfId="2644"/>
    <cellStyle name="Normal 52 9 2" xfId="30277"/>
    <cellStyle name="Normal 53" xfId="2645"/>
    <cellStyle name="Normal 53 10" xfId="2646"/>
    <cellStyle name="Normal 53 10 2" xfId="30456"/>
    <cellStyle name="Normal 53 11" xfId="2647"/>
    <cellStyle name="Normal 53 11 2" xfId="30538"/>
    <cellStyle name="Normal 53 12" xfId="2648"/>
    <cellStyle name="Normal 53 12 2" xfId="30620"/>
    <cellStyle name="Normal 53 13" xfId="2649"/>
    <cellStyle name="Normal 53 13 2" xfId="30702"/>
    <cellStyle name="Normal 53 14" xfId="2650"/>
    <cellStyle name="Normal 53 14 2" xfId="30784"/>
    <cellStyle name="Normal 53 15" xfId="2651"/>
    <cellStyle name="Normal 53 15 2" xfId="30865"/>
    <cellStyle name="Normal 53 16" xfId="2652"/>
    <cellStyle name="Normal 53 16 2" xfId="30826"/>
    <cellStyle name="Normal 53 17" xfId="2653"/>
    <cellStyle name="Normal 53 17 2" xfId="31029"/>
    <cellStyle name="Normal 53 18" xfId="2654"/>
    <cellStyle name="Normal 53 18 2" xfId="30990"/>
    <cellStyle name="Normal 53 19" xfId="2655"/>
    <cellStyle name="Normal 53 19 2" xfId="31103"/>
    <cellStyle name="Normal 53 2" xfId="2656"/>
    <cellStyle name="Normal 53 2 2" xfId="29777"/>
    <cellStyle name="Normal 53 20" xfId="2657"/>
    <cellStyle name="Normal 53 20 2" xfId="31266"/>
    <cellStyle name="Normal 53 21" xfId="2658"/>
    <cellStyle name="Normal 53 21 2" xfId="31375"/>
    <cellStyle name="Normal 53 22" xfId="2659"/>
    <cellStyle name="Normal 53 22 2" xfId="31386"/>
    <cellStyle name="Normal 53 23" xfId="2660"/>
    <cellStyle name="Normal 53 23 2" xfId="31508"/>
    <cellStyle name="Normal 53 24" xfId="2661"/>
    <cellStyle name="Normal 53 24 2" xfId="31596"/>
    <cellStyle name="Normal 53 25" xfId="2662"/>
    <cellStyle name="Normal 53 25 2" xfId="31687"/>
    <cellStyle name="Normal 53 26" xfId="2663"/>
    <cellStyle name="Normal 53 26 2" xfId="31768"/>
    <cellStyle name="Normal 53 27" xfId="2664"/>
    <cellStyle name="Normal 53 27 2" xfId="31849"/>
    <cellStyle name="Normal 53 28" xfId="2665"/>
    <cellStyle name="Normal 53 28 2" xfId="31919"/>
    <cellStyle name="Normal 53 29" xfId="2666"/>
    <cellStyle name="Normal 53 29 2" xfId="32003"/>
    <cellStyle name="Normal 53 3" xfId="2667"/>
    <cellStyle name="Normal 53 3 2" xfId="29870"/>
    <cellStyle name="Normal 53 30" xfId="2668"/>
    <cellStyle name="Normal 53 30 2" xfId="31978"/>
    <cellStyle name="Normal 53 31" xfId="2669"/>
    <cellStyle name="Normal 53 31 2" xfId="32156"/>
    <cellStyle name="Normal 53 32" xfId="2670"/>
    <cellStyle name="Normal 53 33" xfId="2671"/>
    <cellStyle name="Normal 53 33 2" xfId="32344"/>
    <cellStyle name="Normal 53 34" xfId="2672"/>
    <cellStyle name="Normal 53 34 2" xfId="32254"/>
    <cellStyle name="Normal 53 35" xfId="2673"/>
    <cellStyle name="Normal 53 35 2" xfId="32534"/>
    <cellStyle name="Normal 53 36" xfId="2674"/>
    <cellStyle name="Normal 53 36 2" xfId="32478"/>
    <cellStyle name="Normal 53 37" xfId="2675"/>
    <cellStyle name="Normal 53 37 2" xfId="32646"/>
    <cellStyle name="Normal 53 38" xfId="2676"/>
    <cellStyle name="Normal 53 38 2" xfId="32727"/>
    <cellStyle name="Normal 53 39" xfId="2677"/>
    <cellStyle name="Normal 53 39 2" xfId="32801"/>
    <cellStyle name="Normal 53 4" xfId="2678"/>
    <cellStyle name="Normal 53 4 2" xfId="29953"/>
    <cellStyle name="Normal 53 40" xfId="2679"/>
    <cellStyle name="Normal 53 40 2" xfId="32874"/>
    <cellStyle name="Normal 53 41" xfId="2680"/>
    <cellStyle name="Normal 53 42" xfId="29691"/>
    <cellStyle name="Normal 53 5" xfId="2681"/>
    <cellStyle name="Normal 53 5 2" xfId="29930"/>
    <cellStyle name="Normal 53 6" xfId="2682"/>
    <cellStyle name="Normal 53 6 2" xfId="30024"/>
    <cellStyle name="Normal 53 7" xfId="2683"/>
    <cellStyle name="Normal 53 7 2" xfId="30210"/>
    <cellStyle name="Normal 53 8" xfId="2684"/>
    <cellStyle name="Normal 53 8 2" xfId="30290"/>
    <cellStyle name="Normal 53 9" xfId="2685"/>
    <cellStyle name="Normal 53 9 2" xfId="30285"/>
    <cellStyle name="Normal 54" xfId="2686"/>
    <cellStyle name="Normal 54 10" xfId="2687"/>
    <cellStyle name="Normal 54 10 2" xfId="30325"/>
    <cellStyle name="Normal 54 11" xfId="2688"/>
    <cellStyle name="Normal 54 11 2" xfId="30416"/>
    <cellStyle name="Normal 54 12" xfId="2689"/>
    <cellStyle name="Normal 54 12 2" xfId="30498"/>
    <cellStyle name="Normal 54 13" xfId="2690"/>
    <cellStyle name="Normal 54 13 2" xfId="30580"/>
    <cellStyle name="Normal 54 14" xfId="2691"/>
    <cellStyle name="Normal 54 14 2" xfId="30662"/>
    <cellStyle name="Normal 54 15" xfId="2692"/>
    <cellStyle name="Normal 54 15 2" xfId="30744"/>
    <cellStyle name="Normal 54 16" xfId="2693"/>
    <cellStyle name="Normal 54 16 2" xfId="30837"/>
    <cellStyle name="Normal 54 17" xfId="2694"/>
    <cellStyle name="Normal 54 17 2" xfId="30906"/>
    <cellStyle name="Normal 54 18" xfId="2695"/>
    <cellStyle name="Normal 54 18 2" xfId="31001"/>
    <cellStyle name="Normal 54 19" xfId="2696"/>
    <cellStyle name="Normal 54 19 2" xfId="31104"/>
    <cellStyle name="Normal 54 2" xfId="2697"/>
    <cellStyle name="Normal 54 2 2" xfId="29778"/>
    <cellStyle name="Normal 54 20" xfId="2698"/>
    <cellStyle name="Normal 54 20 2" xfId="31144"/>
    <cellStyle name="Normal 54 21" xfId="2699"/>
    <cellStyle name="Normal 54 21 2" xfId="31343"/>
    <cellStyle name="Normal 54 22" xfId="2700"/>
    <cellStyle name="Normal 54 22 2" xfId="31385"/>
    <cellStyle name="Normal 54 23" xfId="2701"/>
    <cellStyle name="Normal 54 23 2" xfId="31400"/>
    <cellStyle name="Normal 54 24" xfId="2702"/>
    <cellStyle name="Normal 54 24 2" xfId="31597"/>
    <cellStyle name="Normal 54 25" xfId="2703"/>
    <cellStyle name="Normal 54 25 2" xfId="31582"/>
    <cellStyle name="Normal 54 26" xfId="2704"/>
    <cellStyle name="Normal 54 26 2" xfId="31647"/>
    <cellStyle name="Normal 54 27" xfId="2705"/>
    <cellStyle name="Normal 54 27 2" xfId="31729"/>
    <cellStyle name="Normal 54 28" xfId="2706"/>
    <cellStyle name="Normal 54 28 2" xfId="31810"/>
    <cellStyle name="Normal 54 29" xfId="2707"/>
    <cellStyle name="Normal 54 29 2" xfId="32004"/>
    <cellStyle name="Normal 54 3" xfId="2708"/>
    <cellStyle name="Normal 54 3 2" xfId="29871"/>
    <cellStyle name="Normal 54 30" xfId="2709"/>
    <cellStyle name="Normal 54 30 2" xfId="31977"/>
    <cellStyle name="Normal 54 31" xfId="2710"/>
    <cellStyle name="Normal 54 31 2" xfId="32157"/>
    <cellStyle name="Normal 54 32" xfId="2711"/>
    <cellStyle name="Normal 54 33" xfId="2712"/>
    <cellStyle name="Normal 54 33 2" xfId="32346"/>
    <cellStyle name="Normal 54 34" xfId="2713"/>
    <cellStyle name="Normal 54 34 2" xfId="32253"/>
    <cellStyle name="Normal 54 35" xfId="2714"/>
    <cellStyle name="Normal 54 35 2" xfId="32590"/>
    <cellStyle name="Normal 54 36" xfId="2715"/>
    <cellStyle name="Normal 54 36 2" xfId="32560"/>
    <cellStyle name="Normal 54 37" xfId="2716"/>
    <cellStyle name="Normal 54 37 2" xfId="32647"/>
    <cellStyle name="Normal 54 38" xfId="2717"/>
    <cellStyle name="Normal 54 38 2" xfId="32728"/>
    <cellStyle name="Normal 54 39" xfId="2718"/>
    <cellStyle name="Normal 54 39 2" xfId="32802"/>
    <cellStyle name="Normal 54 4" xfId="2719"/>
    <cellStyle name="Normal 54 4 2" xfId="29954"/>
    <cellStyle name="Normal 54 40" xfId="2720"/>
    <cellStyle name="Normal 54 40 2" xfId="32875"/>
    <cellStyle name="Normal 54 41" xfId="2721"/>
    <cellStyle name="Normal 54 42" xfId="29692"/>
    <cellStyle name="Normal 54 5" xfId="2722"/>
    <cellStyle name="Normal 54 5 2" xfId="29931"/>
    <cellStyle name="Normal 54 6" xfId="2723"/>
    <cellStyle name="Normal 54 6 2" xfId="30032"/>
    <cellStyle name="Normal 54 7" xfId="2724"/>
    <cellStyle name="Normal 54 7 2" xfId="30080"/>
    <cellStyle name="Normal 54 8" xfId="2725"/>
    <cellStyle name="Normal 54 8 2" xfId="30170"/>
    <cellStyle name="Normal 54 9" xfId="2726"/>
    <cellStyle name="Normal 54 9 2" xfId="30119"/>
    <cellStyle name="Normal 55" xfId="2727"/>
    <cellStyle name="Normal 55 2" xfId="2728"/>
    <cellStyle name="Normal 55 2 2" xfId="32347"/>
    <cellStyle name="Normal 55 3" xfId="2729"/>
    <cellStyle name="Normal 55 3 2" xfId="32252"/>
    <cellStyle name="Normal 55 4" xfId="2730"/>
    <cellStyle name="Normal 55 4 2" xfId="32546"/>
    <cellStyle name="Normal 55 5" xfId="2731"/>
    <cellStyle name="Normal 55 5 2" xfId="32523"/>
    <cellStyle name="Normal 55 6" xfId="2732"/>
    <cellStyle name="Normal 55 6 2" xfId="32648"/>
    <cellStyle name="Normal 55 7" xfId="2733"/>
    <cellStyle name="Normal 55 7 2" xfId="32729"/>
    <cellStyle name="Normal 55 8" xfId="2734"/>
    <cellStyle name="Normal 55 8 2" xfId="32803"/>
    <cellStyle name="Normal 55 9" xfId="2735"/>
    <cellStyle name="Normal 55 9 2" xfId="32876"/>
    <cellStyle name="Normal 56" xfId="2736"/>
    <cellStyle name="Normal 56 10" xfId="2737"/>
    <cellStyle name="Normal 56 10 2" xfId="30336"/>
    <cellStyle name="Normal 56 11" xfId="2738"/>
    <cellStyle name="Normal 56 11 2" xfId="30427"/>
    <cellStyle name="Normal 56 12" xfId="2739"/>
    <cellStyle name="Normal 56 12 2" xfId="30509"/>
    <cellStyle name="Normal 56 13" xfId="2740"/>
    <cellStyle name="Normal 56 13 2" xfId="30591"/>
    <cellStyle name="Normal 56 14" xfId="2741"/>
    <cellStyle name="Normal 56 14 2" xfId="30673"/>
    <cellStyle name="Normal 56 15" xfId="2742"/>
    <cellStyle name="Normal 56 15 2" xfId="30755"/>
    <cellStyle name="Normal 56 16" xfId="2743"/>
    <cellStyle name="Normal 56 16 2" xfId="30838"/>
    <cellStyle name="Normal 56 17" xfId="2744"/>
    <cellStyle name="Normal 56 17 2" xfId="30917"/>
    <cellStyle name="Normal 56 18" xfId="2745"/>
    <cellStyle name="Normal 56 18 2" xfId="31002"/>
    <cellStyle name="Normal 56 19" xfId="2746"/>
    <cellStyle name="Normal 56 19 2" xfId="31184"/>
    <cellStyle name="Normal 56 2" xfId="2747"/>
    <cellStyle name="Normal 56 2 2" xfId="29779"/>
    <cellStyle name="Normal 56 20" xfId="2748"/>
    <cellStyle name="Normal 56 20 2" xfId="31155"/>
    <cellStyle name="Normal 56 21" xfId="2749"/>
    <cellStyle name="Normal 56 21 2" xfId="31344"/>
    <cellStyle name="Normal 56 22" xfId="2750"/>
    <cellStyle name="Normal 56 22 2" xfId="31389"/>
    <cellStyle name="Normal 56 23" xfId="2751"/>
    <cellStyle name="Normal 56 23 2" xfId="31409"/>
    <cellStyle name="Normal 56 24" xfId="2752"/>
    <cellStyle name="Normal 56 24 2" xfId="31598"/>
    <cellStyle name="Normal 56 25" xfId="2753"/>
    <cellStyle name="Normal 56 25 2" xfId="31571"/>
    <cellStyle name="Normal 56 26" xfId="2754"/>
    <cellStyle name="Normal 56 26 2" xfId="31658"/>
    <cellStyle name="Normal 56 27" xfId="2755"/>
    <cellStyle name="Normal 56 27 2" xfId="31740"/>
    <cellStyle name="Normal 56 28" xfId="2756"/>
    <cellStyle name="Normal 56 28 2" xfId="31821"/>
    <cellStyle name="Normal 56 29" xfId="2757"/>
    <cellStyle name="Normal 56 29 2" xfId="32005"/>
    <cellStyle name="Normal 56 3" xfId="2758"/>
    <cellStyle name="Normal 56 3 2" xfId="29872"/>
    <cellStyle name="Normal 56 30" xfId="2759"/>
    <cellStyle name="Normal 56 30 2" xfId="31966"/>
    <cellStyle name="Normal 56 31" xfId="2760"/>
    <cellStyle name="Normal 56 31 2" xfId="32158"/>
    <cellStyle name="Normal 56 32" xfId="2761"/>
    <cellStyle name="Normal 56 33" xfId="2762"/>
    <cellStyle name="Normal 56 33 2" xfId="32348"/>
    <cellStyle name="Normal 56 34" xfId="2763"/>
    <cellStyle name="Normal 56 34 2" xfId="32251"/>
    <cellStyle name="Normal 56 35" xfId="2764"/>
    <cellStyle name="Normal 56 35 2" xfId="32505"/>
    <cellStyle name="Normal 56 36" xfId="2765"/>
    <cellStyle name="Normal 56 36 2" xfId="32527"/>
    <cellStyle name="Normal 56 37" xfId="2766"/>
    <cellStyle name="Normal 56 37 2" xfId="32649"/>
    <cellStyle name="Normal 56 38" xfId="2767"/>
    <cellStyle name="Normal 56 38 2" xfId="32730"/>
    <cellStyle name="Normal 56 39" xfId="2768"/>
    <cellStyle name="Normal 56 39 2" xfId="32804"/>
    <cellStyle name="Normal 56 4" xfId="2769"/>
    <cellStyle name="Normal 56 4 2" xfId="29955"/>
    <cellStyle name="Normal 56 40" xfId="2770"/>
    <cellStyle name="Normal 56 40 2" xfId="32877"/>
    <cellStyle name="Normal 56 41" xfId="2771"/>
    <cellStyle name="Normal 56 42" xfId="29693"/>
    <cellStyle name="Normal 56 5" xfId="2772"/>
    <cellStyle name="Normal 56 5 2" xfId="29939"/>
    <cellStyle name="Normal 56 6" xfId="2773"/>
    <cellStyle name="Normal 56 6 2" xfId="30033"/>
    <cellStyle name="Normal 56 7" xfId="2774"/>
    <cellStyle name="Normal 56 7 2" xfId="30091"/>
    <cellStyle name="Normal 56 8" xfId="2775"/>
    <cellStyle name="Normal 56 8 2" xfId="30181"/>
    <cellStyle name="Normal 56 9" xfId="2776"/>
    <cellStyle name="Normal 56 9 2" xfId="30366"/>
    <cellStyle name="Normal 57" xfId="2777"/>
    <cellStyle name="Normal 57 10" xfId="2778"/>
    <cellStyle name="Normal 57 10 2" xfId="30337"/>
    <cellStyle name="Normal 57 11" xfId="2779"/>
    <cellStyle name="Normal 57 11 2" xfId="30428"/>
    <cellStyle name="Normal 57 12" xfId="2780"/>
    <cellStyle name="Normal 57 12 2" xfId="30510"/>
    <cellStyle name="Normal 57 13" xfId="2781"/>
    <cellStyle name="Normal 57 13 2" xfId="30592"/>
    <cellStyle name="Normal 57 14" xfId="2782"/>
    <cellStyle name="Normal 57 14 2" xfId="30674"/>
    <cellStyle name="Normal 57 15" xfId="2783"/>
    <cellStyle name="Normal 57 15 2" xfId="30756"/>
    <cellStyle name="Normal 57 16" xfId="2784"/>
    <cellStyle name="Normal 57 16 2" xfId="30849"/>
    <cellStyle name="Normal 57 17" xfId="2785"/>
    <cellStyle name="Normal 57 17 2" xfId="30918"/>
    <cellStyle name="Normal 57 18" xfId="2786"/>
    <cellStyle name="Normal 57 18 2" xfId="31013"/>
    <cellStyle name="Normal 57 19" xfId="2787"/>
    <cellStyle name="Normal 57 19 2" xfId="30944"/>
    <cellStyle name="Normal 57 2" xfId="2788"/>
    <cellStyle name="Normal 57 2 2" xfId="29780"/>
    <cellStyle name="Normal 57 20" xfId="2789"/>
    <cellStyle name="Normal 57 20 2" xfId="31156"/>
    <cellStyle name="Normal 57 21" xfId="2790"/>
    <cellStyle name="Normal 57 21 2" xfId="31345"/>
    <cellStyle name="Normal 57 22" xfId="2791"/>
    <cellStyle name="Normal 57 22 2" xfId="31384"/>
    <cellStyle name="Normal 57 23" xfId="2792"/>
    <cellStyle name="Normal 57 23 2" xfId="31410"/>
    <cellStyle name="Normal 57 24" xfId="2793"/>
    <cellStyle name="Normal 57 24 2" xfId="31599"/>
    <cellStyle name="Normal 57 25" xfId="2794"/>
    <cellStyle name="Normal 57 25 2" xfId="31570"/>
    <cellStyle name="Normal 57 26" xfId="2795"/>
    <cellStyle name="Normal 57 26 2" xfId="31659"/>
    <cellStyle name="Normal 57 27" xfId="2796"/>
    <cellStyle name="Normal 57 27 2" xfId="31741"/>
    <cellStyle name="Normal 57 28" xfId="2797"/>
    <cellStyle name="Normal 57 28 2" xfId="31822"/>
    <cellStyle name="Normal 57 29" xfId="2798"/>
    <cellStyle name="Normal 57 29 2" xfId="32006"/>
    <cellStyle name="Normal 57 3" xfId="2799"/>
    <cellStyle name="Normal 57 3 2" xfId="29873"/>
    <cellStyle name="Normal 57 30" xfId="2800"/>
    <cellStyle name="Normal 57 30 2" xfId="31965"/>
    <cellStyle name="Normal 57 31" xfId="2801"/>
    <cellStyle name="Normal 57 31 2" xfId="32159"/>
    <cellStyle name="Normal 57 32" xfId="2802"/>
    <cellStyle name="Normal 57 33" xfId="2803"/>
    <cellStyle name="Normal 57 33 2" xfId="32349"/>
    <cellStyle name="Normal 57 34" xfId="2804"/>
    <cellStyle name="Normal 57 34 2" xfId="32250"/>
    <cellStyle name="Normal 57 35" xfId="2805"/>
    <cellStyle name="Normal 57 35 2" xfId="32426"/>
    <cellStyle name="Normal 57 36" xfId="2806"/>
    <cellStyle name="Normal 57 36 2" xfId="32302"/>
    <cellStyle name="Normal 57 37" xfId="2807"/>
    <cellStyle name="Normal 57 37 2" xfId="32650"/>
    <cellStyle name="Normal 57 38" xfId="2808"/>
    <cellStyle name="Normal 57 38 2" xfId="32731"/>
    <cellStyle name="Normal 57 39" xfId="2809"/>
    <cellStyle name="Normal 57 39 2" xfId="32805"/>
    <cellStyle name="Normal 57 4" xfId="2810"/>
    <cellStyle name="Normal 57 4 2" xfId="29956"/>
    <cellStyle name="Normal 57 40" xfId="2811"/>
    <cellStyle name="Normal 57 40 2" xfId="32878"/>
    <cellStyle name="Normal 57 41" xfId="2812"/>
    <cellStyle name="Normal 57 42" xfId="29694"/>
    <cellStyle name="Normal 57 5" xfId="2813"/>
    <cellStyle name="Normal 57 5 2" xfId="29940"/>
    <cellStyle name="Normal 57 6" xfId="2814"/>
    <cellStyle name="Normal 57 6 2" xfId="30121"/>
    <cellStyle name="Normal 57 7" xfId="2815"/>
    <cellStyle name="Normal 57 7 2" xfId="30092"/>
    <cellStyle name="Normal 57 8" xfId="2816"/>
    <cellStyle name="Normal 57 8 2" xfId="30182"/>
    <cellStyle name="Normal 57 9" xfId="2817"/>
    <cellStyle name="Normal 57 9 2" xfId="30286"/>
    <cellStyle name="Normal 58" xfId="2818"/>
    <cellStyle name="Normal 58 10" xfId="2819"/>
    <cellStyle name="Normal 58 10 2" xfId="30348"/>
    <cellStyle name="Normal 58 11" xfId="2820"/>
    <cellStyle name="Normal 58 11 2" xfId="30439"/>
    <cellStyle name="Normal 58 12" xfId="2821"/>
    <cellStyle name="Normal 58 12 2" xfId="30521"/>
    <cellStyle name="Normal 58 13" xfId="2822"/>
    <cellStyle name="Normal 58 13 2" xfId="30603"/>
    <cellStyle name="Normal 58 14" xfId="2823"/>
    <cellStyle name="Normal 58 14 2" xfId="30685"/>
    <cellStyle name="Normal 58 15" xfId="2824"/>
    <cellStyle name="Normal 58 15 2" xfId="30767"/>
    <cellStyle name="Normal 58 16" xfId="2825"/>
    <cellStyle name="Normal 58 16 2" xfId="30850"/>
    <cellStyle name="Normal 58 17" xfId="2826"/>
    <cellStyle name="Normal 58 17 2" xfId="30929"/>
    <cellStyle name="Normal 58 18" xfId="2827"/>
    <cellStyle name="Normal 58 18 2" xfId="31014"/>
    <cellStyle name="Normal 58 19" xfId="2828"/>
    <cellStyle name="Normal 58 19 2" xfId="31105"/>
    <cellStyle name="Normal 58 2" xfId="2829"/>
    <cellStyle name="Normal 58 2 2" xfId="29781"/>
    <cellStyle name="Normal 58 20" xfId="2830"/>
    <cellStyle name="Normal 58 20 2" xfId="31167"/>
    <cellStyle name="Normal 58 21" xfId="2831"/>
    <cellStyle name="Normal 58 21 2" xfId="31317"/>
    <cellStyle name="Normal 58 22" xfId="2832"/>
    <cellStyle name="Normal 58 22 2" xfId="31377"/>
    <cellStyle name="Normal 58 23" xfId="2833"/>
    <cellStyle name="Normal 58 23 2" xfId="31417"/>
    <cellStyle name="Normal 58 24" xfId="2834"/>
    <cellStyle name="Normal 58 24 2" xfId="31600"/>
    <cellStyle name="Normal 58 25" xfId="2835"/>
    <cellStyle name="Normal 58 25 2" xfId="31559"/>
    <cellStyle name="Normal 58 26" xfId="2836"/>
    <cellStyle name="Normal 58 26 2" xfId="31670"/>
    <cellStyle name="Normal 58 27" xfId="2837"/>
    <cellStyle name="Normal 58 27 2" xfId="31752"/>
    <cellStyle name="Normal 58 28" xfId="2838"/>
    <cellStyle name="Normal 58 28 2" xfId="31833"/>
    <cellStyle name="Normal 58 29" xfId="2839"/>
    <cellStyle name="Normal 58 29 2" xfId="32007"/>
    <cellStyle name="Normal 58 3" xfId="2840"/>
    <cellStyle name="Normal 58 3 2" xfId="29874"/>
    <cellStyle name="Normal 58 30" xfId="2841"/>
    <cellStyle name="Normal 58 30 2" xfId="31964"/>
    <cellStyle name="Normal 58 31" xfId="2842"/>
    <cellStyle name="Normal 58 31 2" xfId="32160"/>
    <cellStyle name="Normal 58 32" xfId="2843"/>
    <cellStyle name="Normal 58 33" xfId="2844"/>
    <cellStyle name="Normal 58 33 2" xfId="32351"/>
    <cellStyle name="Normal 58 34" xfId="2845"/>
    <cellStyle name="Normal 58 34 2" xfId="32249"/>
    <cellStyle name="Normal 58 35" xfId="2846"/>
    <cellStyle name="Normal 58 35 2" xfId="32488"/>
    <cellStyle name="Normal 58 36" xfId="2847"/>
    <cellStyle name="Normal 58 36 2" xfId="32501"/>
    <cellStyle name="Normal 58 37" xfId="2848"/>
    <cellStyle name="Normal 58 37 2" xfId="32652"/>
    <cellStyle name="Normal 58 38" xfId="2849"/>
    <cellStyle name="Normal 58 38 2" xfId="32732"/>
    <cellStyle name="Normal 58 39" xfId="2850"/>
    <cellStyle name="Normal 58 39 2" xfId="32807"/>
    <cellStyle name="Normal 58 4" xfId="2851"/>
    <cellStyle name="Normal 58 4 2" xfId="29957"/>
    <cellStyle name="Normal 58 40" xfId="2852"/>
    <cellStyle name="Normal 58 40 2" xfId="32879"/>
    <cellStyle name="Normal 58 41" xfId="2853"/>
    <cellStyle name="Normal 58 42" xfId="29695"/>
    <cellStyle name="Normal 58 5" xfId="2854"/>
    <cellStyle name="Normal 58 5 2" xfId="30038"/>
    <cellStyle name="Normal 58 6" xfId="2855"/>
    <cellStyle name="Normal 58 6 2" xfId="30034"/>
    <cellStyle name="Normal 58 7" xfId="2856"/>
    <cellStyle name="Normal 58 7 2" xfId="30103"/>
    <cellStyle name="Normal 58 8" xfId="2857"/>
    <cellStyle name="Normal 58 8 2" xfId="30193"/>
    <cellStyle name="Normal 58 9" xfId="2858"/>
    <cellStyle name="Normal 58 9 2" xfId="30287"/>
    <cellStyle name="Normal 59" xfId="2859"/>
    <cellStyle name="Normal 59 10" xfId="2860"/>
    <cellStyle name="Normal 59 10 2" xfId="30349"/>
    <cellStyle name="Normal 59 11" xfId="2861"/>
    <cellStyle name="Normal 59 11 2" xfId="30440"/>
    <cellStyle name="Normal 59 12" xfId="2862"/>
    <cellStyle name="Normal 59 12 2" xfId="30522"/>
    <cellStyle name="Normal 59 13" xfId="2863"/>
    <cellStyle name="Normal 59 13 2" xfId="30604"/>
    <cellStyle name="Normal 59 14" xfId="2864"/>
    <cellStyle name="Normal 59 14 2" xfId="30686"/>
    <cellStyle name="Normal 59 15" xfId="2865"/>
    <cellStyle name="Normal 59 15 2" xfId="30768"/>
    <cellStyle name="Normal 59 16" xfId="2866"/>
    <cellStyle name="Normal 59 16 2" xfId="30851"/>
    <cellStyle name="Normal 59 17" xfId="2867"/>
    <cellStyle name="Normal 59 17 2" xfId="30930"/>
    <cellStyle name="Normal 59 18" xfId="2868"/>
    <cellStyle name="Normal 59 18 2" xfId="31015"/>
    <cellStyle name="Normal 59 19" xfId="2869"/>
    <cellStyle name="Normal 59 19 2" xfId="31188"/>
    <cellStyle name="Normal 59 2" xfId="2870"/>
    <cellStyle name="Normal 59 2 2" xfId="29782"/>
    <cellStyle name="Normal 59 20" xfId="2871"/>
    <cellStyle name="Normal 59 20 2" xfId="31168"/>
    <cellStyle name="Normal 59 21" xfId="2872"/>
    <cellStyle name="Normal 59 21 2" xfId="31374"/>
    <cellStyle name="Normal 59 22" xfId="2873"/>
    <cellStyle name="Normal 59 22 2" xfId="31376"/>
    <cellStyle name="Normal 59 23" xfId="2874"/>
    <cellStyle name="Normal 59 23 2" xfId="31381"/>
    <cellStyle name="Normal 59 24" xfId="2875"/>
    <cellStyle name="Normal 59 24 2" xfId="31601"/>
    <cellStyle name="Normal 59 25" xfId="2876"/>
    <cellStyle name="Normal 59 25 2" xfId="31558"/>
    <cellStyle name="Normal 59 26" xfId="2877"/>
    <cellStyle name="Normal 59 26 2" xfId="31671"/>
    <cellStyle name="Normal 59 27" xfId="2878"/>
    <cellStyle name="Normal 59 27 2" xfId="31753"/>
    <cellStyle name="Normal 59 28" xfId="2879"/>
    <cellStyle name="Normal 59 28 2" xfId="31834"/>
    <cellStyle name="Normal 59 29" xfId="2880"/>
    <cellStyle name="Normal 59 29 2" xfId="32008"/>
    <cellStyle name="Normal 59 3" xfId="2881"/>
    <cellStyle name="Normal 59 3 2" xfId="29875"/>
    <cellStyle name="Normal 59 30" xfId="2882"/>
    <cellStyle name="Normal 59 30 2" xfId="31956"/>
    <cellStyle name="Normal 59 31" xfId="2883"/>
    <cellStyle name="Normal 59 31 2" xfId="32161"/>
    <cellStyle name="Normal 59 32" xfId="2884"/>
    <cellStyle name="Normal 59 33" xfId="2885"/>
    <cellStyle name="Normal 59 33 2" xfId="32355"/>
    <cellStyle name="Normal 59 34" xfId="2886"/>
    <cellStyle name="Normal 59 34 2" xfId="32248"/>
    <cellStyle name="Normal 59 35" xfId="2887"/>
    <cellStyle name="Normal 59 35 2" xfId="32533"/>
    <cellStyle name="Normal 59 36" xfId="2888"/>
    <cellStyle name="Normal 59 36 2" xfId="32557"/>
    <cellStyle name="Normal 59 37" xfId="2889"/>
    <cellStyle name="Normal 59 37 2" xfId="32653"/>
    <cellStyle name="Normal 59 38" xfId="2890"/>
    <cellStyle name="Normal 59 38 2" xfId="32734"/>
    <cellStyle name="Normal 59 39" xfId="2891"/>
    <cellStyle name="Normal 59 39 2" xfId="32808"/>
    <cellStyle name="Normal 59 4" xfId="2892"/>
    <cellStyle name="Normal 59 4 2" xfId="29958"/>
    <cellStyle name="Normal 59 40" xfId="2893"/>
    <cellStyle name="Normal 59 40 2" xfId="32880"/>
    <cellStyle name="Normal 59 41" xfId="2894"/>
    <cellStyle name="Normal 59 42" xfId="29696"/>
    <cellStyle name="Normal 59 5" xfId="2895"/>
    <cellStyle name="Normal 59 5 2" xfId="29941"/>
    <cellStyle name="Normal 59 6" xfId="2896"/>
    <cellStyle name="Normal 59 6 2" xfId="30035"/>
    <cellStyle name="Normal 59 7" xfId="2897"/>
    <cellStyle name="Normal 59 7 2" xfId="30104"/>
    <cellStyle name="Normal 59 8" xfId="2898"/>
    <cellStyle name="Normal 59 8 2" xfId="30194"/>
    <cellStyle name="Normal 59 9" xfId="2899"/>
    <cellStyle name="Normal 59 9 2" xfId="30370"/>
    <cellStyle name="Normal 6" xfId="2900"/>
    <cellStyle name="Normal 6 10" xfId="2901"/>
    <cellStyle name="Normal 6 10 2" xfId="32851"/>
    <cellStyle name="Normal 6 2" xfId="2902"/>
    <cellStyle name="Normal 6 2 10" xfId="2903"/>
    <cellStyle name="Normal 6 2 11" xfId="32226"/>
    <cellStyle name="Normal 6 2 2" xfId="2904"/>
    <cellStyle name="Normal 6 2 3" xfId="2905"/>
    <cellStyle name="Normal 6 2 4" xfId="2906"/>
    <cellStyle name="Normal 6 2 5" xfId="2907"/>
    <cellStyle name="Normal 6 2 6" xfId="2908"/>
    <cellStyle name="Normal 6 2 7" xfId="2909"/>
    <cellStyle name="Normal 6 2 8" xfId="2910"/>
    <cellStyle name="Normal 6 2 9" xfId="2911"/>
    <cellStyle name="Normal 6 3" xfId="2912"/>
    <cellStyle name="Normal 6 3 2" xfId="32286"/>
    <cellStyle name="Normal 6 4" xfId="2913"/>
    <cellStyle name="Normal 6 4 2" xfId="32309"/>
    <cellStyle name="Normal 6 5" xfId="2914"/>
    <cellStyle name="Normal 6 5 2" xfId="32540"/>
    <cellStyle name="Normal 6 6" xfId="2915"/>
    <cellStyle name="Normal 6 6 2" xfId="32526"/>
    <cellStyle name="Normal 6 7" xfId="2916"/>
    <cellStyle name="Normal 6 7 2" xfId="32620"/>
    <cellStyle name="Normal 6 8" xfId="2917"/>
    <cellStyle name="Normal 6 8 2" xfId="32610"/>
    <cellStyle name="Normal 6 9" xfId="2918"/>
    <cellStyle name="Normal 6 9 2" xfId="32688"/>
    <cellStyle name="Normal 60" xfId="2919"/>
    <cellStyle name="Normal 60 10" xfId="2920"/>
    <cellStyle name="Normal 60 10 2" xfId="30350"/>
    <cellStyle name="Normal 60 11" xfId="2921"/>
    <cellStyle name="Normal 60 11 2" xfId="30441"/>
    <cellStyle name="Normal 60 12" xfId="2922"/>
    <cellStyle name="Normal 60 12 2" xfId="30523"/>
    <cellStyle name="Normal 60 13" xfId="2923"/>
    <cellStyle name="Normal 60 13 2" xfId="30605"/>
    <cellStyle name="Normal 60 14" xfId="2924"/>
    <cellStyle name="Normal 60 14 2" xfId="30687"/>
    <cellStyle name="Normal 60 15" xfId="2925"/>
    <cellStyle name="Normal 60 15 2" xfId="30769"/>
    <cellStyle name="Normal 60 16" xfId="2926"/>
    <cellStyle name="Normal 60 16 2" xfId="30859"/>
    <cellStyle name="Normal 60 17" xfId="2927"/>
    <cellStyle name="Normal 60 17 2" xfId="30931"/>
    <cellStyle name="Normal 60 18" xfId="2928"/>
    <cellStyle name="Normal 60 18 2" xfId="31023"/>
    <cellStyle name="Normal 60 19" xfId="2929"/>
    <cellStyle name="Normal 60 19 2" xfId="31189"/>
    <cellStyle name="Normal 60 2" xfId="2930"/>
    <cellStyle name="Normal 60 2 2" xfId="29783"/>
    <cellStyle name="Normal 60 20" xfId="2931"/>
    <cellStyle name="Normal 60 20 2" xfId="31169"/>
    <cellStyle name="Normal 60 21" xfId="2932"/>
    <cellStyle name="Normal 60 21 2" xfId="31347"/>
    <cellStyle name="Normal 60 22" xfId="2933"/>
    <cellStyle name="Normal 60 22 2" xfId="31427"/>
    <cellStyle name="Normal 60 23" xfId="2934"/>
    <cellStyle name="Normal 60 23 2" xfId="31434"/>
    <cellStyle name="Normal 60 24" xfId="2935"/>
    <cellStyle name="Normal 60 24 2" xfId="31602"/>
    <cellStyle name="Normal 60 25" xfId="2936"/>
    <cellStyle name="Normal 60 25 2" xfId="31557"/>
    <cellStyle name="Normal 60 26" xfId="2937"/>
    <cellStyle name="Normal 60 26 2" xfId="31672"/>
    <cellStyle name="Normal 60 27" xfId="2938"/>
    <cellStyle name="Normal 60 27 2" xfId="31754"/>
    <cellStyle name="Normal 60 28" xfId="2939"/>
    <cellStyle name="Normal 60 28 2" xfId="31835"/>
    <cellStyle name="Normal 60 29" xfId="2940"/>
    <cellStyle name="Normal 60 29 2" xfId="32009"/>
    <cellStyle name="Normal 60 3" xfId="2941"/>
    <cellStyle name="Normal 60 3 2" xfId="29876"/>
    <cellStyle name="Normal 60 30" xfId="2942"/>
    <cellStyle name="Normal 60 30 2" xfId="31955"/>
    <cellStyle name="Normal 60 31" xfId="2943"/>
    <cellStyle name="Normal 60 31 2" xfId="32162"/>
    <cellStyle name="Normal 60 32" xfId="2944"/>
    <cellStyle name="Normal 60 33" xfId="2945"/>
    <cellStyle name="Normal 60 33 2" xfId="32356"/>
    <cellStyle name="Normal 60 34" xfId="2946"/>
    <cellStyle name="Normal 60 34 2" xfId="32247"/>
    <cellStyle name="Normal 60 35" xfId="2947"/>
    <cellStyle name="Normal 60 35 2" xfId="32487"/>
    <cellStyle name="Normal 60 36" xfId="2948"/>
    <cellStyle name="Normal 60 36 2" xfId="32293"/>
    <cellStyle name="Normal 60 37" xfId="2949"/>
    <cellStyle name="Normal 60 37 2" xfId="32654"/>
    <cellStyle name="Normal 60 38" xfId="2950"/>
    <cellStyle name="Normal 60 38 2" xfId="32735"/>
    <cellStyle name="Normal 60 39" xfId="2951"/>
    <cellStyle name="Normal 60 39 2" xfId="32809"/>
    <cellStyle name="Normal 60 4" xfId="2952"/>
    <cellStyle name="Normal 60 4 2" xfId="29959"/>
    <cellStyle name="Normal 60 40" xfId="2953"/>
    <cellStyle name="Normal 60 40 2" xfId="32881"/>
    <cellStyle name="Normal 60 41" xfId="2954"/>
    <cellStyle name="Normal 60 42" xfId="29697"/>
    <cellStyle name="Normal 60 5" xfId="2955"/>
    <cellStyle name="Normal 60 5 2" xfId="29942"/>
    <cellStyle name="Normal 60 6" xfId="2956"/>
    <cellStyle name="Normal 60 6 2" xfId="30125"/>
    <cellStyle name="Normal 60 7" xfId="2957"/>
    <cellStyle name="Normal 60 7 2" xfId="30105"/>
    <cellStyle name="Normal 60 8" xfId="2958"/>
    <cellStyle name="Normal 60 8 2" xfId="30195"/>
    <cellStyle name="Normal 60 9" xfId="2959"/>
    <cellStyle name="Normal 60 9 2" xfId="30371"/>
    <cellStyle name="Normal 61" xfId="2960"/>
    <cellStyle name="Normal 61 10" xfId="2961"/>
    <cellStyle name="Normal 61 10 2" xfId="30358"/>
    <cellStyle name="Normal 61 11" xfId="2962"/>
    <cellStyle name="Normal 61 11 2" xfId="30449"/>
    <cellStyle name="Normal 61 12" xfId="2963"/>
    <cellStyle name="Normal 61 12 2" xfId="30531"/>
    <cellStyle name="Normal 61 13" xfId="2964"/>
    <cellStyle name="Normal 61 13 2" xfId="30613"/>
    <cellStyle name="Normal 61 14" xfId="2965"/>
    <cellStyle name="Normal 61 14 2" xfId="30695"/>
    <cellStyle name="Normal 61 15" xfId="2966"/>
    <cellStyle name="Normal 61 15 2" xfId="30777"/>
    <cellStyle name="Normal 61 16" xfId="2967"/>
    <cellStyle name="Normal 61 16 2" xfId="30700"/>
    <cellStyle name="Normal 61 17" xfId="2968"/>
    <cellStyle name="Normal 61 17 2" xfId="30939"/>
    <cellStyle name="Normal 61 18" xfId="2969"/>
    <cellStyle name="Normal 61 18 2" xfId="30943"/>
    <cellStyle name="Normal 61 19" xfId="2970"/>
    <cellStyle name="Normal 61 19 2" xfId="31190"/>
    <cellStyle name="Normal 61 2" xfId="2971"/>
    <cellStyle name="Normal 61 2 2" xfId="29784"/>
    <cellStyle name="Normal 61 20" xfId="2972"/>
    <cellStyle name="Normal 61 20 2" xfId="31177"/>
    <cellStyle name="Normal 61 21" xfId="2973"/>
    <cellStyle name="Normal 61 21 2" xfId="31301"/>
    <cellStyle name="Normal 61 22" xfId="2974"/>
    <cellStyle name="Normal 61 22 2" xfId="31430"/>
    <cellStyle name="Normal 61 23" xfId="2975"/>
    <cellStyle name="Normal 61 23 2" xfId="31435"/>
    <cellStyle name="Normal 61 24" xfId="2976"/>
    <cellStyle name="Normal 61 24 2" xfId="31603"/>
    <cellStyle name="Normal 61 25" xfId="2977"/>
    <cellStyle name="Normal 61 25 2" xfId="31549"/>
    <cellStyle name="Normal 61 26" xfId="2978"/>
    <cellStyle name="Normal 61 26 2" xfId="31680"/>
    <cellStyle name="Normal 61 27" xfId="2979"/>
    <cellStyle name="Normal 61 27 2" xfId="31762"/>
    <cellStyle name="Normal 61 28" xfId="2980"/>
    <cellStyle name="Normal 61 28 2" xfId="31843"/>
    <cellStyle name="Normal 61 29" xfId="2981"/>
    <cellStyle name="Normal 61 29 2" xfId="32010"/>
    <cellStyle name="Normal 61 3" xfId="2982"/>
    <cellStyle name="Normal 61 3 2" xfId="29877"/>
    <cellStyle name="Normal 61 30" xfId="2983"/>
    <cellStyle name="Normal 61 30 2" xfId="32080"/>
    <cellStyle name="Normal 61 31" xfId="2984"/>
    <cellStyle name="Normal 61 31 2" xfId="32163"/>
    <cellStyle name="Normal 61 32" xfId="2985"/>
    <cellStyle name="Normal 61 33" xfId="2986"/>
    <cellStyle name="Normal 61 33 2" xfId="32357"/>
    <cellStyle name="Normal 61 34" xfId="2987"/>
    <cellStyle name="Normal 61 34 2" xfId="32246"/>
    <cellStyle name="Normal 61 35" xfId="2988"/>
    <cellStyle name="Normal 61 35 2" xfId="32591"/>
    <cellStyle name="Normal 61 36" xfId="2989"/>
    <cellStyle name="Normal 61 36 2" xfId="32494"/>
    <cellStyle name="Normal 61 37" xfId="2990"/>
    <cellStyle name="Normal 61 37 2" xfId="32655"/>
    <cellStyle name="Normal 61 38" xfId="2991"/>
    <cellStyle name="Normal 61 38 2" xfId="32736"/>
    <cellStyle name="Normal 61 39" xfId="2992"/>
    <cellStyle name="Normal 61 39 2" xfId="32810"/>
    <cellStyle name="Normal 61 4" xfId="2993"/>
    <cellStyle name="Normal 61 4 2" xfId="29960"/>
    <cellStyle name="Normal 61 40" xfId="2994"/>
    <cellStyle name="Normal 61 40 2" xfId="32882"/>
    <cellStyle name="Normal 61 41" xfId="2995"/>
    <cellStyle name="Normal 61 42" xfId="29698"/>
    <cellStyle name="Normal 61 5" xfId="2996"/>
    <cellStyle name="Normal 61 5 2" xfId="30042"/>
    <cellStyle name="Normal 61 6" xfId="2997"/>
    <cellStyle name="Normal 61 6 2" xfId="30126"/>
    <cellStyle name="Normal 61 7" xfId="2998"/>
    <cellStyle name="Normal 61 7 2" xfId="30113"/>
    <cellStyle name="Normal 61 8" xfId="2999"/>
    <cellStyle name="Normal 61 8 2" xfId="30203"/>
    <cellStyle name="Normal 61 9" xfId="3000"/>
    <cellStyle name="Normal 61 9 2" xfId="30372"/>
    <cellStyle name="Normal 62" xfId="3001"/>
    <cellStyle name="Normal 62 10" xfId="3002"/>
    <cellStyle name="Normal 62 10 2" xfId="30359"/>
    <cellStyle name="Normal 62 11" xfId="3003"/>
    <cellStyle name="Normal 62 11 2" xfId="30363"/>
    <cellStyle name="Normal 62 12" xfId="3004"/>
    <cellStyle name="Normal 62 12 2" xfId="30208"/>
    <cellStyle name="Normal 62 13" xfId="3005"/>
    <cellStyle name="Normal 62 13 2" xfId="30454"/>
    <cellStyle name="Normal 62 14" xfId="3006"/>
    <cellStyle name="Normal 62 14 2" xfId="30536"/>
    <cellStyle name="Normal 62 15" xfId="3007"/>
    <cellStyle name="Normal 62 15 2" xfId="30618"/>
    <cellStyle name="Normal 62 16" xfId="3008"/>
    <cellStyle name="Normal 62 16 2" xfId="30946"/>
    <cellStyle name="Normal 62 17" xfId="3009"/>
    <cellStyle name="Normal 62 17 2" xfId="30940"/>
    <cellStyle name="Normal 62 18" xfId="3010"/>
    <cellStyle name="Normal 62 18 2" xfId="31107"/>
    <cellStyle name="Normal 62 19" xfId="3011"/>
    <cellStyle name="Normal 62 19 2" xfId="31191"/>
    <cellStyle name="Normal 62 2" xfId="3012"/>
    <cellStyle name="Normal 62 2 2" xfId="29785"/>
    <cellStyle name="Normal 62 20" xfId="3013"/>
    <cellStyle name="Normal 62 20 2" xfId="31178"/>
    <cellStyle name="Normal 62 21" xfId="3014"/>
    <cellStyle name="Normal 62 21 2" xfId="31306"/>
    <cellStyle name="Normal 62 22" xfId="3015"/>
    <cellStyle name="Normal 62 22 2" xfId="31437"/>
    <cellStyle name="Normal 62 23" xfId="3016"/>
    <cellStyle name="Normal 62 23 2" xfId="31382"/>
    <cellStyle name="Normal 62 24" xfId="3017"/>
    <cellStyle name="Normal 62 24 2" xfId="31604"/>
    <cellStyle name="Normal 62 25" xfId="3018"/>
    <cellStyle name="Normal 62 25 2" xfId="31548"/>
    <cellStyle name="Normal 62 26" xfId="3019"/>
    <cellStyle name="Normal 62 26 2" xfId="31544"/>
    <cellStyle name="Normal 62 27" xfId="3020"/>
    <cellStyle name="Normal 62 27 2" xfId="31542"/>
    <cellStyle name="Normal 62 28" xfId="3021"/>
    <cellStyle name="Normal 62 28 2" xfId="31685"/>
    <cellStyle name="Normal 62 29" xfId="3022"/>
    <cellStyle name="Normal 62 29 2" xfId="32011"/>
    <cellStyle name="Normal 62 3" xfId="3023"/>
    <cellStyle name="Normal 62 3 2" xfId="29878"/>
    <cellStyle name="Normal 62 30" xfId="3024"/>
    <cellStyle name="Normal 62 30 2" xfId="31954"/>
    <cellStyle name="Normal 62 31" xfId="3025"/>
    <cellStyle name="Normal 62 31 2" xfId="32164"/>
    <cellStyle name="Normal 62 32" xfId="3026"/>
    <cellStyle name="Normal 62 33" xfId="3027"/>
    <cellStyle name="Normal 62 33 2" xfId="32358"/>
    <cellStyle name="Normal 62 34" xfId="3028"/>
    <cellStyle name="Normal 62 34 2" xfId="32245"/>
    <cellStyle name="Normal 62 35" xfId="3029"/>
    <cellStyle name="Normal 62 35 2" xfId="32547"/>
    <cellStyle name="Normal 62 36" xfId="3030"/>
    <cellStyle name="Normal 62 36 2" xfId="32240"/>
    <cellStyle name="Normal 62 37" xfId="3031"/>
    <cellStyle name="Normal 62 37 2" xfId="32656"/>
    <cellStyle name="Normal 62 38" xfId="3032"/>
    <cellStyle name="Normal 62 38 2" xfId="32737"/>
    <cellStyle name="Normal 62 39" xfId="3033"/>
    <cellStyle name="Normal 62 39 2" xfId="32811"/>
    <cellStyle name="Normal 62 4" xfId="3034"/>
    <cellStyle name="Normal 62 4 2" xfId="29961"/>
    <cellStyle name="Normal 62 40" xfId="3035"/>
    <cellStyle name="Normal 62 40 2" xfId="32883"/>
    <cellStyle name="Normal 62 41" xfId="3036"/>
    <cellStyle name="Normal 62 42" xfId="29699"/>
    <cellStyle name="Normal 62 5" xfId="3037"/>
    <cellStyle name="Normal 62 5 2" xfId="30043"/>
    <cellStyle name="Normal 62 6" xfId="3038"/>
    <cellStyle name="Normal 62 6 2" xfId="30127"/>
    <cellStyle name="Normal 62 7" xfId="3039"/>
    <cellStyle name="Normal 62 7 2" xfId="30114"/>
    <cellStyle name="Normal 62 8" xfId="3040"/>
    <cellStyle name="Normal 62 8 2" xfId="30118"/>
    <cellStyle name="Normal 62 9" xfId="3041"/>
    <cellStyle name="Normal 62 9 2" xfId="30373"/>
    <cellStyle name="Normal 63" xfId="3042"/>
    <cellStyle name="Normal 63 10" xfId="3043"/>
    <cellStyle name="Normal 63 10 2" xfId="30455"/>
    <cellStyle name="Normal 63 11" xfId="3044"/>
    <cellStyle name="Normal 63 11 2" xfId="30537"/>
    <cellStyle name="Normal 63 12" xfId="3045"/>
    <cellStyle name="Normal 63 12 2" xfId="30619"/>
    <cellStyle name="Normal 63 13" xfId="3046"/>
    <cellStyle name="Normal 63 13 2" xfId="30701"/>
    <cellStyle name="Normal 63 14" xfId="3047"/>
    <cellStyle name="Normal 63 14 2" xfId="30783"/>
    <cellStyle name="Normal 63 15" xfId="3048"/>
    <cellStyle name="Normal 63 15 2" xfId="30864"/>
    <cellStyle name="Normal 63 16" xfId="3049"/>
    <cellStyle name="Normal 63 16 2" xfId="30860"/>
    <cellStyle name="Normal 63 17" xfId="3050"/>
    <cellStyle name="Normal 63 17 2" xfId="31028"/>
    <cellStyle name="Normal 63 18" xfId="3051"/>
    <cellStyle name="Normal 63 18 2" xfId="31024"/>
    <cellStyle name="Normal 63 19" xfId="3052"/>
    <cellStyle name="Normal 63 19 2" xfId="31192"/>
    <cellStyle name="Normal 63 2" xfId="3053"/>
    <cellStyle name="Normal 63 2 2" xfId="29786"/>
    <cellStyle name="Normal 63 20" xfId="3054"/>
    <cellStyle name="Normal 63 20 2" xfId="31265"/>
    <cellStyle name="Normal 63 21" xfId="3055"/>
    <cellStyle name="Normal 63 21 2" xfId="31364"/>
    <cellStyle name="Normal 63 22" xfId="3056"/>
    <cellStyle name="Normal 63 22 2" xfId="31438"/>
    <cellStyle name="Normal 63 23" xfId="3057"/>
    <cellStyle name="Normal 63 23 2" xfId="31507"/>
    <cellStyle name="Normal 63 24" xfId="3058"/>
    <cellStyle name="Normal 63 24 2" xfId="31605"/>
    <cellStyle name="Normal 63 25" xfId="3059"/>
    <cellStyle name="Normal 63 25 2" xfId="31686"/>
    <cellStyle name="Normal 63 26" xfId="3060"/>
    <cellStyle name="Normal 63 26 2" xfId="31767"/>
    <cellStyle name="Normal 63 27" xfId="3061"/>
    <cellStyle name="Normal 63 27 2" xfId="31848"/>
    <cellStyle name="Normal 63 28" xfId="3062"/>
    <cellStyle name="Normal 63 28 2" xfId="31918"/>
    <cellStyle name="Normal 63 29" xfId="3063"/>
    <cellStyle name="Normal 63 29 2" xfId="32012"/>
    <cellStyle name="Normal 63 3" xfId="3064"/>
    <cellStyle name="Normal 63 3 2" xfId="29879"/>
    <cellStyle name="Normal 63 30" xfId="3065"/>
    <cellStyle name="Normal 63 30 2" xfId="31953"/>
    <cellStyle name="Normal 63 31" xfId="3066"/>
    <cellStyle name="Normal 63 31 2" xfId="32165"/>
    <cellStyle name="Normal 63 32" xfId="3067"/>
    <cellStyle name="Normal 63 33" xfId="3068"/>
    <cellStyle name="Normal 63 33 2" xfId="32359"/>
    <cellStyle name="Normal 63 34" xfId="3069"/>
    <cellStyle name="Normal 63 34 2" xfId="32244"/>
    <cellStyle name="Normal 63 35" xfId="3070"/>
    <cellStyle name="Normal 63 35 2" xfId="32506"/>
    <cellStyle name="Normal 63 36" xfId="3071"/>
    <cellStyle name="Normal 63 36 2" xfId="32565"/>
    <cellStyle name="Normal 63 37" xfId="3072"/>
    <cellStyle name="Normal 63 37 2" xfId="32657"/>
    <cellStyle name="Normal 63 38" xfId="3073"/>
    <cellStyle name="Normal 63 38 2" xfId="32738"/>
    <cellStyle name="Normal 63 39" xfId="3074"/>
    <cellStyle name="Normal 63 39 2" xfId="32812"/>
    <cellStyle name="Normal 63 4" xfId="3075"/>
    <cellStyle name="Normal 63 4 2" xfId="29962"/>
    <cellStyle name="Normal 63 40" xfId="3076"/>
    <cellStyle name="Normal 63 40 2" xfId="32884"/>
    <cellStyle name="Normal 63 41" xfId="3077"/>
    <cellStyle name="Normal 63 42" xfId="29700"/>
    <cellStyle name="Normal 63 5" xfId="3078"/>
    <cellStyle name="Normal 63 5 2" xfId="30044"/>
    <cellStyle name="Normal 63 6" xfId="3079"/>
    <cellStyle name="Normal 63 6 2" xfId="30128"/>
    <cellStyle name="Normal 63 7" xfId="3080"/>
    <cellStyle name="Normal 63 7 2" xfId="30209"/>
    <cellStyle name="Normal 63 8" xfId="3081"/>
    <cellStyle name="Normal 63 8 2" xfId="30289"/>
    <cellStyle name="Normal 63 9" xfId="3082"/>
    <cellStyle name="Normal 63 9 2" xfId="30374"/>
    <cellStyle name="Normal 64" xfId="3083"/>
    <cellStyle name="Normal 64 10" xfId="3084"/>
    <cellStyle name="Normal 64 10 2" xfId="30360"/>
    <cellStyle name="Normal 64 11" xfId="3085"/>
    <cellStyle name="Normal 64 11 2" xfId="30450"/>
    <cellStyle name="Normal 64 12" xfId="3086"/>
    <cellStyle name="Normal 64 12 2" xfId="30532"/>
    <cellStyle name="Normal 64 13" xfId="3087"/>
    <cellStyle name="Normal 64 13 2" xfId="30614"/>
    <cellStyle name="Normal 64 14" xfId="3088"/>
    <cellStyle name="Normal 64 14 2" xfId="30696"/>
    <cellStyle name="Normal 64 15" xfId="3089"/>
    <cellStyle name="Normal 64 15 2" xfId="30778"/>
    <cellStyle name="Normal 64 16" xfId="3090"/>
    <cellStyle name="Normal 64 16 2" xfId="30861"/>
    <cellStyle name="Normal 64 17" xfId="3091"/>
    <cellStyle name="Normal 64 17 2" xfId="30782"/>
    <cellStyle name="Normal 64 18" xfId="3092"/>
    <cellStyle name="Normal 64 18 2" xfId="31025"/>
    <cellStyle name="Normal 64 19" xfId="3093"/>
    <cellStyle name="Normal 64 19 2" xfId="31193"/>
    <cellStyle name="Normal 64 2" xfId="3094"/>
    <cellStyle name="Normal 64 2 2" xfId="29787"/>
    <cellStyle name="Normal 64 20" xfId="3095"/>
    <cellStyle name="Normal 64 20 2" xfId="31179"/>
    <cellStyle name="Normal 64 21" xfId="3096"/>
    <cellStyle name="Normal 64 21 2" xfId="31348"/>
    <cellStyle name="Normal 64 22" xfId="3097"/>
    <cellStyle name="Normal 64 22 2" xfId="31439"/>
    <cellStyle name="Normal 64 23" xfId="3098"/>
    <cellStyle name="Normal 64 23 2" xfId="31424"/>
    <cellStyle name="Normal 64 24" xfId="3099"/>
    <cellStyle name="Normal 64 24 2" xfId="31606"/>
    <cellStyle name="Normal 64 25" xfId="3100"/>
    <cellStyle name="Normal 64 25 2" xfId="31547"/>
    <cellStyle name="Normal 64 26" xfId="3101"/>
    <cellStyle name="Normal 64 26 2" xfId="31681"/>
    <cellStyle name="Normal 64 27" xfId="3102"/>
    <cellStyle name="Normal 64 27 2" xfId="31763"/>
    <cellStyle name="Normal 64 28" xfId="3103"/>
    <cellStyle name="Normal 64 28 2" xfId="31844"/>
    <cellStyle name="Normal 64 29" xfId="3104"/>
    <cellStyle name="Normal 64 29 2" xfId="32013"/>
    <cellStyle name="Normal 64 3" xfId="3105"/>
    <cellStyle name="Normal 64 3 2" xfId="29880"/>
    <cellStyle name="Normal 64 30" xfId="3106"/>
    <cellStyle name="Normal 64 30 2" xfId="32084"/>
    <cellStyle name="Normal 64 31" xfId="3107"/>
    <cellStyle name="Normal 64 31 2" xfId="32166"/>
    <cellStyle name="Normal 64 32" xfId="3108"/>
    <cellStyle name="Normal 64 33" xfId="3109"/>
    <cellStyle name="Normal 64 33 2" xfId="32360"/>
    <cellStyle name="Normal 64 34" xfId="3110"/>
    <cellStyle name="Normal 64 34 2" xfId="32441"/>
    <cellStyle name="Normal 64 35" xfId="3111"/>
    <cellStyle name="Normal 64 35 2" xfId="32427"/>
    <cellStyle name="Normal 64 36" xfId="3112"/>
    <cellStyle name="Normal 64 36 2" xfId="32570"/>
    <cellStyle name="Normal 64 37" xfId="3113"/>
    <cellStyle name="Normal 64 37 2" xfId="32658"/>
    <cellStyle name="Normal 64 38" xfId="3114"/>
    <cellStyle name="Normal 64 38 2" xfId="32739"/>
    <cellStyle name="Normal 64 39" xfId="3115"/>
    <cellStyle name="Normal 64 39 2" xfId="32813"/>
    <cellStyle name="Normal 64 4" xfId="3116"/>
    <cellStyle name="Normal 64 4 2" xfId="29963"/>
    <cellStyle name="Normal 64 40" xfId="3117"/>
    <cellStyle name="Normal 64 40 2" xfId="32885"/>
    <cellStyle name="Normal 64 41" xfId="3118"/>
    <cellStyle name="Normal 64 42" xfId="29701"/>
    <cellStyle name="Normal 64 5" xfId="3119"/>
    <cellStyle name="Normal 64 5 2" xfId="30045"/>
    <cellStyle name="Normal 64 6" xfId="3120"/>
    <cellStyle name="Normal 64 6 2" xfId="30129"/>
    <cellStyle name="Normal 64 7" xfId="3121"/>
    <cellStyle name="Normal 64 7 2" xfId="30115"/>
    <cellStyle name="Normal 64 8" xfId="3122"/>
    <cellStyle name="Normal 64 8 2" xfId="30204"/>
    <cellStyle name="Normal 64 9" xfId="3123"/>
    <cellStyle name="Normal 64 9 2" xfId="30375"/>
    <cellStyle name="Normal 65" xfId="3124"/>
    <cellStyle name="Normal 65 10" xfId="3125"/>
    <cellStyle name="Normal 65 10 2" xfId="30361"/>
    <cellStyle name="Normal 65 11" xfId="3126"/>
    <cellStyle name="Normal 65 11 2" xfId="30451"/>
    <cellStyle name="Normal 65 12" xfId="3127"/>
    <cellStyle name="Normal 65 12 2" xfId="30533"/>
    <cellStyle name="Normal 65 13" xfId="3128"/>
    <cellStyle name="Normal 65 13 2" xfId="30615"/>
    <cellStyle name="Normal 65 14" xfId="3129"/>
    <cellStyle name="Normal 65 14 2" xfId="30697"/>
    <cellStyle name="Normal 65 15" xfId="3130"/>
    <cellStyle name="Normal 65 15 2" xfId="30779"/>
    <cellStyle name="Normal 65 16" xfId="3131"/>
    <cellStyle name="Normal 65 16 2" xfId="30950"/>
    <cellStyle name="Normal 65 17" xfId="3132"/>
    <cellStyle name="Normal 65 17 2" xfId="30941"/>
    <cellStyle name="Normal 65 18" xfId="3133"/>
    <cellStyle name="Normal 65 18 2" xfId="31111"/>
    <cellStyle name="Normal 65 19" xfId="3134"/>
    <cellStyle name="Normal 65 19 2" xfId="31194"/>
    <cellStyle name="Normal 65 2" xfId="3135"/>
    <cellStyle name="Normal 65 2 2" xfId="29788"/>
    <cellStyle name="Normal 65 20" xfId="3136"/>
    <cellStyle name="Normal 65 20 2" xfId="31180"/>
    <cellStyle name="Normal 65 21" xfId="3137"/>
    <cellStyle name="Normal 65 21 2" xfId="31349"/>
    <cellStyle name="Normal 65 22" xfId="3138"/>
    <cellStyle name="Normal 65 22 2" xfId="31440"/>
    <cellStyle name="Normal 65 23" xfId="3139"/>
    <cellStyle name="Normal 65 23 2" xfId="31425"/>
    <cellStyle name="Normal 65 24" xfId="3140"/>
    <cellStyle name="Normal 65 24 2" xfId="31607"/>
    <cellStyle name="Normal 65 25" xfId="3141"/>
    <cellStyle name="Normal 65 25 2" xfId="31546"/>
    <cellStyle name="Normal 65 26" xfId="3142"/>
    <cellStyle name="Normal 65 26 2" xfId="31682"/>
    <cellStyle name="Normal 65 27" xfId="3143"/>
    <cellStyle name="Normal 65 27 2" xfId="31764"/>
    <cellStyle name="Normal 65 28" xfId="3144"/>
    <cellStyle name="Normal 65 28 2" xfId="31845"/>
    <cellStyle name="Normal 65 29" xfId="3145"/>
    <cellStyle name="Normal 65 29 2" xfId="32014"/>
    <cellStyle name="Normal 65 3" xfId="3146"/>
    <cellStyle name="Normal 65 3 2" xfId="29881"/>
    <cellStyle name="Normal 65 30" xfId="3147"/>
    <cellStyle name="Normal 65 30 2" xfId="32085"/>
    <cellStyle name="Normal 65 31" xfId="3148"/>
    <cellStyle name="Normal 65 31 2" xfId="32167"/>
    <cellStyle name="Normal 65 32" xfId="3149"/>
    <cellStyle name="Normal 65 33" xfId="3150"/>
    <cellStyle name="Normal 65 33 2" xfId="32361"/>
    <cellStyle name="Normal 65 34" xfId="3151"/>
    <cellStyle name="Normal 65 34 2" xfId="32442"/>
    <cellStyle name="Normal 65 35" xfId="3152"/>
    <cellStyle name="Normal 65 35 2" xfId="32575"/>
    <cellStyle name="Normal 65 36" xfId="3153"/>
    <cellStyle name="Normal 65 36 2" xfId="32306"/>
    <cellStyle name="Normal 65 37" xfId="3154"/>
    <cellStyle name="Normal 65 37 2" xfId="32659"/>
    <cellStyle name="Normal 65 38" xfId="3155"/>
    <cellStyle name="Normal 65 38 2" xfId="32740"/>
    <cellStyle name="Normal 65 39" xfId="3156"/>
    <cellStyle name="Normal 65 39 2" xfId="32814"/>
    <cellStyle name="Normal 65 4" xfId="3157"/>
    <cellStyle name="Normal 65 4 2" xfId="29964"/>
    <cellStyle name="Normal 65 40" xfId="3158"/>
    <cellStyle name="Normal 65 40 2" xfId="32886"/>
    <cellStyle name="Normal 65 41" xfId="3159"/>
    <cellStyle name="Normal 65 42" xfId="29702"/>
    <cellStyle name="Normal 65 5" xfId="3160"/>
    <cellStyle name="Normal 65 5 2" xfId="30046"/>
    <cellStyle name="Normal 65 6" xfId="3161"/>
    <cellStyle name="Normal 65 6 2" xfId="30130"/>
    <cellStyle name="Normal 65 7" xfId="3162"/>
    <cellStyle name="Normal 65 7 2" xfId="30116"/>
    <cellStyle name="Normal 65 8" xfId="3163"/>
    <cellStyle name="Normal 65 8 2" xfId="30205"/>
    <cellStyle name="Normal 65 9" xfId="3164"/>
    <cellStyle name="Normal 65 9 2" xfId="30376"/>
    <cellStyle name="Normal 66" xfId="3165"/>
    <cellStyle name="Normal 66 10" xfId="3166"/>
    <cellStyle name="Normal 66 10 2" xfId="30459"/>
    <cellStyle name="Normal 66 11" xfId="3167"/>
    <cellStyle name="Normal 66 11 2" xfId="30541"/>
    <cellStyle name="Normal 66 12" xfId="3168"/>
    <cellStyle name="Normal 66 12 2" xfId="30623"/>
    <cellStyle name="Normal 66 13" xfId="3169"/>
    <cellStyle name="Normal 66 13 2" xfId="30705"/>
    <cellStyle name="Normal 66 14" xfId="3170"/>
    <cellStyle name="Normal 66 14 2" xfId="30787"/>
    <cellStyle name="Normal 66 15" xfId="3171"/>
    <cellStyle name="Normal 66 15 2" xfId="30868"/>
    <cellStyle name="Normal 66 16" xfId="3172"/>
    <cellStyle name="Normal 66 16 2" xfId="30951"/>
    <cellStyle name="Normal 66 17" xfId="3173"/>
    <cellStyle name="Normal 66 17 2" xfId="31032"/>
    <cellStyle name="Normal 66 18" xfId="3174"/>
    <cellStyle name="Normal 66 18 2" xfId="31112"/>
    <cellStyle name="Normal 66 19" xfId="3175"/>
    <cellStyle name="Normal 66 19 2" xfId="31195"/>
    <cellStyle name="Normal 66 2" xfId="3176"/>
    <cellStyle name="Normal 66 2 2" xfId="29789"/>
    <cellStyle name="Normal 66 20" xfId="3177"/>
    <cellStyle name="Normal 66 20 2" xfId="31269"/>
    <cellStyle name="Normal 66 21" xfId="3178"/>
    <cellStyle name="Normal 66 21 2" xfId="31367"/>
    <cellStyle name="Normal 66 22" xfId="3179"/>
    <cellStyle name="Normal 66 22 2" xfId="31441"/>
    <cellStyle name="Normal 66 23" xfId="3180"/>
    <cellStyle name="Normal 66 23 2" xfId="31511"/>
    <cellStyle name="Normal 66 24" xfId="3181"/>
    <cellStyle name="Normal 66 24 2" xfId="31608"/>
    <cellStyle name="Normal 66 25" xfId="3182"/>
    <cellStyle name="Normal 66 25 2" xfId="31690"/>
    <cellStyle name="Normal 66 26" xfId="3183"/>
    <cellStyle name="Normal 66 26 2" xfId="31771"/>
    <cellStyle name="Normal 66 27" xfId="3184"/>
    <cellStyle name="Normal 66 27 2" xfId="31852"/>
    <cellStyle name="Normal 66 28" xfId="3185"/>
    <cellStyle name="Normal 66 28 2" xfId="31922"/>
    <cellStyle name="Normal 66 29" xfId="3186"/>
    <cellStyle name="Normal 66 29 2" xfId="32015"/>
    <cellStyle name="Normal 66 3" xfId="3187"/>
    <cellStyle name="Normal 66 3 2" xfId="29882"/>
    <cellStyle name="Normal 66 30" xfId="3188"/>
    <cellStyle name="Normal 66 30 2" xfId="32086"/>
    <cellStyle name="Normal 66 31" xfId="3189"/>
    <cellStyle name="Normal 66 31 2" xfId="32168"/>
    <cellStyle name="Normal 66 32" xfId="3190"/>
    <cellStyle name="Normal 66 33" xfId="3191"/>
    <cellStyle name="Normal 66 33 2" xfId="32362"/>
    <cellStyle name="Normal 66 34" xfId="3192"/>
    <cellStyle name="Normal 66 34 2" xfId="32443"/>
    <cellStyle name="Normal 66 35" xfId="3193"/>
    <cellStyle name="Normal 66 35 2" xfId="32532"/>
    <cellStyle name="Normal 66 36" xfId="3194"/>
    <cellStyle name="Normal 66 36 2" xfId="32521"/>
    <cellStyle name="Normal 66 37" xfId="3195"/>
    <cellStyle name="Normal 66 37 2" xfId="32660"/>
    <cellStyle name="Normal 66 38" xfId="3196"/>
    <cellStyle name="Normal 66 38 2" xfId="32741"/>
    <cellStyle name="Normal 66 39" xfId="3197"/>
    <cellStyle name="Normal 66 39 2" xfId="32815"/>
    <cellStyle name="Normal 66 4" xfId="3198"/>
    <cellStyle name="Normal 66 4 2" xfId="29965"/>
    <cellStyle name="Normal 66 40" xfId="3199"/>
    <cellStyle name="Normal 66 40 2" xfId="32887"/>
    <cellStyle name="Normal 66 41" xfId="3200"/>
    <cellStyle name="Normal 66 42" xfId="29703"/>
    <cellStyle name="Normal 66 5" xfId="3201"/>
    <cellStyle name="Normal 66 5 2" xfId="30047"/>
    <cellStyle name="Normal 66 6" xfId="3202"/>
    <cellStyle name="Normal 66 6 2" xfId="30131"/>
    <cellStyle name="Normal 66 7" xfId="3203"/>
    <cellStyle name="Normal 66 7 2" xfId="30213"/>
    <cellStyle name="Normal 66 8" xfId="3204"/>
    <cellStyle name="Normal 66 8 2" xfId="30293"/>
    <cellStyle name="Normal 66 9" xfId="3205"/>
    <cellStyle name="Normal 66 9 2" xfId="30377"/>
    <cellStyle name="Normal 67" xfId="3206"/>
    <cellStyle name="Normal 67 10" xfId="3207"/>
    <cellStyle name="Normal 67 10 2" xfId="30460"/>
    <cellStyle name="Normal 67 11" xfId="3208"/>
    <cellStyle name="Normal 67 11 2" xfId="30542"/>
    <cellStyle name="Normal 67 12" xfId="3209"/>
    <cellStyle name="Normal 67 12 2" xfId="30624"/>
    <cellStyle name="Normal 67 13" xfId="3210"/>
    <cellStyle name="Normal 67 13 2" xfId="30706"/>
    <cellStyle name="Normal 67 14" xfId="3211"/>
    <cellStyle name="Normal 67 14 2" xfId="30788"/>
    <cellStyle name="Normal 67 15" xfId="3212"/>
    <cellStyle name="Normal 67 15 2" xfId="30869"/>
    <cellStyle name="Normal 67 16" xfId="3213"/>
    <cellStyle name="Normal 67 16 2" xfId="30952"/>
    <cellStyle name="Normal 67 17" xfId="3214"/>
    <cellStyle name="Normal 67 17 2" xfId="31033"/>
    <cellStyle name="Normal 67 18" xfId="3215"/>
    <cellStyle name="Normal 67 18 2" xfId="31113"/>
    <cellStyle name="Normal 67 19" xfId="3216"/>
    <cellStyle name="Normal 67 19 2" xfId="31196"/>
    <cellStyle name="Normal 67 2" xfId="3217"/>
    <cellStyle name="Normal 67 2 2" xfId="29790"/>
    <cellStyle name="Normal 67 20" xfId="3218"/>
    <cellStyle name="Normal 67 20 2" xfId="31270"/>
    <cellStyle name="Normal 67 21" xfId="3219"/>
    <cellStyle name="Normal 67 21 2" xfId="31370"/>
    <cellStyle name="Normal 67 22" xfId="3220"/>
    <cellStyle name="Normal 67 22 2" xfId="31442"/>
    <cellStyle name="Normal 67 23" xfId="3221"/>
    <cellStyle name="Normal 67 23 2" xfId="31512"/>
    <cellStyle name="Normal 67 24" xfId="3222"/>
    <cellStyle name="Normal 67 24 2" xfId="31609"/>
    <cellStyle name="Normal 67 25" xfId="3223"/>
    <cellStyle name="Normal 67 25 2" xfId="31691"/>
    <cellStyle name="Normal 67 26" xfId="3224"/>
    <cellStyle name="Normal 67 26 2" xfId="31772"/>
    <cellStyle name="Normal 67 27" xfId="3225"/>
    <cellStyle name="Normal 67 27 2" xfId="31853"/>
    <cellStyle name="Normal 67 28" xfId="3226"/>
    <cellStyle name="Normal 67 28 2" xfId="31923"/>
    <cellStyle name="Normal 67 29" xfId="3227"/>
    <cellStyle name="Normal 67 29 2" xfId="32016"/>
    <cellStyle name="Normal 67 3" xfId="3228"/>
    <cellStyle name="Normal 67 3 2" xfId="29883"/>
    <cellStyle name="Normal 67 30" xfId="3229"/>
    <cellStyle name="Normal 67 30 2" xfId="32087"/>
    <cellStyle name="Normal 67 31" xfId="3230"/>
    <cellStyle name="Normal 67 31 2" xfId="32169"/>
    <cellStyle name="Normal 67 32" xfId="3231"/>
    <cellStyle name="Normal 67 33" xfId="3232"/>
    <cellStyle name="Normal 67 33 2" xfId="32363"/>
    <cellStyle name="Normal 67 34" xfId="3233"/>
    <cellStyle name="Normal 67 34 2" xfId="32444"/>
    <cellStyle name="Normal 67 35" xfId="3234"/>
    <cellStyle name="Normal 67 35 2" xfId="32486"/>
    <cellStyle name="Normal 67 36" xfId="3235"/>
    <cellStyle name="Normal 67 36 2" xfId="32554"/>
    <cellStyle name="Normal 67 37" xfId="3236"/>
    <cellStyle name="Normal 67 37 2" xfId="32661"/>
    <cellStyle name="Normal 67 38" xfId="3237"/>
    <cellStyle name="Normal 67 38 2" xfId="32742"/>
    <cellStyle name="Normal 67 39" xfId="3238"/>
    <cellStyle name="Normal 67 39 2" xfId="32816"/>
    <cellStyle name="Normal 67 4" xfId="3239"/>
    <cellStyle name="Normal 67 4 2" xfId="29966"/>
    <cellStyle name="Normal 67 40" xfId="3240"/>
    <cellStyle name="Normal 67 40 2" xfId="32888"/>
    <cellStyle name="Normal 67 41" xfId="3241"/>
    <cellStyle name="Normal 67 42" xfId="29704"/>
    <cellStyle name="Normal 67 5" xfId="3242"/>
    <cellStyle name="Normal 67 5 2" xfId="30048"/>
    <cellStyle name="Normal 67 6" xfId="3243"/>
    <cellStyle name="Normal 67 6 2" xfId="30132"/>
    <cellStyle name="Normal 67 7" xfId="3244"/>
    <cellStyle name="Normal 67 7 2" xfId="30214"/>
    <cellStyle name="Normal 67 8" xfId="3245"/>
    <cellStyle name="Normal 67 8 2" xfId="30294"/>
    <cellStyle name="Normal 67 9" xfId="3246"/>
    <cellStyle name="Normal 67 9 2" xfId="30378"/>
    <cellStyle name="Normal 68" xfId="3247"/>
    <cellStyle name="Normal 68 10" xfId="3248"/>
    <cellStyle name="Normal 68 10 2" xfId="30461"/>
    <cellStyle name="Normal 68 11" xfId="3249"/>
    <cellStyle name="Normal 68 11 2" xfId="30543"/>
    <cellStyle name="Normal 68 12" xfId="3250"/>
    <cellStyle name="Normal 68 12 2" xfId="30625"/>
    <cellStyle name="Normal 68 13" xfId="3251"/>
    <cellStyle name="Normal 68 13 2" xfId="30707"/>
    <cellStyle name="Normal 68 14" xfId="3252"/>
    <cellStyle name="Normal 68 14 2" xfId="30789"/>
    <cellStyle name="Normal 68 15" xfId="3253"/>
    <cellStyle name="Normal 68 15 2" xfId="30870"/>
    <cellStyle name="Normal 68 16" xfId="3254"/>
    <cellStyle name="Normal 68 16 2" xfId="30953"/>
    <cellStyle name="Normal 68 17" xfId="3255"/>
    <cellStyle name="Normal 68 17 2" xfId="31034"/>
    <cellStyle name="Normal 68 18" xfId="3256"/>
    <cellStyle name="Normal 68 18 2" xfId="31114"/>
    <cellStyle name="Normal 68 19" xfId="3257"/>
    <cellStyle name="Normal 68 19 2" xfId="31197"/>
    <cellStyle name="Normal 68 2" xfId="3258"/>
    <cellStyle name="Normal 68 2 2" xfId="29791"/>
    <cellStyle name="Normal 68 20" xfId="3259"/>
    <cellStyle name="Normal 68 20 2" xfId="31271"/>
    <cellStyle name="Normal 68 21" xfId="3260"/>
    <cellStyle name="Normal 68 21 2" xfId="31365"/>
    <cellStyle name="Normal 68 22" xfId="3261"/>
    <cellStyle name="Normal 68 22 2" xfId="31443"/>
    <cellStyle name="Normal 68 23" xfId="3262"/>
    <cellStyle name="Normal 68 23 2" xfId="31513"/>
    <cellStyle name="Normal 68 24" xfId="3263"/>
    <cellStyle name="Normal 68 24 2" xfId="31610"/>
    <cellStyle name="Normal 68 25" xfId="3264"/>
    <cellStyle name="Normal 68 25 2" xfId="31692"/>
    <cellStyle name="Normal 68 26" xfId="3265"/>
    <cellStyle name="Normal 68 26 2" xfId="31773"/>
    <cellStyle name="Normal 68 27" xfId="3266"/>
    <cellStyle name="Normal 68 27 2" xfId="31854"/>
    <cellStyle name="Normal 68 28" xfId="3267"/>
    <cellStyle name="Normal 68 28 2" xfId="31924"/>
    <cellStyle name="Normal 68 29" xfId="3268"/>
    <cellStyle name="Normal 68 29 2" xfId="32017"/>
    <cellStyle name="Normal 68 3" xfId="3269"/>
    <cellStyle name="Normal 68 3 2" xfId="29884"/>
    <cellStyle name="Normal 68 30" xfId="3270"/>
    <cellStyle name="Normal 68 30 2" xfId="32088"/>
    <cellStyle name="Normal 68 31" xfId="3271"/>
    <cellStyle name="Normal 68 31 2" xfId="32170"/>
    <cellStyle name="Normal 68 32" xfId="3272"/>
    <cellStyle name="Normal 68 33" xfId="3273"/>
    <cellStyle name="Normal 68 33 2" xfId="32364"/>
    <cellStyle name="Normal 68 34" xfId="3274"/>
    <cellStyle name="Normal 68 34 2" xfId="32445"/>
    <cellStyle name="Normal 68 35" xfId="3275"/>
    <cellStyle name="Normal 68 35 2" xfId="32592"/>
    <cellStyle name="Normal 68 36" xfId="3276"/>
    <cellStyle name="Normal 68 36 2" xfId="32600"/>
    <cellStyle name="Normal 68 37" xfId="3277"/>
    <cellStyle name="Normal 68 37 2" xfId="32662"/>
    <cellStyle name="Normal 68 38" xfId="3278"/>
    <cellStyle name="Normal 68 38 2" xfId="32743"/>
    <cellStyle name="Normal 68 39" xfId="3279"/>
    <cellStyle name="Normal 68 39 2" xfId="32817"/>
    <cellStyle name="Normal 68 4" xfId="3280"/>
    <cellStyle name="Normal 68 4 2" xfId="29967"/>
    <cellStyle name="Normal 68 40" xfId="3281"/>
    <cellStyle name="Normal 68 40 2" xfId="32889"/>
    <cellStyle name="Normal 68 41" xfId="3282"/>
    <cellStyle name="Normal 68 42" xfId="29705"/>
    <cellStyle name="Normal 68 5" xfId="3283"/>
    <cellStyle name="Normal 68 5 2" xfId="30049"/>
    <cellStyle name="Normal 68 6" xfId="3284"/>
    <cellStyle name="Normal 68 6 2" xfId="30133"/>
    <cellStyle name="Normal 68 7" xfId="3285"/>
    <cellStyle name="Normal 68 7 2" xfId="30215"/>
    <cellStyle name="Normal 68 8" xfId="3286"/>
    <cellStyle name="Normal 68 8 2" xfId="30295"/>
    <cellStyle name="Normal 68 9" xfId="3287"/>
    <cellStyle name="Normal 68 9 2" xfId="30379"/>
    <cellStyle name="Normal 69" xfId="3288"/>
    <cellStyle name="Normal 69 10" xfId="3289"/>
    <cellStyle name="Normal 69 10 2" xfId="30462"/>
    <cellStyle name="Normal 69 11" xfId="3290"/>
    <cellStyle name="Normal 69 11 2" xfId="30544"/>
    <cellStyle name="Normal 69 12" xfId="3291"/>
    <cellStyle name="Normal 69 12 2" xfId="30626"/>
    <cellStyle name="Normal 69 13" xfId="3292"/>
    <cellStyle name="Normal 69 13 2" xfId="30708"/>
    <cellStyle name="Normal 69 14" xfId="3293"/>
    <cellStyle name="Normal 69 14 2" xfId="30790"/>
    <cellStyle name="Normal 69 15" xfId="3294"/>
    <cellStyle name="Normal 69 15 2" xfId="30871"/>
    <cellStyle name="Normal 69 16" xfId="3295"/>
    <cellStyle name="Normal 69 16 2" xfId="30954"/>
    <cellStyle name="Normal 69 17" xfId="3296"/>
    <cellStyle name="Normal 69 17 2" xfId="31035"/>
    <cellStyle name="Normal 69 18" xfId="3297"/>
    <cellStyle name="Normal 69 18 2" xfId="31115"/>
    <cellStyle name="Normal 69 19" xfId="3298"/>
    <cellStyle name="Normal 69 19 2" xfId="31198"/>
    <cellStyle name="Normal 69 2" xfId="3299"/>
    <cellStyle name="Normal 69 2 2" xfId="29792"/>
    <cellStyle name="Normal 69 20" xfId="3300"/>
    <cellStyle name="Normal 69 20 2" xfId="31272"/>
    <cellStyle name="Normal 69 21" xfId="3301"/>
    <cellStyle name="Normal 69 21 2" xfId="31318"/>
    <cellStyle name="Normal 69 22" xfId="3302"/>
    <cellStyle name="Normal 69 22 2" xfId="31444"/>
    <cellStyle name="Normal 69 23" xfId="3303"/>
    <cellStyle name="Normal 69 23 2" xfId="31514"/>
    <cellStyle name="Normal 69 24" xfId="3304"/>
    <cellStyle name="Normal 69 24 2" xfId="31611"/>
    <cellStyle name="Normal 69 25" xfId="3305"/>
    <cellStyle name="Normal 69 25 2" xfId="31693"/>
    <cellStyle name="Normal 69 26" xfId="3306"/>
    <cellStyle name="Normal 69 26 2" xfId="31774"/>
    <cellStyle name="Normal 69 27" xfId="3307"/>
    <cellStyle name="Normal 69 27 2" xfId="31855"/>
    <cellStyle name="Normal 69 28" xfId="3308"/>
    <cellStyle name="Normal 69 28 2" xfId="31925"/>
    <cellStyle name="Normal 69 29" xfId="3309"/>
    <cellStyle name="Normal 69 29 2" xfId="32018"/>
    <cellStyle name="Normal 69 3" xfId="3310"/>
    <cellStyle name="Normal 69 3 2" xfId="29885"/>
    <cellStyle name="Normal 69 30" xfId="3311"/>
    <cellStyle name="Normal 69 30 2" xfId="32089"/>
    <cellStyle name="Normal 69 31" xfId="3312"/>
    <cellStyle name="Normal 69 31 2" xfId="32171"/>
    <cellStyle name="Normal 69 32" xfId="3313"/>
    <cellStyle name="Normal 69 33" xfId="3314"/>
    <cellStyle name="Normal 69 33 2" xfId="32365"/>
    <cellStyle name="Normal 69 34" xfId="3315"/>
    <cellStyle name="Normal 69 34 2" xfId="32446"/>
    <cellStyle name="Normal 69 35" xfId="3316"/>
    <cellStyle name="Normal 69 35 2" xfId="32548"/>
    <cellStyle name="Normal 69 36" xfId="3317"/>
    <cellStyle name="Normal 69 36 2" xfId="32555"/>
    <cellStyle name="Normal 69 37" xfId="3318"/>
    <cellStyle name="Normal 69 37 2" xfId="32663"/>
    <cellStyle name="Normal 69 38" xfId="3319"/>
    <cellStyle name="Normal 69 38 2" xfId="32744"/>
    <cellStyle name="Normal 69 39" xfId="3320"/>
    <cellStyle name="Normal 69 39 2" xfId="32818"/>
    <cellStyle name="Normal 69 4" xfId="3321"/>
    <cellStyle name="Normal 69 4 2" xfId="29968"/>
    <cellStyle name="Normal 69 40" xfId="3322"/>
    <cellStyle name="Normal 69 40 2" xfId="32890"/>
    <cellStyle name="Normal 69 41" xfId="3323"/>
    <cellStyle name="Normal 69 42" xfId="29706"/>
    <cellStyle name="Normal 69 5" xfId="3324"/>
    <cellStyle name="Normal 69 5 2" xfId="30050"/>
    <cellStyle name="Normal 69 6" xfId="3325"/>
    <cellStyle name="Normal 69 6 2" xfId="30134"/>
    <cellStyle name="Normal 69 7" xfId="3326"/>
    <cellStyle name="Normal 69 7 2" xfId="30216"/>
    <cellStyle name="Normal 69 8" xfId="3327"/>
    <cellStyle name="Normal 69 8 2" xfId="30296"/>
    <cellStyle name="Normal 69 9" xfId="3328"/>
    <cellStyle name="Normal 69 9 2" xfId="30380"/>
    <cellStyle name="Normal 7" xfId="3329"/>
    <cellStyle name="Normal 7 10" xfId="3330"/>
    <cellStyle name="Normal 7 10 2" xfId="32697"/>
    <cellStyle name="Normal 7 11" xfId="3331"/>
    <cellStyle name="Normal 7 11 2" xfId="32852"/>
    <cellStyle name="Normal 7 12" xfId="3332"/>
    <cellStyle name="Normal 7 2" xfId="3333"/>
    <cellStyle name="Normal 7 2 10" xfId="3334"/>
    <cellStyle name="Normal 7 2 10 2" xfId="32913"/>
    <cellStyle name="Normal 7 2 2" xfId="3335"/>
    <cellStyle name="Normal 7 2 2 2" xfId="32236"/>
    <cellStyle name="Normal 7 2 3" xfId="3336"/>
    <cellStyle name="Normal 7 2 3 2" xfId="32415"/>
    <cellStyle name="Normal 7 2 4" xfId="3337"/>
    <cellStyle name="Normal 7 2 4 2" xfId="32469"/>
    <cellStyle name="Normal 7 2 5" xfId="3338"/>
    <cellStyle name="Normal 7 2 5 2" xfId="32509"/>
    <cellStyle name="Normal 7 2 6" xfId="3339"/>
    <cellStyle name="Normal 7 2 6 2" xfId="32480"/>
    <cellStyle name="Normal 7 2 7" xfId="3340"/>
    <cellStyle name="Normal 7 2 7 2" xfId="32689"/>
    <cellStyle name="Normal 7 2 8" xfId="3341"/>
    <cellStyle name="Normal 7 2 8 2" xfId="32772"/>
    <cellStyle name="Normal 7 2 9" xfId="3342"/>
    <cellStyle name="Normal 7 2 9 2" xfId="32843"/>
    <cellStyle name="Normal 7 3" xfId="3343"/>
    <cellStyle name="Normal 7 3 2" xfId="3344"/>
    <cellStyle name="Normal 7 3 3" xfId="3345"/>
    <cellStyle name="Normal 7 3 4" xfId="3346"/>
    <cellStyle name="Normal 7 3 5" xfId="3347"/>
    <cellStyle name="Normal 7 3 6" xfId="3348"/>
    <cellStyle name="Normal 7 3 7" xfId="3349"/>
    <cellStyle name="Normal 7 3 8" xfId="3350"/>
    <cellStyle name="Normal 7 3 9" xfId="3351"/>
    <cellStyle name="Normal 7 4" xfId="3352"/>
    <cellStyle name="Normal 7 4 10" xfId="32287"/>
    <cellStyle name="Normal 7 4 2" xfId="3353"/>
    <cellStyle name="Normal 7 4 3" xfId="3354"/>
    <cellStyle name="Normal 7 4 4" xfId="3355"/>
    <cellStyle name="Normal 7 4 5" xfId="3356"/>
    <cellStyle name="Normal 7 4 6" xfId="3357"/>
    <cellStyle name="Normal 7 4 7" xfId="3358"/>
    <cellStyle name="Normal 7 4 8" xfId="3359"/>
    <cellStyle name="Normal 7 4 9" xfId="3360"/>
    <cellStyle name="Normal 7 5" xfId="3361"/>
    <cellStyle name="Normal 7 5 2" xfId="32308"/>
    <cellStyle name="Normal 7 6" xfId="3362"/>
    <cellStyle name="Normal 7 6 2" xfId="32585"/>
    <cellStyle name="Normal 7 7" xfId="3363"/>
    <cellStyle name="Normal 7 7 2" xfId="32296"/>
    <cellStyle name="Normal 7 8" xfId="3364"/>
    <cellStyle name="Normal 7 8 2" xfId="32621"/>
    <cellStyle name="Normal 7 9" xfId="3365"/>
    <cellStyle name="Normal 7 9 2" xfId="32609"/>
    <cellStyle name="Normal 70" xfId="3366"/>
    <cellStyle name="Normal 70 10" xfId="3367"/>
    <cellStyle name="Normal 70 10 2" xfId="30463"/>
    <cellStyle name="Normal 70 11" xfId="3368"/>
    <cellStyle name="Normal 70 11 2" xfId="30545"/>
    <cellStyle name="Normal 70 12" xfId="3369"/>
    <cellStyle name="Normal 70 12 2" xfId="30627"/>
    <cellStyle name="Normal 70 13" xfId="3370"/>
    <cellStyle name="Normal 70 13 2" xfId="30709"/>
    <cellStyle name="Normal 70 14" xfId="3371"/>
    <cellStyle name="Normal 70 14 2" xfId="30791"/>
    <cellStyle name="Normal 70 15" xfId="3372"/>
    <cellStyle name="Normal 70 15 2" xfId="30872"/>
    <cellStyle name="Normal 70 16" xfId="3373"/>
    <cellStyle name="Normal 70 16 2" xfId="30955"/>
    <cellStyle name="Normal 70 17" xfId="3374"/>
    <cellStyle name="Normal 70 17 2" xfId="31036"/>
    <cellStyle name="Normal 70 18" xfId="3375"/>
    <cellStyle name="Normal 70 18 2" xfId="31116"/>
    <cellStyle name="Normal 70 19" xfId="3376"/>
    <cellStyle name="Normal 70 19 2" xfId="31199"/>
    <cellStyle name="Normal 70 2" xfId="3377"/>
    <cellStyle name="Normal 70 2 2" xfId="29793"/>
    <cellStyle name="Normal 70 20" xfId="3378"/>
    <cellStyle name="Normal 70 20 2" xfId="31273"/>
    <cellStyle name="Normal 70 21" xfId="3379"/>
    <cellStyle name="Normal 70 21 2" xfId="31350"/>
    <cellStyle name="Normal 70 22" xfId="3380"/>
    <cellStyle name="Normal 70 22 2" xfId="31445"/>
    <cellStyle name="Normal 70 23" xfId="3381"/>
    <cellStyle name="Normal 70 23 2" xfId="31515"/>
    <cellStyle name="Normal 70 24" xfId="3382"/>
    <cellStyle name="Normal 70 24 2" xfId="31612"/>
    <cellStyle name="Normal 70 25" xfId="3383"/>
    <cellStyle name="Normal 70 25 2" xfId="31694"/>
    <cellStyle name="Normal 70 26" xfId="3384"/>
    <cellStyle name="Normal 70 26 2" xfId="31775"/>
    <cellStyle name="Normal 70 27" xfId="3385"/>
    <cellStyle name="Normal 70 27 2" xfId="31856"/>
    <cellStyle name="Normal 70 28" xfId="3386"/>
    <cellStyle name="Normal 70 28 2" xfId="31926"/>
    <cellStyle name="Normal 70 29" xfId="3387"/>
    <cellStyle name="Normal 70 29 2" xfId="32019"/>
    <cellStyle name="Normal 70 3" xfId="3388"/>
    <cellStyle name="Normal 70 3 2" xfId="29886"/>
    <cellStyle name="Normal 70 30" xfId="3389"/>
    <cellStyle name="Normal 70 30 2" xfId="32090"/>
    <cellStyle name="Normal 70 31" xfId="3390"/>
    <cellStyle name="Normal 70 31 2" xfId="32172"/>
    <cellStyle name="Normal 70 32" xfId="3391"/>
    <cellStyle name="Normal 70 33" xfId="3392"/>
    <cellStyle name="Normal 70 33 2" xfId="32366"/>
    <cellStyle name="Normal 70 34" xfId="3393"/>
    <cellStyle name="Normal 70 34 2" xfId="32447"/>
    <cellStyle name="Normal 70 35" xfId="3394"/>
    <cellStyle name="Normal 70 35 2" xfId="32507"/>
    <cellStyle name="Normal 70 36" xfId="3395"/>
    <cellStyle name="Normal 70 36 2" xfId="32552"/>
    <cellStyle name="Normal 70 37" xfId="3396"/>
    <cellStyle name="Normal 70 37 2" xfId="32664"/>
    <cellStyle name="Normal 70 38" xfId="3397"/>
    <cellStyle name="Normal 70 38 2" xfId="32745"/>
    <cellStyle name="Normal 70 39" xfId="3398"/>
    <cellStyle name="Normal 70 39 2" xfId="32819"/>
    <cellStyle name="Normal 70 4" xfId="3399"/>
    <cellStyle name="Normal 70 4 2" xfId="29969"/>
    <cellStyle name="Normal 70 40" xfId="3400"/>
    <cellStyle name="Normal 70 40 2" xfId="32891"/>
    <cellStyle name="Normal 70 41" xfId="3401"/>
    <cellStyle name="Normal 70 42" xfId="29707"/>
    <cellStyle name="Normal 70 5" xfId="3402"/>
    <cellStyle name="Normal 70 5 2" xfId="30051"/>
    <cellStyle name="Normal 70 6" xfId="3403"/>
    <cellStyle name="Normal 70 6 2" xfId="30135"/>
    <cellStyle name="Normal 70 7" xfId="3404"/>
    <cellStyle name="Normal 70 7 2" xfId="30217"/>
    <cellStyle name="Normal 70 8" xfId="3405"/>
    <cellStyle name="Normal 70 8 2" xfId="30297"/>
    <cellStyle name="Normal 70 9" xfId="3406"/>
    <cellStyle name="Normal 70 9 2" xfId="30381"/>
    <cellStyle name="Normal 71" xfId="3407"/>
    <cellStyle name="Normal 71 10" xfId="3408"/>
    <cellStyle name="Normal 71 10 2" xfId="30464"/>
    <cellStyle name="Normal 71 11" xfId="3409"/>
    <cellStyle name="Normal 71 11 2" xfId="30546"/>
    <cellStyle name="Normal 71 12" xfId="3410"/>
    <cellStyle name="Normal 71 12 2" xfId="30628"/>
    <cellStyle name="Normal 71 13" xfId="3411"/>
    <cellStyle name="Normal 71 13 2" xfId="30710"/>
    <cellStyle name="Normal 71 14" xfId="3412"/>
    <cellStyle name="Normal 71 14 2" xfId="30792"/>
    <cellStyle name="Normal 71 15" xfId="3413"/>
    <cellStyle name="Normal 71 15 2" xfId="30873"/>
    <cellStyle name="Normal 71 16" xfId="3414"/>
    <cellStyle name="Normal 71 16 2" xfId="30956"/>
    <cellStyle name="Normal 71 17" xfId="3415"/>
    <cellStyle name="Normal 71 17 2" xfId="31037"/>
    <cellStyle name="Normal 71 18" xfId="3416"/>
    <cellStyle name="Normal 71 18 2" xfId="31117"/>
    <cellStyle name="Normal 71 19" xfId="3417"/>
    <cellStyle name="Normal 71 19 2" xfId="31200"/>
    <cellStyle name="Normal 71 2" xfId="3418"/>
    <cellStyle name="Normal 71 2 2" xfId="29794"/>
    <cellStyle name="Normal 71 20" xfId="3419"/>
    <cellStyle name="Normal 71 20 2" xfId="31274"/>
    <cellStyle name="Normal 71 21" xfId="3420"/>
    <cellStyle name="Normal 71 21 2" xfId="31368"/>
    <cellStyle name="Normal 71 22" xfId="3421"/>
    <cellStyle name="Normal 71 22 2" xfId="31446"/>
    <cellStyle name="Normal 71 23" xfId="3422"/>
    <cellStyle name="Normal 71 23 2" xfId="31516"/>
    <cellStyle name="Normal 71 24" xfId="3423"/>
    <cellStyle name="Normal 71 24 2" xfId="31613"/>
    <cellStyle name="Normal 71 25" xfId="3424"/>
    <cellStyle name="Normal 71 25 2" xfId="31695"/>
    <cellStyle name="Normal 71 26" xfId="3425"/>
    <cellStyle name="Normal 71 26 2" xfId="31776"/>
    <cellStyle name="Normal 71 27" xfId="3426"/>
    <cellStyle name="Normal 71 27 2" xfId="31857"/>
    <cellStyle name="Normal 71 28" xfId="3427"/>
    <cellStyle name="Normal 71 28 2" xfId="31927"/>
    <cellStyle name="Normal 71 29" xfId="3428"/>
    <cellStyle name="Normal 71 29 2" xfId="32020"/>
    <cellStyle name="Normal 71 3" xfId="3429"/>
    <cellStyle name="Normal 71 3 2" xfId="29887"/>
    <cellStyle name="Normal 71 30" xfId="3430"/>
    <cellStyle name="Normal 71 30 2" xfId="32091"/>
    <cellStyle name="Normal 71 31" xfId="3431"/>
    <cellStyle name="Normal 71 31 2" xfId="32173"/>
    <cellStyle name="Normal 71 32" xfId="3432"/>
    <cellStyle name="Normal 71 33" xfId="3433"/>
    <cellStyle name="Normal 71 33 2" xfId="32367"/>
    <cellStyle name="Normal 71 34" xfId="3434"/>
    <cellStyle name="Normal 71 34 2" xfId="32448"/>
    <cellStyle name="Normal 71 35" xfId="3435"/>
    <cellStyle name="Normal 71 35 2" xfId="32429"/>
    <cellStyle name="Normal 71 36" xfId="3436"/>
    <cellStyle name="Normal 71 36 2" xfId="32303"/>
    <cellStyle name="Normal 71 37" xfId="3437"/>
    <cellStyle name="Normal 71 37 2" xfId="32665"/>
    <cellStyle name="Normal 71 38" xfId="3438"/>
    <cellStyle name="Normal 71 38 2" xfId="32746"/>
    <cellStyle name="Normal 71 39" xfId="3439"/>
    <cellStyle name="Normal 71 39 2" xfId="32820"/>
    <cellStyle name="Normal 71 4" xfId="3440"/>
    <cellStyle name="Normal 71 4 2" xfId="29970"/>
    <cellStyle name="Normal 71 40" xfId="3441"/>
    <cellStyle name="Normal 71 40 2" xfId="32892"/>
    <cellStyle name="Normal 71 41" xfId="3442"/>
    <cellStyle name="Normal 71 42" xfId="29708"/>
    <cellStyle name="Normal 71 5" xfId="3443"/>
    <cellStyle name="Normal 71 5 2" xfId="30052"/>
    <cellStyle name="Normal 71 6" xfId="3444"/>
    <cellStyle name="Normal 71 6 2" xfId="30136"/>
    <cellStyle name="Normal 71 7" xfId="3445"/>
    <cellStyle name="Normal 71 7 2" xfId="30218"/>
    <cellStyle name="Normal 71 8" xfId="3446"/>
    <cellStyle name="Normal 71 8 2" xfId="30298"/>
    <cellStyle name="Normal 71 9" xfId="3447"/>
    <cellStyle name="Normal 71 9 2" xfId="30382"/>
    <cellStyle name="Normal 72" xfId="3448"/>
    <cellStyle name="Normal 72 10" xfId="3449"/>
    <cellStyle name="Normal 72 10 2" xfId="30465"/>
    <cellStyle name="Normal 72 11" xfId="3450"/>
    <cellStyle name="Normal 72 11 2" xfId="30547"/>
    <cellStyle name="Normal 72 12" xfId="3451"/>
    <cellStyle name="Normal 72 12 2" xfId="30629"/>
    <cellStyle name="Normal 72 13" xfId="3452"/>
    <cellStyle name="Normal 72 13 2" xfId="30711"/>
    <cellStyle name="Normal 72 14" xfId="3453"/>
    <cellStyle name="Normal 72 14 2" xfId="30793"/>
    <cellStyle name="Normal 72 15" xfId="3454"/>
    <cellStyle name="Normal 72 15 2" xfId="30874"/>
    <cellStyle name="Normal 72 16" xfId="3455"/>
    <cellStyle name="Normal 72 16 2" xfId="30957"/>
    <cellStyle name="Normal 72 17" xfId="3456"/>
    <cellStyle name="Normal 72 17 2" xfId="31038"/>
    <cellStyle name="Normal 72 18" xfId="3457"/>
    <cellStyle name="Normal 72 18 2" xfId="31118"/>
    <cellStyle name="Normal 72 19" xfId="3458"/>
    <cellStyle name="Normal 72 19 2" xfId="31201"/>
    <cellStyle name="Normal 72 2" xfId="3459"/>
    <cellStyle name="Normal 72 2 2" xfId="29795"/>
    <cellStyle name="Normal 72 20" xfId="3460"/>
    <cellStyle name="Normal 72 20 2" xfId="31275"/>
    <cellStyle name="Normal 72 21" xfId="3461"/>
    <cellStyle name="Normal 72 21 2" xfId="31303"/>
    <cellStyle name="Normal 72 22" xfId="3462"/>
    <cellStyle name="Normal 72 22 2" xfId="31447"/>
    <cellStyle name="Normal 72 23" xfId="3463"/>
    <cellStyle name="Normal 72 23 2" xfId="31517"/>
    <cellStyle name="Normal 72 24" xfId="3464"/>
    <cellStyle name="Normal 72 24 2" xfId="31614"/>
    <cellStyle name="Normal 72 25" xfId="3465"/>
    <cellStyle name="Normal 72 25 2" xfId="31696"/>
    <cellStyle name="Normal 72 26" xfId="3466"/>
    <cellStyle name="Normal 72 26 2" xfId="31777"/>
    <cellStyle name="Normal 72 27" xfId="3467"/>
    <cellStyle name="Normal 72 27 2" xfId="31858"/>
    <cellStyle name="Normal 72 28" xfId="3468"/>
    <cellStyle name="Normal 72 28 2" xfId="31928"/>
    <cellStyle name="Normal 72 29" xfId="3469"/>
    <cellStyle name="Normal 72 29 2" xfId="32021"/>
    <cellStyle name="Normal 72 3" xfId="3470"/>
    <cellStyle name="Normal 72 3 2" xfId="29888"/>
    <cellStyle name="Normal 72 30" xfId="3471"/>
    <cellStyle name="Normal 72 30 2" xfId="32092"/>
    <cellStyle name="Normal 72 31" xfId="3472"/>
    <cellStyle name="Normal 72 31 2" xfId="32174"/>
    <cellStyle name="Normal 72 32" xfId="3473"/>
    <cellStyle name="Normal 72 33" xfId="3474"/>
    <cellStyle name="Normal 72 33 2" xfId="32368"/>
    <cellStyle name="Normal 72 34" xfId="3475"/>
    <cellStyle name="Normal 72 34 2" xfId="32449"/>
    <cellStyle name="Normal 72 35" xfId="3476"/>
    <cellStyle name="Normal 72 35 2" xfId="32574"/>
    <cellStyle name="Normal 72 36" xfId="3477"/>
    <cellStyle name="Normal 72 36 2" xfId="32512"/>
    <cellStyle name="Normal 72 37" xfId="3478"/>
    <cellStyle name="Normal 72 37 2" xfId="32666"/>
    <cellStyle name="Normal 72 38" xfId="3479"/>
    <cellStyle name="Normal 72 38 2" xfId="32747"/>
    <cellStyle name="Normal 72 39" xfId="3480"/>
    <cellStyle name="Normal 72 39 2" xfId="32821"/>
    <cellStyle name="Normal 72 4" xfId="3481"/>
    <cellStyle name="Normal 72 4 2" xfId="29971"/>
    <cellStyle name="Normal 72 40" xfId="3482"/>
    <cellStyle name="Normal 72 40 2" xfId="32893"/>
    <cellStyle name="Normal 72 41" xfId="3483"/>
    <cellStyle name="Normal 72 42" xfId="29709"/>
    <cellStyle name="Normal 72 5" xfId="3484"/>
    <cellStyle name="Normal 72 5 2" xfId="30053"/>
    <cellStyle name="Normal 72 6" xfId="3485"/>
    <cellStyle name="Normal 72 6 2" xfId="30137"/>
    <cellStyle name="Normal 72 7" xfId="3486"/>
    <cellStyle name="Normal 72 7 2" xfId="30219"/>
    <cellStyle name="Normal 72 8" xfId="3487"/>
    <cellStyle name="Normal 72 8 2" xfId="30299"/>
    <cellStyle name="Normal 72 9" xfId="3488"/>
    <cellStyle name="Normal 72 9 2" xfId="30383"/>
    <cellStyle name="Normal 73" xfId="3489"/>
    <cellStyle name="Normal 73 10" xfId="3490"/>
    <cellStyle name="Normal 73 10 2" xfId="30466"/>
    <cellStyle name="Normal 73 11" xfId="3491"/>
    <cellStyle name="Normal 73 11 2" xfId="30548"/>
    <cellStyle name="Normal 73 12" xfId="3492"/>
    <cellStyle name="Normal 73 12 2" xfId="30630"/>
    <cellStyle name="Normal 73 13" xfId="3493"/>
    <cellStyle name="Normal 73 13 2" xfId="30712"/>
    <cellStyle name="Normal 73 14" xfId="3494"/>
    <cellStyle name="Normal 73 14 2" xfId="30794"/>
    <cellStyle name="Normal 73 15" xfId="3495"/>
    <cellStyle name="Normal 73 15 2" xfId="30875"/>
    <cellStyle name="Normal 73 16" xfId="3496"/>
    <cellStyle name="Normal 73 16 2" xfId="30958"/>
    <cellStyle name="Normal 73 17" xfId="3497"/>
    <cellStyle name="Normal 73 17 2" xfId="31039"/>
    <cellStyle name="Normal 73 18" xfId="3498"/>
    <cellStyle name="Normal 73 18 2" xfId="31119"/>
    <cellStyle name="Normal 73 19" xfId="3499"/>
    <cellStyle name="Normal 73 19 2" xfId="31202"/>
    <cellStyle name="Normal 73 2" xfId="3500"/>
    <cellStyle name="Normal 73 2 2" xfId="29796"/>
    <cellStyle name="Normal 73 20" xfId="3501"/>
    <cellStyle name="Normal 73 20 2" xfId="31276"/>
    <cellStyle name="Normal 73 21" xfId="3502"/>
    <cellStyle name="Normal 73 21 2" xfId="31351"/>
    <cellStyle name="Normal 73 22" xfId="3503"/>
    <cellStyle name="Normal 73 22 2" xfId="31448"/>
    <cellStyle name="Normal 73 23" xfId="3504"/>
    <cellStyle name="Normal 73 23 2" xfId="31518"/>
    <cellStyle name="Normal 73 24" xfId="3505"/>
    <cellStyle name="Normal 73 24 2" xfId="31615"/>
    <cellStyle name="Normal 73 25" xfId="3506"/>
    <cellStyle name="Normal 73 25 2" xfId="31697"/>
    <cellStyle name="Normal 73 26" xfId="3507"/>
    <cellStyle name="Normal 73 26 2" xfId="31778"/>
    <cellStyle name="Normal 73 27" xfId="3508"/>
    <cellStyle name="Normal 73 27 2" xfId="31859"/>
    <cellStyle name="Normal 73 28" xfId="3509"/>
    <cellStyle name="Normal 73 28 2" xfId="31929"/>
    <cellStyle name="Normal 73 29" xfId="3510"/>
    <cellStyle name="Normal 73 29 2" xfId="32022"/>
    <cellStyle name="Normal 73 3" xfId="3511"/>
    <cellStyle name="Normal 73 3 2" xfId="29889"/>
    <cellStyle name="Normal 73 30" xfId="3512"/>
    <cellStyle name="Normal 73 30 2" xfId="32093"/>
    <cellStyle name="Normal 73 31" xfId="3513"/>
    <cellStyle name="Normal 73 31 2" xfId="32175"/>
    <cellStyle name="Normal 73 32" xfId="3514"/>
    <cellStyle name="Normal 73 33" xfId="3515"/>
    <cellStyle name="Normal 73 33 2" xfId="32369"/>
    <cellStyle name="Normal 73 34" xfId="3516"/>
    <cellStyle name="Normal 73 34 2" xfId="32450"/>
    <cellStyle name="Normal 73 35" xfId="3517"/>
    <cellStyle name="Normal 73 35 2" xfId="32531"/>
    <cellStyle name="Normal 73 36" xfId="3518"/>
    <cellStyle name="Normal 73 36 2" xfId="32567"/>
    <cellStyle name="Normal 73 37" xfId="3519"/>
    <cellStyle name="Normal 73 37 2" xfId="32667"/>
    <cellStyle name="Normal 73 38" xfId="3520"/>
    <cellStyle name="Normal 73 38 2" xfId="32748"/>
    <cellStyle name="Normal 73 39" xfId="3521"/>
    <cellStyle name="Normal 73 39 2" xfId="32822"/>
    <cellStyle name="Normal 73 4" xfId="3522"/>
    <cellStyle name="Normal 73 4 2" xfId="29972"/>
    <cellStyle name="Normal 73 40" xfId="3523"/>
    <cellStyle name="Normal 73 40 2" xfId="32894"/>
    <cellStyle name="Normal 73 41" xfId="3524"/>
    <cellStyle name="Normal 73 42" xfId="29710"/>
    <cellStyle name="Normal 73 5" xfId="3525"/>
    <cellStyle name="Normal 73 5 2" xfId="30054"/>
    <cellStyle name="Normal 73 6" xfId="3526"/>
    <cellStyle name="Normal 73 6 2" xfId="30138"/>
    <cellStyle name="Normal 73 7" xfId="3527"/>
    <cellStyle name="Normal 73 7 2" xfId="30220"/>
    <cellStyle name="Normal 73 8" xfId="3528"/>
    <cellStyle name="Normal 73 8 2" xfId="30300"/>
    <cellStyle name="Normal 73 9" xfId="3529"/>
    <cellStyle name="Normal 73 9 2" xfId="30384"/>
    <cellStyle name="Normal 74" xfId="3530"/>
    <cellStyle name="Normal 74 10" xfId="3531"/>
    <cellStyle name="Normal 74 10 2" xfId="30467"/>
    <cellStyle name="Normal 74 11" xfId="3532"/>
    <cellStyle name="Normal 74 11 2" xfId="30549"/>
    <cellStyle name="Normal 74 12" xfId="3533"/>
    <cellStyle name="Normal 74 12 2" xfId="30631"/>
    <cellStyle name="Normal 74 13" xfId="3534"/>
    <cellStyle name="Normal 74 13 2" xfId="30713"/>
    <cellStyle name="Normal 74 14" xfId="3535"/>
    <cellStyle name="Normal 74 14 2" xfId="30795"/>
    <cellStyle name="Normal 74 15" xfId="3536"/>
    <cellStyle name="Normal 74 15 2" xfId="30876"/>
    <cellStyle name="Normal 74 16" xfId="3537"/>
    <cellStyle name="Normal 74 16 2" xfId="30959"/>
    <cellStyle name="Normal 74 17" xfId="3538"/>
    <cellStyle name="Normal 74 17 2" xfId="31040"/>
    <cellStyle name="Normal 74 18" xfId="3539"/>
    <cellStyle name="Normal 74 18 2" xfId="31120"/>
    <cellStyle name="Normal 74 19" xfId="3540"/>
    <cellStyle name="Normal 74 19 2" xfId="31203"/>
    <cellStyle name="Normal 74 2" xfId="3541"/>
    <cellStyle name="Normal 74 2 2" xfId="29797"/>
    <cellStyle name="Normal 74 20" xfId="3542"/>
    <cellStyle name="Normal 74 20 2" xfId="31277"/>
    <cellStyle name="Normal 74 21" xfId="3543"/>
    <cellStyle name="Normal 74 21 2" xfId="31362"/>
    <cellStyle name="Normal 74 22" xfId="3544"/>
    <cellStyle name="Normal 74 22 2" xfId="31449"/>
    <cellStyle name="Normal 74 23" xfId="3545"/>
    <cellStyle name="Normal 74 23 2" xfId="31519"/>
    <cellStyle name="Normal 74 24" xfId="3546"/>
    <cellStyle name="Normal 74 24 2" xfId="31616"/>
    <cellStyle name="Normal 74 25" xfId="3547"/>
    <cellStyle name="Normal 74 25 2" xfId="31698"/>
    <cellStyle name="Normal 74 26" xfId="3548"/>
    <cellStyle name="Normal 74 26 2" xfId="31779"/>
    <cellStyle name="Normal 74 27" xfId="3549"/>
    <cellStyle name="Normal 74 27 2" xfId="31860"/>
    <cellStyle name="Normal 74 28" xfId="3550"/>
    <cellStyle name="Normal 74 28 2" xfId="31930"/>
    <cellStyle name="Normal 74 29" xfId="3551"/>
    <cellStyle name="Normal 74 29 2" xfId="32023"/>
    <cellStyle name="Normal 74 3" xfId="3552"/>
    <cellStyle name="Normal 74 3 2" xfId="29890"/>
    <cellStyle name="Normal 74 30" xfId="3553"/>
    <cellStyle name="Normal 74 30 2" xfId="32094"/>
    <cellStyle name="Normal 74 31" xfId="3554"/>
    <cellStyle name="Normal 74 31 2" xfId="32176"/>
    <cellStyle name="Normal 74 32" xfId="3555"/>
    <cellStyle name="Normal 74 33" xfId="3556"/>
    <cellStyle name="Normal 74 33 2" xfId="32370"/>
    <cellStyle name="Normal 74 34" xfId="3557"/>
    <cellStyle name="Normal 74 34 2" xfId="32451"/>
    <cellStyle name="Normal 74 35" xfId="3558"/>
    <cellStyle name="Normal 74 35 2" xfId="32485"/>
    <cellStyle name="Normal 74 36" xfId="3559"/>
    <cellStyle name="Normal 74 36 2" xfId="32539"/>
    <cellStyle name="Normal 74 37" xfId="3560"/>
    <cellStyle name="Normal 74 37 2" xfId="32668"/>
    <cellStyle name="Normal 74 38" xfId="3561"/>
    <cellStyle name="Normal 74 38 2" xfId="32749"/>
    <cellStyle name="Normal 74 39" xfId="3562"/>
    <cellStyle name="Normal 74 39 2" xfId="32823"/>
    <cellStyle name="Normal 74 4" xfId="3563"/>
    <cellStyle name="Normal 74 4 2" xfId="29973"/>
    <cellStyle name="Normal 74 40" xfId="3564"/>
    <cellStyle name="Normal 74 40 2" xfId="32895"/>
    <cellStyle name="Normal 74 41" xfId="3565"/>
    <cellStyle name="Normal 74 42" xfId="29711"/>
    <cellStyle name="Normal 74 5" xfId="3566"/>
    <cellStyle name="Normal 74 5 2" xfId="30055"/>
    <cellStyle name="Normal 74 6" xfId="3567"/>
    <cellStyle name="Normal 74 6 2" xfId="30139"/>
    <cellStyle name="Normal 74 7" xfId="3568"/>
    <cellStyle name="Normal 74 7 2" xfId="30221"/>
    <cellStyle name="Normal 74 8" xfId="3569"/>
    <cellStyle name="Normal 74 8 2" xfId="30301"/>
    <cellStyle name="Normal 74 9" xfId="3570"/>
    <cellStyle name="Normal 74 9 2" xfId="30385"/>
    <cellStyle name="Normal 75" xfId="3571"/>
    <cellStyle name="Normal 75 10" xfId="3572"/>
    <cellStyle name="Normal 75 10 2" xfId="30468"/>
    <cellStyle name="Normal 75 11" xfId="3573"/>
    <cellStyle name="Normal 75 11 2" xfId="30550"/>
    <cellStyle name="Normal 75 12" xfId="3574"/>
    <cellStyle name="Normal 75 12 2" xfId="30632"/>
    <cellStyle name="Normal 75 13" xfId="3575"/>
    <cellStyle name="Normal 75 13 2" xfId="30714"/>
    <cellStyle name="Normal 75 14" xfId="3576"/>
    <cellStyle name="Normal 75 14 2" xfId="30796"/>
    <cellStyle name="Normal 75 15" xfId="3577"/>
    <cellStyle name="Normal 75 15 2" xfId="30877"/>
    <cellStyle name="Normal 75 16" xfId="3578"/>
    <cellStyle name="Normal 75 16 2" xfId="30960"/>
    <cellStyle name="Normal 75 17" xfId="3579"/>
    <cellStyle name="Normal 75 17 2" xfId="31041"/>
    <cellStyle name="Normal 75 18" xfId="3580"/>
    <cellStyle name="Normal 75 18 2" xfId="31121"/>
    <cellStyle name="Normal 75 19" xfId="3581"/>
    <cellStyle name="Normal 75 19 2" xfId="31204"/>
    <cellStyle name="Normal 75 2" xfId="3582"/>
    <cellStyle name="Normal 75 2 2" xfId="29798"/>
    <cellStyle name="Normal 75 20" xfId="3583"/>
    <cellStyle name="Normal 75 20 2" xfId="31278"/>
    <cellStyle name="Normal 75 21" xfId="3584"/>
    <cellStyle name="Normal 75 21 2" xfId="31352"/>
    <cellStyle name="Normal 75 22" xfId="3585"/>
    <cellStyle name="Normal 75 22 2" xfId="31450"/>
    <cellStyle name="Normal 75 23" xfId="3586"/>
    <cellStyle name="Normal 75 23 2" xfId="31520"/>
    <cellStyle name="Normal 75 24" xfId="3587"/>
    <cellStyle name="Normal 75 24 2" xfId="31617"/>
    <cellStyle name="Normal 75 25" xfId="3588"/>
    <cellStyle name="Normal 75 25 2" xfId="31699"/>
    <cellStyle name="Normal 75 26" xfId="3589"/>
    <cellStyle name="Normal 75 26 2" xfId="31780"/>
    <cellStyle name="Normal 75 27" xfId="3590"/>
    <cellStyle name="Normal 75 27 2" xfId="31861"/>
    <cellStyle name="Normal 75 28" xfId="3591"/>
    <cellStyle name="Normal 75 28 2" xfId="31931"/>
    <cellStyle name="Normal 75 29" xfId="3592"/>
    <cellStyle name="Normal 75 29 2" xfId="32024"/>
    <cellStyle name="Normal 75 3" xfId="3593"/>
    <cellStyle name="Normal 75 3 2" xfId="29891"/>
    <cellStyle name="Normal 75 30" xfId="3594"/>
    <cellStyle name="Normal 75 30 2" xfId="32095"/>
    <cellStyle name="Normal 75 31" xfId="3595"/>
    <cellStyle name="Normal 75 31 2" xfId="32177"/>
    <cellStyle name="Normal 75 32" xfId="3596"/>
    <cellStyle name="Normal 75 33" xfId="3597"/>
    <cellStyle name="Normal 75 33 2" xfId="32371"/>
    <cellStyle name="Normal 75 34" xfId="3598"/>
    <cellStyle name="Normal 75 34 2" xfId="32452"/>
    <cellStyle name="Normal 75 35" xfId="3599"/>
    <cellStyle name="Normal 75 35 2" xfId="32593"/>
    <cellStyle name="Normal 75 36" xfId="3600"/>
    <cellStyle name="Normal 75 36 2" xfId="32474"/>
    <cellStyle name="Normal 75 37" xfId="3601"/>
    <cellStyle name="Normal 75 37 2" xfId="32669"/>
    <cellStyle name="Normal 75 38" xfId="3602"/>
    <cellStyle name="Normal 75 38 2" xfId="32750"/>
    <cellStyle name="Normal 75 39" xfId="3603"/>
    <cellStyle name="Normal 75 39 2" xfId="32824"/>
    <cellStyle name="Normal 75 4" xfId="3604"/>
    <cellStyle name="Normal 75 4 2" xfId="29974"/>
    <cellStyle name="Normal 75 40" xfId="3605"/>
    <cellStyle name="Normal 75 40 2" xfId="32896"/>
    <cellStyle name="Normal 75 41" xfId="3606"/>
    <cellStyle name="Normal 75 42" xfId="29712"/>
    <cellStyle name="Normal 75 5" xfId="3607"/>
    <cellStyle name="Normal 75 5 2" xfId="30056"/>
    <cellStyle name="Normal 75 6" xfId="3608"/>
    <cellStyle name="Normal 75 6 2" xfId="30140"/>
    <cellStyle name="Normal 75 7" xfId="3609"/>
    <cellStyle name="Normal 75 7 2" xfId="30222"/>
    <cellStyle name="Normal 75 8" xfId="3610"/>
    <cellStyle name="Normal 75 8 2" xfId="30302"/>
    <cellStyle name="Normal 75 9" xfId="3611"/>
    <cellStyle name="Normal 75 9 2" xfId="30386"/>
    <cellStyle name="Normal 76" xfId="3612"/>
    <cellStyle name="Normal 76 10" xfId="3613"/>
    <cellStyle name="Normal 76 10 2" xfId="30469"/>
    <cellStyle name="Normal 76 11" xfId="3614"/>
    <cellStyle name="Normal 76 11 2" xfId="30551"/>
    <cellStyle name="Normal 76 12" xfId="3615"/>
    <cellStyle name="Normal 76 12 2" xfId="30633"/>
    <cellStyle name="Normal 76 13" xfId="3616"/>
    <cellStyle name="Normal 76 13 2" xfId="30715"/>
    <cellStyle name="Normal 76 14" xfId="3617"/>
    <cellStyle name="Normal 76 14 2" xfId="30797"/>
    <cellStyle name="Normal 76 15" xfId="3618"/>
    <cellStyle name="Normal 76 15 2" xfId="30878"/>
    <cellStyle name="Normal 76 16" xfId="3619"/>
    <cellStyle name="Normal 76 16 2" xfId="30961"/>
    <cellStyle name="Normal 76 17" xfId="3620"/>
    <cellStyle name="Normal 76 17 2" xfId="31042"/>
    <cellStyle name="Normal 76 18" xfId="3621"/>
    <cellStyle name="Normal 76 18 2" xfId="31122"/>
    <cellStyle name="Normal 76 19" xfId="3622"/>
    <cellStyle name="Normal 76 19 2" xfId="31205"/>
    <cellStyle name="Normal 76 2" xfId="3623"/>
    <cellStyle name="Normal 76 2 2" xfId="29799"/>
    <cellStyle name="Normal 76 20" xfId="3624"/>
    <cellStyle name="Normal 76 20 2" xfId="31279"/>
    <cellStyle name="Normal 76 21" xfId="3625"/>
    <cellStyle name="Normal 76 21 2" xfId="31320"/>
    <cellStyle name="Normal 76 22" xfId="3626"/>
    <cellStyle name="Normal 76 22 2" xfId="31451"/>
    <cellStyle name="Normal 76 23" xfId="3627"/>
    <cellStyle name="Normal 76 23 2" xfId="31521"/>
    <cellStyle name="Normal 76 24" xfId="3628"/>
    <cellStyle name="Normal 76 24 2" xfId="31618"/>
    <cellStyle name="Normal 76 25" xfId="3629"/>
    <cellStyle name="Normal 76 25 2" xfId="31700"/>
    <cellStyle name="Normal 76 26" xfId="3630"/>
    <cellStyle name="Normal 76 26 2" xfId="31781"/>
    <cellStyle name="Normal 76 27" xfId="3631"/>
    <cellStyle name="Normal 76 27 2" xfId="31862"/>
    <cellStyle name="Normal 76 28" xfId="3632"/>
    <cellStyle name="Normal 76 28 2" xfId="31932"/>
    <cellStyle name="Normal 76 29" xfId="3633"/>
    <cellStyle name="Normal 76 29 2" xfId="32025"/>
    <cellStyle name="Normal 76 3" xfId="3634"/>
    <cellStyle name="Normal 76 3 2" xfId="29892"/>
    <cellStyle name="Normal 76 30" xfId="3635"/>
    <cellStyle name="Normal 76 30 2" xfId="32096"/>
    <cellStyle name="Normal 76 31" xfId="3636"/>
    <cellStyle name="Normal 76 31 2" xfId="32178"/>
    <cellStyle name="Normal 76 32" xfId="3637"/>
    <cellStyle name="Normal 76 33" xfId="3638"/>
    <cellStyle name="Normal 76 33 2" xfId="32372"/>
    <cellStyle name="Normal 76 34" xfId="3639"/>
    <cellStyle name="Normal 76 34 2" xfId="32453"/>
    <cellStyle name="Normal 76 35" xfId="3640"/>
    <cellStyle name="Normal 76 35 2" xfId="32549"/>
    <cellStyle name="Normal 76 36" xfId="3641"/>
    <cellStyle name="Normal 76 36 2" xfId="32598"/>
    <cellStyle name="Normal 76 37" xfId="3642"/>
    <cellStyle name="Normal 76 37 2" xfId="32670"/>
    <cellStyle name="Normal 76 38" xfId="3643"/>
    <cellStyle name="Normal 76 38 2" xfId="32751"/>
    <cellStyle name="Normal 76 39" xfId="3644"/>
    <cellStyle name="Normal 76 39 2" xfId="32825"/>
    <cellStyle name="Normal 76 4" xfId="3645"/>
    <cellStyle name="Normal 76 4 2" xfId="29975"/>
    <cellStyle name="Normal 76 40" xfId="3646"/>
    <cellStyle name="Normal 76 40 2" xfId="32897"/>
    <cellStyle name="Normal 76 41" xfId="3647"/>
    <cellStyle name="Normal 76 42" xfId="29713"/>
    <cellStyle name="Normal 76 5" xfId="3648"/>
    <cellStyle name="Normal 76 5 2" xfId="30057"/>
    <cellStyle name="Normal 76 6" xfId="3649"/>
    <cellStyle name="Normal 76 6 2" xfId="30141"/>
    <cellStyle name="Normal 76 7" xfId="3650"/>
    <cellStyle name="Normal 76 7 2" xfId="30223"/>
    <cellStyle name="Normal 76 8" xfId="3651"/>
    <cellStyle name="Normal 76 8 2" xfId="30303"/>
    <cellStyle name="Normal 76 9" xfId="3652"/>
    <cellStyle name="Normal 76 9 2" xfId="30387"/>
    <cellStyle name="Normal 77" xfId="3653"/>
    <cellStyle name="Normal 77 10" xfId="3654"/>
    <cellStyle name="Normal 77 10 2" xfId="30470"/>
    <cellStyle name="Normal 77 11" xfId="3655"/>
    <cellStyle name="Normal 77 11 2" xfId="30552"/>
    <cellStyle name="Normal 77 12" xfId="3656"/>
    <cellStyle name="Normal 77 12 2" xfId="30634"/>
    <cellStyle name="Normal 77 13" xfId="3657"/>
    <cellStyle name="Normal 77 13 2" xfId="30716"/>
    <cellStyle name="Normal 77 14" xfId="3658"/>
    <cellStyle name="Normal 77 14 2" xfId="30798"/>
    <cellStyle name="Normal 77 15" xfId="3659"/>
    <cellStyle name="Normal 77 15 2" xfId="30879"/>
    <cellStyle name="Normal 77 16" xfId="3660"/>
    <cellStyle name="Normal 77 16 2" xfId="30962"/>
    <cellStyle name="Normal 77 17" xfId="3661"/>
    <cellStyle name="Normal 77 17 2" xfId="31043"/>
    <cellStyle name="Normal 77 18" xfId="3662"/>
    <cellStyle name="Normal 77 18 2" xfId="31123"/>
    <cellStyle name="Normal 77 19" xfId="3663"/>
    <cellStyle name="Normal 77 19 2" xfId="31206"/>
    <cellStyle name="Normal 77 2" xfId="3664"/>
    <cellStyle name="Normal 77 2 2" xfId="29800"/>
    <cellStyle name="Normal 77 20" xfId="3665"/>
    <cellStyle name="Normal 77 20 2" xfId="31280"/>
    <cellStyle name="Normal 77 21" xfId="3666"/>
    <cellStyle name="Normal 77 21 2" xfId="31300"/>
    <cellStyle name="Normal 77 22" xfId="3667"/>
    <cellStyle name="Normal 77 22 2" xfId="31452"/>
    <cellStyle name="Normal 77 23" xfId="3668"/>
    <cellStyle name="Normal 77 23 2" xfId="31522"/>
    <cellStyle name="Normal 77 24" xfId="3669"/>
    <cellStyle name="Normal 77 24 2" xfId="31619"/>
    <cellStyle name="Normal 77 25" xfId="3670"/>
    <cellStyle name="Normal 77 25 2" xfId="31701"/>
    <cellStyle name="Normal 77 26" xfId="3671"/>
    <cellStyle name="Normal 77 26 2" xfId="31782"/>
    <cellStyle name="Normal 77 27" xfId="3672"/>
    <cellStyle name="Normal 77 27 2" xfId="31863"/>
    <cellStyle name="Normal 77 28" xfId="3673"/>
    <cellStyle name="Normal 77 28 2" xfId="31933"/>
    <cellStyle name="Normal 77 29" xfId="3674"/>
    <cellStyle name="Normal 77 29 2" xfId="32026"/>
    <cellStyle name="Normal 77 3" xfId="3675"/>
    <cellStyle name="Normal 77 3 2" xfId="29893"/>
    <cellStyle name="Normal 77 30" xfId="3676"/>
    <cellStyle name="Normal 77 30 2" xfId="32097"/>
    <cellStyle name="Normal 77 31" xfId="3677"/>
    <cellStyle name="Normal 77 31 2" xfId="32179"/>
    <cellStyle name="Normal 77 32" xfId="3678"/>
    <cellStyle name="Normal 77 33" xfId="3679"/>
    <cellStyle name="Normal 77 33 2" xfId="32373"/>
    <cellStyle name="Normal 77 34" xfId="3680"/>
    <cellStyle name="Normal 77 34 2" xfId="32454"/>
    <cellStyle name="Normal 77 35" xfId="3681"/>
    <cellStyle name="Normal 77 35 2" xfId="32508"/>
    <cellStyle name="Normal 77 36" xfId="3682"/>
    <cellStyle name="Normal 77 36 2" xfId="32596"/>
    <cellStyle name="Normal 77 37" xfId="3683"/>
    <cellStyle name="Normal 77 37 2" xfId="32671"/>
    <cellStyle name="Normal 77 38" xfId="3684"/>
    <cellStyle name="Normal 77 38 2" xfId="32752"/>
    <cellStyle name="Normal 77 39" xfId="3685"/>
    <cellStyle name="Normal 77 39 2" xfId="32826"/>
    <cellStyle name="Normal 77 4" xfId="3686"/>
    <cellStyle name="Normal 77 4 2" xfId="29976"/>
    <cellStyle name="Normal 77 40" xfId="3687"/>
    <cellStyle name="Normal 77 40 2" xfId="32898"/>
    <cellStyle name="Normal 77 41" xfId="3688"/>
    <cellStyle name="Normal 77 42" xfId="29714"/>
    <cellStyle name="Normal 77 5" xfId="3689"/>
    <cellStyle name="Normal 77 5 2" xfId="30058"/>
    <cellStyle name="Normal 77 6" xfId="3690"/>
    <cellStyle name="Normal 77 6 2" xfId="30142"/>
    <cellStyle name="Normal 77 7" xfId="3691"/>
    <cellStyle name="Normal 77 7 2" xfId="30224"/>
    <cellStyle name="Normal 77 8" xfId="3692"/>
    <cellStyle name="Normal 77 8 2" xfId="30304"/>
    <cellStyle name="Normal 77 9" xfId="3693"/>
    <cellStyle name="Normal 77 9 2" xfId="30388"/>
    <cellStyle name="Normal 78" xfId="3694"/>
    <cellStyle name="Normal 78 10" xfId="3695"/>
    <cellStyle name="Normal 78 10 2" xfId="30471"/>
    <cellStyle name="Normal 78 11" xfId="3696"/>
    <cellStyle name="Normal 78 11 2" xfId="30553"/>
    <cellStyle name="Normal 78 12" xfId="3697"/>
    <cellStyle name="Normal 78 12 2" xfId="30635"/>
    <cellStyle name="Normal 78 13" xfId="3698"/>
    <cellStyle name="Normal 78 13 2" xfId="30717"/>
    <cellStyle name="Normal 78 14" xfId="3699"/>
    <cellStyle name="Normal 78 14 2" xfId="30799"/>
    <cellStyle name="Normal 78 15" xfId="3700"/>
    <cellStyle name="Normal 78 15 2" xfId="30880"/>
    <cellStyle name="Normal 78 16" xfId="3701"/>
    <cellStyle name="Normal 78 16 2" xfId="30963"/>
    <cellStyle name="Normal 78 17" xfId="3702"/>
    <cellStyle name="Normal 78 17 2" xfId="31044"/>
    <cellStyle name="Normal 78 18" xfId="3703"/>
    <cellStyle name="Normal 78 18 2" xfId="31124"/>
    <cellStyle name="Normal 78 19" xfId="3704"/>
    <cellStyle name="Normal 78 19 2" xfId="31207"/>
    <cellStyle name="Normal 78 2" xfId="3705"/>
    <cellStyle name="Normal 78 2 2" xfId="29801"/>
    <cellStyle name="Normal 78 20" xfId="3706"/>
    <cellStyle name="Normal 78 20 2" xfId="31281"/>
    <cellStyle name="Normal 78 21" xfId="3707"/>
    <cellStyle name="Normal 78 21 2" xfId="31371"/>
    <cellStyle name="Normal 78 22" xfId="3708"/>
    <cellStyle name="Normal 78 22 2" xfId="31453"/>
    <cellStyle name="Normal 78 23" xfId="3709"/>
    <cellStyle name="Normal 78 23 2" xfId="31523"/>
    <cellStyle name="Normal 78 24" xfId="3710"/>
    <cellStyle name="Normal 78 24 2" xfId="31620"/>
    <cellStyle name="Normal 78 25" xfId="3711"/>
    <cellStyle name="Normal 78 25 2" xfId="31702"/>
    <cellStyle name="Normal 78 26" xfId="3712"/>
    <cellStyle name="Normal 78 26 2" xfId="31783"/>
    <cellStyle name="Normal 78 27" xfId="3713"/>
    <cellStyle name="Normal 78 27 2" xfId="31864"/>
    <cellStyle name="Normal 78 28" xfId="3714"/>
    <cellStyle name="Normal 78 28 2" xfId="31934"/>
    <cellStyle name="Normal 78 29" xfId="3715"/>
    <cellStyle name="Normal 78 29 2" xfId="32027"/>
    <cellStyle name="Normal 78 3" xfId="3716"/>
    <cellStyle name="Normal 78 3 2" xfId="29894"/>
    <cellStyle name="Normal 78 30" xfId="3717"/>
    <cellStyle name="Normal 78 30 2" xfId="32098"/>
    <cellStyle name="Normal 78 31" xfId="3718"/>
    <cellStyle name="Normal 78 31 2" xfId="32180"/>
    <cellStyle name="Normal 78 32" xfId="3719"/>
    <cellStyle name="Normal 78 33" xfId="3720"/>
    <cellStyle name="Normal 78 33 2" xfId="32374"/>
    <cellStyle name="Normal 78 34" xfId="3721"/>
    <cellStyle name="Normal 78 34 2" xfId="32455"/>
    <cellStyle name="Normal 78 35" xfId="3722"/>
    <cellStyle name="Normal 78 35 2" xfId="32430"/>
    <cellStyle name="Normal 78 36" xfId="3723"/>
    <cellStyle name="Normal 78 36 2" xfId="32304"/>
    <cellStyle name="Normal 78 37" xfId="3724"/>
    <cellStyle name="Normal 78 37 2" xfId="32672"/>
    <cellStyle name="Normal 78 38" xfId="3725"/>
    <cellStyle name="Normal 78 38 2" xfId="32753"/>
    <cellStyle name="Normal 78 39" xfId="3726"/>
    <cellStyle name="Normal 78 39 2" xfId="32827"/>
    <cellStyle name="Normal 78 4" xfId="3727"/>
    <cellStyle name="Normal 78 4 2" xfId="29977"/>
    <cellStyle name="Normal 78 40" xfId="3728"/>
    <cellStyle name="Normal 78 40 2" xfId="32899"/>
    <cellStyle name="Normal 78 41" xfId="3729"/>
    <cellStyle name="Normal 78 42" xfId="29715"/>
    <cellStyle name="Normal 78 5" xfId="3730"/>
    <cellStyle name="Normal 78 5 2" xfId="30059"/>
    <cellStyle name="Normal 78 6" xfId="3731"/>
    <cellStyle name="Normal 78 6 2" xfId="30143"/>
    <cellStyle name="Normal 78 7" xfId="3732"/>
    <cellStyle name="Normal 78 7 2" xfId="30225"/>
    <cellStyle name="Normal 78 8" xfId="3733"/>
    <cellStyle name="Normal 78 8 2" xfId="30305"/>
    <cellStyle name="Normal 78 9" xfId="3734"/>
    <cellStyle name="Normal 78 9 2" xfId="30389"/>
    <cellStyle name="Normal 79" xfId="3735"/>
    <cellStyle name="Normal 79 10" xfId="3736"/>
    <cellStyle name="Normal 79 10 2" xfId="30472"/>
    <cellStyle name="Normal 79 11" xfId="3737"/>
    <cellStyle name="Normal 79 11 2" xfId="30554"/>
    <cellStyle name="Normal 79 12" xfId="3738"/>
    <cellStyle name="Normal 79 12 2" xfId="30636"/>
    <cellStyle name="Normal 79 13" xfId="3739"/>
    <cellStyle name="Normal 79 13 2" xfId="30718"/>
    <cellStyle name="Normal 79 14" xfId="3740"/>
    <cellStyle name="Normal 79 14 2" xfId="30800"/>
    <cellStyle name="Normal 79 15" xfId="3741"/>
    <cellStyle name="Normal 79 15 2" xfId="30881"/>
    <cellStyle name="Normal 79 16" xfId="3742"/>
    <cellStyle name="Normal 79 16 2" xfId="30964"/>
    <cellStyle name="Normal 79 17" xfId="3743"/>
    <cellStyle name="Normal 79 17 2" xfId="31045"/>
    <cellStyle name="Normal 79 18" xfId="3744"/>
    <cellStyle name="Normal 79 18 2" xfId="31125"/>
    <cellStyle name="Normal 79 19" xfId="3745"/>
    <cellStyle name="Normal 79 19 2" xfId="31208"/>
    <cellStyle name="Normal 79 2" xfId="3746"/>
    <cellStyle name="Normal 79 2 2" xfId="29802"/>
    <cellStyle name="Normal 79 20" xfId="3747"/>
    <cellStyle name="Normal 79 20 2" xfId="31282"/>
    <cellStyle name="Normal 79 21" xfId="3748"/>
    <cellStyle name="Normal 79 21 2" xfId="31328"/>
    <cellStyle name="Normal 79 22" xfId="3749"/>
    <cellStyle name="Normal 79 22 2" xfId="31454"/>
    <cellStyle name="Normal 79 23" xfId="3750"/>
    <cellStyle name="Normal 79 23 2" xfId="31524"/>
    <cellStyle name="Normal 79 24" xfId="3751"/>
    <cellStyle name="Normal 79 24 2" xfId="31621"/>
    <cellStyle name="Normal 79 25" xfId="3752"/>
    <cellStyle name="Normal 79 25 2" xfId="31703"/>
    <cellStyle name="Normal 79 26" xfId="3753"/>
    <cellStyle name="Normal 79 26 2" xfId="31784"/>
    <cellStyle name="Normal 79 27" xfId="3754"/>
    <cellStyle name="Normal 79 27 2" xfId="31865"/>
    <cellStyle name="Normal 79 28" xfId="3755"/>
    <cellStyle name="Normal 79 28 2" xfId="31935"/>
    <cellStyle name="Normal 79 29" xfId="3756"/>
    <cellStyle name="Normal 79 29 2" xfId="32028"/>
    <cellStyle name="Normal 79 3" xfId="3757"/>
    <cellStyle name="Normal 79 3 2" xfId="29895"/>
    <cellStyle name="Normal 79 30" xfId="3758"/>
    <cellStyle name="Normal 79 30 2" xfId="32099"/>
    <cellStyle name="Normal 79 31" xfId="3759"/>
    <cellStyle name="Normal 79 31 2" xfId="32181"/>
    <cellStyle name="Normal 79 32" xfId="3760"/>
    <cellStyle name="Normal 79 33" xfId="3761"/>
    <cellStyle name="Normal 79 33 2" xfId="32375"/>
    <cellStyle name="Normal 79 34" xfId="3762"/>
    <cellStyle name="Normal 79 34 2" xfId="32456"/>
    <cellStyle name="Normal 79 35" xfId="3763"/>
    <cellStyle name="Normal 79 35 2" xfId="32573"/>
    <cellStyle name="Normal 79 36" xfId="3764"/>
    <cellStyle name="Normal 79 36 2" xfId="32295"/>
    <cellStyle name="Normal 79 37" xfId="3765"/>
    <cellStyle name="Normal 79 37 2" xfId="32673"/>
    <cellStyle name="Normal 79 38" xfId="3766"/>
    <cellStyle name="Normal 79 38 2" xfId="32754"/>
    <cellStyle name="Normal 79 39" xfId="3767"/>
    <cellStyle name="Normal 79 39 2" xfId="32828"/>
    <cellStyle name="Normal 79 4" xfId="3768"/>
    <cellStyle name="Normal 79 4 2" xfId="29978"/>
    <cellStyle name="Normal 79 40" xfId="3769"/>
    <cellStyle name="Normal 79 40 2" xfId="32900"/>
    <cellStyle name="Normal 79 41" xfId="3770"/>
    <cellStyle name="Normal 79 42" xfId="29716"/>
    <cellStyle name="Normal 79 5" xfId="3771"/>
    <cellStyle name="Normal 79 5 2" xfId="30060"/>
    <cellStyle name="Normal 79 6" xfId="3772"/>
    <cellStyle name="Normal 79 6 2" xfId="30144"/>
    <cellStyle name="Normal 79 7" xfId="3773"/>
    <cellStyle name="Normal 79 7 2" xfId="30226"/>
    <cellStyle name="Normal 79 8" xfId="3774"/>
    <cellStyle name="Normal 79 8 2" xfId="30306"/>
    <cellStyle name="Normal 79 9" xfId="3775"/>
    <cellStyle name="Normal 79 9 2" xfId="30390"/>
    <cellStyle name="Normal 8" xfId="3776"/>
    <cellStyle name="Normal 8 10" xfId="3777"/>
    <cellStyle name="Normal 8 10 2" xfId="32776"/>
    <cellStyle name="Normal 8 2" xfId="3778"/>
    <cellStyle name="Normal 8 2 10" xfId="3779"/>
    <cellStyle name="Normal 8 2 11" xfId="32233"/>
    <cellStyle name="Normal 8 2 2" xfId="3780"/>
    <cellStyle name="Normal 8 2 3" xfId="3781"/>
    <cellStyle name="Normal 8 2 4" xfId="3782"/>
    <cellStyle name="Normal 8 2 5" xfId="3783"/>
    <cellStyle name="Normal 8 2 6" xfId="3784"/>
    <cellStyle name="Normal 8 2 7" xfId="3785"/>
    <cellStyle name="Normal 8 2 8" xfId="3786"/>
    <cellStyle name="Normal 8 2 9" xfId="3787"/>
    <cellStyle name="Normal 8 3" xfId="3788"/>
    <cellStyle name="Normal 8 3 2" xfId="32288"/>
    <cellStyle name="Normal 8 4" xfId="3789"/>
    <cellStyle name="Normal 8 4 2" xfId="32307"/>
    <cellStyle name="Normal 8 5" xfId="3790"/>
    <cellStyle name="Normal 8 5 2" xfId="32543"/>
    <cellStyle name="Normal 8 6" xfId="3791"/>
    <cellStyle name="Normal 8 6 2" xfId="32294"/>
    <cellStyle name="Normal 8 7" xfId="3792"/>
    <cellStyle name="Normal 8 7 2" xfId="32622"/>
    <cellStyle name="Normal 8 8" xfId="3793"/>
    <cellStyle name="Normal 8 8 2" xfId="32703"/>
    <cellStyle name="Normal 8 9" xfId="3794"/>
    <cellStyle name="Normal 8 9 2" xfId="32766"/>
    <cellStyle name="Normal 80" xfId="3795"/>
    <cellStyle name="Normal 80 10" xfId="3796"/>
    <cellStyle name="Normal 80 10 2" xfId="30474"/>
    <cellStyle name="Normal 80 11" xfId="3797"/>
    <cellStyle name="Normal 80 11 2" xfId="30556"/>
    <cellStyle name="Normal 80 12" xfId="3798"/>
    <cellStyle name="Normal 80 12 2" xfId="30638"/>
    <cellStyle name="Normal 80 13" xfId="3799"/>
    <cellStyle name="Normal 80 13 2" xfId="30720"/>
    <cellStyle name="Normal 80 14" xfId="3800"/>
    <cellStyle name="Normal 80 14 2" xfId="30802"/>
    <cellStyle name="Normal 80 15" xfId="3801"/>
    <cellStyle name="Normal 80 15 2" xfId="30883"/>
    <cellStyle name="Normal 80 16" xfId="3802"/>
    <cellStyle name="Normal 80 16 2" xfId="30966"/>
    <cellStyle name="Normal 80 17" xfId="3803"/>
    <cellStyle name="Normal 80 17 2" xfId="31047"/>
    <cellStyle name="Normal 80 18" xfId="3804"/>
    <cellStyle name="Normal 80 18 2" xfId="31127"/>
    <cellStyle name="Normal 80 19" xfId="3805"/>
    <cellStyle name="Normal 80 19 2" xfId="31210"/>
    <cellStyle name="Normal 80 2" xfId="3806"/>
    <cellStyle name="Normal 80 2 2" xfId="29804"/>
    <cellStyle name="Normal 80 20" xfId="3807"/>
    <cellStyle name="Normal 80 20 2" xfId="31283"/>
    <cellStyle name="Normal 80 21" xfId="3808"/>
    <cellStyle name="Normal 80 21 2" xfId="31353"/>
    <cellStyle name="Normal 80 22" xfId="3809"/>
    <cellStyle name="Normal 80 22 2" xfId="31456"/>
    <cellStyle name="Normal 80 23" xfId="3810"/>
    <cellStyle name="Normal 80 23 2" xfId="31525"/>
    <cellStyle name="Normal 80 24" xfId="3811"/>
    <cellStyle name="Normal 80 24 2" xfId="31623"/>
    <cellStyle name="Normal 80 25" xfId="3812"/>
    <cellStyle name="Normal 80 25 2" xfId="31705"/>
    <cellStyle name="Normal 80 26" xfId="3813"/>
    <cellStyle name="Normal 80 26 2" xfId="31786"/>
    <cellStyle name="Normal 80 27" xfId="3814"/>
    <cellStyle name="Normal 80 27 2" xfId="31867"/>
    <cellStyle name="Normal 80 28" xfId="3815"/>
    <cellStyle name="Normal 80 28 2" xfId="31936"/>
    <cellStyle name="Normal 80 29" xfId="3816"/>
    <cellStyle name="Normal 80 29 2" xfId="32030"/>
    <cellStyle name="Normal 80 3" xfId="3817"/>
    <cellStyle name="Normal 80 3 2" xfId="29897"/>
    <cellStyle name="Normal 80 30" xfId="3818"/>
    <cellStyle name="Normal 80 30 2" xfId="32100"/>
    <cellStyle name="Normal 80 31" xfId="3819"/>
    <cellStyle name="Normal 80 31 2" xfId="32182"/>
    <cellStyle name="Normal 80 32" xfId="3820"/>
    <cellStyle name="Normal 80 33" xfId="3821"/>
    <cellStyle name="Normal 80 33 2" xfId="32376"/>
    <cellStyle name="Normal 80 34" xfId="3822"/>
    <cellStyle name="Normal 80 34 2" xfId="32457"/>
    <cellStyle name="Normal 80 35" xfId="3823"/>
    <cellStyle name="Normal 80 35 2" xfId="32530"/>
    <cellStyle name="Normal 80 36" xfId="3824"/>
    <cellStyle name="Normal 80 36 2" xfId="32525"/>
    <cellStyle name="Normal 80 37" xfId="3825"/>
    <cellStyle name="Normal 80 37 2" xfId="32674"/>
    <cellStyle name="Normal 80 38" xfId="3826"/>
    <cellStyle name="Normal 80 38 2" xfId="32755"/>
    <cellStyle name="Normal 80 39" xfId="3827"/>
    <cellStyle name="Normal 80 39 2" xfId="32829"/>
    <cellStyle name="Normal 80 4" xfId="3828"/>
    <cellStyle name="Normal 80 4 2" xfId="29980"/>
    <cellStyle name="Normal 80 40" xfId="3829"/>
    <cellStyle name="Normal 80 40 2" xfId="32901"/>
    <cellStyle name="Normal 80 41" xfId="3830"/>
    <cellStyle name="Normal 80 42" xfId="29717"/>
    <cellStyle name="Normal 80 5" xfId="3831"/>
    <cellStyle name="Normal 80 5 2" xfId="30062"/>
    <cellStyle name="Normal 80 6" xfId="3832"/>
    <cellStyle name="Normal 80 6 2" xfId="30146"/>
    <cellStyle name="Normal 80 7" xfId="3833"/>
    <cellStyle name="Normal 80 7 2" xfId="30228"/>
    <cellStyle name="Normal 80 8" xfId="3834"/>
    <cellStyle name="Normal 80 8 2" xfId="30308"/>
    <cellStyle name="Normal 80 9" xfId="3835"/>
    <cellStyle name="Normal 80 9 2" xfId="30392"/>
    <cellStyle name="Normal 81" xfId="3836"/>
    <cellStyle name="Normal 81 10" xfId="3837"/>
    <cellStyle name="Normal 81 10 2" xfId="30475"/>
    <cellStyle name="Normal 81 11" xfId="3838"/>
    <cellStyle name="Normal 81 11 2" xfId="30557"/>
    <cellStyle name="Normal 81 12" xfId="3839"/>
    <cellStyle name="Normal 81 12 2" xfId="30639"/>
    <cellStyle name="Normal 81 13" xfId="3840"/>
    <cellStyle name="Normal 81 13 2" xfId="30721"/>
    <cellStyle name="Normal 81 14" xfId="3841"/>
    <cellStyle name="Normal 81 14 2" xfId="30803"/>
    <cellStyle name="Normal 81 15" xfId="3842"/>
    <cellStyle name="Normal 81 15 2" xfId="30884"/>
    <cellStyle name="Normal 81 16" xfId="3843"/>
    <cellStyle name="Normal 81 16 2" xfId="30967"/>
    <cellStyle name="Normal 81 17" xfId="3844"/>
    <cellStyle name="Normal 81 17 2" xfId="31048"/>
    <cellStyle name="Normal 81 18" xfId="3845"/>
    <cellStyle name="Normal 81 18 2" xfId="31128"/>
    <cellStyle name="Normal 81 19" xfId="3846"/>
    <cellStyle name="Normal 81 19 2" xfId="31211"/>
    <cellStyle name="Normal 81 2" xfId="3847"/>
    <cellStyle name="Normal 81 2 2" xfId="29805"/>
    <cellStyle name="Normal 81 20" xfId="3848"/>
    <cellStyle name="Normal 81 20 2" xfId="31284"/>
    <cellStyle name="Normal 81 21" xfId="3849"/>
    <cellStyle name="Normal 81 21 2" xfId="31354"/>
    <cellStyle name="Normal 81 22" xfId="3850"/>
    <cellStyle name="Normal 81 22 2" xfId="31457"/>
    <cellStyle name="Normal 81 23" xfId="3851"/>
    <cellStyle name="Normal 81 23 2" xfId="31526"/>
    <cellStyle name="Normal 81 24" xfId="3852"/>
    <cellStyle name="Normal 81 24 2" xfId="31624"/>
    <cellStyle name="Normal 81 25" xfId="3853"/>
    <cellStyle name="Normal 81 25 2" xfId="31706"/>
    <cellStyle name="Normal 81 26" xfId="3854"/>
    <cellStyle name="Normal 81 26 2" xfId="31787"/>
    <cellStyle name="Normal 81 27" xfId="3855"/>
    <cellStyle name="Normal 81 27 2" xfId="31868"/>
    <cellStyle name="Normal 81 28" xfId="3856"/>
    <cellStyle name="Normal 81 28 2" xfId="31937"/>
    <cellStyle name="Normal 81 29" xfId="3857"/>
    <cellStyle name="Normal 81 29 2" xfId="32031"/>
    <cellStyle name="Normal 81 3" xfId="3858"/>
    <cellStyle name="Normal 81 3 2" xfId="29898"/>
    <cellStyle name="Normal 81 30" xfId="3859"/>
    <cellStyle name="Normal 81 30 2" xfId="32101"/>
    <cellStyle name="Normal 81 31" xfId="3860"/>
    <cellStyle name="Normal 81 31 2" xfId="32183"/>
    <cellStyle name="Normal 81 32" xfId="3861"/>
    <cellStyle name="Normal 81 33" xfId="3862"/>
    <cellStyle name="Normal 81 33 2" xfId="32377"/>
    <cellStyle name="Normal 81 34" xfId="3863"/>
    <cellStyle name="Normal 81 34 2" xfId="32458"/>
    <cellStyle name="Normal 81 35" xfId="3864"/>
    <cellStyle name="Normal 81 35 2" xfId="32484"/>
    <cellStyle name="Normal 81 36" xfId="3865"/>
    <cellStyle name="Normal 81 36 2" xfId="32581"/>
    <cellStyle name="Normal 81 37" xfId="3866"/>
    <cellStyle name="Normal 81 37 2" xfId="32675"/>
    <cellStyle name="Normal 81 38" xfId="3867"/>
    <cellStyle name="Normal 81 38 2" xfId="32756"/>
    <cellStyle name="Normal 81 39" xfId="3868"/>
    <cellStyle name="Normal 81 39 2" xfId="32830"/>
    <cellStyle name="Normal 81 4" xfId="3869"/>
    <cellStyle name="Normal 81 4 2" xfId="29981"/>
    <cellStyle name="Normal 81 40" xfId="3870"/>
    <cellStyle name="Normal 81 40 2" xfId="32902"/>
    <cellStyle name="Normal 81 41" xfId="3871"/>
    <cellStyle name="Normal 81 42" xfId="29718"/>
    <cellStyle name="Normal 81 5" xfId="3872"/>
    <cellStyle name="Normal 81 5 2" xfId="30063"/>
    <cellStyle name="Normal 81 6" xfId="3873"/>
    <cellStyle name="Normal 81 6 2" xfId="30147"/>
    <cellStyle name="Normal 81 7" xfId="3874"/>
    <cellStyle name="Normal 81 7 2" xfId="30229"/>
    <cellStyle name="Normal 81 8" xfId="3875"/>
    <cellStyle name="Normal 81 8 2" xfId="30309"/>
    <cellStyle name="Normal 81 9" xfId="3876"/>
    <cellStyle name="Normal 81 9 2" xfId="30393"/>
    <cellStyle name="Normal 82" xfId="3877"/>
    <cellStyle name="Normal 82 10" xfId="3878"/>
    <cellStyle name="Normal 82 10 2" xfId="30476"/>
    <cellStyle name="Normal 82 11" xfId="3879"/>
    <cellStyle name="Normal 82 11 2" xfId="30558"/>
    <cellStyle name="Normal 82 12" xfId="3880"/>
    <cellStyle name="Normal 82 12 2" xfId="30640"/>
    <cellStyle name="Normal 82 13" xfId="3881"/>
    <cellStyle name="Normal 82 13 2" xfId="30722"/>
    <cellStyle name="Normal 82 14" xfId="3882"/>
    <cellStyle name="Normal 82 14 2" xfId="30804"/>
    <cellStyle name="Normal 82 15" xfId="3883"/>
    <cellStyle name="Normal 82 15 2" xfId="30885"/>
    <cellStyle name="Normal 82 16" xfId="3884"/>
    <cellStyle name="Normal 82 16 2" xfId="30968"/>
    <cellStyle name="Normal 82 17" xfId="3885"/>
    <cellStyle name="Normal 82 17 2" xfId="31049"/>
    <cellStyle name="Normal 82 18" xfId="3886"/>
    <cellStyle name="Normal 82 18 2" xfId="31129"/>
    <cellStyle name="Normal 82 19" xfId="3887"/>
    <cellStyle name="Normal 82 19 2" xfId="31212"/>
    <cellStyle name="Normal 82 2" xfId="3888"/>
    <cellStyle name="Normal 82 2 2" xfId="29806"/>
    <cellStyle name="Normal 82 20" xfId="3889"/>
    <cellStyle name="Normal 82 20 2" xfId="31285"/>
    <cellStyle name="Normal 82 21" xfId="3890"/>
    <cellStyle name="Normal 82 21 2" xfId="31355"/>
    <cellStyle name="Normal 82 22" xfId="3891"/>
    <cellStyle name="Normal 82 22 2" xfId="31458"/>
    <cellStyle name="Normal 82 23" xfId="3892"/>
    <cellStyle name="Normal 82 23 2" xfId="31527"/>
    <cellStyle name="Normal 82 24" xfId="3893"/>
    <cellStyle name="Normal 82 24 2" xfId="31625"/>
    <cellStyle name="Normal 82 25" xfId="3894"/>
    <cellStyle name="Normal 82 25 2" xfId="31707"/>
    <cellStyle name="Normal 82 26" xfId="3895"/>
    <cellStyle name="Normal 82 26 2" xfId="31788"/>
    <cellStyle name="Normal 82 27" xfId="3896"/>
    <cellStyle name="Normal 82 27 2" xfId="31869"/>
    <cellStyle name="Normal 82 28" xfId="3897"/>
    <cellStyle name="Normal 82 28 2" xfId="31938"/>
    <cellStyle name="Normal 82 29" xfId="3898"/>
    <cellStyle name="Normal 82 29 2" xfId="32032"/>
    <cellStyle name="Normal 82 3" xfId="3899"/>
    <cellStyle name="Normal 82 3 2" xfId="29899"/>
    <cellStyle name="Normal 82 30" xfId="3900"/>
    <cellStyle name="Normal 82 30 2" xfId="32102"/>
    <cellStyle name="Normal 82 31" xfId="3901"/>
    <cellStyle name="Normal 82 31 2" xfId="32184"/>
    <cellStyle name="Normal 82 32" xfId="3902"/>
    <cellStyle name="Normal 82 33" xfId="3903"/>
    <cellStyle name="Normal 82 33 2" xfId="32378"/>
    <cellStyle name="Normal 82 34" xfId="3904"/>
    <cellStyle name="Normal 82 34 2" xfId="32459"/>
    <cellStyle name="Normal 82 35" xfId="3905"/>
    <cellStyle name="Normal 82 35 2" xfId="32594"/>
    <cellStyle name="Normal 82 36" xfId="3906"/>
    <cellStyle name="Normal 82 36 2" xfId="32518"/>
    <cellStyle name="Normal 82 37" xfId="3907"/>
    <cellStyle name="Normal 82 37 2" xfId="32676"/>
    <cellStyle name="Normal 82 38" xfId="3908"/>
    <cellStyle name="Normal 82 38 2" xfId="32757"/>
    <cellStyle name="Normal 82 39" xfId="3909"/>
    <cellStyle name="Normal 82 39 2" xfId="32831"/>
    <cellStyle name="Normal 82 4" xfId="3910"/>
    <cellStyle name="Normal 82 4 2" xfId="29982"/>
    <cellStyle name="Normal 82 40" xfId="3911"/>
    <cellStyle name="Normal 82 40 2" xfId="32903"/>
    <cellStyle name="Normal 82 41" xfId="3912"/>
    <cellStyle name="Normal 82 42" xfId="29719"/>
    <cellStyle name="Normal 82 5" xfId="3913"/>
    <cellStyle name="Normal 82 5 2" xfId="30064"/>
    <cellStyle name="Normal 82 6" xfId="3914"/>
    <cellStyle name="Normal 82 6 2" xfId="30148"/>
    <cellStyle name="Normal 82 7" xfId="3915"/>
    <cellStyle name="Normal 82 7 2" xfId="30230"/>
    <cellStyle name="Normal 82 8" xfId="3916"/>
    <cellStyle name="Normal 82 8 2" xfId="30310"/>
    <cellStyle name="Normal 82 9" xfId="3917"/>
    <cellStyle name="Normal 82 9 2" xfId="30394"/>
    <cellStyle name="Normal 83" xfId="3918"/>
    <cellStyle name="Normal 83 10" xfId="3919"/>
    <cellStyle name="Normal 83 10 2" xfId="30477"/>
    <cellStyle name="Normal 83 11" xfId="3920"/>
    <cellStyle name="Normal 83 11 2" xfId="30559"/>
    <cellStyle name="Normal 83 12" xfId="3921"/>
    <cellStyle name="Normal 83 12 2" xfId="30641"/>
    <cellStyle name="Normal 83 13" xfId="3922"/>
    <cellStyle name="Normal 83 13 2" xfId="30723"/>
    <cellStyle name="Normal 83 14" xfId="3923"/>
    <cellStyle name="Normal 83 14 2" xfId="30805"/>
    <cellStyle name="Normal 83 15" xfId="3924"/>
    <cellStyle name="Normal 83 15 2" xfId="30886"/>
    <cellStyle name="Normal 83 16" xfId="3925"/>
    <cellStyle name="Normal 83 16 2" xfId="30969"/>
    <cellStyle name="Normal 83 17" xfId="3926"/>
    <cellStyle name="Normal 83 17 2" xfId="31050"/>
    <cellStyle name="Normal 83 18" xfId="3927"/>
    <cellStyle name="Normal 83 18 2" xfId="31130"/>
    <cellStyle name="Normal 83 19" xfId="3928"/>
    <cellStyle name="Normal 83 19 2" xfId="31213"/>
    <cellStyle name="Normal 83 2" xfId="3929"/>
    <cellStyle name="Normal 83 2 2" xfId="29807"/>
    <cellStyle name="Normal 83 20" xfId="3930"/>
    <cellStyle name="Normal 83 20 2" xfId="31286"/>
    <cellStyle name="Normal 83 21" xfId="3931"/>
    <cellStyle name="Normal 83 21 2" xfId="31356"/>
    <cellStyle name="Normal 83 22" xfId="3932"/>
    <cellStyle name="Normal 83 22 2" xfId="31459"/>
    <cellStyle name="Normal 83 23" xfId="3933"/>
    <cellStyle name="Normal 83 23 2" xfId="31528"/>
    <cellStyle name="Normal 83 24" xfId="3934"/>
    <cellStyle name="Normal 83 24 2" xfId="31626"/>
    <cellStyle name="Normal 83 25" xfId="3935"/>
    <cellStyle name="Normal 83 25 2" xfId="31708"/>
    <cellStyle name="Normal 83 26" xfId="3936"/>
    <cellStyle name="Normal 83 26 2" xfId="31789"/>
    <cellStyle name="Normal 83 27" xfId="3937"/>
    <cellStyle name="Normal 83 27 2" xfId="31870"/>
    <cellStyle name="Normal 83 28" xfId="3938"/>
    <cellStyle name="Normal 83 28 2" xfId="31939"/>
    <cellStyle name="Normal 83 29" xfId="3939"/>
    <cellStyle name="Normal 83 29 2" xfId="32033"/>
    <cellStyle name="Normal 83 3" xfId="3940"/>
    <cellStyle name="Normal 83 3 2" xfId="29900"/>
    <cellStyle name="Normal 83 30" xfId="3941"/>
    <cellStyle name="Normal 83 30 2" xfId="32103"/>
    <cellStyle name="Normal 83 31" xfId="3942"/>
    <cellStyle name="Normal 83 31 2" xfId="32185"/>
    <cellStyle name="Normal 83 32" xfId="3943"/>
    <cellStyle name="Normal 83 33" xfId="3944"/>
    <cellStyle name="Normal 83 33 2" xfId="32379"/>
    <cellStyle name="Normal 83 34" xfId="3945"/>
    <cellStyle name="Normal 83 34 2" xfId="32460"/>
    <cellStyle name="Normal 83 35" xfId="3946"/>
    <cellStyle name="Normal 83 35 2" xfId="32550"/>
    <cellStyle name="Normal 83 36" xfId="3947"/>
    <cellStyle name="Normal 83 36 2" xfId="32476"/>
    <cellStyle name="Normal 83 37" xfId="3948"/>
    <cellStyle name="Normal 83 37 2" xfId="32677"/>
    <cellStyle name="Normal 83 38" xfId="3949"/>
    <cellStyle name="Normal 83 38 2" xfId="32758"/>
    <cellStyle name="Normal 83 39" xfId="3950"/>
    <cellStyle name="Normal 83 39 2" xfId="32832"/>
    <cellStyle name="Normal 83 4" xfId="3951"/>
    <cellStyle name="Normal 83 4 2" xfId="29983"/>
    <cellStyle name="Normal 83 40" xfId="3952"/>
    <cellStyle name="Normal 83 40 2" xfId="32904"/>
    <cellStyle name="Normal 83 41" xfId="3953"/>
    <cellStyle name="Normal 83 42" xfId="29720"/>
    <cellStyle name="Normal 83 5" xfId="3954"/>
    <cellStyle name="Normal 83 5 2" xfId="30065"/>
    <cellStyle name="Normal 83 6" xfId="3955"/>
    <cellStyle name="Normal 83 6 2" xfId="30149"/>
    <cellStyle name="Normal 83 7" xfId="3956"/>
    <cellStyle name="Normal 83 7 2" xfId="30231"/>
    <cellStyle name="Normal 83 8" xfId="3957"/>
    <cellStyle name="Normal 83 8 2" xfId="30311"/>
    <cellStyle name="Normal 83 9" xfId="3958"/>
    <cellStyle name="Normal 83 9 2" xfId="30395"/>
    <cellStyle name="Normal 84" xfId="3959"/>
    <cellStyle name="Normal 84 10" xfId="3960"/>
    <cellStyle name="Normal 84 10 2" xfId="30478"/>
    <cellStyle name="Normal 84 11" xfId="3961"/>
    <cellStyle name="Normal 84 11 2" xfId="30560"/>
    <cellStyle name="Normal 84 12" xfId="3962"/>
    <cellStyle name="Normal 84 12 2" xfId="30642"/>
    <cellStyle name="Normal 84 13" xfId="3963"/>
    <cellStyle name="Normal 84 13 2" xfId="30724"/>
    <cellStyle name="Normal 84 14" xfId="3964"/>
    <cellStyle name="Normal 84 14 2" xfId="30806"/>
    <cellStyle name="Normal 84 15" xfId="3965"/>
    <cellStyle name="Normal 84 15 2" xfId="30887"/>
    <cellStyle name="Normal 84 16" xfId="3966"/>
    <cellStyle name="Normal 84 16 2" xfId="30970"/>
    <cellStyle name="Normal 84 17" xfId="3967"/>
    <cellStyle name="Normal 84 17 2" xfId="31051"/>
    <cellStyle name="Normal 84 18" xfId="3968"/>
    <cellStyle name="Normal 84 18 2" xfId="31131"/>
    <cellStyle name="Normal 84 19" xfId="3969"/>
    <cellStyle name="Normal 84 19 2" xfId="31214"/>
    <cellStyle name="Normal 84 2" xfId="3970"/>
    <cellStyle name="Normal 84 2 2" xfId="29808"/>
    <cellStyle name="Normal 84 20" xfId="3971"/>
    <cellStyle name="Normal 84 20 2" xfId="31287"/>
    <cellStyle name="Normal 84 21" xfId="3972"/>
    <cellStyle name="Normal 84 21 2" xfId="31369"/>
    <cellStyle name="Normal 84 22" xfId="3973"/>
    <cellStyle name="Normal 84 22 2" xfId="31460"/>
    <cellStyle name="Normal 84 23" xfId="3974"/>
    <cellStyle name="Normal 84 23 2" xfId="31529"/>
    <cellStyle name="Normal 84 24" xfId="3975"/>
    <cellStyle name="Normal 84 24 2" xfId="31627"/>
    <cellStyle name="Normal 84 25" xfId="3976"/>
    <cellStyle name="Normal 84 25 2" xfId="31709"/>
    <cellStyle name="Normal 84 26" xfId="3977"/>
    <cellStyle name="Normal 84 26 2" xfId="31790"/>
    <cellStyle name="Normal 84 27" xfId="3978"/>
    <cellStyle name="Normal 84 27 2" xfId="31871"/>
    <cellStyle name="Normal 84 28" xfId="3979"/>
    <cellStyle name="Normal 84 28 2" xfId="31940"/>
    <cellStyle name="Normal 84 29" xfId="3980"/>
    <cellStyle name="Normal 84 29 2" xfId="32034"/>
    <cellStyle name="Normal 84 3" xfId="3981"/>
    <cellStyle name="Normal 84 3 2" xfId="29901"/>
    <cellStyle name="Normal 84 30" xfId="3982"/>
    <cellStyle name="Normal 84 30 2" xfId="32104"/>
    <cellStyle name="Normal 84 31" xfId="3983"/>
    <cellStyle name="Normal 84 31 2" xfId="32186"/>
    <cellStyle name="Normal 84 32" xfId="3984"/>
    <cellStyle name="Normal 84 33" xfId="3985"/>
    <cellStyle name="Normal 84 33 2" xfId="32380"/>
    <cellStyle name="Normal 84 34" xfId="3986"/>
    <cellStyle name="Normal 84 34 2" xfId="32461"/>
    <cellStyle name="Normal 84 35" xfId="3987"/>
    <cellStyle name="Normal 84 35 2" xfId="32431"/>
    <cellStyle name="Normal 84 36" xfId="3988"/>
    <cellStyle name="Normal 84 36 2" xfId="32305"/>
    <cellStyle name="Normal 84 37" xfId="3989"/>
    <cellStyle name="Normal 84 37 2" xfId="32678"/>
    <cellStyle name="Normal 84 38" xfId="3990"/>
    <cellStyle name="Normal 84 38 2" xfId="32759"/>
    <cellStyle name="Normal 84 39" xfId="3991"/>
    <cellStyle name="Normal 84 39 2" xfId="32833"/>
    <cellStyle name="Normal 84 4" xfId="3992"/>
    <cellStyle name="Normal 84 4 2" xfId="29984"/>
    <cellStyle name="Normal 84 40" xfId="3993"/>
    <cellStyle name="Normal 84 40 2" xfId="32905"/>
    <cellStyle name="Normal 84 41" xfId="3994"/>
    <cellStyle name="Normal 84 42" xfId="29721"/>
    <cellStyle name="Normal 84 5" xfId="3995"/>
    <cellStyle name="Normal 84 5 2" xfId="30066"/>
    <cellStyle name="Normal 84 6" xfId="3996"/>
    <cellStyle name="Normal 84 6 2" xfId="30150"/>
    <cellStyle name="Normal 84 7" xfId="3997"/>
    <cellStyle name="Normal 84 7 2" xfId="30232"/>
    <cellStyle name="Normal 84 8" xfId="3998"/>
    <cellStyle name="Normal 84 8 2" xfId="30312"/>
    <cellStyle name="Normal 84 9" xfId="3999"/>
    <cellStyle name="Normal 84 9 2" xfId="30396"/>
    <cellStyle name="Normal 85" xfId="4000"/>
    <cellStyle name="Normal 85 10" xfId="4001"/>
    <cellStyle name="Normal 85 10 2" xfId="30479"/>
    <cellStyle name="Normal 85 11" xfId="4002"/>
    <cellStyle name="Normal 85 11 2" xfId="30561"/>
    <cellStyle name="Normal 85 12" xfId="4003"/>
    <cellStyle name="Normal 85 12 2" xfId="30643"/>
    <cellStyle name="Normal 85 13" xfId="4004"/>
    <cellStyle name="Normal 85 13 2" xfId="30725"/>
    <cellStyle name="Normal 85 14" xfId="4005"/>
    <cellStyle name="Normal 85 14 2" xfId="30807"/>
    <cellStyle name="Normal 85 15" xfId="4006"/>
    <cellStyle name="Normal 85 15 2" xfId="30888"/>
    <cellStyle name="Normal 85 16" xfId="4007"/>
    <cellStyle name="Normal 85 16 2" xfId="30971"/>
    <cellStyle name="Normal 85 17" xfId="4008"/>
    <cellStyle name="Normal 85 17 2" xfId="31052"/>
    <cellStyle name="Normal 85 18" xfId="4009"/>
    <cellStyle name="Normal 85 18 2" xfId="31132"/>
    <cellStyle name="Normal 85 19" xfId="4010"/>
    <cellStyle name="Normal 85 19 2" xfId="31215"/>
    <cellStyle name="Normal 85 2" xfId="4011"/>
    <cellStyle name="Normal 85 2 2" xfId="29809"/>
    <cellStyle name="Normal 85 20" xfId="4012"/>
    <cellStyle name="Normal 85 20 2" xfId="31288"/>
    <cellStyle name="Normal 85 21" xfId="4013"/>
    <cellStyle name="Normal 85 21 2" xfId="31357"/>
    <cellStyle name="Normal 85 22" xfId="4014"/>
    <cellStyle name="Normal 85 22 2" xfId="31461"/>
    <cellStyle name="Normal 85 23" xfId="4015"/>
    <cellStyle name="Normal 85 23 2" xfId="31530"/>
    <cellStyle name="Normal 85 24" xfId="4016"/>
    <cellStyle name="Normal 85 24 2" xfId="31628"/>
    <cellStyle name="Normal 85 25" xfId="4017"/>
    <cellStyle name="Normal 85 25 2" xfId="31710"/>
    <cellStyle name="Normal 85 26" xfId="4018"/>
    <cellStyle name="Normal 85 26 2" xfId="31791"/>
    <cellStyle name="Normal 85 27" xfId="4019"/>
    <cellStyle name="Normal 85 27 2" xfId="31872"/>
    <cellStyle name="Normal 85 28" xfId="4020"/>
    <cellStyle name="Normal 85 28 2" xfId="31941"/>
    <cellStyle name="Normal 85 29" xfId="4021"/>
    <cellStyle name="Normal 85 29 2" xfId="32035"/>
    <cellStyle name="Normal 85 3" xfId="4022"/>
    <cellStyle name="Normal 85 3 2" xfId="29902"/>
    <cellStyle name="Normal 85 30" xfId="4023"/>
    <cellStyle name="Normal 85 30 2" xfId="32105"/>
    <cellStyle name="Normal 85 31" xfId="4024"/>
    <cellStyle name="Normal 85 31 2" xfId="32187"/>
    <cellStyle name="Normal 85 32" xfId="4025"/>
    <cellStyle name="Normal 85 33" xfId="4026"/>
    <cellStyle name="Normal 85 33 2" xfId="32381"/>
    <cellStyle name="Normal 85 34" xfId="4027"/>
    <cellStyle name="Normal 85 34 2" xfId="32462"/>
    <cellStyle name="Normal 85 35" xfId="4028"/>
    <cellStyle name="Normal 85 35 2" xfId="32572"/>
    <cellStyle name="Normal 85 36" xfId="4029"/>
    <cellStyle name="Normal 85 36 2" xfId="32322"/>
    <cellStyle name="Normal 85 37" xfId="4030"/>
    <cellStyle name="Normal 85 37 2" xfId="32679"/>
    <cellStyle name="Normal 85 38" xfId="4031"/>
    <cellStyle name="Normal 85 38 2" xfId="32760"/>
    <cellStyle name="Normal 85 39" xfId="4032"/>
    <cellStyle name="Normal 85 39 2" xfId="32834"/>
    <cellStyle name="Normal 85 4" xfId="4033"/>
    <cellStyle name="Normal 85 4 2" xfId="29985"/>
    <cellStyle name="Normal 85 40" xfId="4034"/>
    <cellStyle name="Normal 85 40 2" xfId="32906"/>
    <cellStyle name="Normal 85 41" xfId="4035"/>
    <cellStyle name="Normal 85 42" xfId="29722"/>
    <cellStyle name="Normal 85 5" xfId="4036"/>
    <cellStyle name="Normal 85 5 2" xfId="30067"/>
    <cellStyle name="Normal 85 6" xfId="4037"/>
    <cellStyle name="Normal 85 6 2" xfId="30151"/>
    <cellStyle name="Normal 85 7" xfId="4038"/>
    <cellStyle name="Normal 85 7 2" xfId="30233"/>
    <cellStyle name="Normal 85 8" xfId="4039"/>
    <cellStyle name="Normal 85 8 2" xfId="30313"/>
    <cellStyle name="Normal 85 9" xfId="4040"/>
    <cellStyle name="Normal 85 9 2" xfId="30397"/>
    <cellStyle name="Normal 86" xfId="4041"/>
    <cellStyle name="Normal 86 10" xfId="4042"/>
    <cellStyle name="Normal 86 10 2" xfId="30480"/>
    <cellStyle name="Normal 86 11" xfId="4043"/>
    <cellStyle name="Normal 86 11 2" xfId="30562"/>
    <cellStyle name="Normal 86 12" xfId="4044"/>
    <cellStyle name="Normal 86 12 2" xfId="30644"/>
    <cellStyle name="Normal 86 13" xfId="4045"/>
    <cellStyle name="Normal 86 13 2" xfId="30726"/>
    <cellStyle name="Normal 86 14" xfId="4046"/>
    <cellStyle name="Normal 86 14 2" xfId="30808"/>
    <cellStyle name="Normal 86 15" xfId="4047"/>
    <cellStyle name="Normal 86 15 2" xfId="30889"/>
    <cellStyle name="Normal 86 16" xfId="4048"/>
    <cellStyle name="Normal 86 16 2" xfId="30972"/>
    <cellStyle name="Normal 86 17" xfId="4049"/>
    <cellStyle name="Normal 86 17 2" xfId="31053"/>
    <cellStyle name="Normal 86 18" xfId="4050"/>
    <cellStyle name="Normal 86 18 2" xfId="31133"/>
    <cellStyle name="Normal 86 19" xfId="4051"/>
    <cellStyle name="Normal 86 19 2" xfId="31216"/>
    <cellStyle name="Normal 86 2" xfId="4052"/>
    <cellStyle name="Normal 86 2 2" xfId="29810"/>
    <cellStyle name="Normal 86 20" xfId="4053"/>
    <cellStyle name="Normal 86 20 2" xfId="31289"/>
    <cellStyle name="Normal 86 21" xfId="4054"/>
    <cellStyle name="Normal 86 21 2" xfId="31358"/>
    <cellStyle name="Normal 86 22" xfId="4055"/>
    <cellStyle name="Normal 86 22 2" xfId="31462"/>
    <cellStyle name="Normal 86 23" xfId="4056"/>
    <cellStyle name="Normal 86 23 2" xfId="31531"/>
    <cellStyle name="Normal 86 24" xfId="4057"/>
    <cellStyle name="Normal 86 24 2" xfId="31629"/>
    <cellStyle name="Normal 86 25" xfId="4058"/>
    <cellStyle name="Normal 86 25 2" xfId="31711"/>
    <cellStyle name="Normal 86 26" xfId="4059"/>
    <cellStyle name="Normal 86 26 2" xfId="31792"/>
    <cellStyle name="Normal 86 27" xfId="4060"/>
    <cellStyle name="Normal 86 27 2" xfId="31873"/>
    <cellStyle name="Normal 86 28" xfId="4061"/>
    <cellStyle name="Normal 86 28 2" xfId="31942"/>
    <cellStyle name="Normal 86 29" xfId="4062"/>
    <cellStyle name="Normal 86 29 2" xfId="32036"/>
    <cellStyle name="Normal 86 3" xfId="4063"/>
    <cellStyle name="Normal 86 3 2" xfId="29903"/>
    <cellStyle name="Normal 86 30" xfId="4064"/>
    <cellStyle name="Normal 86 30 2" xfId="32106"/>
    <cellStyle name="Normal 86 31" xfId="4065"/>
    <cellStyle name="Normal 86 31 2" xfId="32188"/>
    <cellStyle name="Normal 86 32" xfId="4066"/>
    <cellStyle name="Normal 86 33" xfId="4067"/>
    <cellStyle name="Normal 86 33 2" xfId="32382"/>
    <cellStyle name="Normal 86 34" xfId="4068"/>
    <cellStyle name="Normal 86 34 2" xfId="32463"/>
    <cellStyle name="Normal 86 35" xfId="4069"/>
    <cellStyle name="Normal 86 35 2" xfId="32529"/>
    <cellStyle name="Normal 86 36" xfId="4070"/>
    <cellStyle name="Normal 86 36 2" xfId="32477"/>
    <cellStyle name="Normal 86 37" xfId="4071"/>
    <cellStyle name="Normal 86 37 2" xfId="32680"/>
    <cellStyle name="Normal 86 38" xfId="4072"/>
    <cellStyle name="Normal 86 38 2" xfId="32761"/>
    <cellStyle name="Normal 86 39" xfId="4073"/>
    <cellStyle name="Normal 86 39 2" xfId="32835"/>
    <cellStyle name="Normal 86 4" xfId="4074"/>
    <cellStyle name="Normal 86 4 2" xfId="29986"/>
    <cellStyle name="Normal 86 40" xfId="4075"/>
    <cellStyle name="Normal 86 40 2" xfId="32907"/>
    <cellStyle name="Normal 86 41" xfId="4076"/>
    <cellStyle name="Normal 86 42" xfId="29723"/>
    <cellStyle name="Normal 86 5" xfId="4077"/>
    <cellStyle name="Normal 86 5 2" xfId="30068"/>
    <cellStyle name="Normal 86 6" xfId="4078"/>
    <cellStyle name="Normal 86 6 2" xfId="30152"/>
    <cellStyle name="Normal 86 7" xfId="4079"/>
    <cellStyle name="Normal 86 7 2" xfId="30234"/>
    <cellStyle name="Normal 86 8" xfId="4080"/>
    <cellStyle name="Normal 86 8 2" xfId="30314"/>
    <cellStyle name="Normal 86 9" xfId="4081"/>
    <cellStyle name="Normal 86 9 2" xfId="30398"/>
    <cellStyle name="Normal 87" xfId="4082"/>
    <cellStyle name="Normal 87 10" xfId="4083"/>
    <cellStyle name="Normal 87 10 2" xfId="30481"/>
    <cellStyle name="Normal 87 11" xfId="4084"/>
    <cellStyle name="Normal 87 11 2" xfId="30563"/>
    <cellStyle name="Normal 87 12" xfId="4085"/>
    <cellStyle name="Normal 87 12 2" xfId="30645"/>
    <cellStyle name="Normal 87 13" xfId="4086"/>
    <cellStyle name="Normal 87 13 2" xfId="30727"/>
    <cellStyle name="Normal 87 14" xfId="4087"/>
    <cellStyle name="Normal 87 14 2" xfId="30809"/>
    <cellStyle name="Normal 87 15" xfId="4088"/>
    <cellStyle name="Normal 87 15 2" xfId="30890"/>
    <cellStyle name="Normal 87 16" xfId="4089"/>
    <cellStyle name="Normal 87 16 2" xfId="30973"/>
    <cellStyle name="Normal 87 17" xfId="4090"/>
    <cellStyle name="Normal 87 17 2" xfId="31054"/>
    <cellStyle name="Normal 87 18" xfId="4091"/>
    <cellStyle name="Normal 87 18 2" xfId="31134"/>
    <cellStyle name="Normal 87 19" xfId="4092"/>
    <cellStyle name="Normal 87 19 2" xfId="31217"/>
    <cellStyle name="Normal 87 2" xfId="4093"/>
    <cellStyle name="Normal 87 2 2" xfId="29811"/>
    <cellStyle name="Normal 87 20" xfId="4094"/>
    <cellStyle name="Normal 87 20 2" xfId="31290"/>
    <cellStyle name="Normal 87 21" xfId="4095"/>
    <cellStyle name="Normal 87 21 2" xfId="31372"/>
    <cellStyle name="Normal 87 22" xfId="4096"/>
    <cellStyle name="Normal 87 22 2" xfId="31463"/>
    <cellStyle name="Normal 87 23" xfId="4097"/>
    <cellStyle name="Normal 87 23 2" xfId="31532"/>
    <cellStyle name="Normal 87 24" xfId="4098"/>
    <cellStyle name="Normal 87 24 2" xfId="31630"/>
    <cellStyle name="Normal 87 25" xfId="4099"/>
    <cellStyle name="Normal 87 25 2" xfId="31712"/>
    <cellStyle name="Normal 87 26" xfId="4100"/>
    <cellStyle name="Normal 87 26 2" xfId="31793"/>
    <cellStyle name="Normal 87 27" xfId="4101"/>
    <cellStyle name="Normal 87 27 2" xfId="31874"/>
    <cellStyle name="Normal 87 28" xfId="4102"/>
    <cellStyle name="Normal 87 28 2" xfId="31943"/>
    <cellStyle name="Normal 87 29" xfId="4103"/>
    <cellStyle name="Normal 87 29 2" xfId="32037"/>
    <cellStyle name="Normal 87 3" xfId="4104"/>
    <cellStyle name="Normal 87 3 2" xfId="29904"/>
    <cellStyle name="Normal 87 30" xfId="4105"/>
    <cellStyle name="Normal 87 30 2" xfId="32107"/>
    <cellStyle name="Normal 87 31" xfId="4106"/>
    <cellStyle name="Normal 87 31 2" xfId="32189"/>
    <cellStyle name="Normal 87 32" xfId="4107"/>
    <cellStyle name="Normal 87 33" xfId="4108"/>
    <cellStyle name="Normal 87 33 2" xfId="32383"/>
    <cellStyle name="Normal 87 34" xfId="4109"/>
    <cellStyle name="Normal 87 34 2" xfId="32464"/>
    <cellStyle name="Normal 87 35" xfId="4110"/>
    <cellStyle name="Normal 87 35 2" xfId="32483"/>
    <cellStyle name="Normal 87 36" xfId="4111"/>
    <cellStyle name="Normal 87 36 2" xfId="32439"/>
    <cellStyle name="Normal 87 37" xfId="4112"/>
    <cellStyle name="Normal 87 37 2" xfId="32681"/>
    <cellStyle name="Normal 87 38" xfId="4113"/>
    <cellStyle name="Normal 87 38 2" xfId="32762"/>
    <cellStyle name="Normal 87 39" xfId="4114"/>
    <cellStyle name="Normal 87 39 2" xfId="32836"/>
    <cellStyle name="Normal 87 4" xfId="4115"/>
    <cellStyle name="Normal 87 4 2" xfId="29987"/>
    <cellStyle name="Normal 87 40" xfId="4116"/>
    <cellStyle name="Normal 87 40 2" xfId="32908"/>
    <cellStyle name="Normal 87 41" xfId="4117"/>
    <cellStyle name="Normal 87 42" xfId="29724"/>
    <cellStyle name="Normal 87 5" xfId="4118"/>
    <cellStyle name="Normal 87 5 2" xfId="30069"/>
    <cellStyle name="Normal 87 6" xfId="4119"/>
    <cellStyle name="Normal 87 6 2" xfId="30153"/>
    <cellStyle name="Normal 87 7" xfId="4120"/>
    <cellStyle name="Normal 87 7 2" xfId="30235"/>
    <cellStyle name="Normal 87 8" xfId="4121"/>
    <cellStyle name="Normal 87 8 2" xfId="30315"/>
    <cellStyle name="Normal 87 9" xfId="4122"/>
    <cellStyle name="Normal 87 9 2" xfId="30399"/>
    <cellStyle name="Normal 88" xfId="4123"/>
    <cellStyle name="Normal 88 10" xfId="4124"/>
    <cellStyle name="Normal 88 10 2" xfId="30482"/>
    <cellStyle name="Normal 88 11" xfId="4125"/>
    <cellStyle name="Normal 88 11 2" xfId="30564"/>
    <cellStyle name="Normal 88 12" xfId="4126"/>
    <cellStyle name="Normal 88 12 2" xfId="30646"/>
    <cellStyle name="Normal 88 13" xfId="4127"/>
    <cellStyle name="Normal 88 13 2" xfId="30728"/>
    <cellStyle name="Normal 88 14" xfId="4128"/>
    <cellStyle name="Normal 88 14 2" xfId="30810"/>
    <cellStyle name="Normal 88 15" xfId="4129"/>
    <cellStyle name="Normal 88 15 2" xfId="30891"/>
    <cellStyle name="Normal 88 16" xfId="4130"/>
    <cellStyle name="Normal 88 16 2" xfId="30974"/>
    <cellStyle name="Normal 88 17" xfId="4131"/>
    <cellStyle name="Normal 88 17 2" xfId="31055"/>
    <cellStyle name="Normal 88 18" xfId="4132"/>
    <cellStyle name="Normal 88 18 2" xfId="31135"/>
    <cellStyle name="Normal 88 19" xfId="4133"/>
    <cellStyle name="Normal 88 19 2" xfId="31218"/>
    <cellStyle name="Normal 88 2" xfId="4134"/>
    <cellStyle name="Normal 88 2 2" xfId="29812"/>
    <cellStyle name="Normal 88 20" xfId="4135"/>
    <cellStyle name="Normal 88 20 2" xfId="31291"/>
    <cellStyle name="Normal 88 21" xfId="4136"/>
    <cellStyle name="Normal 88 21 2" xfId="31299"/>
    <cellStyle name="Normal 88 22" xfId="4137"/>
    <cellStyle name="Normal 88 22 2" xfId="31464"/>
    <cellStyle name="Normal 88 23" xfId="4138"/>
    <cellStyle name="Normal 88 23 2" xfId="31533"/>
    <cellStyle name="Normal 88 24" xfId="4139"/>
    <cellStyle name="Normal 88 24 2" xfId="31631"/>
    <cellStyle name="Normal 88 25" xfId="4140"/>
    <cellStyle name="Normal 88 25 2" xfId="31713"/>
    <cellStyle name="Normal 88 26" xfId="4141"/>
    <cellStyle name="Normal 88 26 2" xfId="31794"/>
    <cellStyle name="Normal 88 27" xfId="4142"/>
    <cellStyle name="Normal 88 27 2" xfId="31875"/>
    <cellStyle name="Normal 88 28" xfId="4143"/>
    <cellStyle name="Normal 88 28 2" xfId="31944"/>
    <cellStyle name="Normal 88 29" xfId="4144"/>
    <cellStyle name="Normal 88 29 2" xfId="32038"/>
    <cellStyle name="Normal 88 3" xfId="4145"/>
    <cellStyle name="Normal 88 3 2" xfId="29905"/>
    <cellStyle name="Normal 88 30" xfId="4146"/>
    <cellStyle name="Normal 88 30 2" xfId="32108"/>
    <cellStyle name="Normal 88 31" xfId="4147"/>
    <cellStyle name="Normal 88 31 2" xfId="32190"/>
    <cellStyle name="Normal 88 32" xfId="4148"/>
    <cellStyle name="Normal 88 33" xfId="4149"/>
    <cellStyle name="Normal 88 33 2" xfId="32384"/>
    <cellStyle name="Normal 88 34" xfId="4150"/>
    <cellStyle name="Normal 88 34 2" xfId="32465"/>
    <cellStyle name="Normal 88 35" xfId="4151"/>
    <cellStyle name="Normal 88 35 2" xfId="32595"/>
    <cellStyle name="Normal 88 36" xfId="4152"/>
    <cellStyle name="Normal 88 36 2" xfId="32559"/>
    <cellStyle name="Normal 88 37" xfId="4153"/>
    <cellStyle name="Normal 88 37 2" xfId="32682"/>
    <cellStyle name="Normal 88 38" xfId="4154"/>
    <cellStyle name="Normal 88 38 2" xfId="32763"/>
    <cellStyle name="Normal 88 39" xfId="4155"/>
    <cellStyle name="Normal 88 39 2" xfId="32837"/>
    <cellStyle name="Normal 88 4" xfId="4156"/>
    <cellStyle name="Normal 88 4 2" xfId="29988"/>
    <cellStyle name="Normal 88 40" xfId="4157"/>
    <cellStyle name="Normal 88 40 2" xfId="32909"/>
    <cellStyle name="Normal 88 41" xfId="4158"/>
    <cellStyle name="Normal 88 42" xfId="29725"/>
    <cellStyle name="Normal 88 5" xfId="4159"/>
    <cellStyle name="Normal 88 5 2" xfId="30070"/>
    <cellStyle name="Normal 88 6" xfId="4160"/>
    <cellStyle name="Normal 88 6 2" xfId="30154"/>
    <cellStyle name="Normal 88 7" xfId="4161"/>
    <cellStyle name="Normal 88 7 2" xfId="30236"/>
    <cellStyle name="Normal 88 8" xfId="4162"/>
    <cellStyle name="Normal 88 8 2" xfId="30316"/>
    <cellStyle name="Normal 88 9" xfId="4163"/>
    <cellStyle name="Normal 88 9 2" xfId="30400"/>
    <cellStyle name="Normal 89" xfId="4164"/>
    <cellStyle name="Normal 89 10" xfId="4165"/>
    <cellStyle name="Normal 89 10 2" xfId="30483"/>
    <cellStyle name="Normal 89 11" xfId="4166"/>
    <cellStyle name="Normal 89 11 2" xfId="30565"/>
    <cellStyle name="Normal 89 12" xfId="4167"/>
    <cellStyle name="Normal 89 12 2" xfId="30647"/>
    <cellStyle name="Normal 89 13" xfId="4168"/>
    <cellStyle name="Normal 89 13 2" xfId="30729"/>
    <cellStyle name="Normal 89 14" xfId="4169"/>
    <cellStyle name="Normal 89 14 2" xfId="30811"/>
    <cellStyle name="Normal 89 15" xfId="4170"/>
    <cellStyle name="Normal 89 15 2" xfId="30892"/>
    <cellStyle name="Normal 89 16" xfId="4171"/>
    <cellStyle name="Normal 89 16 2" xfId="30975"/>
    <cellStyle name="Normal 89 17" xfId="4172"/>
    <cellStyle name="Normal 89 17 2" xfId="31056"/>
    <cellStyle name="Normal 89 18" xfId="4173"/>
    <cellStyle name="Normal 89 18 2" xfId="31136"/>
    <cellStyle name="Normal 89 19" xfId="4174"/>
    <cellStyle name="Normal 89 19 2" xfId="31219"/>
    <cellStyle name="Normal 89 2" xfId="4175"/>
    <cellStyle name="Normal 89 2 2" xfId="29813"/>
    <cellStyle name="Normal 89 20" xfId="4176"/>
    <cellStyle name="Normal 89 20 2" xfId="31292"/>
    <cellStyle name="Normal 89 21" xfId="4177"/>
    <cellStyle name="Normal 89 21 2" xfId="31359"/>
    <cellStyle name="Normal 89 22" xfId="4178"/>
    <cellStyle name="Normal 89 22 2" xfId="31465"/>
    <cellStyle name="Normal 89 23" xfId="4179"/>
    <cellStyle name="Normal 89 23 2" xfId="31534"/>
    <cellStyle name="Normal 89 24" xfId="4180"/>
    <cellStyle name="Normal 89 24 2" xfId="31632"/>
    <cellStyle name="Normal 89 25" xfId="4181"/>
    <cellStyle name="Normal 89 25 2" xfId="31714"/>
    <cellStyle name="Normal 89 26" xfId="4182"/>
    <cellStyle name="Normal 89 26 2" xfId="31795"/>
    <cellStyle name="Normal 89 27" xfId="4183"/>
    <cellStyle name="Normal 89 27 2" xfId="31876"/>
    <cellStyle name="Normal 89 28" xfId="4184"/>
    <cellStyle name="Normal 89 28 2" xfId="31945"/>
    <cellStyle name="Normal 89 29" xfId="4185"/>
    <cellStyle name="Normal 89 29 2" xfId="32039"/>
    <cellStyle name="Normal 89 3" xfId="4186"/>
    <cellStyle name="Normal 89 3 2" xfId="29906"/>
    <cellStyle name="Normal 89 30" xfId="4187"/>
    <cellStyle name="Normal 89 30 2" xfId="32109"/>
    <cellStyle name="Normal 89 31" xfId="4188"/>
    <cellStyle name="Normal 89 31 2" xfId="32191"/>
    <cellStyle name="Normal 89 32" xfId="4189"/>
    <cellStyle name="Normal 89 33" xfId="4190"/>
    <cellStyle name="Normal 89 33 2" xfId="32385"/>
    <cellStyle name="Normal 89 34" xfId="4191"/>
    <cellStyle name="Normal 89 34 2" xfId="32466"/>
    <cellStyle name="Normal 89 35" xfId="4192"/>
    <cellStyle name="Normal 89 35 2" xfId="32551"/>
    <cellStyle name="Normal 89 36" xfId="4193"/>
    <cellStyle name="Normal 89 36 2" xfId="32524"/>
    <cellStyle name="Normal 89 37" xfId="4194"/>
    <cellStyle name="Normal 89 37 2" xfId="32683"/>
    <cellStyle name="Normal 89 38" xfId="4195"/>
    <cellStyle name="Normal 89 38 2" xfId="32764"/>
    <cellStyle name="Normal 89 39" xfId="4196"/>
    <cellStyle name="Normal 89 39 2" xfId="32838"/>
    <cellStyle name="Normal 89 4" xfId="4197"/>
    <cellStyle name="Normal 89 4 2" xfId="29989"/>
    <cellStyle name="Normal 89 40" xfId="4198"/>
    <cellStyle name="Normal 89 40 2" xfId="32910"/>
    <cellStyle name="Normal 89 41" xfId="4199"/>
    <cellStyle name="Normal 89 42" xfId="29726"/>
    <cellStyle name="Normal 89 5" xfId="4200"/>
    <cellStyle name="Normal 89 5 2" xfId="30071"/>
    <cellStyle name="Normal 89 6" xfId="4201"/>
    <cellStyle name="Normal 89 6 2" xfId="30155"/>
    <cellStyle name="Normal 89 7" xfId="4202"/>
    <cellStyle name="Normal 89 7 2" xfId="30237"/>
    <cellStyle name="Normal 89 8" xfId="4203"/>
    <cellStyle name="Normal 89 8 2" xfId="30317"/>
    <cellStyle name="Normal 89 9" xfId="4204"/>
    <cellStyle name="Normal 89 9 2" xfId="30401"/>
    <cellStyle name="Normal 9" xfId="4205"/>
    <cellStyle name="Normal 9 2" xfId="4206"/>
    <cellStyle name="Normal 9 2 2" xfId="4207"/>
    <cellStyle name="Normal 9 2 2 2" xfId="32416"/>
    <cellStyle name="Normal 9 2 3" xfId="32210"/>
    <cellStyle name="Normal 90" xfId="4208"/>
    <cellStyle name="Normal 90 10" xfId="4209"/>
    <cellStyle name="Normal 90 10 2" xfId="30484"/>
    <cellStyle name="Normal 90 11" xfId="4210"/>
    <cellStyle name="Normal 90 11 2" xfId="30566"/>
    <cellStyle name="Normal 90 12" xfId="4211"/>
    <cellStyle name="Normal 90 12 2" xfId="30648"/>
    <cellStyle name="Normal 90 13" xfId="4212"/>
    <cellStyle name="Normal 90 13 2" xfId="30730"/>
    <cellStyle name="Normal 90 14" xfId="4213"/>
    <cellStyle name="Normal 90 14 2" xfId="30812"/>
    <cellStyle name="Normal 90 15" xfId="4214"/>
    <cellStyle name="Normal 90 15 2" xfId="30893"/>
    <cellStyle name="Normal 90 16" xfId="4215"/>
    <cellStyle name="Normal 90 16 2" xfId="30976"/>
    <cellStyle name="Normal 90 17" xfId="4216"/>
    <cellStyle name="Normal 90 17 2" xfId="31057"/>
    <cellStyle name="Normal 90 18" xfId="4217"/>
    <cellStyle name="Normal 90 18 2" xfId="31137"/>
    <cellStyle name="Normal 90 19" xfId="4218"/>
    <cellStyle name="Normal 90 19 2" xfId="31220"/>
    <cellStyle name="Normal 90 2" xfId="4219"/>
    <cellStyle name="Normal 90 2 2" xfId="29814"/>
    <cellStyle name="Normal 90 20" xfId="4220"/>
    <cellStyle name="Normal 90 20 2" xfId="31293"/>
    <cellStyle name="Normal 90 21" xfId="4221"/>
    <cellStyle name="Normal 90 21 2" xfId="31346"/>
    <cellStyle name="Normal 90 22" xfId="4222"/>
    <cellStyle name="Normal 90 22 2" xfId="31466"/>
    <cellStyle name="Normal 90 23" xfId="4223"/>
    <cellStyle name="Normal 90 23 2" xfId="31535"/>
    <cellStyle name="Normal 90 24" xfId="4224"/>
    <cellStyle name="Normal 90 24 2" xfId="31633"/>
    <cellStyle name="Normal 90 25" xfId="4225"/>
    <cellStyle name="Normal 90 25 2" xfId="31715"/>
    <cellStyle name="Normal 90 26" xfId="4226"/>
    <cellStyle name="Normal 90 26 2" xfId="31796"/>
    <cellStyle name="Normal 90 27" xfId="4227"/>
    <cellStyle name="Normal 90 27 2" xfId="31877"/>
    <cellStyle name="Normal 90 28" xfId="4228"/>
    <cellStyle name="Normal 90 28 2" xfId="31946"/>
    <cellStyle name="Normal 90 29" xfId="4229"/>
    <cellStyle name="Normal 90 29 2" xfId="32040"/>
    <cellStyle name="Normal 90 3" xfId="4230"/>
    <cellStyle name="Normal 90 3 10" xfId="29907"/>
    <cellStyle name="Normal 90 3 2" xfId="4231"/>
    <cellStyle name="Normal 90 3 3" xfId="4232"/>
    <cellStyle name="Normal 90 3 4" xfId="4233"/>
    <cellStyle name="Normal 90 3 5" xfId="4234"/>
    <cellStyle name="Normal 90 3 6" xfId="4235"/>
    <cellStyle name="Normal 90 3 7" xfId="4236"/>
    <cellStyle name="Normal 90 3 8" xfId="4237"/>
    <cellStyle name="Normal 90 3 9" xfId="4238"/>
    <cellStyle name="Normal 90 30" xfId="4239"/>
    <cellStyle name="Normal 90 30 2" xfId="32110"/>
    <cellStyle name="Normal 90 31" xfId="4240"/>
    <cellStyle name="Normal 90 31 2" xfId="32192"/>
    <cellStyle name="Normal 90 32" xfId="4241"/>
    <cellStyle name="Normal 90 33" xfId="4242"/>
    <cellStyle name="Normal 90 34" xfId="29727"/>
    <cellStyle name="Normal 90 4" xfId="4243"/>
    <cellStyle name="Normal 90 4 2" xfId="29990"/>
    <cellStyle name="Normal 90 5" xfId="4244"/>
    <cellStyle name="Normal 90 5 2" xfId="30072"/>
    <cellStyle name="Normal 90 6" xfId="4245"/>
    <cellStyle name="Normal 90 6 2" xfId="30156"/>
    <cellStyle name="Normal 90 7" xfId="4246"/>
    <cellStyle name="Normal 90 7 2" xfId="30238"/>
    <cellStyle name="Normal 90 8" xfId="4247"/>
    <cellStyle name="Normal 90 8 2" xfId="30318"/>
    <cellStyle name="Normal 90 9" xfId="4248"/>
    <cellStyle name="Normal 90 9 2" xfId="30402"/>
    <cellStyle name="Normal 91" xfId="4249"/>
    <cellStyle name="Normal 91 10" xfId="4250"/>
    <cellStyle name="Normal 91 10 2" xfId="30485"/>
    <cellStyle name="Normal 91 11" xfId="4251"/>
    <cellStyle name="Normal 91 11 2" xfId="30567"/>
    <cellStyle name="Normal 91 12" xfId="4252"/>
    <cellStyle name="Normal 91 12 2" xfId="30649"/>
    <cellStyle name="Normal 91 13" xfId="4253"/>
    <cellStyle name="Normal 91 13 2" xfId="30731"/>
    <cellStyle name="Normal 91 14" xfId="4254"/>
    <cellStyle name="Normal 91 14 2" xfId="30813"/>
    <cellStyle name="Normal 91 15" xfId="4255"/>
    <cellStyle name="Normal 91 15 2" xfId="30894"/>
    <cellStyle name="Normal 91 16" xfId="4256"/>
    <cellStyle name="Normal 91 16 2" xfId="30977"/>
    <cellStyle name="Normal 91 17" xfId="4257"/>
    <cellStyle name="Normal 91 17 2" xfId="31058"/>
    <cellStyle name="Normal 91 18" xfId="4258"/>
    <cellStyle name="Normal 91 18 2" xfId="31138"/>
    <cellStyle name="Normal 91 19" xfId="4259"/>
    <cellStyle name="Normal 91 19 2" xfId="31221"/>
    <cellStyle name="Normal 91 2" xfId="4260"/>
    <cellStyle name="Normal 91 2 2" xfId="29815"/>
    <cellStyle name="Normal 91 20" xfId="4261"/>
    <cellStyle name="Normal 91 20 2" xfId="31294"/>
    <cellStyle name="Normal 91 21" xfId="4262"/>
    <cellStyle name="Normal 91 21 2" xfId="31360"/>
    <cellStyle name="Normal 91 22" xfId="4263"/>
    <cellStyle name="Normal 91 22 2" xfId="31467"/>
    <cellStyle name="Normal 91 23" xfId="4264"/>
    <cellStyle name="Normal 91 23 2" xfId="31536"/>
    <cellStyle name="Normal 91 24" xfId="4265"/>
    <cellStyle name="Normal 91 24 2" xfId="31634"/>
    <cellStyle name="Normal 91 25" xfId="4266"/>
    <cellStyle name="Normal 91 25 2" xfId="31716"/>
    <cellStyle name="Normal 91 26" xfId="4267"/>
    <cellStyle name="Normal 91 26 2" xfId="31797"/>
    <cellStyle name="Normal 91 27" xfId="4268"/>
    <cellStyle name="Normal 91 27 2" xfId="31878"/>
    <cellStyle name="Normal 91 28" xfId="4269"/>
    <cellStyle name="Normal 91 28 2" xfId="31947"/>
    <cellStyle name="Normal 91 29" xfId="4270"/>
    <cellStyle name="Normal 91 29 2" xfId="32041"/>
    <cellStyle name="Normal 91 3" xfId="4271"/>
    <cellStyle name="Normal 91 3 2" xfId="29908"/>
    <cellStyle name="Normal 91 30" xfId="4272"/>
    <cellStyle name="Normal 91 30 2" xfId="32111"/>
    <cellStyle name="Normal 91 31" xfId="4273"/>
    <cellStyle name="Normal 91 31 2" xfId="32193"/>
    <cellStyle name="Normal 91 32" xfId="4274"/>
    <cellStyle name="Normal 91 33" xfId="4275"/>
    <cellStyle name="Normal 91 34" xfId="29728"/>
    <cellStyle name="Normal 91 4" xfId="4276"/>
    <cellStyle name="Normal 91 4 2" xfId="29991"/>
    <cellStyle name="Normal 91 5" xfId="4277"/>
    <cellStyle name="Normal 91 5 2" xfId="30073"/>
    <cellStyle name="Normal 91 6" xfId="4278"/>
    <cellStyle name="Normal 91 6 2" xfId="30157"/>
    <cellStyle name="Normal 91 7" xfId="4279"/>
    <cellStyle name="Normal 91 7 2" xfId="30239"/>
    <cellStyle name="Normal 91 8" xfId="4280"/>
    <cellStyle name="Normal 91 8 2" xfId="30319"/>
    <cellStyle name="Normal 91 9" xfId="4281"/>
    <cellStyle name="Normal 91 9 2" xfId="30403"/>
    <cellStyle name="Normal 92" xfId="4282"/>
    <cellStyle name="Normal 92 10" xfId="4283"/>
    <cellStyle name="Normal 92 10 2" xfId="30486"/>
    <cellStyle name="Normal 92 11" xfId="4284"/>
    <cellStyle name="Normal 92 11 2" xfId="30568"/>
    <cellStyle name="Normal 92 12" xfId="4285"/>
    <cellStyle name="Normal 92 12 2" xfId="30650"/>
    <cellStyle name="Normal 92 13" xfId="4286"/>
    <cellStyle name="Normal 92 13 2" xfId="30732"/>
    <cellStyle name="Normal 92 14" xfId="4287"/>
    <cellStyle name="Normal 92 14 2" xfId="30814"/>
    <cellStyle name="Normal 92 15" xfId="4288"/>
    <cellStyle name="Normal 92 15 2" xfId="30895"/>
    <cellStyle name="Normal 92 16" xfId="4289"/>
    <cellStyle name="Normal 92 16 2" xfId="30978"/>
    <cellStyle name="Normal 92 17" xfId="4290"/>
    <cellStyle name="Normal 92 17 2" xfId="31059"/>
    <cellStyle name="Normal 92 18" xfId="4291"/>
    <cellStyle name="Normal 92 18 2" xfId="31139"/>
    <cellStyle name="Normal 92 19" xfId="4292"/>
    <cellStyle name="Normal 92 19 2" xfId="31222"/>
    <cellStyle name="Normal 92 2" xfId="4293"/>
    <cellStyle name="Normal 92 2 2" xfId="29816"/>
    <cellStyle name="Normal 92 20" xfId="4294"/>
    <cellStyle name="Normal 92 20 2" xfId="31295"/>
    <cellStyle name="Normal 92 21" xfId="4295"/>
    <cellStyle name="Normal 92 21 2" xfId="31329"/>
    <cellStyle name="Normal 92 22" xfId="4296"/>
    <cellStyle name="Normal 92 22 2" xfId="31468"/>
    <cellStyle name="Normal 92 23" xfId="4297"/>
    <cellStyle name="Normal 92 23 2" xfId="31537"/>
    <cellStyle name="Normal 92 24" xfId="4298"/>
    <cellStyle name="Normal 92 24 2" xfId="31635"/>
    <cellStyle name="Normal 92 25" xfId="4299"/>
    <cellStyle name="Normal 92 25 2" xfId="31717"/>
    <cellStyle name="Normal 92 26" xfId="4300"/>
    <cellStyle name="Normal 92 26 2" xfId="31798"/>
    <cellStyle name="Normal 92 27" xfId="4301"/>
    <cellStyle name="Normal 92 27 2" xfId="31879"/>
    <cellStyle name="Normal 92 28" xfId="4302"/>
    <cellStyle name="Normal 92 28 2" xfId="31948"/>
    <cellStyle name="Normal 92 29" xfId="4303"/>
    <cellStyle name="Normal 92 29 2" xfId="32042"/>
    <cellStyle name="Normal 92 3" xfId="4304"/>
    <cellStyle name="Normal 92 3 2" xfId="29909"/>
    <cellStyle name="Normal 92 30" xfId="4305"/>
    <cellStyle name="Normal 92 30 2" xfId="32112"/>
    <cellStyle name="Normal 92 31" xfId="4306"/>
    <cellStyle name="Normal 92 31 2" xfId="32194"/>
    <cellStyle name="Normal 92 32" xfId="4307"/>
    <cellStyle name="Normal 92 33" xfId="4308"/>
    <cellStyle name="Normal 92 34" xfId="29729"/>
    <cellStyle name="Normal 92 4" xfId="4309"/>
    <cellStyle name="Normal 92 4 2" xfId="29992"/>
    <cellStyle name="Normal 92 5" xfId="4310"/>
    <cellStyle name="Normal 92 5 2" xfId="30074"/>
    <cellStyle name="Normal 92 6" xfId="4311"/>
    <cellStyle name="Normal 92 6 2" xfId="30158"/>
    <cellStyle name="Normal 92 7" xfId="4312"/>
    <cellStyle name="Normal 92 7 2" xfId="30240"/>
    <cellStyle name="Normal 92 8" xfId="4313"/>
    <cellStyle name="Normal 92 8 2" xfId="30320"/>
    <cellStyle name="Normal 92 9" xfId="4314"/>
    <cellStyle name="Normal 92 9 2" xfId="30404"/>
    <cellStyle name="Normal 93" xfId="4315"/>
    <cellStyle name="Normal 93 10" xfId="4316"/>
    <cellStyle name="Normal 93 10 2" xfId="30487"/>
    <cellStyle name="Normal 93 11" xfId="4317"/>
    <cellStyle name="Normal 93 11 2" xfId="30569"/>
    <cellStyle name="Normal 93 12" xfId="4318"/>
    <cellStyle name="Normal 93 12 2" xfId="30651"/>
    <cellStyle name="Normal 93 13" xfId="4319"/>
    <cellStyle name="Normal 93 13 2" xfId="30733"/>
    <cellStyle name="Normal 93 14" xfId="4320"/>
    <cellStyle name="Normal 93 14 2" xfId="30815"/>
    <cellStyle name="Normal 93 15" xfId="4321"/>
    <cellStyle name="Normal 93 15 2" xfId="30896"/>
    <cellStyle name="Normal 93 16" xfId="4322"/>
    <cellStyle name="Normal 93 16 2" xfId="30979"/>
    <cellStyle name="Normal 93 17" xfId="4323"/>
    <cellStyle name="Normal 93 17 2" xfId="31060"/>
    <cellStyle name="Normal 93 18" xfId="4324"/>
    <cellStyle name="Normal 93 18 2" xfId="31140"/>
    <cellStyle name="Normal 93 19" xfId="4325"/>
    <cellStyle name="Normal 93 19 2" xfId="31223"/>
    <cellStyle name="Normal 93 2" xfId="4326"/>
    <cellStyle name="Normal 93 2 2" xfId="29817"/>
    <cellStyle name="Normal 93 20" xfId="4327"/>
    <cellStyle name="Normal 93 20 2" xfId="31296"/>
    <cellStyle name="Normal 93 21" xfId="4328"/>
    <cellStyle name="Normal 93 21 2" xfId="31361"/>
    <cellStyle name="Normal 93 22" xfId="4329"/>
    <cellStyle name="Normal 93 22 2" xfId="31469"/>
    <cellStyle name="Normal 93 23" xfId="4330"/>
    <cellStyle name="Normal 93 23 2" xfId="31538"/>
    <cellStyle name="Normal 93 24" xfId="4331"/>
    <cellStyle name="Normal 93 24 2" xfId="31636"/>
    <cellStyle name="Normal 93 25" xfId="4332"/>
    <cellStyle name="Normal 93 25 2" xfId="31718"/>
    <cellStyle name="Normal 93 26" xfId="4333"/>
    <cellStyle name="Normal 93 26 2" xfId="31799"/>
    <cellStyle name="Normal 93 27" xfId="4334"/>
    <cellStyle name="Normal 93 27 2" xfId="31880"/>
    <cellStyle name="Normal 93 28" xfId="4335"/>
    <cellStyle name="Normal 93 28 2" xfId="31949"/>
    <cellStyle name="Normal 93 29" xfId="4336"/>
    <cellStyle name="Normal 93 29 2" xfId="32043"/>
    <cellStyle name="Normal 93 3" xfId="4337"/>
    <cellStyle name="Normal 93 3 2" xfId="29910"/>
    <cellStyle name="Normal 93 30" xfId="4338"/>
    <cellStyle name="Normal 93 30 2" xfId="32113"/>
    <cellStyle name="Normal 93 31" xfId="4339"/>
    <cellStyle name="Normal 93 31 2" xfId="32195"/>
    <cellStyle name="Normal 93 32" xfId="4340"/>
    <cellStyle name="Normal 93 33" xfId="4341"/>
    <cellStyle name="Normal 93 34" xfId="29730"/>
    <cellStyle name="Normal 93 4" xfId="4342"/>
    <cellStyle name="Normal 93 4 2" xfId="29993"/>
    <cellStyle name="Normal 93 5" xfId="4343"/>
    <cellStyle name="Normal 93 5 2" xfId="30075"/>
    <cellStyle name="Normal 93 6" xfId="4344"/>
    <cellStyle name="Normal 93 6 2" xfId="30159"/>
    <cellStyle name="Normal 93 7" xfId="4345"/>
    <cellStyle name="Normal 93 7 2" xfId="30241"/>
    <cellStyle name="Normal 93 8" xfId="4346"/>
    <cellStyle name="Normal 93 8 2" xfId="30321"/>
    <cellStyle name="Normal 93 9" xfId="4347"/>
    <cellStyle name="Normal 93 9 2" xfId="30405"/>
    <cellStyle name="Normal 94" xfId="4348"/>
    <cellStyle name="Normal 94 10" xfId="4349"/>
    <cellStyle name="Normal 94 10 2" xfId="30488"/>
    <cellStyle name="Normal 94 11" xfId="4350"/>
    <cellStyle name="Normal 94 11 2" xfId="30570"/>
    <cellStyle name="Normal 94 12" xfId="4351"/>
    <cellStyle name="Normal 94 12 2" xfId="30652"/>
    <cellStyle name="Normal 94 13" xfId="4352"/>
    <cellStyle name="Normal 94 13 2" xfId="30734"/>
    <cellStyle name="Normal 94 14" xfId="4353"/>
    <cellStyle name="Normal 94 14 2" xfId="30816"/>
    <cellStyle name="Normal 94 15" xfId="4354"/>
    <cellStyle name="Normal 94 15 2" xfId="30897"/>
    <cellStyle name="Normal 94 16" xfId="4355"/>
    <cellStyle name="Normal 94 16 2" xfId="30980"/>
    <cellStyle name="Normal 94 17" xfId="4356"/>
    <cellStyle name="Normal 94 17 2" xfId="31061"/>
    <cellStyle name="Normal 94 18" xfId="4357"/>
    <cellStyle name="Normal 94 18 2" xfId="31141"/>
    <cellStyle name="Normal 94 19" xfId="4358"/>
    <cellStyle name="Normal 94 19 2" xfId="31224"/>
    <cellStyle name="Normal 94 2" xfId="4359"/>
    <cellStyle name="Normal 94 2 2" xfId="29818"/>
    <cellStyle name="Normal 94 20" xfId="4360"/>
    <cellStyle name="Normal 94 20 2" xfId="31297"/>
    <cellStyle name="Normal 94 21" xfId="4361"/>
    <cellStyle name="Normal 94 21 2" xfId="31373"/>
    <cellStyle name="Normal 94 22" xfId="4362"/>
    <cellStyle name="Normal 94 22 2" xfId="31470"/>
    <cellStyle name="Normal 94 23" xfId="4363"/>
    <cellStyle name="Normal 94 23 2" xfId="31539"/>
    <cellStyle name="Normal 94 24" xfId="4364"/>
    <cellStyle name="Normal 94 24 2" xfId="31637"/>
    <cellStyle name="Normal 94 25" xfId="4365"/>
    <cellStyle name="Normal 94 25 2" xfId="31719"/>
    <cellStyle name="Normal 94 26" xfId="4366"/>
    <cellStyle name="Normal 94 26 2" xfId="31800"/>
    <cellStyle name="Normal 94 27" xfId="4367"/>
    <cellStyle name="Normal 94 27 2" xfId="31881"/>
    <cellStyle name="Normal 94 28" xfId="4368"/>
    <cellStyle name="Normal 94 28 2" xfId="31950"/>
    <cellStyle name="Normal 94 29" xfId="4369"/>
    <cellStyle name="Normal 94 29 2" xfId="32044"/>
    <cellStyle name="Normal 94 3" xfId="4370"/>
    <cellStyle name="Normal 94 3 2" xfId="29911"/>
    <cellStyle name="Normal 94 30" xfId="4371"/>
    <cellStyle name="Normal 94 30 2" xfId="32114"/>
    <cellStyle name="Normal 94 31" xfId="4372"/>
    <cellStyle name="Normal 94 31 2" xfId="32196"/>
    <cellStyle name="Normal 94 32" xfId="4373"/>
    <cellStyle name="Normal 94 33" xfId="4374"/>
    <cellStyle name="Normal 94 33 2" xfId="32438"/>
    <cellStyle name="Normal 94 34" xfId="4375"/>
    <cellStyle name="Normal 94 34 2" xfId="32561"/>
    <cellStyle name="Normal 94 35" xfId="4376"/>
    <cellStyle name="Normal 94 35 2" xfId="32562"/>
    <cellStyle name="Normal 94 36" xfId="4377"/>
    <cellStyle name="Normal 94 36 2" xfId="32519"/>
    <cellStyle name="Normal 94 37" xfId="4378"/>
    <cellStyle name="Normal 94 37 2" xfId="32701"/>
    <cellStyle name="Normal 94 38" xfId="4379"/>
    <cellStyle name="Normal 94 38 2" xfId="32778"/>
    <cellStyle name="Normal 94 39" xfId="4380"/>
    <cellStyle name="Normal 94 39 2" xfId="32849"/>
    <cellStyle name="Normal 94 4" xfId="4381"/>
    <cellStyle name="Normal 94 4 2" xfId="29994"/>
    <cellStyle name="Normal 94 40" xfId="4382"/>
    <cellStyle name="Normal 94 40 2" xfId="32917"/>
    <cellStyle name="Normal 94 41" xfId="4383"/>
    <cellStyle name="Normal 94 42" xfId="29731"/>
    <cellStyle name="Normal 94 5" xfId="4384"/>
    <cellStyle name="Normal 94 5 2" xfId="30076"/>
    <cellStyle name="Normal 94 6" xfId="4385"/>
    <cellStyle name="Normal 94 6 2" xfId="30160"/>
    <cellStyle name="Normal 94 7" xfId="4386"/>
    <cellStyle name="Normal 94 7 2" xfId="30242"/>
    <cellStyle name="Normal 94 8" xfId="4387"/>
    <cellStyle name="Normal 94 8 2" xfId="30322"/>
    <cellStyle name="Normal 94 9" xfId="4388"/>
    <cellStyle name="Normal 94 9 2" xfId="30406"/>
    <cellStyle name="Normal 95" xfId="4389"/>
    <cellStyle name="Normal 95 2" xfId="4390"/>
    <cellStyle name="Normal 96" xfId="4391"/>
    <cellStyle name="Normal 97" xfId="4392"/>
    <cellStyle name="Normal 98" xfId="4393"/>
    <cellStyle name="Normal 99" xfId="4394"/>
    <cellStyle name="Notitie" xfId="4395"/>
    <cellStyle name="Notitie 2" xfId="4396"/>
    <cellStyle name="Notitie 2 2" xfId="4397"/>
    <cellStyle name="Notitie 2 2 2" xfId="4398"/>
    <cellStyle name="Notitie 2 2 3" xfId="4399"/>
    <cellStyle name="Notitie 2 2 4" xfId="4400"/>
    <cellStyle name="Notitie 2 2 5" xfId="4401"/>
    <cellStyle name="Notitie 2 2 6" xfId="4402"/>
    <cellStyle name="Notitie 2 3" xfId="4403"/>
    <cellStyle name="Notitie 2 3 2" xfId="4404"/>
    <cellStyle name="Notitie 2 3 3" xfId="4405"/>
    <cellStyle name="Notitie 2 3 4" xfId="4406"/>
    <cellStyle name="Notitie 2 3 5" xfId="4407"/>
    <cellStyle name="Notitie 2 3 6" xfId="4408"/>
    <cellStyle name="Notitie 2 4" xfId="4409"/>
    <cellStyle name="Notitie 2 5" xfId="4410"/>
    <cellStyle name="Notitie 2 6" xfId="4411"/>
    <cellStyle name="Notitie 2 7" xfId="4412"/>
    <cellStyle name="Notitie 2 8" xfId="4413"/>
    <cellStyle name="Notitie 3" xfId="4414"/>
    <cellStyle name="Notitie 3 2" xfId="4415"/>
    <cellStyle name="Notitie 3 2 2" xfId="4416"/>
    <cellStyle name="Notitie 3 2 3" xfId="4417"/>
    <cellStyle name="Notitie 3 2 4" xfId="4418"/>
    <cellStyle name="Notitie 3 2 5" xfId="4419"/>
    <cellStyle name="Notitie 3 2 6" xfId="4420"/>
    <cellStyle name="Notitie 3 3" xfId="4421"/>
    <cellStyle name="Notitie 3 3 2" xfId="4422"/>
    <cellStyle name="Notitie 3 3 3" xfId="4423"/>
    <cellStyle name="Notitie 3 3 4" xfId="4424"/>
    <cellStyle name="Notitie 3 3 5" xfId="4425"/>
    <cellStyle name="Notitie 3 3 6" xfId="4426"/>
    <cellStyle name="Notitie 3 4" xfId="4427"/>
    <cellStyle name="Notitie 3 5" xfId="4428"/>
    <cellStyle name="Notitie 3 6" xfId="4429"/>
    <cellStyle name="Notitie 3 7" xfId="4430"/>
    <cellStyle name="Notitie 3 8" xfId="4431"/>
    <cellStyle name="Notitie 4" xfId="4432"/>
    <cellStyle name="Notitie 5" xfId="4433"/>
    <cellStyle name="Notitie 6" xfId="4434"/>
    <cellStyle name="Notitie 7" xfId="4435"/>
    <cellStyle name="Notitie 8" xfId="4436"/>
    <cellStyle name="Ongeldig" xfId="4437"/>
    <cellStyle name="Percent 2" xfId="111"/>
    <cellStyle name="Pourcentage" xfId="3" builtinId="5"/>
    <cellStyle name="Pourcentage 10" xfId="32928"/>
    <cellStyle name="Pourcentage 11" xfId="32929"/>
    <cellStyle name="Pourcentage 12" xfId="8"/>
    <cellStyle name="Pourcentage 16" xfId="4438"/>
    <cellStyle name="Pourcentage 2" xfId="4439"/>
    <cellStyle name="Pourcentage 2 10" xfId="4440"/>
    <cellStyle name="Pourcentage 2 11" xfId="4441"/>
    <cellStyle name="Pourcentage 2 12" xfId="4442"/>
    <cellStyle name="Pourcentage 2 13" xfId="4443"/>
    <cellStyle name="Pourcentage 2 14" xfId="4444"/>
    <cellStyle name="Pourcentage 2 15" xfId="4445"/>
    <cellStyle name="Pourcentage 2 16" xfId="4446"/>
    <cellStyle name="Pourcentage 2 17" xfId="4447"/>
    <cellStyle name="Pourcentage 2 18" xfId="4448"/>
    <cellStyle name="Pourcentage 2 19" xfId="4449"/>
    <cellStyle name="Pourcentage 2 2" xfId="4450"/>
    <cellStyle name="Pourcentage 2 20" xfId="4451"/>
    <cellStyle name="Pourcentage 2 21" xfId="4452"/>
    <cellStyle name="Pourcentage 2 22" xfId="4453"/>
    <cellStyle name="Pourcentage 2 22 2" xfId="4454"/>
    <cellStyle name="Pourcentage 2 22 2 2" xfId="32417"/>
    <cellStyle name="Pourcentage 2 22 3" xfId="4455"/>
    <cellStyle name="Pourcentage 2 22 3 2" xfId="32470"/>
    <cellStyle name="Pourcentage 2 22 4" xfId="4456"/>
    <cellStyle name="Pourcentage 2 22 4 2" xfId="32528"/>
    <cellStyle name="Pourcentage 2 22 5" xfId="4457"/>
    <cellStyle name="Pourcentage 2 22 5 2" xfId="32283"/>
    <cellStyle name="Pourcentage 2 22 6" xfId="4458"/>
    <cellStyle name="Pourcentage 2 22 6 2" xfId="32690"/>
    <cellStyle name="Pourcentage 2 22 7" xfId="4459"/>
    <cellStyle name="Pourcentage 2 22 7 2" xfId="32774"/>
    <cellStyle name="Pourcentage 2 22 8" xfId="4460"/>
    <cellStyle name="Pourcentage 2 22 8 2" xfId="32844"/>
    <cellStyle name="Pourcentage 2 22 9" xfId="4461"/>
    <cellStyle name="Pourcentage 2 22 9 2" xfId="32914"/>
    <cellStyle name="Pourcentage 2 23" xfId="4462"/>
    <cellStyle name="Pourcentage 2 24" xfId="4463"/>
    <cellStyle name="Pourcentage 2 25" xfId="4464"/>
    <cellStyle name="Pourcentage 2 26" xfId="4465"/>
    <cellStyle name="Pourcentage 2 27" xfId="4466"/>
    <cellStyle name="Pourcentage 2 28" xfId="4467"/>
    <cellStyle name="Pourcentage 2 29" xfId="4468"/>
    <cellStyle name="Pourcentage 2 3" xfId="4469"/>
    <cellStyle name="Pourcentage 2 30" xfId="4470"/>
    <cellStyle name="Pourcentage 2 31" xfId="4471"/>
    <cellStyle name="Pourcentage 2 32" xfId="4472"/>
    <cellStyle name="Pourcentage 2 32 2" xfId="32243"/>
    <cellStyle name="Pourcentage 2 33" xfId="4473"/>
    <cellStyle name="Pourcentage 2 33 2" xfId="32318"/>
    <cellStyle name="Pourcentage 2 34" xfId="4474"/>
    <cellStyle name="Pourcentage 2 34 2" xfId="32275"/>
    <cellStyle name="Pourcentage 2 35" xfId="4475"/>
    <cellStyle name="Pourcentage 2 35 2" xfId="32320"/>
    <cellStyle name="Pourcentage 2 36" xfId="4476"/>
    <cellStyle name="Pourcentage 2 36 2" xfId="32605"/>
    <cellStyle name="Pourcentage 2 37" xfId="4477"/>
    <cellStyle name="Pourcentage 2 37 2" xfId="32602"/>
    <cellStyle name="Pourcentage 2 38" xfId="4478"/>
    <cellStyle name="Pourcentage 2 38 2" xfId="32773"/>
    <cellStyle name="Pourcentage 2 39" xfId="4479"/>
    <cellStyle name="Pourcentage 2 39 2" xfId="32706"/>
    <cellStyle name="Pourcentage 2 4" xfId="4480"/>
    <cellStyle name="Pourcentage 2 5" xfId="4481"/>
    <cellStyle name="Pourcentage 2 6" xfId="4482"/>
    <cellStyle name="Pourcentage 2 7" xfId="4483"/>
    <cellStyle name="Pourcentage 2 8" xfId="4484"/>
    <cellStyle name="Pourcentage 2 9" xfId="4485"/>
    <cellStyle name="Pourcentage 3" xfId="4486"/>
    <cellStyle name="Pourcentage 3 10" xfId="4487"/>
    <cellStyle name="Pourcentage 3 10 2" xfId="32623"/>
    <cellStyle name="Pourcentage 3 11" xfId="4488"/>
    <cellStyle name="Pourcentage 3 11 2" xfId="32608"/>
    <cellStyle name="Pourcentage 3 12" xfId="4489"/>
    <cellStyle name="Pourcentage 3 12 2" xfId="32698"/>
    <cellStyle name="Pourcentage 3 13" xfId="4490"/>
    <cellStyle name="Pourcentage 3 13 2" xfId="32840"/>
    <cellStyle name="Pourcentage 3 2" xfId="4491"/>
    <cellStyle name="Pourcentage 3 2 2" xfId="4492"/>
    <cellStyle name="Pourcentage 3 2 2 2" xfId="32418"/>
    <cellStyle name="Pourcentage 3 2 3" xfId="4493"/>
    <cellStyle name="Pourcentage 3 2 3 2" xfId="32471"/>
    <cellStyle name="Pourcentage 3 2 4" xfId="4494"/>
    <cellStyle name="Pourcentage 3 2 4 2" xfId="32481"/>
    <cellStyle name="Pourcentage 3 2 5" xfId="4495"/>
    <cellStyle name="Pourcentage 3 2 5 2" xfId="32558"/>
    <cellStyle name="Pourcentage 3 2 6" xfId="4496"/>
    <cellStyle name="Pourcentage 3 2 6 2" xfId="32691"/>
    <cellStyle name="Pourcentage 3 2 7" xfId="4497"/>
    <cellStyle name="Pourcentage 3 2 7 2" xfId="32775"/>
    <cellStyle name="Pourcentage 3 2 8" xfId="4498"/>
    <cellStyle name="Pourcentage 3 2 8 2" xfId="32845"/>
    <cellStyle name="Pourcentage 3 2 9" xfId="4499"/>
    <cellStyle name="Pourcentage 3 2 9 2" xfId="32915"/>
    <cellStyle name="Pourcentage 3 3" xfId="4500"/>
    <cellStyle name="Pourcentage 3 4" xfId="4501"/>
    <cellStyle name="Pourcentage 3 5" xfId="4502"/>
    <cellStyle name="Pourcentage 3 5 2" xfId="32238"/>
    <cellStyle name="Pourcentage 3 6" xfId="4503"/>
    <cellStyle name="Pourcentage 3 6 2" xfId="32289"/>
    <cellStyle name="Pourcentage 3 7" xfId="4504"/>
    <cellStyle name="Pourcentage 3 7 2" xfId="32298"/>
    <cellStyle name="Pourcentage 3 8" xfId="4505"/>
    <cellStyle name="Pourcentage 3 8 2" xfId="32495"/>
    <cellStyle name="Pourcentage 3 9" xfId="4506"/>
    <cellStyle name="Pourcentage 3 9 2" xfId="32492"/>
    <cellStyle name="Pourcentage 4" xfId="4507"/>
    <cellStyle name="Pourcentage 4 10" xfId="4508"/>
    <cellStyle name="Pourcentage 4 10 2" xfId="32692"/>
    <cellStyle name="Pourcentage 4 2" xfId="4509"/>
    <cellStyle name="Pourcentage 4 2 2" xfId="32201"/>
    <cellStyle name="Pourcentage 4 3" xfId="4510"/>
    <cellStyle name="Pourcentage 4 3 2" xfId="32290"/>
    <cellStyle name="Pourcentage 4 4" xfId="4511"/>
    <cellStyle name="Pourcentage 4 4 2" xfId="32297"/>
    <cellStyle name="Pourcentage 4 5" xfId="4512"/>
    <cellStyle name="Pourcentage 4 5 2" xfId="32586"/>
    <cellStyle name="Pourcentage 4 6" xfId="4513"/>
    <cellStyle name="Pourcentage 4 6 2" xfId="32472"/>
    <cellStyle name="Pourcentage 4 7" xfId="4514"/>
    <cellStyle name="Pourcentage 4 7 2" xfId="32624"/>
    <cellStyle name="Pourcentage 4 8" xfId="4515"/>
    <cellStyle name="Pourcentage 4 8 2" xfId="32685"/>
    <cellStyle name="Pourcentage 4 9" xfId="4516"/>
    <cellStyle name="Pourcentage 4 9 2" xfId="32699"/>
    <cellStyle name="Pourcentage 5" xfId="4517"/>
    <cellStyle name="Pourcentage 5 2" xfId="4518"/>
    <cellStyle name="Pourcentage 5 2 2" xfId="32419"/>
    <cellStyle name="Pourcentage 5 3" xfId="32206"/>
    <cellStyle name="Pourcentage 6" xfId="4519"/>
    <cellStyle name="Pourcentage 7" xfId="4520"/>
    <cellStyle name="Pourcentage 7 2" xfId="31540"/>
    <cellStyle name="Pourcentage 8" xfId="112"/>
    <cellStyle name="Pourcentage 9" xfId="4521"/>
    <cellStyle name="Procent 2" xfId="9"/>
    <cellStyle name="Procent 3" xfId="10"/>
    <cellStyle name="Procent 3 10" xfId="88"/>
    <cellStyle name="Procent 3 11" xfId="32920"/>
    <cellStyle name="Procent 3 12" xfId="62"/>
    <cellStyle name="Procent 3 2" xfId="69"/>
    <cellStyle name="Procent 3 3" xfId="70"/>
    <cellStyle name="Procent 3 4" xfId="68"/>
    <cellStyle name="Procent 3 5" xfId="71"/>
    <cellStyle name="Procent 3 6" xfId="67"/>
    <cellStyle name="Procent 3 7" xfId="73"/>
    <cellStyle name="Procent 3 8" xfId="78"/>
    <cellStyle name="Procent 3 9" xfId="83"/>
    <cellStyle name="SAPBEXaggData" xfId="11"/>
    <cellStyle name="SAPBEXaggData 10" xfId="4522"/>
    <cellStyle name="SAPBEXaggData 10 2" xfId="4523"/>
    <cellStyle name="SAPBEXaggData 10 2 2" xfId="4524"/>
    <cellStyle name="SAPBEXaggData 10 2 2 2" xfId="4525"/>
    <cellStyle name="SAPBEXaggData 10 2 2 3" xfId="4526"/>
    <cellStyle name="SAPBEXaggData 10 2 2 4" xfId="4527"/>
    <cellStyle name="SAPBEXaggData 10 2 2 5" xfId="4528"/>
    <cellStyle name="SAPBEXaggData 10 2 2 6" xfId="4529"/>
    <cellStyle name="SAPBEXaggData 10 2 3" xfId="4530"/>
    <cellStyle name="SAPBEXaggData 10 2 3 2" xfId="4531"/>
    <cellStyle name="SAPBEXaggData 10 2 3 3" xfId="4532"/>
    <cellStyle name="SAPBEXaggData 10 2 3 4" xfId="4533"/>
    <cellStyle name="SAPBEXaggData 10 2 3 5" xfId="4534"/>
    <cellStyle name="SAPBEXaggData 10 2 3 6" xfId="4535"/>
    <cellStyle name="SAPBEXaggData 10 2 4" xfId="4536"/>
    <cellStyle name="SAPBEXaggData 10 2 5" xfId="4537"/>
    <cellStyle name="SAPBEXaggData 10 2 6" xfId="4538"/>
    <cellStyle name="SAPBEXaggData 10 2 7" xfId="4539"/>
    <cellStyle name="SAPBEXaggData 10 2 8" xfId="4540"/>
    <cellStyle name="SAPBEXaggData 10 3" xfId="4541"/>
    <cellStyle name="SAPBEXaggData 10 3 2" xfId="4542"/>
    <cellStyle name="SAPBEXaggData 10 3 2 2" xfId="4543"/>
    <cellStyle name="SAPBEXaggData 10 3 2 3" xfId="4544"/>
    <cellStyle name="SAPBEXaggData 10 3 2 4" xfId="4545"/>
    <cellStyle name="SAPBEXaggData 10 3 2 5" xfId="4546"/>
    <cellStyle name="SAPBEXaggData 10 3 2 6" xfId="4547"/>
    <cellStyle name="SAPBEXaggData 10 3 3" xfId="4548"/>
    <cellStyle name="SAPBEXaggData 10 3 3 2" xfId="4549"/>
    <cellStyle name="SAPBEXaggData 10 3 3 3" xfId="4550"/>
    <cellStyle name="SAPBEXaggData 10 3 3 4" xfId="4551"/>
    <cellStyle name="SAPBEXaggData 10 3 3 5" xfId="4552"/>
    <cellStyle name="SAPBEXaggData 10 3 3 6" xfId="4553"/>
    <cellStyle name="SAPBEXaggData 10 3 4" xfId="4554"/>
    <cellStyle name="SAPBEXaggData 10 3 5" xfId="4555"/>
    <cellStyle name="SAPBEXaggData 10 3 6" xfId="4556"/>
    <cellStyle name="SAPBEXaggData 10 3 7" xfId="4557"/>
    <cellStyle name="SAPBEXaggData 10 3 8" xfId="4558"/>
    <cellStyle name="SAPBEXaggData 10 4" xfId="4559"/>
    <cellStyle name="SAPBEXaggData 10 5" xfId="4560"/>
    <cellStyle name="SAPBEXaggData 10 6" xfId="4561"/>
    <cellStyle name="SAPBEXaggData 10 7" xfId="4562"/>
    <cellStyle name="SAPBEXaggData 10 8" xfId="4563"/>
    <cellStyle name="SAPBEXaggData 11" xfId="4564"/>
    <cellStyle name="SAPBEXaggData 11 2" xfId="4565"/>
    <cellStyle name="SAPBEXaggData 11 2 2" xfId="4566"/>
    <cellStyle name="SAPBEXaggData 11 2 2 2" xfId="4567"/>
    <cellStyle name="SAPBEXaggData 11 2 2 3" xfId="4568"/>
    <cellStyle name="SAPBEXaggData 11 2 2 4" xfId="4569"/>
    <cellStyle name="SAPBEXaggData 11 2 2 5" xfId="4570"/>
    <cellStyle name="SAPBEXaggData 11 2 2 6" xfId="4571"/>
    <cellStyle name="SAPBEXaggData 11 2 3" xfId="4572"/>
    <cellStyle name="SAPBEXaggData 11 2 3 2" xfId="4573"/>
    <cellStyle name="SAPBEXaggData 11 2 3 3" xfId="4574"/>
    <cellStyle name="SAPBEXaggData 11 2 3 4" xfId="4575"/>
    <cellStyle name="SAPBEXaggData 11 2 3 5" xfId="4576"/>
    <cellStyle name="SAPBEXaggData 11 2 3 6" xfId="4577"/>
    <cellStyle name="SAPBEXaggData 11 2 4" xfId="4578"/>
    <cellStyle name="SAPBEXaggData 11 2 5" xfId="4579"/>
    <cellStyle name="SAPBEXaggData 11 2 6" xfId="4580"/>
    <cellStyle name="SAPBEXaggData 11 2 7" xfId="4581"/>
    <cellStyle name="SAPBEXaggData 11 2 8" xfId="4582"/>
    <cellStyle name="SAPBEXaggData 11 3" xfId="4583"/>
    <cellStyle name="SAPBEXaggData 11 3 2" xfId="4584"/>
    <cellStyle name="SAPBEXaggData 11 3 2 2" xfId="4585"/>
    <cellStyle name="SAPBEXaggData 11 3 2 3" xfId="4586"/>
    <cellStyle name="SAPBEXaggData 11 3 2 4" xfId="4587"/>
    <cellStyle name="SAPBEXaggData 11 3 2 5" xfId="4588"/>
    <cellStyle name="SAPBEXaggData 11 3 2 6" xfId="4589"/>
    <cellStyle name="SAPBEXaggData 11 3 3" xfId="4590"/>
    <cellStyle name="SAPBEXaggData 11 3 3 2" xfId="4591"/>
    <cellStyle name="SAPBEXaggData 11 3 3 3" xfId="4592"/>
    <cellStyle name="SAPBEXaggData 11 3 3 4" xfId="4593"/>
    <cellStyle name="SAPBEXaggData 11 3 3 5" xfId="4594"/>
    <cellStyle name="SAPBEXaggData 11 3 3 6" xfId="4595"/>
    <cellStyle name="SAPBEXaggData 11 3 4" xfId="4596"/>
    <cellStyle name="SAPBEXaggData 11 3 5" xfId="4597"/>
    <cellStyle name="SAPBEXaggData 11 3 6" xfId="4598"/>
    <cellStyle name="SAPBEXaggData 11 3 7" xfId="4599"/>
    <cellStyle name="SAPBEXaggData 11 3 8" xfId="4600"/>
    <cellStyle name="SAPBEXaggData 11 4" xfId="4601"/>
    <cellStyle name="SAPBEXaggData 11 5" xfId="4602"/>
    <cellStyle name="SAPBEXaggData 11 6" xfId="4603"/>
    <cellStyle name="SAPBEXaggData 11 7" xfId="4604"/>
    <cellStyle name="SAPBEXaggData 11 8" xfId="4605"/>
    <cellStyle name="SAPBEXaggData 12" xfId="4606"/>
    <cellStyle name="SAPBEXaggData 12 2" xfId="4607"/>
    <cellStyle name="SAPBEXaggData 12 2 2" xfId="4608"/>
    <cellStyle name="SAPBEXaggData 12 2 2 2" xfId="4609"/>
    <cellStyle name="SAPBEXaggData 12 2 2 3" xfId="4610"/>
    <cellStyle name="SAPBEXaggData 12 2 2 4" xfId="4611"/>
    <cellStyle name="SAPBEXaggData 12 2 2 5" xfId="4612"/>
    <cellStyle name="SAPBEXaggData 12 2 2 6" xfId="4613"/>
    <cellStyle name="SAPBEXaggData 12 2 3" xfId="4614"/>
    <cellStyle name="SAPBEXaggData 12 2 3 2" xfId="4615"/>
    <cellStyle name="SAPBEXaggData 12 2 3 3" xfId="4616"/>
    <cellStyle name="SAPBEXaggData 12 2 3 4" xfId="4617"/>
    <cellStyle name="SAPBEXaggData 12 2 3 5" xfId="4618"/>
    <cellStyle name="SAPBEXaggData 12 2 3 6" xfId="4619"/>
    <cellStyle name="SAPBEXaggData 12 2 4" xfId="4620"/>
    <cellStyle name="SAPBEXaggData 12 2 5" xfId="4621"/>
    <cellStyle name="SAPBEXaggData 12 2 6" xfId="4622"/>
    <cellStyle name="SAPBEXaggData 12 2 7" xfId="4623"/>
    <cellStyle name="SAPBEXaggData 12 2 8" xfId="4624"/>
    <cellStyle name="SAPBEXaggData 12 3" xfId="4625"/>
    <cellStyle name="SAPBEXaggData 12 3 2" xfId="4626"/>
    <cellStyle name="SAPBEXaggData 12 3 2 2" xfId="4627"/>
    <cellStyle name="SAPBEXaggData 12 3 2 3" xfId="4628"/>
    <cellStyle name="SAPBEXaggData 12 3 2 4" xfId="4629"/>
    <cellStyle name="SAPBEXaggData 12 3 2 5" xfId="4630"/>
    <cellStyle name="SAPBEXaggData 12 3 2 6" xfId="4631"/>
    <cellStyle name="SAPBEXaggData 12 3 3" xfId="4632"/>
    <cellStyle name="SAPBEXaggData 12 3 3 2" xfId="4633"/>
    <cellStyle name="SAPBEXaggData 12 3 3 3" xfId="4634"/>
    <cellStyle name="SAPBEXaggData 12 3 3 4" xfId="4635"/>
    <cellStyle name="SAPBEXaggData 12 3 3 5" xfId="4636"/>
    <cellStyle name="SAPBEXaggData 12 3 3 6" xfId="4637"/>
    <cellStyle name="SAPBEXaggData 12 3 4" xfId="4638"/>
    <cellStyle name="SAPBEXaggData 12 3 5" xfId="4639"/>
    <cellStyle name="SAPBEXaggData 12 3 6" xfId="4640"/>
    <cellStyle name="SAPBEXaggData 12 3 7" xfId="4641"/>
    <cellStyle name="SAPBEXaggData 12 3 8" xfId="4642"/>
    <cellStyle name="SAPBEXaggData 12 4" xfId="4643"/>
    <cellStyle name="SAPBEXaggData 12 5" xfId="4644"/>
    <cellStyle name="SAPBEXaggData 12 6" xfId="4645"/>
    <cellStyle name="SAPBEXaggData 12 7" xfId="4646"/>
    <cellStyle name="SAPBEXaggData 12 8" xfId="4647"/>
    <cellStyle name="SAPBEXaggData 13" xfId="4648"/>
    <cellStyle name="SAPBEXaggData 13 2" xfId="4649"/>
    <cellStyle name="SAPBEXaggData 13 2 2" xfId="4650"/>
    <cellStyle name="SAPBEXaggData 13 2 2 2" xfId="4651"/>
    <cellStyle name="SAPBEXaggData 13 2 2 3" xfId="4652"/>
    <cellStyle name="SAPBEXaggData 13 2 2 4" xfId="4653"/>
    <cellStyle name="SAPBEXaggData 13 2 2 5" xfId="4654"/>
    <cellStyle name="SAPBEXaggData 13 2 2 6" xfId="4655"/>
    <cellStyle name="SAPBEXaggData 13 2 3" xfId="4656"/>
    <cellStyle name="SAPBEXaggData 13 2 3 2" xfId="4657"/>
    <cellStyle name="SAPBEXaggData 13 2 3 3" xfId="4658"/>
    <cellStyle name="SAPBEXaggData 13 2 3 4" xfId="4659"/>
    <cellStyle name="SAPBEXaggData 13 2 3 5" xfId="4660"/>
    <cellStyle name="SAPBEXaggData 13 2 3 6" xfId="4661"/>
    <cellStyle name="SAPBEXaggData 13 2 4" xfId="4662"/>
    <cellStyle name="SAPBEXaggData 13 2 5" xfId="4663"/>
    <cellStyle name="SAPBEXaggData 13 2 6" xfId="4664"/>
    <cellStyle name="SAPBEXaggData 13 2 7" xfId="4665"/>
    <cellStyle name="SAPBEXaggData 13 2 8" xfId="4666"/>
    <cellStyle name="SAPBEXaggData 13 3" xfId="4667"/>
    <cellStyle name="SAPBEXaggData 13 3 2" xfId="4668"/>
    <cellStyle name="SAPBEXaggData 13 3 2 2" xfId="4669"/>
    <cellStyle name="SAPBEXaggData 13 3 2 3" xfId="4670"/>
    <cellStyle name="SAPBEXaggData 13 3 2 4" xfId="4671"/>
    <cellStyle name="SAPBEXaggData 13 3 2 5" xfId="4672"/>
    <cellStyle name="SAPBEXaggData 13 3 2 6" xfId="4673"/>
    <cellStyle name="SAPBEXaggData 13 3 3" xfId="4674"/>
    <cellStyle name="SAPBEXaggData 13 3 3 2" xfId="4675"/>
    <cellStyle name="SAPBEXaggData 13 3 3 3" xfId="4676"/>
    <cellStyle name="SAPBEXaggData 13 3 3 4" xfId="4677"/>
    <cellStyle name="SAPBEXaggData 13 3 3 5" xfId="4678"/>
    <cellStyle name="SAPBEXaggData 13 3 3 6" xfId="4679"/>
    <cellStyle name="SAPBEXaggData 13 3 4" xfId="4680"/>
    <cellStyle name="SAPBEXaggData 13 3 5" xfId="4681"/>
    <cellStyle name="SAPBEXaggData 13 3 6" xfId="4682"/>
    <cellStyle name="SAPBEXaggData 13 3 7" xfId="4683"/>
    <cellStyle name="SAPBEXaggData 13 3 8" xfId="4684"/>
    <cellStyle name="SAPBEXaggData 13 4" xfId="4685"/>
    <cellStyle name="SAPBEXaggData 13 5" xfId="4686"/>
    <cellStyle name="SAPBEXaggData 13 6" xfId="4687"/>
    <cellStyle name="SAPBEXaggData 13 7" xfId="4688"/>
    <cellStyle name="SAPBEXaggData 13 8" xfId="4689"/>
    <cellStyle name="SAPBEXaggData 14" xfId="4690"/>
    <cellStyle name="SAPBEXaggData 14 2" xfId="4691"/>
    <cellStyle name="SAPBEXaggData 14 2 2" xfId="4692"/>
    <cellStyle name="SAPBEXaggData 14 2 2 2" xfId="4693"/>
    <cellStyle name="SAPBEXaggData 14 2 2 3" xfId="4694"/>
    <cellStyle name="SAPBEXaggData 14 2 2 4" xfId="4695"/>
    <cellStyle name="SAPBEXaggData 14 2 2 5" xfId="4696"/>
    <cellStyle name="SAPBEXaggData 14 2 2 6" xfId="4697"/>
    <cellStyle name="SAPBEXaggData 14 2 3" xfId="4698"/>
    <cellStyle name="SAPBEXaggData 14 2 3 2" xfId="4699"/>
    <cellStyle name="SAPBEXaggData 14 2 3 3" xfId="4700"/>
    <cellStyle name="SAPBEXaggData 14 2 3 4" xfId="4701"/>
    <cellStyle name="SAPBEXaggData 14 2 3 5" xfId="4702"/>
    <cellStyle name="SAPBEXaggData 14 2 3 6" xfId="4703"/>
    <cellStyle name="SAPBEXaggData 14 2 4" xfId="4704"/>
    <cellStyle name="SAPBEXaggData 14 2 5" xfId="4705"/>
    <cellStyle name="SAPBEXaggData 14 2 6" xfId="4706"/>
    <cellStyle name="SAPBEXaggData 14 2 7" xfId="4707"/>
    <cellStyle name="SAPBEXaggData 14 2 8" xfId="4708"/>
    <cellStyle name="SAPBEXaggData 14 3" xfId="4709"/>
    <cellStyle name="SAPBEXaggData 14 3 2" xfId="4710"/>
    <cellStyle name="SAPBEXaggData 14 3 2 2" xfId="4711"/>
    <cellStyle name="SAPBEXaggData 14 3 2 3" xfId="4712"/>
    <cellStyle name="SAPBEXaggData 14 3 2 4" xfId="4713"/>
    <cellStyle name="SAPBEXaggData 14 3 2 5" xfId="4714"/>
    <cellStyle name="SAPBEXaggData 14 3 2 6" xfId="4715"/>
    <cellStyle name="SAPBEXaggData 14 3 3" xfId="4716"/>
    <cellStyle name="SAPBEXaggData 14 3 3 2" xfId="4717"/>
    <cellStyle name="SAPBEXaggData 14 3 3 3" xfId="4718"/>
    <cellStyle name="SAPBEXaggData 14 3 3 4" xfId="4719"/>
    <cellStyle name="SAPBEXaggData 14 3 3 5" xfId="4720"/>
    <cellStyle name="SAPBEXaggData 14 3 3 6" xfId="4721"/>
    <cellStyle name="SAPBEXaggData 14 3 4" xfId="4722"/>
    <cellStyle name="SAPBEXaggData 14 3 5" xfId="4723"/>
    <cellStyle name="SAPBEXaggData 14 3 6" xfId="4724"/>
    <cellStyle name="SAPBEXaggData 14 3 7" xfId="4725"/>
    <cellStyle name="SAPBEXaggData 14 3 8" xfId="4726"/>
    <cellStyle name="SAPBEXaggData 14 4" xfId="4727"/>
    <cellStyle name="SAPBEXaggData 14 5" xfId="4728"/>
    <cellStyle name="SAPBEXaggData 14 6" xfId="4729"/>
    <cellStyle name="SAPBEXaggData 14 7" xfId="4730"/>
    <cellStyle name="SAPBEXaggData 14 8" xfId="4731"/>
    <cellStyle name="SAPBEXaggData 15" xfId="4732"/>
    <cellStyle name="SAPBEXaggData 15 2" xfId="4733"/>
    <cellStyle name="SAPBEXaggData 15 2 2" xfId="4734"/>
    <cellStyle name="SAPBEXaggData 15 2 2 2" xfId="4735"/>
    <cellStyle name="SAPBEXaggData 15 2 2 3" xfId="4736"/>
    <cellStyle name="SAPBEXaggData 15 2 2 4" xfId="4737"/>
    <cellStyle name="SAPBEXaggData 15 2 2 5" xfId="4738"/>
    <cellStyle name="SAPBEXaggData 15 2 2 6" xfId="4739"/>
    <cellStyle name="SAPBEXaggData 15 2 3" xfId="4740"/>
    <cellStyle name="SAPBEXaggData 15 2 3 2" xfId="4741"/>
    <cellStyle name="SAPBEXaggData 15 2 3 3" xfId="4742"/>
    <cellStyle name="SAPBEXaggData 15 2 3 4" xfId="4743"/>
    <cellStyle name="SAPBEXaggData 15 2 3 5" xfId="4744"/>
    <cellStyle name="SAPBEXaggData 15 2 3 6" xfId="4745"/>
    <cellStyle name="SAPBEXaggData 15 2 4" xfId="4746"/>
    <cellStyle name="SAPBEXaggData 15 2 5" xfId="4747"/>
    <cellStyle name="SAPBEXaggData 15 2 6" xfId="4748"/>
    <cellStyle name="SAPBEXaggData 15 2 7" xfId="4749"/>
    <cellStyle name="SAPBEXaggData 15 2 8" xfId="4750"/>
    <cellStyle name="SAPBEXaggData 15 3" xfId="4751"/>
    <cellStyle name="SAPBEXaggData 15 3 2" xfId="4752"/>
    <cellStyle name="SAPBEXaggData 15 3 2 2" xfId="4753"/>
    <cellStyle name="SAPBEXaggData 15 3 2 3" xfId="4754"/>
    <cellStyle name="SAPBEXaggData 15 3 2 4" xfId="4755"/>
    <cellStyle name="SAPBEXaggData 15 3 2 5" xfId="4756"/>
    <cellStyle name="SAPBEXaggData 15 3 2 6" xfId="4757"/>
    <cellStyle name="SAPBEXaggData 15 3 3" xfId="4758"/>
    <cellStyle name="SAPBEXaggData 15 3 3 2" xfId="4759"/>
    <cellStyle name="SAPBEXaggData 15 3 3 3" xfId="4760"/>
    <cellStyle name="SAPBEXaggData 15 3 3 4" xfId="4761"/>
    <cellStyle name="SAPBEXaggData 15 3 3 5" xfId="4762"/>
    <cellStyle name="SAPBEXaggData 15 3 3 6" xfId="4763"/>
    <cellStyle name="SAPBEXaggData 15 3 4" xfId="4764"/>
    <cellStyle name="SAPBEXaggData 15 3 5" xfId="4765"/>
    <cellStyle name="SAPBEXaggData 15 3 6" xfId="4766"/>
    <cellStyle name="SAPBEXaggData 15 3 7" xfId="4767"/>
    <cellStyle name="SAPBEXaggData 15 3 8" xfId="4768"/>
    <cellStyle name="SAPBEXaggData 15 4" xfId="4769"/>
    <cellStyle name="SAPBEXaggData 15 5" xfId="4770"/>
    <cellStyle name="SAPBEXaggData 15 6" xfId="4771"/>
    <cellStyle name="SAPBEXaggData 15 7" xfId="4772"/>
    <cellStyle name="SAPBEXaggData 15 8" xfId="4773"/>
    <cellStyle name="SAPBEXaggData 16" xfId="4774"/>
    <cellStyle name="SAPBEXaggData 16 2" xfId="4775"/>
    <cellStyle name="SAPBEXaggData 16 2 2" xfId="4776"/>
    <cellStyle name="SAPBEXaggData 16 2 2 2" xfId="4777"/>
    <cellStyle name="SAPBEXaggData 16 2 2 3" xfId="4778"/>
    <cellStyle name="SAPBEXaggData 16 2 2 4" xfId="4779"/>
    <cellStyle name="SAPBEXaggData 16 2 2 5" xfId="4780"/>
    <cellStyle name="SAPBEXaggData 16 2 2 6" xfId="4781"/>
    <cellStyle name="SAPBEXaggData 16 2 3" xfId="4782"/>
    <cellStyle name="SAPBEXaggData 16 2 3 2" xfId="4783"/>
    <cellStyle name="SAPBEXaggData 16 2 3 3" xfId="4784"/>
    <cellStyle name="SAPBEXaggData 16 2 3 4" xfId="4785"/>
    <cellStyle name="SAPBEXaggData 16 2 3 5" xfId="4786"/>
    <cellStyle name="SAPBEXaggData 16 2 3 6" xfId="4787"/>
    <cellStyle name="SAPBEXaggData 16 2 4" xfId="4788"/>
    <cellStyle name="SAPBEXaggData 16 2 5" xfId="4789"/>
    <cellStyle name="SAPBEXaggData 16 2 6" xfId="4790"/>
    <cellStyle name="SAPBEXaggData 16 2 7" xfId="4791"/>
    <cellStyle name="SAPBEXaggData 16 2 8" xfId="4792"/>
    <cellStyle name="SAPBEXaggData 16 3" xfId="4793"/>
    <cellStyle name="SAPBEXaggData 16 3 2" xfId="4794"/>
    <cellStyle name="SAPBEXaggData 16 3 2 2" xfId="4795"/>
    <cellStyle name="SAPBEXaggData 16 3 2 3" xfId="4796"/>
    <cellStyle name="SAPBEXaggData 16 3 2 4" xfId="4797"/>
    <cellStyle name="SAPBEXaggData 16 3 2 5" xfId="4798"/>
    <cellStyle name="SAPBEXaggData 16 3 2 6" xfId="4799"/>
    <cellStyle name="SAPBEXaggData 16 3 3" xfId="4800"/>
    <cellStyle name="SAPBEXaggData 16 3 3 2" xfId="4801"/>
    <cellStyle name="SAPBEXaggData 16 3 3 3" xfId="4802"/>
    <cellStyle name="SAPBEXaggData 16 3 3 4" xfId="4803"/>
    <cellStyle name="SAPBEXaggData 16 3 3 5" xfId="4804"/>
    <cellStyle name="SAPBEXaggData 16 3 3 6" xfId="4805"/>
    <cellStyle name="SAPBEXaggData 16 3 4" xfId="4806"/>
    <cellStyle name="SAPBEXaggData 16 3 5" xfId="4807"/>
    <cellStyle name="SAPBEXaggData 16 3 6" xfId="4808"/>
    <cellStyle name="SAPBEXaggData 16 3 7" xfId="4809"/>
    <cellStyle name="SAPBEXaggData 16 3 8" xfId="4810"/>
    <cellStyle name="SAPBEXaggData 16 4" xfId="4811"/>
    <cellStyle name="SAPBEXaggData 16 5" xfId="4812"/>
    <cellStyle name="SAPBEXaggData 16 6" xfId="4813"/>
    <cellStyle name="SAPBEXaggData 16 7" xfId="4814"/>
    <cellStyle name="SAPBEXaggData 16 8" xfId="4815"/>
    <cellStyle name="SAPBEXaggData 17" xfId="4816"/>
    <cellStyle name="SAPBEXaggData 17 2" xfId="4817"/>
    <cellStyle name="SAPBEXaggData 17 2 2" xfId="4818"/>
    <cellStyle name="SAPBEXaggData 17 2 2 2" xfId="4819"/>
    <cellStyle name="SAPBEXaggData 17 2 2 3" xfId="4820"/>
    <cellStyle name="SAPBEXaggData 17 2 2 4" xfId="4821"/>
    <cellStyle name="SAPBEXaggData 17 2 2 5" xfId="4822"/>
    <cellStyle name="SAPBEXaggData 17 2 2 6" xfId="4823"/>
    <cellStyle name="SAPBEXaggData 17 2 3" xfId="4824"/>
    <cellStyle name="SAPBEXaggData 17 2 3 2" xfId="4825"/>
    <cellStyle name="SAPBEXaggData 17 2 3 3" xfId="4826"/>
    <cellStyle name="SAPBEXaggData 17 2 3 4" xfId="4827"/>
    <cellStyle name="SAPBEXaggData 17 2 3 5" xfId="4828"/>
    <cellStyle name="SAPBEXaggData 17 2 3 6" xfId="4829"/>
    <cellStyle name="SAPBEXaggData 17 2 4" xfId="4830"/>
    <cellStyle name="SAPBEXaggData 17 2 5" xfId="4831"/>
    <cellStyle name="SAPBEXaggData 17 2 6" xfId="4832"/>
    <cellStyle name="SAPBEXaggData 17 2 7" xfId="4833"/>
    <cellStyle name="SAPBEXaggData 17 2 8" xfId="4834"/>
    <cellStyle name="SAPBEXaggData 17 3" xfId="4835"/>
    <cellStyle name="SAPBEXaggData 17 3 2" xfId="4836"/>
    <cellStyle name="SAPBEXaggData 17 3 2 2" xfId="4837"/>
    <cellStyle name="SAPBEXaggData 17 3 2 3" xfId="4838"/>
    <cellStyle name="SAPBEXaggData 17 3 2 4" xfId="4839"/>
    <cellStyle name="SAPBEXaggData 17 3 2 5" xfId="4840"/>
    <cellStyle name="SAPBEXaggData 17 3 2 6" xfId="4841"/>
    <cellStyle name="SAPBEXaggData 17 3 3" xfId="4842"/>
    <cellStyle name="SAPBEXaggData 17 3 3 2" xfId="4843"/>
    <cellStyle name="SAPBEXaggData 17 3 3 3" xfId="4844"/>
    <cellStyle name="SAPBEXaggData 17 3 3 4" xfId="4845"/>
    <cellStyle name="SAPBEXaggData 17 3 3 5" xfId="4846"/>
    <cellStyle name="SAPBEXaggData 17 3 3 6" xfId="4847"/>
    <cellStyle name="SAPBEXaggData 17 3 4" xfId="4848"/>
    <cellStyle name="SAPBEXaggData 17 3 5" xfId="4849"/>
    <cellStyle name="SAPBEXaggData 17 3 6" xfId="4850"/>
    <cellStyle name="SAPBEXaggData 17 3 7" xfId="4851"/>
    <cellStyle name="SAPBEXaggData 17 3 8" xfId="4852"/>
    <cellStyle name="SAPBEXaggData 17 4" xfId="4853"/>
    <cellStyle name="SAPBEXaggData 17 5" xfId="4854"/>
    <cellStyle name="SAPBEXaggData 17 6" xfId="4855"/>
    <cellStyle name="SAPBEXaggData 17 7" xfId="4856"/>
    <cellStyle name="SAPBEXaggData 17 8" xfId="4857"/>
    <cellStyle name="SAPBEXaggData 18" xfId="4858"/>
    <cellStyle name="SAPBEXaggData 18 2" xfId="4859"/>
    <cellStyle name="SAPBEXaggData 18 2 2" xfId="4860"/>
    <cellStyle name="SAPBEXaggData 18 2 2 2" xfId="4861"/>
    <cellStyle name="SAPBEXaggData 18 2 2 3" xfId="4862"/>
    <cellStyle name="SAPBEXaggData 18 2 2 4" xfId="4863"/>
    <cellStyle name="SAPBEXaggData 18 2 2 5" xfId="4864"/>
    <cellStyle name="SAPBEXaggData 18 2 2 6" xfId="4865"/>
    <cellStyle name="SAPBEXaggData 18 2 3" xfId="4866"/>
    <cellStyle name="SAPBEXaggData 18 2 3 2" xfId="4867"/>
    <cellStyle name="SAPBEXaggData 18 2 3 3" xfId="4868"/>
    <cellStyle name="SAPBEXaggData 18 2 3 4" xfId="4869"/>
    <cellStyle name="SAPBEXaggData 18 2 3 5" xfId="4870"/>
    <cellStyle name="SAPBEXaggData 18 2 3 6" xfId="4871"/>
    <cellStyle name="SAPBEXaggData 18 2 4" xfId="4872"/>
    <cellStyle name="SAPBEXaggData 18 2 5" xfId="4873"/>
    <cellStyle name="SAPBEXaggData 18 2 6" xfId="4874"/>
    <cellStyle name="SAPBEXaggData 18 2 7" xfId="4875"/>
    <cellStyle name="SAPBEXaggData 18 2 8" xfId="4876"/>
    <cellStyle name="SAPBEXaggData 18 3" xfId="4877"/>
    <cellStyle name="SAPBEXaggData 18 3 2" xfId="4878"/>
    <cellStyle name="SAPBEXaggData 18 3 2 2" xfId="4879"/>
    <cellStyle name="SAPBEXaggData 18 3 2 3" xfId="4880"/>
    <cellStyle name="SAPBEXaggData 18 3 2 4" xfId="4881"/>
    <cellStyle name="SAPBEXaggData 18 3 2 5" xfId="4882"/>
    <cellStyle name="SAPBEXaggData 18 3 2 6" xfId="4883"/>
    <cellStyle name="SAPBEXaggData 18 3 3" xfId="4884"/>
    <cellStyle name="SAPBEXaggData 18 3 3 2" xfId="4885"/>
    <cellStyle name="SAPBEXaggData 18 3 3 3" xfId="4886"/>
    <cellStyle name="SAPBEXaggData 18 3 3 4" xfId="4887"/>
    <cellStyle name="SAPBEXaggData 18 3 3 5" xfId="4888"/>
    <cellStyle name="SAPBEXaggData 18 3 3 6" xfId="4889"/>
    <cellStyle name="SAPBEXaggData 18 3 4" xfId="4890"/>
    <cellStyle name="SAPBEXaggData 18 3 5" xfId="4891"/>
    <cellStyle name="SAPBEXaggData 18 3 6" xfId="4892"/>
    <cellStyle name="SAPBEXaggData 18 3 7" xfId="4893"/>
    <cellStyle name="SAPBEXaggData 18 3 8" xfId="4894"/>
    <cellStyle name="SAPBEXaggData 18 4" xfId="4895"/>
    <cellStyle name="SAPBEXaggData 18 5" xfId="4896"/>
    <cellStyle name="SAPBEXaggData 18 6" xfId="4897"/>
    <cellStyle name="SAPBEXaggData 18 7" xfId="4898"/>
    <cellStyle name="SAPBEXaggData 18 8" xfId="4899"/>
    <cellStyle name="SAPBEXaggData 19" xfId="4900"/>
    <cellStyle name="SAPBEXaggData 19 2" xfId="4901"/>
    <cellStyle name="SAPBEXaggData 19 2 2" xfId="4902"/>
    <cellStyle name="SAPBEXaggData 19 2 2 2" xfId="4903"/>
    <cellStyle name="SAPBEXaggData 19 2 2 3" xfId="4904"/>
    <cellStyle name="SAPBEXaggData 19 2 2 4" xfId="4905"/>
    <cellStyle name="SAPBEXaggData 19 2 2 5" xfId="4906"/>
    <cellStyle name="SAPBEXaggData 19 2 2 6" xfId="4907"/>
    <cellStyle name="SAPBEXaggData 19 2 3" xfId="4908"/>
    <cellStyle name="SAPBEXaggData 19 2 3 2" xfId="4909"/>
    <cellStyle name="SAPBEXaggData 19 2 3 3" xfId="4910"/>
    <cellStyle name="SAPBEXaggData 19 2 3 4" xfId="4911"/>
    <cellStyle name="SAPBEXaggData 19 2 3 5" xfId="4912"/>
    <cellStyle name="SAPBEXaggData 19 2 3 6" xfId="4913"/>
    <cellStyle name="SAPBEXaggData 19 2 4" xfId="4914"/>
    <cellStyle name="SAPBEXaggData 19 2 5" xfId="4915"/>
    <cellStyle name="SAPBEXaggData 19 2 6" xfId="4916"/>
    <cellStyle name="SAPBEXaggData 19 2 7" xfId="4917"/>
    <cellStyle name="SAPBEXaggData 19 2 8" xfId="4918"/>
    <cellStyle name="SAPBEXaggData 19 3" xfId="4919"/>
    <cellStyle name="SAPBEXaggData 19 3 2" xfId="4920"/>
    <cellStyle name="SAPBEXaggData 19 3 2 2" xfId="4921"/>
    <cellStyle name="SAPBEXaggData 19 3 2 3" xfId="4922"/>
    <cellStyle name="SAPBEXaggData 19 3 2 4" xfId="4923"/>
    <cellStyle name="SAPBEXaggData 19 3 2 5" xfId="4924"/>
    <cellStyle name="SAPBEXaggData 19 3 2 6" xfId="4925"/>
    <cellStyle name="SAPBEXaggData 19 3 3" xfId="4926"/>
    <cellStyle name="SAPBEXaggData 19 3 3 2" xfId="4927"/>
    <cellStyle name="SAPBEXaggData 19 3 3 3" xfId="4928"/>
    <cellStyle name="SAPBEXaggData 19 3 3 4" xfId="4929"/>
    <cellStyle name="SAPBEXaggData 19 3 3 5" xfId="4930"/>
    <cellStyle name="SAPBEXaggData 19 3 3 6" xfId="4931"/>
    <cellStyle name="SAPBEXaggData 19 3 4" xfId="4932"/>
    <cellStyle name="SAPBEXaggData 19 3 5" xfId="4933"/>
    <cellStyle name="SAPBEXaggData 19 3 6" xfId="4934"/>
    <cellStyle name="SAPBEXaggData 19 3 7" xfId="4935"/>
    <cellStyle name="SAPBEXaggData 19 3 8" xfId="4936"/>
    <cellStyle name="SAPBEXaggData 19 4" xfId="4937"/>
    <cellStyle name="SAPBEXaggData 19 5" xfId="4938"/>
    <cellStyle name="SAPBEXaggData 19 6" xfId="4939"/>
    <cellStyle name="SAPBEXaggData 19 7" xfId="4940"/>
    <cellStyle name="SAPBEXaggData 19 8" xfId="4941"/>
    <cellStyle name="SAPBEXaggData 2" xfId="4942"/>
    <cellStyle name="SAPBEXaggData 2 2" xfId="4943"/>
    <cellStyle name="SAPBEXaggData 2 2 2" xfId="4944"/>
    <cellStyle name="SAPBEXaggData 2 2 2 2" xfId="4945"/>
    <cellStyle name="SAPBEXaggData 2 2 2 3" xfId="4946"/>
    <cellStyle name="SAPBEXaggData 2 2 2 4" xfId="4947"/>
    <cellStyle name="SAPBEXaggData 2 2 2 5" xfId="4948"/>
    <cellStyle name="SAPBEXaggData 2 2 2 6" xfId="4949"/>
    <cellStyle name="SAPBEXaggData 2 2 3" xfId="4950"/>
    <cellStyle name="SAPBEXaggData 2 2 3 2" xfId="4951"/>
    <cellStyle name="SAPBEXaggData 2 2 3 3" xfId="4952"/>
    <cellStyle name="SAPBEXaggData 2 2 3 4" xfId="4953"/>
    <cellStyle name="SAPBEXaggData 2 2 3 5" xfId="4954"/>
    <cellStyle name="SAPBEXaggData 2 2 3 6" xfId="4955"/>
    <cellStyle name="SAPBEXaggData 2 2 4" xfId="4956"/>
    <cellStyle name="SAPBEXaggData 2 2 5" xfId="4957"/>
    <cellStyle name="SAPBEXaggData 2 2 6" xfId="4958"/>
    <cellStyle name="SAPBEXaggData 2 2 7" xfId="4959"/>
    <cellStyle name="SAPBEXaggData 2 2 8" xfId="4960"/>
    <cellStyle name="SAPBEXaggData 2 3" xfId="4961"/>
    <cellStyle name="SAPBEXaggData 2 3 2" xfId="4962"/>
    <cellStyle name="SAPBEXaggData 2 3 2 2" xfId="4963"/>
    <cellStyle name="SAPBEXaggData 2 3 2 3" xfId="4964"/>
    <cellStyle name="SAPBEXaggData 2 3 2 4" xfId="4965"/>
    <cellStyle name="SAPBEXaggData 2 3 2 5" xfId="4966"/>
    <cellStyle name="SAPBEXaggData 2 3 2 6" xfId="4967"/>
    <cellStyle name="SAPBEXaggData 2 3 3" xfId="4968"/>
    <cellStyle name="SAPBEXaggData 2 3 3 2" xfId="4969"/>
    <cellStyle name="SAPBEXaggData 2 3 3 3" xfId="4970"/>
    <cellStyle name="SAPBEXaggData 2 3 3 4" xfId="4971"/>
    <cellStyle name="SAPBEXaggData 2 3 3 5" xfId="4972"/>
    <cellStyle name="SAPBEXaggData 2 3 3 6" xfId="4973"/>
    <cellStyle name="SAPBEXaggData 2 3 4" xfId="4974"/>
    <cellStyle name="SAPBEXaggData 2 3 5" xfId="4975"/>
    <cellStyle name="SAPBEXaggData 2 3 6" xfId="4976"/>
    <cellStyle name="SAPBEXaggData 2 3 7" xfId="4977"/>
    <cellStyle name="SAPBEXaggData 2 3 8" xfId="4978"/>
    <cellStyle name="SAPBEXaggData 2 4" xfId="4979"/>
    <cellStyle name="SAPBEXaggData 2 5" xfId="4980"/>
    <cellStyle name="SAPBEXaggData 2 6" xfId="4981"/>
    <cellStyle name="SAPBEXaggData 2 7" xfId="4982"/>
    <cellStyle name="SAPBEXaggData 2 8" xfId="4983"/>
    <cellStyle name="SAPBEXaggData 20" xfId="4984"/>
    <cellStyle name="SAPBEXaggData 20 2" xfId="4985"/>
    <cellStyle name="SAPBEXaggData 20 2 2" xfId="4986"/>
    <cellStyle name="SAPBEXaggData 20 2 3" xfId="4987"/>
    <cellStyle name="SAPBEXaggData 20 2 4" xfId="4988"/>
    <cellStyle name="SAPBEXaggData 20 2 5" xfId="4989"/>
    <cellStyle name="SAPBEXaggData 20 2 6" xfId="4990"/>
    <cellStyle name="SAPBEXaggData 20 3" xfId="4991"/>
    <cellStyle name="SAPBEXaggData 20 3 2" xfId="4992"/>
    <cellStyle name="SAPBEXaggData 20 3 3" xfId="4993"/>
    <cellStyle name="SAPBEXaggData 20 3 4" xfId="4994"/>
    <cellStyle name="SAPBEXaggData 20 3 5" xfId="4995"/>
    <cellStyle name="SAPBEXaggData 20 3 6" xfId="4996"/>
    <cellStyle name="SAPBEXaggData 20 4" xfId="4997"/>
    <cellStyle name="SAPBEXaggData 20 5" xfId="4998"/>
    <cellStyle name="SAPBEXaggData 20 6" xfId="4999"/>
    <cellStyle name="SAPBEXaggData 20 7" xfId="5000"/>
    <cellStyle name="SAPBEXaggData 20 8" xfId="5001"/>
    <cellStyle name="SAPBEXaggData 21" xfId="5002"/>
    <cellStyle name="SAPBEXaggData 21 2" xfId="5003"/>
    <cellStyle name="SAPBEXaggData 21 2 2" xfId="5004"/>
    <cellStyle name="SAPBEXaggData 21 2 3" xfId="5005"/>
    <cellStyle name="SAPBEXaggData 21 2 4" xfId="5006"/>
    <cellStyle name="SAPBEXaggData 21 2 5" xfId="5007"/>
    <cellStyle name="SAPBEXaggData 21 2 6" xfId="5008"/>
    <cellStyle name="SAPBEXaggData 21 3" xfId="5009"/>
    <cellStyle name="SAPBEXaggData 21 3 2" xfId="5010"/>
    <cellStyle name="SAPBEXaggData 21 3 3" xfId="5011"/>
    <cellStyle name="SAPBEXaggData 21 3 4" xfId="5012"/>
    <cellStyle name="SAPBEXaggData 21 3 5" xfId="5013"/>
    <cellStyle name="SAPBEXaggData 21 3 6" xfId="5014"/>
    <cellStyle name="SAPBEXaggData 21 4" xfId="5015"/>
    <cellStyle name="SAPBEXaggData 21 5" xfId="5016"/>
    <cellStyle name="SAPBEXaggData 21 6" xfId="5017"/>
    <cellStyle name="SAPBEXaggData 21 7" xfId="5018"/>
    <cellStyle name="SAPBEXaggData 21 8" xfId="5019"/>
    <cellStyle name="SAPBEXaggData 22" xfId="5020"/>
    <cellStyle name="SAPBEXaggData 23" xfId="5021"/>
    <cellStyle name="SAPBEXaggData 24" xfId="5022"/>
    <cellStyle name="SAPBEXaggData 25" xfId="5023"/>
    <cellStyle name="SAPBEXaggData 26" xfId="5024"/>
    <cellStyle name="SAPBEXaggData 27" xfId="32932"/>
    <cellStyle name="SAPBEXaggData 3" xfId="5025"/>
    <cellStyle name="SAPBEXaggData 3 2" xfId="5026"/>
    <cellStyle name="SAPBEXaggData 3 2 2" xfId="5027"/>
    <cellStyle name="SAPBEXaggData 3 2 2 2" xfId="5028"/>
    <cellStyle name="SAPBEXaggData 3 2 2 3" xfId="5029"/>
    <cellStyle name="SAPBEXaggData 3 2 2 4" xfId="5030"/>
    <cellStyle name="SAPBEXaggData 3 2 2 5" xfId="5031"/>
    <cellStyle name="SAPBEXaggData 3 2 2 6" xfId="5032"/>
    <cellStyle name="SAPBEXaggData 3 2 3" xfId="5033"/>
    <cellStyle name="SAPBEXaggData 3 2 3 2" xfId="5034"/>
    <cellStyle name="SAPBEXaggData 3 2 3 3" xfId="5035"/>
    <cellStyle name="SAPBEXaggData 3 2 3 4" xfId="5036"/>
    <cellStyle name="SAPBEXaggData 3 2 3 5" xfId="5037"/>
    <cellStyle name="SAPBEXaggData 3 2 3 6" xfId="5038"/>
    <cellStyle name="SAPBEXaggData 3 2 4" xfId="5039"/>
    <cellStyle name="SAPBEXaggData 3 2 5" xfId="5040"/>
    <cellStyle name="SAPBEXaggData 3 2 6" xfId="5041"/>
    <cellStyle name="SAPBEXaggData 3 2 7" xfId="5042"/>
    <cellStyle name="SAPBEXaggData 3 2 8" xfId="5043"/>
    <cellStyle name="SAPBEXaggData 3 3" xfId="5044"/>
    <cellStyle name="SAPBEXaggData 3 3 2" xfId="5045"/>
    <cellStyle name="SAPBEXaggData 3 3 2 2" xfId="5046"/>
    <cellStyle name="SAPBEXaggData 3 3 2 3" xfId="5047"/>
    <cellStyle name="SAPBEXaggData 3 3 2 4" xfId="5048"/>
    <cellStyle name="SAPBEXaggData 3 3 2 5" xfId="5049"/>
    <cellStyle name="SAPBEXaggData 3 3 2 6" xfId="5050"/>
    <cellStyle name="SAPBEXaggData 3 3 3" xfId="5051"/>
    <cellStyle name="SAPBEXaggData 3 3 3 2" xfId="5052"/>
    <cellStyle name="SAPBEXaggData 3 3 3 3" xfId="5053"/>
    <cellStyle name="SAPBEXaggData 3 3 3 4" xfId="5054"/>
    <cellStyle name="SAPBEXaggData 3 3 3 5" xfId="5055"/>
    <cellStyle name="SAPBEXaggData 3 3 3 6" xfId="5056"/>
    <cellStyle name="SAPBEXaggData 3 3 4" xfId="5057"/>
    <cellStyle name="SAPBEXaggData 3 3 5" xfId="5058"/>
    <cellStyle name="SAPBEXaggData 3 3 6" xfId="5059"/>
    <cellStyle name="SAPBEXaggData 3 3 7" xfId="5060"/>
    <cellStyle name="SAPBEXaggData 3 3 8" xfId="5061"/>
    <cellStyle name="SAPBEXaggData 3 4" xfId="5062"/>
    <cellStyle name="SAPBEXaggData 3 5" xfId="5063"/>
    <cellStyle name="SAPBEXaggData 3 6" xfId="5064"/>
    <cellStyle name="SAPBEXaggData 3 7" xfId="5065"/>
    <cellStyle name="SAPBEXaggData 3 8" xfId="5066"/>
    <cellStyle name="SAPBEXaggData 4" xfId="5067"/>
    <cellStyle name="SAPBEXaggData 4 2" xfId="5068"/>
    <cellStyle name="SAPBEXaggData 4 2 2" xfId="5069"/>
    <cellStyle name="SAPBEXaggData 4 2 2 2" xfId="5070"/>
    <cellStyle name="SAPBEXaggData 4 2 2 3" xfId="5071"/>
    <cellStyle name="SAPBEXaggData 4 2 2 4" xfId="5072"/>
    <cellStyle name="SAPBEXaggData 4 2 2 5" xfId="5073"/>
    <cellStyle name="SAPBEXaggData 4 2 2 6" xfId="5074"/>
    <cellStyle name="SAPBEXaggData 4 2 3" xfId="5075"/>
    <cellStyle name="SAPBEXaggData 4 2 3 2" xfId="5076"/>
    <cellStyle name="SAPBEXaggData 4 2 3 3" xfId="5077"/>
    <cellStyle name="SAPBEXaggData 4 2 3 4" xfId="5078"/>
    <cellStyle name="SAPBEXaggData 4 2 3 5" xfId="5079"/>
    <cellStyle name="SAPBEXaggData 4 2 3 6" xfId="5080"/>
    <cellStyle name="SAPBEXaggData 4 2 4" xfId="5081"/>
    <cellStyle name="SAPBEXaggData 4 2 5" xfId="5082"/>
    <cellStyle name="SAPBEXaggData 4 2 6" xfId="5083"/>
    <cellStyle name="SAPBEXaggData 4 2 7" xfId="5084"/>
    <cellStyle name="SAPBEXaggData 4 2 8" xfId="5085"/>
    <cellStyle name="SAPBEXaggData 4 3" xfId="5086"/>
    <cellStyle name="SAPBEXaggData 4 3 2" xfId="5087"/>
    <cellStyle name="SAPBEXaggData 4 3 2 2" xfId="5088"/>
    <cellStyle name="SAPBEXaggData 4 3 2 3" xfId="5089"/>
    <cellStyle name="SAPBEXaggData 4 3 2 4" xfId="5090"/>
    <cellStyle name="SAPBEXaggData 4 3 2 5" xfId="5091"/>
    <cellStyle name="SAPBEXaggData 4 3 2 6" xfId="5092"/>
    <cellStyle name="SAPBEXaggData 4 3 3" xfId="5093"/>
    <cellStyle name="SAPBEXaggData 4 3 3 2" xfId="5094"/>
    <cellStyle name="SAPBEXaggData 4 3 3 3" xfId="5095"/>
    <cellStyle name="SAPBEXaggData 4 3 3 4" xfId="5096"/>
    <cellStyle name="SAPBEXaggData 4 3 3 5" xfId="5097"/>
    <cellStyle name="SAPBEXaggData 4 3 3 6" xfId="5098"/>
    <cellStyle name="SAPBEXaggData 4 3 4" xfId="5099"/>
    <cellStyle name="SAPBEXaggData 4 3 5" xfId="5100"/>
    <cellStyle name="SAPBEXaggData 4 3 6" xfId="5101"/>
    <cellStyle name="SAPBEXaggData 4 3 7" xfId="5102"/>
    <cellStyle name="SAPBEXaggData 4 3 8" xfId="5103"/>
    <cellStyle name="SAPBEXaggData 4 4" xfId="5104"/>
    <cellStyle name="SAPBEXaggData 4 5" xfId="5105"/>
    <cellStyle name="SAPBEXaggData 4 6" xfId="5106"/>
    <cellStyle name="SAPBEXaggData 4 7" xfId="5107"/>
    <cellStyle name="SAPBEXaggData 4 8" xfId="5108"/>
    <cellStyle name="SAPBEXaggData 5" xfId="5109"/>
    <cellStyle name="SAPBEXaggData 5 2" xfId="5110"/>
    <cellStyle name="SAPBEXaggData 5 2 2" xfId="5111"/>
    <cellStyle name="SAPBEXaggData 5 2 2 2" xfId="5112"/>
    <cellStyle name="SAPBEXaggData 5 2 2 3" xfId="5113"/>
    <cellStyle name="SAPBEXaggData 5 2 2 4" xfId="5114"/>
    <cellStyle name="SAPBEXaggData 5 2 2 5" xfId="5115"/>
    <cellStyle name="SAPBEXaggData 5 2 2 6" xfId="5116"/>
    <cellStyle name="SAPBEXaggData 5 2 3" xfId="5117"/>
    <cellStyle name="SAPBEXaggData 5 2 3 2" xfId="5118"/>
    <cellStyle name="SAPBEXaggData 5 2 3 3" xfId="5119"/>
    <cellStyle name="SAPBEXaggData 5 2 3 4" xfId="5120"/>
    <cellStyle name="SAPBEXaggData 5 2 3 5" xfId="5121"/>
    <cellStyle name="SAPBEXaggData 5 2 3 6" xfId="5122"/>
    <cellStyle name="SAPBEXaggData 5 2 4" xfId="5123"/>
    <cellStyle name="SAPBEXaggData 5 2 5" xfId="5124"/>
    <cellStyle name="SAPBEXaggData 5 2 6" xfId="5125"/>
    <cellStyle name="SAPBEXaggData 5 2 7" xfId="5126"/>
    <cellStyle name="SAPBEXaggData 5 2 8" xfId="5127"/>
    <cellStyle name="SAPBEXaggData 5 3" xfId="5128"/>
    <cellStyle name="SAPBEXaggData 5 3 2" xfId="5129"/>
    <cellStyle name="SAPBEXaggData 5 3 2 2" xfId="5130"/>
    <cellStyle name="SAPBEXaggData 5 3 2 3" xfId="5131"/>
    <cellStyle name="SAPBEXaggData 5 3 2 4" xfId="5132"/>
    <cellStyle name="SAPBEXaggData 5 3 2 5" xfId="5133"/>
    <cellStyle name="SAPBEXaggData 5 3 2 6" xfId="5134"/>
    <cellStyle name="SAPBEXaggData 5 3 3" xfId="5135"/>
    <cellStyle name="SAPBEXaggData 5 3 3 2" xfId="5136"/>
    <cellStyle name="SAPBEXaggData 5 3 3 3" xfId="5137"/>
    <cellStyle name="SAPBEXaggData 5 3 3 4" xfId="5138"/>
    <cellStyle name="SAPBEXaggData 5 3 3 5" xfId="5139"/>
    <cellStyle name="SAPBEXaggData 5 3 3 6" xfId="5140"/>
    <cellStyle name="SAPBEXaggData 5 3 4" xfId="5141"/>
    <cellStyle name="SAPBEXaggData 5 3 5" xfId="5142"/>
    <cellStyle name="SAPBEXaggData 5 3 6" xfId="5143"/>
    <cellStyle name="SAPBEXaggData 5 3 7" xfId="5144"/>
    <cellStyle name="SAPBEXaggData 5 3 8" xfId="5145"/>
    <cellStyle name="SAPBEXaggData 5 4" xfId="5146"/>
    <cellStyle name="SAPBEXaggData 5 5" xfId="5147"/>
    <cellStyle name="SAPBEXaggData 5 6" xfId="5148"/>
    <cellStyle name="SAPBEXaggData 5 7" xfId="5149"/>
    <cellStyle name="SAPBEXaggData 5 8" xfId="5150"/>
    <cellStyle name="SAPBEXaggData 6" xfId="5151"/>
    <cellStyle name="SAPBEXaggData 6 2" xfId="5152"/>
    <cellStyle name="SAPBEXaggData 6 2 2" xfId="5153"/>
    <cellStyle name="SAPBEXaggData 6 2 2 2" xfId="5154"/>
    <cellStyle name="SAPBEXaggData 6 2 2 3" xfId="5155"/>
    <cellStyle name="SAPBEXaggData 6 2 2 4" xfId="5156"/>
    <cellStyle name="SAPBEXaggData 6 2 2 5" xfId="5157"/>
    <cellStyle name="SAPBEXaggData 6 2 2 6" xfId="5158"/>
    <cellStyle name="SAPBEXaggData 6 2 3" xfId="5159"/>
    <cellStyle name="SAPBEXaggData 6 2 3 2" xfId="5160"/>
    <cellStyle name="SAPBEXaggData 6 2 3 3" xfId="5161"/>
    <cellStyle name="SAPBEXaggData 6 2 3 4" xfId="5162"/>
    <cellStyle name="SAPBEXaggData 6 2 3 5" xfId="5163"/>
    <cellStyle name="SAPBEXaggData 6 2 3 6" xfId="5164"/>
    <cellStyle name="SAPBEXaggData 6 2 4" xfId="5165"/>
    <cellStyle name="SAPBEXaggData 6 2 5" xfId="5166"/>
    <cellStyle name="SAPBEXaggData 6 2 6" xfId="5167"/>
    <cellStyle name="SAPBEXaggData 6 2 7" xfId="5168"/>
    <cellStyle name="SAPBEXaggData 6 2 8" xfId="5169"/>
    <cellStyle name="SAPBEXaggData 6 3" xfId="5170"/>
    <cellStyle name="SAPBEXaggData 6 3 2" xfId="5171"/>
    <cellStyle name="SAPBEXaggData 6 3 2 2" xfId="5172"/>
    <cellStyle name="SAPBEXaggData 6 3 2 3" xfId="5173"/>
    <cellStyle name="SAPBEXaggData 6 3 2 4" xfId="5174"/>
    <cellStyle name="SAPBEXaggData 6 3 2 5" xfId="5175"/>
    <cellStyle name="SAPBEXaggData 6 3 2 6" xfId="5176"/>
    <cellStyle name="SAPBEXaggData 6 3 3" xfId="5177"/>
    <cellStyle name="SAPBEXaggData 6 3 3 2" xfId="5178"/>
    <cellStyle name="SAPBEXaggData 6 3 3 3" xfId="5179"/>
    <cellStyle name="SAPBEXaggData 6 3 3 4" xfId="5180"/>
    <cellStyle name="SAPBEXaggData 6 3 3 5" xfId="5181"/>
    <cellStyle name="SAPBEXaggData 6 3 3 6" xfId="5182"/>
    <cellStyle name="SAPBEXaggData 6 3 4" xfId="5183"/>
    <cellStyle name="SAPBEXaggData 6 3 5" xfId="5184"/>
    <cellStyle name="SAPBEXaggData 6 3 6" xfId="5185"/>
    <cellStyle name="SAPBEXaggData 6 3 7" xfId="5186"/>
    <cellStyle name="SAPBEXaggData 6 3 8" xfId="5187"/>
    <cellStyle name="SAPBEXaggData 6 4" xfId="5188"/>
    <cellStyle name="SAPBEXaggData 6 5" xfId="5189"/>
    <cellStyle name="SAPBEXaggData 6 6" xfId="5190"/>
    <cellStyle name="SAPBEXaggData 6 7" xfId="5191"/>
    <cellStyle name="SAPBEXaggData 6 8" xfId="5192"/>
    <cellStyle name="SAPBEXaggData 7" xfId="5193"/>
    <cellStyle name="SAPBEXaggData 7 2" xfId="5194"/>
    <cellStyle name="SAPBEXaggData 7 2 2" xfId="5195"/>
    <cellStyle name="SAPBEXaggData 7 2 2 2" xfId="5196"/>
    <cellStyle name="SAPBEXaggData 7 2 2 3" xfId="5197"/>
    <cellStyle name="SAPBEXaggData 7 2 2 4" xfId="5198"/>
    <cellStyle name="SAPBEXaggData 7 2 2 5" xfId="5199"/>
    <cellStyle name="SAPBEXaggData 7 2 2 6" xfId="5200"/>
    <cellStyle name="SAPBEXaggData 7 2 3" xfId="5201"/>
    <cellStyle name="SAPBEXaggData 7 2 3 2" xfId="5202"/>
    <cellStyle name="SAPBEXaggData 7 2 3 3" xfId="5203"/>
    <cellStyle name="SAPBEXaggData 7 2 3 4" xfId="5204"/>
    <cellStyle name="SAPBEXaggData 7 2 3 5" xfId="5205"/>
    <cellStyle name="SAPBEXaggData 7 2 3 6" xfId="5206"/>
    <cellStyle name="SAPBEXaggData 7 2 4" xfId="5207"/>
    <cellStyle name="SAPBEXaggData 7 2 5" xfId="5208"/>
    <cellStyle name="SAPBEXaggData 7 2 6" xfId="5209"/>
    <cellStyle name="SAPBEXaggData 7 2 7" xfId="5210"/>
    <cellStyle name="SAPBEXaggData 7 2 8" xfId="5211"/>
    <cellStyle name="SAPBEXaggData 7 3" xfId="5212"/>
    <cellStyle name="SAPBEXaggData 7 3 2" xfId="5213"/>
    <cellStyle name="SAPBEXaggData 7 3 2 2" xfId="5214"/>
    <cellStyle name="SAPBEXaggData 7 3 2 3" xfId="5215"/>
    <cellStyle name="SAPBEXaggData 7 3 2 4" xfId="5216"/>
    <cellStyle name="SAPBEXaggData 7 3 2 5" xfId="5217"/>
    <cellStyle name="SAPBEXaggData 7 3 2 6" xfId="5218"/>
    <cellStyle name="SAPBEXaggData 7 3 3" xfId="5219"/>
    <cellStyle name="SAPBEXaggData 7 3 3 2" xfId="5220"/>
    <cellStyle name="SAPBEXaggData 7 3 3 3" xfId="5221"/>
    <cellStyle name="SAPBEXaggData 7 3 3 4" xfId="5222"/>
    <cellStyle name="SAPBEXaggData 7 3 3 5" xfId="5223"/>
    <cellStyle name="SAPBEXaggData 7 3 3 6" xfId="5224"/>
    <cellStyle name="SAPBEXaggData 7 3 4" xfId="5225"/>
    <cellStyle name="SAPBEXaggData 7 3 5" xfId="5226"/>
    <cellStyle name="SAPBEXaggData 7 3 6" xfId="5227"/>
    <cellStyle name="SAPBEXaggData 7 3 7" xfId="5228"/>
    <cellStyle name="SAPBEXaggData 7 3 8" xfId="5229"/>
    <cellStyle name="SAPBEXaggData 7 4" xfId="5230"/>
    <cellStyle name="SAPBEXaggData 7 5" xfId="5231"/>
    <cellStyle name="SAPBEXaggData 7 6" xfId="5232"/>
    <cellStyle name="SAPBEXaggData 7 7" xfId="5233"/>
    <cellStyle name="SAPBEXaggData 7 8" xfId="5234"/>
    <cellStyle name="SAPBEXaggData 8" xfId="5235"/>
    <cellStyle name="SAPBEXaggData 8 2" xfId="5236"/>
    <cellStyle name="SAPBEXaggData 8 2 2" xfId="5237"/>
    <cellStyle name="SAPBEXaggData 8 2 2 2" xfId="5238"/>
    <cellStyle name="SAPBEXaggData 8 2 2 3" xfId="5239"/>
    <cellStyle name="SAPBEXaggData 8 2 2 4" xfId="5240"/>
    <cellStyle name="SAPBEXaggData 8 2 2 5" xfId="5241"/>
    <cellStyle name="SAPBEXaggData 8 2 2 6" xfId="5242"/>
    <cellStyle name="SAPBEXaggData 8 2 3" xfId="5243"/>
    <cellStyle name="SAPBEXaggData 8 2 3 2" xfId="5244"/>
    <cellStyle name="SAPBEXaggData 8 2 3 3" xfId="5245"/>
    <cellStyle name="SAPBEXaggData 8 2 3 4" xfId="5246"/>
    <cellStyle name="SAPBEXaggData 8 2 3 5" xfId="5247"/>
    <cellStyle name="SAPBEXaggData 8 2 3 6" xfId="5248"/>
    <cellStyle name="SAPBEXaggData 8 2 4" xfId="5249"/>
    <cellStyle name="SAPBEXaggData 8 2 5" xfId="5250"/>
    <cellStyle name="SAPBEXaggData 8 2 6" xfId="5251"/>
    <cellStyle name="SAPBEXaggData 8 2 7" xfId="5252"/>
    <cellStyle name="SAPBEXaggData 8 2 8" xfId="5253"/>
    <cellStyle name="SAPBEXaggData 8 3" xfId="5254"/>
    <cellStyle name="SAPBEXaggData 8 3 2" xfId="5255"/>
    <cellStyle name="SAPBEXaggData 8 3 2 2" xfId="5256"/>
    <cellStyle name="SAPBEXaggData 8 3 2 3" xfId="5257"/>
    <cellStyle name="SAPBEXaggData 8 3 2 4" xfId="5258"/>
    <cellStyle name="SAPBEXaggData 8 3 2 5" xfId="5259"/>
    <cellStyle name="SAPBEXaggData 8 3 2 6" xfId="5260"/>
    <cellStyle name="SAPBEXaggData 8 3 3" xfId="5261"/>
    <cellStyle name="SAPBEXaggData 8 3 3 2" xfId="5262"/>
    <cellStyle name="SAPBEXaggData 8 3 3 3" xfId="5263"/>
    <cellStyle name="SAPBEXaggData 8 3 3 4" xfId="5264"/>
    <cellStyle name="SAPBEXaggData 8 3 3 5" xfId="5265"/>
    <cellStyle name="SAPBEXaggData 8 3 3 6" xfId="5266"/>
    <cellStyle name="SAPBEXaggData 8 3 4" xfId="5267"/>
    <cellStyle name="SAPBEXaggData 8 3 5" xfId="5268"/>
    <cellStyle name="SAPBEXaggData 8 3 6" xfId="5269"/>
    <cellStyle name="SAPBEXaggData 8 3 7" xfId="5270"/>
    <cellStyle name="SAPBEXaggData 8 3 8" xfId="5271"/>
    <cellStyle name="SAPBEXaggData 8 4" xfId="5272"/>
    <cellStyle name="SAPBEXaggData 8 5" xfId="5273"/>
    <cellStyle name="SAPBEXaggData 8 6" xfId="5274"/>
    <cellStyle name="SAPBEXaggData 8 7" xfId="5275"/>
    <cellStyle name="SAPBEXaggData 8 8" xfId="5276"/>
    <cellStyle name="SAPBEXaggData 9" xfId="5277"/>
    <cellStyle name="SAPBEXaggData 9 2" xfId="5278"/>
    <cellStyle name="SAPBEXaggData 9 2 2" xfId="5279"/>
    <cellStyle name="SAPBEXaggData 9 2 2 2" xfId="5280"/>
    <cellStyle name="SAPBEXaggData 9 2 2 3" xfId="5281"/>
    <cellStyle name="SAPBEXaggData 9 2 2 4" xfId="5282"/>
    <cellStyle name="SAPBEXaggData 9 2 2 5" xfId="5283"/>
    <cellStyle name="SAPBEXaggData 9 2 2 6" xfId="5284"/>
    <cellStyle name="SAPBEXaggData 9 2 3" xfId="5285"/>
    <cellStyle name="SAPBEXaggData 9 2 3 2" xfId="5286"/>
    <cellStyle name="SAPBEXaggData 9 2 3 3" xfId="5287"/>
    <cellStyle name="SAPBEXaggData 9 2 3 4" xfId="5288"/>
    <cellStyle name="SAPBEXaggData 9 2 3 5" xfId="5289"/>
    <cellStyle name="SAPBEXaggData 9 2 3 6" xfId="5290"/>
    <cellStyle name="SAPBEXaggData 9 2 4" xfId="5291"/>
    <cellStyle name="SAPBEXaggData 9 2 5" xfId="5292"/>
    <cellStyle name="SAPBEXaggData 9 2 6" xfId="5293"/>
    <cellStyle name="SAPBEXaggData 9 2 7" xfId="5294"/>
    <cellStyle name="SAPBEXaggData 9 2 8" xfId="5295"/>
    <cellStyle name="SAPBEXaggData 9 3" xfId="5296"/>
    <cellStyle name="SAPBEXaggData 9 3 2" xfId="5297"/>
    <cellStyle name="SAPBEXaggData 9 3 2 2" xfId="5298"/>
    <cellStyle name="SAPBEXaggData 9 3 2 3" xfId="5299"/>
    <cellStyle name="SAPBEXaggData 9 3 2 4" xfId="5300"/>
    <cellStyle name="SAPBEXaggData 9 3 2 5" xfId="5301"/>
    <cellStyle name="SAPBEXaggData 9 3 2 6" xfId="5302"/>
    <cellStyle name="SAPBEXaggData 9 3 3" xfId="5303"/>
    <cellStyle name="SAPBEXaggData 9 3 3 2" xfId="5304"/>
    <cellStyle name="SAPBEXaggData 9 3 3 3" xfId="5305"/>
    <cellStyle name="SAPBEXaggData 9 3 3 4" xfId="5306"/>
    <cellStyle name="SAPBEXaggData 9 3 3 5" xfId="5307"/>
    <cellStyle name="SAPBEXaggData 9 3 3 6" xfId="5308"/>
    <cellStyle name="SAPBEXaggData 9 3 4" xfId="5309"/>
    <cellStyle name="SAPBEXaggData 9 3 5" xfId="5310"/>
    <cellStyle name="SAPBEXaggData 9 3 6" xfId="5311"/>
    <cellStyle name="SAPBEXaggData 9 3 7" xfId="5312"/>
    <cellStyle name="SAPBEXaggData 9 3 8" xfId="5313"/>
    <cellStyle name="SAPBEXaggData 9 4" xfId="5314"/>
    <cellStyle name="SAPBEXaggData 9 5" xfId="5315"/>
    <cellStyle name="SAPBEXaggData 9 6" xfId="5316"/>
    <cellStyle name="SAPBEXaggData 9 7" xfId="5317"/>
    <cellStyle name="SAPBEXaggData 9 8" xfId="5318"/>
    <cellStyle name="SAPBEXaggDataEmph" xfId="12"/>
    <cellStyle name="SAPBEXaggDataEmph 10" xfId="5319"/>
    <cellStyle name="SAPBEXaggDataEmph 10 2" xfId="5320"/>
    <cellStyle name="SAPBEXaggDataEmph 10 2 2" xfId="5321"/>
    <cellStyle name="SAPBEXaggDataEmph 10 2 2 2" xfId="5322"/>
    <cellStyle name="SAPBEXaggDataEmph 10 2 2 3" xfId="5323"/>
    <cellStyle name="SAPBEXaggDataEmph 10 2 2 4" xfId="5324"/>
    <cellStyle name="SAPBEXaggDataEmph 10 2 2 5" xfId="5325"/>
    <cellStyle name="SAPBEXaggDataEmph 10 2 2 6" xfId="5326"/>
    <cellStyle name="SAPBEXaggDataEmph 10 2 3" xfId="5327"/>
    <cellStyle name="SAPBEXaggDataEmph 10 2 3 2" xfId="5328"/>
    <cellStyle name="SAPBEXaggDataEmph 10 2 3 3" xfId="5329"/>
    <cellStyle name="SAPBEXaggDataEmph 10 2 3 4" xfId="5330"/>
    <cellStyle name="SAPBEXaggDataEmph 10 2 3 5" xfId="5331"/>
    <cellStyle name="SAPBEXaggDataEmph 10 2 3 6" xfId="5332"/>
    <cellStyle name="SAPBEXaggDataEmph 10 2 4" xfId="5333"/>
    <cellStyle name="SAPBEXaggDataEmph 10 2 5" xfId="5334"/>
    <cellStyle name="SAPBEXaggDataEmph 10 2 6" xfId="5335"/>
    <cellStyle name="SAPBEXaggDataEmph 10 2 7" xfId="5336"/>
    <cellStyle name="SAPBEXaggDataEmph 10 2 8" xfId="5337"/>
    <cellStyle name="SAPBEXaggDataEmph 10 3" xfId="5338"/>
    <cellStyle name="SAPBEXaggDataEmph 10 3 2" xfId="5339"/>
    <cellStyle name="SAPBEXaggDataEmph 10 3 2 2" xfId="5340"/>
    <cellStyle name="SAPBEXaggDataEmph 10 3 2 3" xfId="5341"/>
    <cellStyle name="SAPBEXaggDataEmph 10 3 2 4" xfId="5342"/>
    <cellStyle name="SAPBEXaggDataEmph 10 3 2 5" xfId="5343"/>
    <cellStyle name="SAPBEXaggDataEmph 10 3 2 6" xfId="5344"/>
    <cellStyle name="SAPBEXaggDataEmph 10 3 3" xfId="5345"/>
    <cellStyle name="SAPBEXaggDataEmph 10 3 3 2" xfId="5346"/>
    <cellStyle name="SAPBEXaggDataEmph 10 3 3 3" xfId="5347"/>
    <cellStyle name="SAPBEXaggDataEmph 10 3 3 4" xfId="5348"/>
    <cellStyle name="SAPBEXaggDataEmph 10 3 3 5" xfId="5349"/>
    <cellStyle name="SAPBEXaggDataEmph 10 3 3 6" xfId="5350"/>
    <cellStyle name="SAPBEXaggDataEmph 10 3 4" xfId="5351"/>
    <cellStyle name="SAPBEXaggDataEmph 10 3 5" xfId="5352"/>
    <cellStyle name="SAPBEXaggDataEmph 10 3 6" xfId="5353"/>
    <cellStyle name="SAPBEXaggDataEmph 10 3 7" xfId="5354"/>
    <cellStyle name="SAPBEXaggDataEmph 10 3 8" xfId="5355"/>
    <cellStyle name="SAPBEXaggDataEmph 10 4" xfId="5356"/>
    <cellStyle name="SAPBEXaggDataEmph 10 5" xfId="5357"/>
    <cellStyle name="SAPBEXaggDataEmph 10 6" xfId="5358"/>
    <cellStyle name="SAPBEXaggDataEmph 10 7" xfId="5359"/>
    <cellStyle name="SAPBEXaggDataEmph 10 8" xfId="5360"/>
    <cellStyle name="SAPBEXaggDataEmph 11" xfId="5361"/>
    <cellStyle name="SAPBEXaggDataEmph 11 2" xfId="5362"/>
    <cellStyle name="SAPBEXaggDataEmph 11 2 2" xfId="5363"/>
    <cellStyle name="SAPBEXaggDataEmph 11 2 2 2" xfId="5364"/>
    <cellStyle name="SAPBEXaggDataEmph 11 2 2 3" xfId="5365"/>
    <cellStyle name="SAPBEXaggDataEmph 11 2 2 4" xfId="5366"/>
    <cellStyle name="SAPBEXaggDataEmph 11 2 2 5" xfId="5367"/>
    <cellStyle name="SAPBEXaggDataEmph 11 2 2 6" xfId="5368"/>
    <cellStyle name="SAPBEXaggDataEmph 11 2 3" xfId="5369"/>
    <cellStyle name="SAPBEXaggDataEmph 11 2 3 2" xfId="5370"/>
    <cellStyle name="SAPBEXaggDataEmph 11 2 3 3" xfId="5371"/>
    <cellStyle name="SAPBEXaggDataEmph 11 2 3 4" xfId="5372"/>
    <cellStyle name="SAPBEXaggDataEmph 11 2 3 5" xfId="5373"/>
    <cellStyle name="SAPBEXaggDataEmph 11 2 3 6" xfId="5374"/>
    <cellStyle name="SAPBEXaggDataEmph 11 2 4" xfId="5375"/>
    <cellStyle name="SAPBEXaggDataEmph 11 2 5" xfId="5376"/>
    <cellStyle name="SAPBEXaggDataEmph 11 2 6" xfId="5377"/>
    <cellStyle name="SAPBEXaggDataEmph 11 2 7" xfId="5378"/>
    <cellStyle name="SAPBEXaggDataEmph 11 2 8" xfId="5379"/>
    <cellStyle name="SAPBEXaggDataEmph 11 3" xfId="5380"/>
    <cellStyle name="SAPBEXaggDataEmph 11 3 2" xfId="5381"/>
    <cellStyle name="SAPBEXaggDataEmph 11 3 2 2" xfId="5382"/>
    <cellStyle name="SAPBEXaggDataEmph 11 3 2 3" xfId="5383"/>
    <cellStyle name="SAPBEXaggDataEmph 11 3 2 4" xfId="5384"/>
    <cellStyle name="SAPBEXaggDataEmph 11 3 2 5" xfId="5385"/>
    <cellStyle name="SAPBEXaggDataEmph 11 3 2 6" xfId="5386"/>
    <cellStyle name="SAPBEXaggDataEmph 11 3 3" xfId="5387"/>
    <cellStyle name="SAPBEXaggDataEmph 11 3 3 2" xfId="5388"/>
    <cellStyle name="SAPBEXaggDataEmph 11 3 3 3" xfId="5389"/>
    <cellStyle name="SAPBEXaggDataEmph 11 3 3 4" xfId="5390"/>
    <cellStyle name="SAPBEXaggDataEmph 11 3 3 5" xfId="5391"/>
    <cellStyle name="SAPBEXaggDataEmph 11 3 3 6" xfId="5392"/>
    <cellStyle name="SAPBEXaggDataEmph 11 3 4" xfId="5393"/>
    <cellStyle name="SAPBEXaggDataEmph 11 3 5" xfId="5394"/>
    <cellStyle name="SAPBEXaggDataEmph 11 3 6" xfId="5395"/>
    <cellStyle name="SAPBEXaggDataEmph 11 3 7" xfId="5396"/>
    <cellStyle name="SAPBEXaggDataEmph 11 3 8" xfId="5397"/>
    <cellStyle name="SAPBEXaggDataEmph 11 4" xfId="5398"/>
    <cellStyle name="SAPBEXaggDataEmph 11 5" xfId="5399"/>
    <cellStyle name="SAPBEXaggDataEmph 11 6" xfId="5400"/>
    <cellStyle name="SAPBEXaggDataEmph 11 7" xfId="5401"/>
    <cellStyle name="SAPBEXaggDataEmph 11 8" xfId="5402"/>
    <cellStyle name="SAPBEXaggDataEmph 12" xfId="5403"/>
    <cellStyle name="SAPBEXaggDataEmph 12 2" xfId="5404"/>
    <cellStyle name="SAPBEXaggDataEmph 12 2 2" xfId="5405"/>
    <cellStyle name="SAPBEXaggDataEmph 12 2 2 2" xfId="5406"/>
    <cellStyle name="SAPBEXaggDataEmph 12 2 2 3" xfId="5407"/>
    <cellStyle name="SAPBEXaggDataEmph 12 2 2 4" xfId="5408"/>
    <cellStyle name="SAPBEXaggDataEmph 12 2 2 5" xfId="5409"/>
    <cellStyle name="SAPBEXaggDataEmph 12 2 2 6" xfId="5410"/>
    <cellStyle name="SAPBEXaggDataEmph 12 2 3" xfId="5411"/>
    <cellStyle name="SAPBEXaggDataEmph 12 2 3 2" xfId="5412"/>
    <cellStyle name="SAPBEXaggDataEmph 12 2 3 3" xfId="5413"/>
    <cellStyle name="SAPBEXaggDataEmph 12 2 3 4" xfId="5414"/>
    <cellStyle name="SAPBEXaggDataEmph 12 2 3 5" xfId="5415"/>
    <cellStyle name="SAPBEXaggDataEmph 12 2 3 6" xfId="5416"/>
    <cellStyle name="SAPBEXaggDataEmph 12 2 4" xfId="5417"/>
    <cellStyle name="SAPBEXaggDataEmph 12 2 5" xfId="5418"/>
    <cellStyle name="SAPBEXaggDataEmph 12 2 6" xfId="5419"/>
    <cellStyle name="SAPBEXaggDataEmph 12 2 7" xfId="5420"/>
    <cellStyle name="SAPBEXaggDataEmph 12 2 8" xfId="5421"/>
    <cellStyle name="SAPBEXaggDataEmph 12 3" xfId="5422"/>
    <cellStyle name="SAPBEXaggDataEmph 12 3 2" xfId="5423"/>
    <cellStyle name="SAPBEXaggDataEmph 12 3 2 2" xfId="5424"/>
    <cellStyle name="SAPBEXaggDataEmph 12 3 2 3" xfId="5425"/>
    <cellStyle name="SAPBEXaggDataEmph 12 3 2 4" xfId="5426"/>
    <cellStyle name="SAPBEXaggDataEmph 12 3 2 5" xfId="5427"/>
    <cellStyle name="SAPBEXaggDataEmph 12 3 2 6" xfId="5428"/>
    <cellStyle name="SAPBEXaggDataEmph 12 3 3" xfId="5429"/>
    <cellStyle name="SAPBEXaggDataEmph 12 3 3 2" xfId="5430"/>
    <cellStyle name="SAPBEXaggDataEmph 12 3 3 3" xfId="5431"/>
    <cellStyle name="SAPBEXaggDataEmph 12 3 3 4" xfId="5432"/>
    <cellStyle name="SAPBEXaggDataEmph 12 3 3 5" xfId="5433"/>
    <cellStyle name="SAPBEXaggDataEmph 12 3 3 6" xfId="5434"/>
    <cellStyle name="SAPBEXaggDataEmph 12 3 4" xfId="5435"/>
    <cellStyle name="SAPBEXaggDataEmph 12 3 5" xfId="5436"/>
    <cellStyle name="SAPBEXaggDataEmph 12 3 6" xfId="5437"/>
    <cellStyle name="SAPBEXaggDataEmph 12 3 7" xfId="5438"/>
    <cellStyle name="SAPBEXaggDataEmph 12 3 8" xfId="5439"/>
    <cellStyle name="SAPBEXaggDataEmph 12 4" xfId="5440"/>
    <cellStyle name="SAPBEXaggDataEmph 12 5" xfId="5441"/>
    <cellStyle name="SAPBEXaggDataEmph 12 6" xfId="5442"/>
    <cellStyle name="SAPBEXaggDataEmph 12 7" xfId="5443"/>
    <cellStyle name="SAPBEXaggDataEmph 12 8" xfId="5444"/>
    <cellStyle name="SAPBEXaggDataEmph 13" xfId="5445"/>
    <cellStyle name="SAPBEXaggDataEmph 13 2" xfId="5446"/>
    <cellStyle name="SAPBEXaggDataEmph 13 2 2" xfId="5447"/>
    <cellStyle name="SAPBEXaggDataEmph 13 2 2 2" xfId="5448"/>
    <cellStyle name="SAPBEXaggDataEmph 13 2 2 3" xfId="5449"/>
    <cellStyle name="SAPBEXaggDataEmph 13 2 2 4" xfId="5450"/>
    <cellStyle name="SAPBEXaggDataEmph 13 2 2 5" xfId="5451"/>
    <cellStyle name="SAPBEXaggDataEmph 13 2 2 6" xfId="5452"/>
    <cellStyle name="SAPBEXaggDataEmph 13 2 3" xfId="5453"/>
    <cellStyle name="SAPBEXaggDataEmph 13 2 3 2" xfId="5454"/>
    <cellStyle name="SAPBEXaggDataEmph 13 2 3 3" xfId="5455"/>
    <cellStyle name="SAPBEXaggDataEmph 13 2 3 4" xfId="5456"/>
    <cellStyle name="SAPBEXaggDataEmph 13 2 3 5" xfId="5457"/>
    <cellStyle name="SAPBEXaggDataEmph 13 2 3 6" xfId="5458"/>
    <cellStyle name="SAPBEXaggDataEmph 13 2 4" xfId="5459"/>
    <cellStyle name="SAPBEXaggDataEmph 13 2 5" xfId="5460"/>
    <cellStyle name="SAPBEXaggDataEmph 13 2 6" xfId="5461"/>
    <cellStyle name="SAPBEXaggDataEmph 13 2 7" xfId="5462"/>
    <cellStyle name="SAPBEXaggDataEmph 13 2 8" xfId="5463"/>
    <cellStyle name="SAPBEXaggDataEmph 13 3" xfId="5464"/>
    <cellStyle name="SAPBEXaggDataEmph 13 3 2" xfId="5465"/>
    <cellStyle name="SAPBEXaggDataEmph 13 3 2 2" xfId="5466"/>
    <cellStyle name="SAPBEXaggDataEmph 13 3 2 3" xfId="5467"/>
    <cellStyle name="SAPBEXaggDataEmph 13 3 2 4" xfId="5468"/>
    <cellStyle name="SAPBEXaggDataEmph 13 3 2 5" xfId="5469"/>
    <cellStyle name="SAPBEXaggDataEmph 13 3 2 6" xfId="5470"/>
    <cellStyle name="SAPBEXaggDataEmph 13 3 3" xfId="5471"/>
    <cellStyle name="SAPBEXaggDataEmph 13 3 3 2" xfId="5472"/>
    <cellStyle name="SAPBEXaggDataEmph 13 3 3 3" xfId="5473"/>
    <cellStyle name="SAPBEXaggDataEmph 13 3 3 4" xfId="5474"/>
    <cellStyle name="SAPBEXaggDataEmph 13 3 3 5" xfId="5475"/>
    <cellStyle name="SAPBEXaggDataEmph 13 3 3 6" xfId="5476"/>
    <cellStyle name="SAPBEXaggDataEmph 13 3 4" xfId="5477"/>
    <cellStyle name="SAPBEXaggDataEmph 13 3 5" xfId="5478"/>
    <cellStyle name="SAPBEXaggDataEmph 13 3 6" xfId="5479"/>
    <cellStyle name="SAPBEXaggDataEmph 13 3 7" xfId="5480"/>
    <cellStyle name="SAPBEXaggDataEmph 13 3 8" xfId="5481"/>
    <cellStyle name="SAPBEXaggDataEmph 13 4" xfId="5482"/>
    <cellStyle name="SAPBEXaggDataEmph 13 5" xfId="5483"/>
    <cellStyle name="SAPBEXaggDataEmph 13 6" xfId="5484"/>
    <cellStyle name="SAPBEXaggDataEmph 13 7" xfId="5485"/>
    <cellStyle name="SAPBEXaggDataEmph 13 8" xfId="5486"/>
    <cellStyle name="SAPBEXaggDataEmph 14" xfId="5487"/>
    <cellStyle name="SAPBEXaggDataEmph 14 2" xfId="5488"/>
    <cellStyle name="SAPBEXaggDataEmph 14 2 2" xfId="5489"/>
    <cellStyle name="SAPBEXaggDataEmph 14 2 2 2" xfId="5490"/>
    <cellStyle name="SAPBEXaggDataEmph 14 2 2 3" xfId="5491"/>
    <cellStyle name="SAPBEXaggDataEmph 14 2 2 4" xfId="5492"/>
    <cellStyle name="SAPBEXaggDataEmph 14 2 2 5" xfId="5493"/>
    <cellStyle name="SAPBEXaggDataEmph 14 2 2 6" xfId="5494"/>
    <cellStyle name="SAPBEXaggDataEmph 14 2 3" xfId="5495"/>
    <cellStyle name="SAPBEXaggDataEmph 14 2 3 2" xfId="5496"/>
    <cellStyle name="SAPBEXaggDataEmph 14 2 3 3" xfId="5497"/>
    <cellStyle name="SAPBEXaggDataEmph 14 2 3 4" xfId="5498"/>
    <cellStyle name="SAPBEXaggDataEmph 14 2 3 5" xfId="5499"/>
    <cellStyle name="SAPBEXaggDataEmph 14 2 3 6" xfId="5500"/>
    <cellStyle name="SAPBEXaggDataEmph 14 2 4" xfId="5501"/>
    <cellStyle name="SAPBEXaggDataEmph 14 2 5" xfId="5502"/>
    <cellStyle name="SAPBEXaggDataEmph 14 2 6" xfId="5503"/>
    <cellStyle name="SAPBEXaggDataEmph 14 2 7" xfId="5504"/>
    <cellStyle name="SAPBEXaggDataEmph 14 2 8" xfId="5505"/>
    <cellStyle name="SAPBEXaggDataEmph 14 3" xfId="5506"/>
    <cellStyle name="SAPBEXaggDataEmph 14 3 2" xfId="5507"/>
    <cellStyle name="SAPBEXaggDataEmph 14 3 2 2" xfId="5508"/>
    <cellStyle name="SAPBEXaggDataEmph 14 3 2 3" xfId="5509"/>
    <cellStyle name="SAPBEXaggDataEmph 14 3 2 4" xfId="5510"/>
    <cellStyle name="SAPBEXaggDataEmph 14 3 2 5" xfId="5511"/>
    <cellStyle name="SAPBEXaggDataEmph 14 3 2 6" xfId="5512"/>
    <cellStyle name="SAPBEXaggDataEmph 14 3 3" xfId="5513"/>
    <cellStyle name="SAPBEXaggDataEmph 14 3 3 2" xfId="5514"/>
    <cellStyle name="SAPBEXaggDataEmph 14 3 3 3" xfId="5515"/>
    <cellStyle name="SAPBEXaggDataEmph 14 3 3 4" xfId="5516"/>
    <cellStyle name="SAPBEXaggDataEmph 14 3 3 5" xfId="5517"/>
    <cellStyle name="SAPBEXaggDataEmph 14 3 3 6" xfId="5518"/>
    <cellStyle name="SAPBEXaggDataEmph 14 3 4" xfId="5519"/>
    <cellStyle name="SAPBEXaggDataEmph 14 3 5" xfId="5520"/>
    <cellStyle name="SAPBEXaggDataEmph 14 3 6" xfId="5521"/>
    <cellStyle name="SAPBEXaggDataEmph 14 3 7" xfId="5522"/>
    <cellStyle name="SAPBEXaggDataEmph 14 3 8" xfId="5523"/>
    <cellStyle name="SAPBEXaggDataEmph 14 4" xfId="5524"/>
    <cellStyle name="SAPBEXaggDataEmph 14 5" xfId="5525"/>
    <cellStyle name="SAPBEXaggDataEmph 14 6" xfId="5526"/>
    <cellStyle name="SAPBEXaggDataEmph 14 7" xfId="5527"/>
    <cellStyle name="SAPBEXaggDataEmph 14 8" xfId="5528"/>
    <cellStyle name="SAPBEXaggDataEmph 15" xfId="5529"/>
    <cellStyle name="SAPBEXaggDataEmph 15 2" xfId="5530"/>
    <cellStyle name="SAPBEXaggDataEmph 15 2 2" xfId="5531"/>
    <cellStyle name="SAPBEXaggDataEmph 15 2 2 2" xfId="5532"/>
    <cellStyle name="SAPBEXaggDataEmph 15 2 2 3" xfId="5533"/>
    <cellStyle name="SAPBEXaggDataEmph 15 2 2 4" xfId="5534"/>
    <cellStyle name="SAPBEXaggDataEmph 15 2 2 5" xfId="5535"/>
    <cellStyle name="SAPBEXaggDataEmph 15 2 2 6" xfId="5536"/>
    <cellStyle name="SAPBEXaggDataEmph 15 2 3" xfId="5537"/>
    <cellStyle name="SAPBEXaggDataEmph 15 2 3 2" xfId="5538"/>
    <cellStyle name="SAPBEXaggDataEmph 15 2 3 3" xfId="5539"/>
    <cellStyle name="SAPBEXaggDataEmph 15 2 3 4" xfId="5540"/>
    <cellStyle name="SAPBEXaggDataEmph 15 2 3 5" xfId="5541"/>
    <cellStyle name="SAPBEXaggDataEmph 15 2 3 6" xfId="5542"/>
    <cellStyle name="SAPBEXaggDataEmph 15 2 4" xfId="5543"/>
    <cellStyle name="SAPBEXaggDataEmph 15 2 5" xfId="5544"/>
    <cellStyle name="SAPBEXaggDataEmph 15 2 6" xfId="5545"/>
    <cellStyle name="SAPBEXaggDataEmph 15 2 7" xfId="5546"/>
    <cellStyle name="SAPBEXaggDataEmph 15 2 8" xfId="5547"/>
    <cellStyle name="SAPBEXaggDataEmph 15 3" xfId="5548"/>
    <cellStyle name="SAPBEXaggDataEmph 15 3 2" xfId="5549"/>
    <cellStyle name="SAPBEXaggDataEmph 15 3 2 2" xfId="5550"/>
    <cellStyle name="SAPBEXaggDataEmph 15 3 2 3" xfId="5551"/>
    <cellStyle name="SAPBEXaggDataEmph 15 3 2 4" xfId="5552"/>
    <cellStyle name="SAPBEXaggDataEmph 15 3 2 5" xfId="5553"/>
    <cellStyle name="SAPBEXaggDataEmph 15 3 2 6" xfId="5554"/>
    <cellStyle name="SAPBEXaggDataEmph 15 3 3" xfId="5555"/>
    <cellStyle name="SAPBEXaggDataEmph 15 3 3 2" xfId="5556"/>
    <cellStyle name="SAPBEXaggDataEmph 15 3 3 3" xfId="5557"/>
    <cellStyle name="SAPBEXaggDataEmph 15 3 3 4" xfId="5558"/>
    <cellStyle name="SAPBEXaggDataEmph 15 3 3 5" xfId="5559"/>
    <cellStyle name="SAPBEXaggDataEmph 15 3 3 6" xfId="5560"/>
    <cellStyle name="SAPBEXaggDataEmph 15 3 4" xfId="5561"/>
    <cellStyle name="SAPBEXaggDataEmph 15 3 5" xfId="5562"/>
    <cellStyle name="SAPBEXaggDataEmph 15 3 6" xfId="5563"/>
    <cellStyle name="SAPBEXaggDataEmph 15 3 7" xfId="5564"/>
    <cellStyle name="SAPBEXaggDataEmph 15 3 8" xfId="5565"/>
    <cellStyle name="SAPBEXaggDataEmph 15 4" xfId="5566"/>
    <cellStyle name="SAPBEXaggDataEmph 15 5" xfId="5567"/>
    <cellStyle name="SAPBEXaggDataEmph 15 6" xfId="5568"/>
    <cellStyle name="SAPBEXaggDataEmph 15 7" xfId="5569"/>
    <cellStyle name="SAPBEXaggDataEmph 15 8" xfId="5570"/>
    <cellStyle name="SAPBEXaggDataEmph 16" xfId="5571"/>
    <cellStyle name="SAPBEXaggDataEmph 16 2" xfId="5572"/>
    <cellStyle name="SAPBEXaggDataEmph 16 2 2" xfId="5573"/>
    <cellStyle name="SAPBEXaggDataEmph 16 2 2 2" xfId="5574"/>
    <cellStyle name="SAPBEXaggDataEmph 16 2 2 3" xfId="5575"/>
    <cellStyle name="SAPBEXaggDataEmph 16 2 2 4" xfId="5576"/>
    <cellStyle name="SAPBEXaggDataEmph 16 2 2 5" xfId="5577"/>
    <cellStyle name="SAPBEXaggDataEmph 16 2 2 6" xfId="5578"/>
    <cellStyle name="SAPBEXaggDataEmph 16 2 3" xfId="5579"/>
    <cellStyle name="SAPBEXaggDataEmph 16 2 3 2" xfId="5580"/>
    <cellStyle name="SAPBEXaggDataEmph 16 2 3 3" xfId="5581"/>
    <cellStyle name="SAPBEXaggDataEmph 16 2 3 4" xfId="5582"/>
    <cellStyle name="SAPBEXaggDataEmph 16 2 3 5" xfId="5583"/>
    <cellStyle name="SAPBEXaggDataEmph 16 2 3 6" xfId="5584"/>
    <cellStyle name="SAPBEXaggDataEmph 16 2 4" xfId="5585"/>
    <cellStyle name="SAPBEXaggDataEmph 16 2 5" xfId="5586"/>
    <cellStyle name="SAPBEXaggDataEmph 16 2 6" xfId="5587"/>
    <cellStyle name="SAPBEXaggDataEmph 16 2 7" xfId="5588"/>
    <cellStyle name="SAPBEXaggDataEmph 16 2 8" xfId="5589"/>
    <cellStyle name="SAPBEXaggDataEmph 16 3" xfId="5590"/>
    <cellStyle name="SAPBEXaggDataEmph 16 3 2" xfId="5591"/>
    <cellStyle name="SAPBEXaggDataEmph 16 3 2 2" xfId="5592"/>
    <cellStyle name="SAPBEXaggDataEmph 16 3 2 3" xfId="5593"/>
    <cellStyle name="SAPBEXaggDataEmph 16 3 2 4" xfId="5594"/>
    <cellStyle name="SAPBEXaggDataEmph 16 3 2 5" xfId="5595"/>
    <cellStyle name="SAPBEXaggDataEmph 16 3 2 6" xfId="5596"/>
    <cellStyle name="SAPBEXaggDataEmph 16 3 3" xfId="5597"/>
    <cellStyle name="SAPBEXaggDataEmph 16 3 3 2" xfId="5598"/>
    <cellStyle name="SAPBEXaggDataEmph 16 3 3 3" xfId="5599"/>
    <cellStyle name="SAPBEXaggDataEmph 16 3 3 4" xfId="5600"/>
    <cellStyle name="SAPBEXaggDataEmph 16 3 3 5" xfId="5601"/>
    <cellStyle name="SAPBEXaggDataEmph 16 3 3 6" xfId="5602"/>
    <cellStyle name="SAPBEXaggDataEmph 16 3 4" xfId="5603"/>
    <cellStyle name="SAPBEXaggDataEmph 16 3 5" xfId="5604"/>
    <cellStyle name="SAPBEXaggDataEmph 16 3 6" xfId="5605"/>
    <cellStyle name="SAPBEXaggDataEmph 16 3 7" xfId="5606"/>
    <cellStyle name="SAPBEXaggDataEmph 16 3 8" xfId="5607"/>
    <cellStyle name="SAPBEXaggDataEmph 16 4" xfId="5608"/>
    <cellStyle name="SAPBEXaggDataEmph 16 5" xfId="5609"/>
    <cellStyle name="SAPBEXaggDataEmph 16 6" xfId="5610"/>
    <cellStyle name="SAPBEXaggDataEmph 16 7" xfId="5611"/>
    <cellStyle name="SAPBEXaggDataEmph 16 8" xfId="5612"/>
    <cellStyle name="SAPBEXaggDataEmph 17" xfId="5613"/>
    <cellStyle name="SAPBEXaggDataEmph 17 2" xfId="5614"/>
    <cellStyle name="SAPBEXaggDataEmph 17 2 2" xfId="5615"/>
    <cellStyle name="SAPBEXaggDataEmph 17 2 2 2" xfId="5616"/>
    <cellStyle name="SAPBEXaggDataEmph 17 2 2 3" xfId="5617"/>
    <cellStyle name="SAPBEXaggDataEmph 17 2 2 4" xfId="5618"/>
    <cellStyle name="SAPBEXaggDataEmph 17 2 2 5" xfId="5619"/>
    <cellStyle name="SAPBEXaggDataEmph 17 2 2 6" xfId="5620"/>
    <cellStyle name="SAPBEXaggDataEmph 17 2 3" xfId="5621"/>
    <cellStyle name="SAPBEXaggDataEmph 17 2 3 2" xfId="5622"/>
    <cellStyle name="SAPBEXaggDataEmph 17 2 3 3" xfId="5623"/>
    <cellStyle name="SAPBEXaggDataEmph 17 2 3 4" xfId="5624"/>
    <cellStyle name="SAPBEXaggDataEmph 17 2 3 5" xfId="5625"/>
    <cellStyle name="SAPBEXaggDataEmph 17 2 3 6" xfId="5626"/>
    <cellStyle name="SAPBEXaggDataEmph 17 2 4" xfId="5627"/>
    <cellStyle name="SAPBEXaggDataEmph 17 2 5" xfId="5628"/>
    <cellStyle name="SAPBEXaggDataEmph 17 2 6" xfId="5629"/>
    <cellStyle name="SAPBEXaggDataEmph 17 2 7" xfId="5630"/>
    <cellStyle name="SAPBEXaggDataEmph 17 2 8" xfId="5631"/>
    <cellStyle name="SAPBEXaggDataEmph 17 3" xfId="5632"/>
    <cellStyle name="SAPBEXaggDataEmph 17 3 2" xfId="5633"/>
    <cellStyle name="SAPBEXaggDataEmph 17 3 2 2" xfId="5634"/>
    <cellStyle name="SAPBEXaggDataEmph 17 3 2 3" xfId="5635"/>
    <cellStyle name="SAPBEXaggDataEmph 17 3 2 4" xfId="5636"/>
    <cellStyle name="SAPBEXaggDataEmph 17 3 2 5" xfId="5637"/>
    <cellStyle name="SAPBEXaggDataEmph 17 3 2 6" xfId="5638"/>
    <cellStyle name="SAPBEXaggDataEmph 17 3 3" xfId="5639"/>
    <cellStyle name="SAPBEXaggDataEmph 17 3 3 2" xfId="5640"/>
    <cellStyle name="SAPBEXaggDataEmph 17 3 3 3" xfId="5641"/>
    <cellStyle name="SAPBEXaggDataEmph 17 3 3 4" xfId="5642"/>
    <cellStyle name="SAPBEXaggDataEmph 17 3 3 5" xfId="5643"/>
    <cellStyle name="SAPBEXaggDataEmph 17 3 3 6" xfId="5644"/>
    <cellStyle name="SAPBEXaggDataEmph 17 3 4" xfId="5645"/>
    <cellStyle name="SAPBEXaggDataEmph 17 3 5" xfId="5646"/>
    <cellStyle name="SAPBEXaggDataEmph 17 3 6" xfId="5647"/>
    <cellStyle name="SAPBEXaggDataEmph 17 3 7" xfId="5648"/>
    <cellStyle name="SAPBEXaggDataEmph 17 3 8" xfId="5649"/>
    <cellStyle name="SAPBEXaggDataEmph 17 4" xfId="5650"/>
    <cellStyle name="SAPBEXaggDataEmph 17 5" xfId="5651"/>
    <cellStyle name="SAPBEXaggDataEmph 17 6" xfId="5652"/>
    <cellStyle name="SAPBEXaggDataEmph 17 7" xfId="5653"/>
    <cellStyle name="SAPBEXaggDataEmph 17 8" xfId="5654"/>
    <cellStyle name="SAPBEXaggDataEmph 18" xfId="5655"/>
    <cellStyle name="SAPBEXaggDataEmph 18 2" xfId="5656"/>
    <cellStyle name="SAPBEXaggDataEmph 18 2 2" xfId="5657"/>
    <cellStyle name="SAPBEXaggDataEmph 18 2 2 2" xfId="5658"/>
    <cellStyle name="SAPBEXaggDataEmph 18 2 2 3" xfId="5659"/>
    <cellStyle name="SAPBEXaggDataEmph 18 2 2 4" xfId="5660"/>
    <cellStyle name="SAPBEXaggDataEmph 18 2 2 5" xfId="5661"/>
    <cellStyle name="SAPBEXaggDataEmph 18 2 2 6" xfId="5662"/>
    <cellStyle name="SAPBEXaggDataEmph 18 2 3" xfId="5663"/>
    <cellStyle name="SAPBEXaggDataEmph 18 2 3 2" xfId="5664"/>
    <cellStyle name="SAPBEXaggDataEmph 18 2 3 3" xfId="5665"/>
    <cellStyle name="SAPBEXaggDataEmph 18 2 3 4" xfId="5666"/>
    <cellStyle name="SAPBEXaggDataEmph 18 2 3 5" xfId="5667"/>
    <cellStyle name="SAPBEXaggDataEmph 18 2 3 6" xfId="5668"/>
    <cellStyle name="SAPBEXaggDataEmph 18 2 4" xfId="5669"/>
    <cellStyle name="SAPBEXaggDataEmph 18 2 5" xfId="5670"/>
    <cellStyle name="SAPBEXaggDataEmph 18 2 6" xfId="5671"/>
    <cellStyle name="SAPBEXaggDataEmph 18 2 7" xfId="5672"/>
    <cellStyle name="SAPBEXaggDataEmph 18 2 8" xfId="5673"/>
    <cellStyle name="SAPBEXaggDataEmph 18 3" xfId="5674"/>
    <cellStyle name="SAPBEXaggDataEmph 18 3 2" xfId="5675"/>
    <cellStyle name="SAPBEXaggDataEmph 18 3 2 2" xfId="5676"/>
    <cellStyle name="SAPBEXaggDataEmph 18 3 2 3" xfId="5677"/>
    <cellStyle name="SAPBEXaggDataEmph 18 3 2 4" xfId="5678"/>
    <cellStyle name="SAPBEXaggDataEmph 18 3 2 5" xfId="5679"/>
    <cellStyle name="SAPBEXaggDataEmph 18 3 2 6" xfId="5680"/>
    <cellStyle name="SAPBEXaggDataEmph 18 3 3" xfId="5681"/>
    <cellStyle name="SAPBEXaggDataEmph 18 3 3 2" xfId="5682"/>
    <cellStyle name="SAPBEXaggDataEmph 18 3 3 3" xfId="5683"/>
    <cellStyle name="SAPBEXaggDataEmph 18 3 3 4" xfId="5684"/>
    <cellStyle name="SAPBEXaggDataEmph 18 3 3 5" xfId="5685"/>
    <cellStyle name="SAPBEXaggDataEmph 18 3 3 6" xfId="5686"/>
    <cellStyle name="SAPBEXaggDataEmph 18 3 4" xfId="5687"/>
    <cellStyle name="SAPBEXaggDataEmph 18 3 5" xfId="5688"/>
    <cellStyle name="SAPBEXaggDataEmph 18 3 6" xfId="5689"/>
    <cellStyle name="SAPBEXaggDataEmph 18 3 7" xfId="5690"/>
    <cellStyle name="SAPBEXaggDataEmph 18 3 8" xfId="5691"/>
    <cellStyle name="SAPBEXaggDataEmph 18 4" xfId="5692"/>
    <cellStyle name="SAPBEXaggDataEmph 18 5" xfId="5693"/>
    <cellStyle name="SAPBEXaggDataEmph 18 6" xfId="5694"/>
    <cellStyle name="SAPBEXaggDataEmph 18 7" xfId="5695"/>
    <cellStyle name="SAPBEXaggDataEmph 18 8" xfId="5696"/>
    <cellStyle name="SAPBEXaggDataEmph 19" xfId="5697"/>
    <cellStyle name="SAPBEXaggDataEmph 19 2" xfId="5698"/>
    <cellStyle name="SAPBEXaggDataEmph 19 2 2" xfId="5699"/>
    <cellStyle name="SAPBEXaggDataEmph 19 2 2 2" xfId="5700"/>
    <cellStyle name="SAPBEXaggDataEmph 19 2 2 3" xfId="5701"/>
    <cellStyle name="SAPBEXaggDataEmph 19 2 2 4" xfId="5702"/>
    <cellStyle name="SAPBEXaggDataEmph 19 2 2 5" xfId="5703"/>
    <cellStyle name="SAPBEXaggDataEmph 19 2 2 6" xfId="5704"/>
    <cellStyle name="SAPBEXaggDataEmph 19 2 3" xfId="5705"/>
    <cellStyle name="SAPBEXaggDataEmph 19 2 3 2" xfId="5706"/>
    <cellStyle name="SAPBEXaggDataEmph 19 2 3 3" xfId="5707"/>
    <cellStyle name="SAPBEXaggDataEmph 19 2 3 4" xfId="5708"/>
    <cellStyle name="SAPBEXaggDataEmph 19 2 3 5" xfId="5709"/>
    <cellStyle name="SAPBEXaggDataEmph 19 2 3 6" xfId="5710"/>
    <cellStyle name="SAPBEXaggDataEmph 19 2 4" xfId="5711"/>
    <cellStyle name="SAPBEXaggDataEmph 19 2 5" xfId="5712"/>
    <cellStyle name="SAPBEXaggDataEmph 19 2 6" xfId="5713"/>
    <cellStyle name="SAPBEXaggDataEmph 19 2 7" xfId="5714"/>
    <cellStyle name="SAPBEXaggDataEmph 19 2 8" xfId="5715"/>
    <cellStyle name="SAPBEXaggDataEmph 19 3" xfId="5716"/>
    <cellStyle name="SAPBEXaggDataEmph 19 3 2" xfId="5717"/>
    <cellStyle name="SAPBEXaggDataEmph 19 3 2 2" xfId="5718"/>
    <cellStyle name="SAPBEXaggDataEmph 19 3 2 3" xfId="5719"/>
    <cellStyle name="SAPBEXaggDataEmph 19 3 2 4" xfId="5720"/>
    <cellStyle name="SAPBEXaggDataEmph 19 3 2 5" xfId="5721"/>
    <cellStyle name="SAPBEXaggDataEmph 19 3 2 6" xfId="5722"/>
    <cellStyle name="SAPBEXaggDataEmph 19 3 3" xfId="5723"/>
    <cellStyle name="SAPBEXaggDataEmph 19 3 3 2" xfId="5724"/>
    <cellStyle name="SAPBEXaggDataEmph 19 3 3 3" xfId="5725"/>
    <cellStyle name="SAPBEXaggDataEmph 19 3 3 4" xfId="5726"/>
    <cellStyle name="SAPBEXaggDataEmph 19 3 3 5" xfId="5727"/>
    <cellStyle name="SAPBEXaggDataEmph 19 3 3 6" xfId="5728"/>
    <cellStyle name="SAPBEXaggDataEmph 19 3 4" xfId="5729"/>
    <cellStyle name="SAPBEXaggDataEmph 19 3 5" xfId="5730"/>
    <cellStyle name="SAPBEXaggDataEmph 19 3 6" xfId="5731"/>
    <cellStyle name="SAPBEXaggDataEmph 19 3 7" xfId="5732"/>
    <cellStyle name="SAPBEXaggDataEmph 19 3 8" xfId="5733"/>
    <cellStyle name="SAPBEXaggDataEmph 19 4" xfId="5734"/>
    <cellStyle name="SAPBEXaggDataEmph 19 5" xfId="5735"/>
    <cellStyle name="SAPBEXaggDataEmph 19 6" xfId="5736"/>
    <cellStyle name="SAPBEXaggDataEmph 19 7" xfId="5737"/>
    <cellStyle name="SAPBEXaggDataEmph 19 8" xfId="5738"/>
    <cellStyle name="SAPBEXaggDataEmph 2" xfId="5739"/>
    <cellStyle name="SAPBEXaggDataEmph 2 2" xfId="5740"/>
    <cellStyle name="SAPBEXaggDataEmph 2 2 2" xfId="5741"/>
    <cellStyle name="SAPBEXaggDataEmph 2 2 2 2" xfId="5742"/>
    <cellStyle name="SAPBEXaggDataEmph 2 2 2 3" xfId="5743"/>
    <cellStyle name="SAPBEXaggDataEmph 2 2 2 4" xfId="5744"/>
    <cellStyle name="SAPBEXaggDataEmph 2 2 2 5" xfId="5745"/>
    <cellStyle name="SAPBEXaggDataEmph 2 2 2 6" xfId="5746"/>
    <cellStyle name="SAPBEXaggDataEmph 2 2 3" xfId="5747"/>
    <cellStyle name="SAPBEXaggDataEmph 2 2 3 2" xfId="5748"/>
    <cellStyle name="SAPBEXaggDataEmph 2 2 3 3" xfId="5749"/>
    <cellStyle name="SAPBEXaggDataEmph 2 2 3 4" xfId="5750"/>
    <cellStyle name="SAPBEXaggDataEmph 2 2 3 5" xfId="5751"/>
    <cellStyle name="SAPBEXaggDataEmph 2 2 3 6" xfId="5752"/>
    <cellStyle name="SAPBEXaggDataEmph 2 2 4" xfId="5753"/>
    <cellStyle name="SAPBEXaggDataEmph 2 2 5" xfId="5754"/>
    <cellStyle name="SAPBEXaggDataEmph 2 2 6" xfId="5755"/>
    <cellStyle name="SAPBEXaggDataEmph 2 2 7" xfId="5756"/>
    <cellStyle name="SAPBEXaggDataEmph 2 2 8" xfId="5757"/>
    <cellStyle name="SAPBEXaggDataEmph 2 3" xfId="5758"/>
    <cellStyle name="SAPBEXaggDataEmph 2 3 2" xfId="5759"/>
    <cellStyle name="SAPBEXaggDataEmph 2 3 2 2" xfId="5760"/>
    <cellStyle name="SAPBEXaggDataEmph 2 3 2 3" xfId="5761"/>
    <cellStyle name="SAPBEXaggDataEmph 2 3 2 4" xfId="5762"/>
    <cellStyle name="SAPBEXaggDataEmph 2 3 2 5" xfId="5763"/>
    <cellStyle name="SAPBEXaggDataEmph 2 3 2 6" xfId="5764"/>
    <cellStyle name="SAPBEXaggDataEmph 2 3 3" xfId="5765"/>
    <cellStyle name="SAPBEXaggDataEmph 2 3 3 2" xfId="5766"/>
    <cellStyle name="SAPBEXaggDataEmph 2 3 3 3" xfId="5767"/>
    <cellStyle name="SAPBEXaggDataEmph 2 3 3 4" xfId="5768"/>
    <cellStyle name="SAPBEXaggDataEmph 2 3 3 5" xfId="5769"/>
    <cellStyle name="SAPBEXaggDataEmph 2 3 3 6" xfId="5770"/>
    <cellStyle name="SAPBEXaggDataEmph 2 3 4" xfId="5771"/>
    <cellStyle name="SAPBEXaggDataEmph 2 3 5" xfId="5772"/>
    <cellStyle name="SAPBEXaggDataEmph 2 3 6" xfId="5773"/>
    <cellStyle name="SAPBEXaggDataEmph 2 3 7" xfId="5774"/>
    <cellStyle name="SAPBEXaggDataEmph 2 3 8" xfId="5775"/>
    <cellStyle name="SAPBEXaggDataEmph 2 4" xfId="5776"/>
    <cellStyle name="SAPBEXaggDataEmph 2 5" xfId="5777"/>
    <cellStyle name="SAPBEXaggDataEmph 2 6" xfId="5778"/>
    <cellStyle name="SAPBEXaggDataEmph 2 7" xfId="5779"/>
    <cellStyle name="SAPBEXaggDataEmph 2 8" xfId="5780"/>
    <cellStyle name="SAPBEXaggDataEmph 20" xfId="5781"/>
    <cellStyle name="SAPBEXaggDataEmph 20 2" xfId="5782"/>
    <cellStyle name="SAPBEXaggDataEmph 20 2 2" xfId="5783"/>
    <cellStyle name="SAPBEXaggDataEmph 20 2 3" xfId="5784"/>
    <cellStyle name="SAPBEXaggDataEmph 20 2 4" xfId="5785"/>
    <cellStyle name="SAPBEXaggDataEmph 20 2 5" xfId="5786"/>
    <cellStyle name="SAPBEXaggDataEmph 20 2 6" xfId="5787"/>
    <cellStyle name="SAPBEXaggDataEmph 20 3" xfId="5788"/>
    <cellStyle name="SAPBEXaggDataEmph 20 3 2" xfId="5789"/>
    <cellStyle name="SAPBEXaggDataEmph 20 3 3" xfId="5790"/>
    <cellStyle name="SAPBEXaggDataEmph 20 3 4" xfId="5791"/>
    <cellStyle name="SAPBEXaggDataEmph 20 3 5" xfId="5792"/>
    <cellStyle name="SAPBEXaggDataEmph 20 3 6" xfId="5793"/>
    <cellStyle name="SAPBEXaggDataEmph 20 4" xfId="5794"/>
    <cellStyle name="SAPBEXaggDataEmph 20 5" xfId="5795"/>
    <cellStyle name="SAPBEXaggDataEmph 20 6" xfId="5796"/>
    <cellStyle name="SAPBEXaggDataEmph 20 7" xfId="5797"/>
    <cellStyle name="SAPBEXaggDataEmph 20 8" xfId="5798"/>
    <cellStyle name="SAPBEXaggDataEmph 21" xfId="5799"/>
    <cellStyle name="SAPBEXaggDataEmph 21 2" xfId="5800"/>
    <cellStyle name="SAPBEXaggDataEmph 21 2 2" xfId="5801"/>
    <cellStyle name="SAPBEXaggDataEmph 21 2 3" xfId="5802"/>
    <cellStyle name="SAPBEXaggDataEmph 21 2 4" xfId="5803"/>
    <cellStyle name="SAPBEXaggDataEmph 21 2 5" xfId="5804"/>
    <cellStyle name="SAPBEXaggDataEmph 21 2 6" xfId="5805"/>
    <cellStyle name="SAPBEXaggDataEmph 21 3" xfId="5806"/>
    <cellStyle name="SAPBEXaggDataEmph 21 3 2" xfId="5807"/>
    <cellStyle name="SAPBEXaggDataEmph 21 3 3" xfId="5808"/>
    <cellStyle name="SAPBEXaggDataEmph 21 3 4" xfId="5809"/>
    <cellStyle name="SAPBEXaggDataEmph 21 3 5" xfId="5810"/>
    <cellStyle name="SAPBEXaggDataEmph 21 3 6" xfId="5811"/>
    <cellStyle name="SAPBEXaggDataEmph 21 4" xfId="5812"/>
    <cellStyle name="SAPBEXaggDataEmph 21 5" xfId="5813"/>
    <cellStyle name="SAPBEXaggDataEmph 21 6" xfId="5814"/>
    <cellStyle name="SAPBEXaggDataEmph 21 7" xfId="5815"/>
    <cellStyle name="SAPBEXaggDataEmph 21 8" xfId="5816"/>
    <cellStyle name="SAPBEXaggDataEmph 22" xfId="5817"/>
    <cellStyle name="SAPBEXaggDataEmph 23" xfId="5818"/>
    <cellStyle name="SAPBEXaggDataEmph 24" xfId="5819"/>
    <cellStyle name="SAPBEXaggDataEmph 25" xfId="5820"/>
    <cellStyle name="SAPBEXaggDataEmph 26" xfId="5821"/>
    <cellStyle name="SAPBEXaggDataEmph 27" xfId="32933"/>
    <cellStyle name="SAPBEXaggDataEmph 3" xfId="5822"/>
    <cellStyle name="SAPBEXaggDataEmph 3 2" xfId="5823"/>
    <cellStyle name="SAPBEXaggDataEmph 3 2 2" xfId="5824"/>
    <cellStyle name="SAPBEXaggDataEmph 3 2 2 2" xfId="5825"/>
    <cellStyle name="SAPBEXaggDataEmph 3 2 2 3" xfId="5826"/>
    <cellStyle name="SAPBEXaggDataEmph 3 2 2 4" xfId="5827"/>
    <cellStyle name="SAPBEXaggDataEmph 3 2 2 5" xfId="5828"/>
    <cellStyle name="SAPBEXaggDataEmph 3 2 2 6" xfId="5829"/>
    <cellStyle name="SAPBEXaggDataEmph 3 2 3" xfId="5830"/>
    <cellStyle name="SAPBEXaggDataEmph 3 2 3 2" xfId="5831"/>
    <cellStyle name="SAPBEXaggDataEmph 3 2 3 3" xfId="5832"/>
    <cellStyle name="SAPBEXaggDataEmph 3 2 3 4" xfId="5833"/>
    <cellStyle name="SAPBEXaggDataEmph 3 2 3 5" xfId="5834"/>
    <cellStyle name="SAPBEXaggDataEmph 3 2 3 6" xfId="5835"/>
    <cellStyle name="SAPBEXaggDataEmph 3 2 4" xfId="5836"/>
    <cellStyle name="SAPBEXaggDataEmph 3 2 5" xfId="5837"/>
    <cellStyle name="SAPBEXaggDataEmph 3 2 6" xfId="5838"/>
    <cellStyle name="SAPBEXaggDataEmph 3 2 7" xfId="5839"/>
    <cellStyle name="SAPBEXaggDataEmph 3 2 8" xfId="5840"/>
    <cellStyle name="SAPBEXaggDataEmph 3 3" xfId="5841"/>
    <cellStyle name="SAPBEXaggDataEmph 3 3 2" xfId="5842"/>
    <cellStyle name="SAPBEXaggDataEmph 3 3 2 2" xfId="5843"/>
    <cellStyle name="SAPBEXaggDataEmph 3 3 2 3" xfId="5844"/>
    <cellStyle name="SAPBEXaggDataEmph 3 3 2 4" xfId="5845"/>
    <cellStyle name="SAPBEXaggDataEmph 3 3 2 5" xfId="5846"/>
    <cellStyle name="SAPBEXaggDataEmph 3 3 2 6" xfId="5847"/>
    <cellStyle name="SAPBEXaggDataEmph 3 3 3" xfId="5848"/>
    <cellStyle name="SAPBEXaggDataEmph 3 3 3 2" xfId="5849"/>
    <cellStyle name="SAPBEXaggDataEmph 3 3 3 3" xfId="5850"/>
    <cellStyle name="SAPBEXaggDataEmph 3 3 3 4" xfId="5851"/>
    <cellStyle name="SAPBEXaggDataEmph 3 3 3 5" xfId="5852"/>
    <cellStyle name="SAPBEXaggDataEmph 3 3 3 6" xfId="5853"/>
    <cellStyle name="SAPBEXaggDataEmph 3 3 4" xfId="5854"/>
    <cellStyle name="SAPBEXaggDataEmph 3 3 5" xfId="5855"/>
    <cellStyle name="SAPBEXaggDataEmph 3 3 6" xfId="5856"/>
    <cellStyle name="SAPBEXaggDataEmph 3 3 7" xfId="5857"/>
    <cellStyle name="SAPBEXaggDataEmph 3 3 8" xfId="5858"/>
    <cellStyle name="SAPBEXaggDataEmph 3 4" xfId="5859"/>
    <cellStyle name="SAPBEXaggDataEmph 3 5" xfId="5860"/>
    <cellStyle name="SAPBEXaggDataEmph 3 6" xfId="5861"/>
    <cellStyle name="SAPBEXaggDataEmph 3 7" xfId="5862"/>
    <cellStyle name="SAPBEXaggDataEmph 3 8" xfId="5863"/>
    <cellStyle name="SAPBEXaggDataEmph 4" xfId="5864"/>
    <cellStyle name="SAPBEXaggDataEmph 4 2" xfId="5865"/>
    <cellStyle name="SAPBEXaggDataEmph 4 2 2" xfId="5866"/>
    <cellStyle name="SAPBEXaggDataEmph 4 2 2 2" xfId="5867"/>
    <cellStyle name="SAPBEXaggDataEmph 4 2 2 3" xfId="5868"/>
    <cellStyle name="SAPBEXaggDataEmph 4 2 2 4" xfId="5869"/>
    <cellStyle name="SAPBEXaggDataEmph 4 2 2 5" xfId="5870"/>
    <cellStyle name="SAPBEXaggDataEmph 4 2 2 6" xfId="5871"/>
    <cellStyle name="SAPBEXaggDataEmph 4 2 3" xfId="5872"/>
    <cellStyle name="SAPBEXaggDataEmph 4 2 3 2" xfId="5873"/>
    <cellStyle name="SAPBEXaggDataEmph 4 2 3 3" xfId="5874"/>
    <cellStyle name="SAPBEXaggDataEmph 4 2 3 4" xfId="5875"/>
    <cellStyle name="SAPBEXaggDataEmph 4 2 3 5" xfId="5876"/>
    <cellStyle name="SAPBEXaggDataEmph 4 2 3 6" xfId="5877"/>
    <cellStyle name="SAPBEXaggDataEmph 4 2 4" xfId="5878"/>
    <cellStyle name="SAPBEXaggDataEmph 4 2 5" xfId="5879"/>
    <cellStyle name="SAPBEXaggDataEmph 4 2 6" xfId="5880"/>
    <cellStyle name="SAPBEXaggDataEmph 4 2 7" xfId="5881"/>
    <cellStyle name="SAPBEXaggDataEmph 4 2 8" xfId="5882"/>
    <cellStyle name="SAPBEXaggDataEmph 4 3" xfId="5883"/>
    <cellStyle name="SAPBEXaggDataEmph 4 3 2" xfId="5884"/>
    <cellStyle name="SAPBEXaggDataEmph 4 3 2 2" xfId="5885"/>
    <cellStyle name="SAPBEXaggDataEmph 4 3 2 3" xfId="5886"/>
    <cellStyle name="SAPBEXaggDataEmph 4 3 2 4" xfId="5887"/>
    <cellStyle name="SAPBEXaggDataEmph 4 3 2 5" xfId="5888"/>
    <cellStyle name="SAPBEXaggDataEmph 4 3 2 6" xfId="5889"/>
    <cellStyle name="SAPBEXaggDataEmph 4 3 3" xfId="5890"/>
    <cellStyle name="SAPBEXaggDataEmph 4 3 3 2" xfId="5891"/>
    <cellStyle name="SAPBEXaggDataEmph 4 3 3 3" xfId="5892"/>
    <cellStyle name="SAPBEXaggDataEmph 4 3 3 4" xfId="5893"/>
    <cellStyle name="SAPBEXaggDataEmph 4 3 3 5" xfId="5894"/>
    <cellStyle name="SAPBEXaggDataEmph 4 3 3 6" xfId="5895"/>
    <cellStyle name="SAPBEXaggDataEmph 4 3 4" xfId="5896"/>
    <cellStyle name="SAPBEXaggDataEmph 4 3 5" xfId="5897"/>
    <cellStyle name="SAPBEXaggDataEmph 4 3 6" xfId="5898"/>
    <cellStyle name="SAPBEXaggDataEmph 4 3 7" xfId="5899"/>
    <cellStyle name="SAPBEXaggDataEmph 4 3 8" xfId="5900"/>
    <cellStyle name="SAPBEXaggDataEmph 4 4" xfId="5901"/>
    <cellStyle name="SAPBEXaggDataEmph 4 5" xfId="5902"/>
    <cellStyle name="SAPBEXaggDataEmph 4 6" xfId="5903"/>
    <cellStyle name="SAPBEXaggDataEmph 4 7" xfId="5904"/>
    <cellStyle name="SAPBEXaggDataEmph 4 8" xfId="5905"/>
    <cellStyle name="SAPBEXaggDataEmph 5" xfId="5906"/>
    <cellStyle name="SAPBEXaggDataEmph 5 2" xfId="5907"/>
    <cellStyle name="SAPBEXaggDataEmph 5 2 2" xfId="5908"/>
    <cellStyle name="SAPBEXaggDataEmph 5 2 2 2" xfId="5909"/>
    <cellStyle name="SAPBEXaggDataEmph 5 2 2 3" xfId="5910"/>
    <cellStyle name="SAPBEXaggDataEmph 5 2 2 4" xfId="5911"/>
    <cellStyle name="SAPBEXaggDataEmph 5 2 2 5" xfId="5912"/>
    <cellStyle name="SAPBEXaggDataEmph 5 2 2 6" xfId="5913"/>
    <cellStyle name="SAPBEXaggDataEmph 5 2 3" xfId="5914"/>
    <cellStyle name="SAPBEXaggDataEmph 5 2 3 2" xfId="5915"/>
    <cellStyle name="SAPBEXaggDataEmph 5 2 3 3" xfId="5916"/>
    <cellStyle name="SAPBEXaggDataEmph 5 2 3 4" xfId="5917"/>
    <cellStyle name="SAPBEXaggDataEmph 5 2 3 5" xfId="5918"/>
    <cellStyle name="SAPBEXaggDataEmph 5 2 3 6" xfId="5919"/>
    <cellStyle name="SAPBEXaggDataEmph 5 2 4" xfId="5920"/>
    <cellStyle name="SAPBEXaggDataEmph 5 2 5" xfId="5921"/>
    <cellStyle name="SAPBEXaggDataEmph 5 2 6" xfId="5922"/>
    <cellStyle name="SAPBEXaggDataEmph 5 2 7" xfId="5923"/>
    <cellStyle name="SAPBEXaggDataEmph 5 2 8" xfId="5924"/>
    <cellStyle name="SAPBEXaggDataEmph 5 3" xfId="5925"/>
    <cellStyle name="SAPBEXaggDataEmph 5 3 2" xfId="5926"/>
    <cellStyle name="SAPBEXaggDataEmph 5 3 2 2" xfId="5927"/>
    <cellStyle name="SAPBEXaggDataEmph 5 3 2 3" xfId="5928"/>
    <cellStyle name="SAPBEXaggDataEmph 5 3 2 4" xfId="5929"/>
    <cellStyle name="SAPBEXaggDataEmph 5 3 2 5" xfId="5930"/>
    <cellStyle name="SAPBEXaggDataEmph 5 3 2 6" xfId="5931"/>
    <cellStyle name="SAPBEXaggDataEmph 5 3 3" xfId="5932"/>
    <cellStyle name="SAPBEXaggDataEmph 5 3 3 2" xfId="5933"/>
    <cellStyle name="SAPBEXaggDataEmph 5 3 3 3" xfId="5934"/>
    <cellStyle name="SAPBEXaggDataEmph 5 3 3 4" xfId="5935"/>
    <cellStyle name="SAPBEXaggDataEmph 5 3 3 5" xfId="5936"/>
    <cellStyle name="SAPBEXaggDataEmph 5 3 3 6" xfId="5937"/>
    <cellStyle name="SAPBEXaggDataEmph 5 3 4" xfId="5938"/>
    <cellStyle name="SAPBEXaggDataEmph 5 3 5" xfId="5939"/>
    <cellStyle name="SAPBEXaggDataEmph 5 3 6" xfId="5940"/>
    <cellStyle name="SAPBEXaggDataEmph 5 3 7" xfId="5941"/>
    <cellStyle name="SAPBEXaggDataEmph 5 3 8" xfId="5942"/>
    <cellStyle name="SAPBEXaggDataEmph 5 4" xfId="5943"/>
    <cellStyle name="SAPBEXaggDataEmph 5 5" xfId="5944"/>
    <cellStyle name="SAPBEXaggDataEmph 5 6" xfId="5945"/>
    <cellStyle name="SAPBEXaggDataEmph 5 7" xfId="5946"/>
    <cellStyle name="SAPBEXaggDataEmph 5 8" xfId="5947"/>
    <cellStyle name="SAPBEXaggDataEmph 6" xfId="5948"/>
    <cellStyle name="SAPBEXaggDataEmph 6 2" xfId="5949"/>
    <cellStyle name="SAPBEXaggDataEmph 6 2 2" xfId="5950"/>
    <cellStyle name="SAPBEXaggDataEmph 6 2 2 2" xfId="5951"/>
    <cellStyle name="SAPBEXaggDataEmph 6 2 2 3" xfId="5952"/>
    <cellStyle name="SAPBEXaggDataEmph 6 2 2 4" xfId="5953"/>
    <cellStyle name="SAPBEXaggDataEmph 6 2 2 5" xfId="5954"/>
    <cellStyle name="SAPBEXaggDataEmph 6 2 2 6" xfId="5955"/>
    <cellStyle name="SAPBEXaggDataEmph 6 2 3" xfId="5956"/>
    <cellStyle name="SAPBEXaggDataEmph 6 2 3 2" xfId="5957"/>
    <cellStyle name="SAPBEXaggDataEmph 6 2 3 3" xfId="5958"/>
    <cellStyle name="SAPBEXaggDataEmph 6 2 3 4" xfId="5959"/>
    <cellStyle name="SAPBEXaggDataEmph 6 2 3 5" xfId="5960"/>
    <cellStyle name="SAPBEXaggDataEmph 6 2 3 6" xfId="5961"/>
    <cellStyle name="SAPBEXaggDataEmph 6 2 4" xfId="5962"/>
    <cellStyle name="SAPBEXaggDataEmph 6 2 5" xfId="5963"/>
    <cellStyle name="SAPBEXaggDataEmph 6 2 6" xfId="5964"/>
    <cellStyle name="SAPBEXaggDataEmph 6 2 7" xfId="5965"/>
    <cellStyle name="SAPBEXaggDataEmph 6 2 8" xfId="5966"/>
    <cellStyle name="SAPBEXaggDataEmph 6 3" xfId="5967"/>
    <cellStyle name="SAPBEXaggDataEmph 6 3 2" xfId="5968"/>
    <cellStyle name="SAPBEXaggDataEmph 6 3 2 2" xfId="5969"/>
    <cellStyle name="SAPBEXaggDataEmph 6 3 2 3" xfId="5970"/>
    <cellStyle name="SAPBEXaggDataEmph 6 3 2 4" xfId="5971"/>
    <cellStyle name="SAPBEXaggDataEmph 6 3 2 5" xfId="5972"/>
    <cellStyle name="SAPBEXaggDataEmph 6 3 2 6" xfId="5973"/>
    <cellStyle name="SAPBEXaggDataEmph 6 3 3" xfId="5974"/>
    <cellStyle name="SAPBEXaggDataEmph 6 3 3 2" xfId="5975"/>
    <cellStyle name="SAPBEXaggDataEmph 6 3 3 3" xfId="5976"/>
    <cellStyle name="SAPBEXaggDataEmph 6 3 3 4" xfId="5977"/>
    <cellStyle name="SAPBEXaggDataEmph 6 3 3 5" xfId="5978"/>
    <cellStyle name="SAPBEXaggDataEmph 6 3 3 6" xfId="5979"/>
    <cellStyle name="SAPBEXaggDataEmph 6 3 4" xfId="5980"/>
    <cellStyle name="SAPBEXaggDataEmph 6 3 5" xfId="5981"/>
    <cellStyle name="SAPBEXaggDataEmph 6 3 6" xfId="5982"/>
    <cellStyle name="SAPBEXaggDataEmph 6 3 7" xfId="5983"/>
    <cellStyle name="SAPBEXaggDataEmph 6 3 8" xfId="5984"/>
    <cellStyle name="SAPBEXaggDataEmph 6 4" xfId="5985"/>
    <cellStyle name="SAPBEXaggDataEmph 6 5" xfId="5986"/>
    <cellStyle name="SAPBEXaggDataEmph 6 6" xfId="5987"/>
    <cellStyle name="SAPBEXaggDataEmph 6 7" xfId="5988"/>
    <cellStyle name="SAPBEXaggDataEmph 6 8" xfId="5989"/>
    <cellStyle name="SAPBEXaggDataEmph 7" xfId="5990"/>
    <cellStyle name="SAPBEXaggDataEmph 7 2" xfId="5991"/>
    <cellStyle name="SAPBEXaggDataEmph 7 2 2" xfId="5992"/>
    <cellStyle name="SAPBEXaggDataEmph 7 2 2 2" xfId="5993"/>
    <cellStyle name="SAPBEXaggDataEmph 7 2 2 3" xfId="5994"/>
    <cellStyle name="SAPBEXaggDataEmph 7 2 2 4" xfId="5995"/>
    <cellStyle name="SAPBEXaggDataEmph 7 2 2 5" xfId="5996"/>
    <cellStyle name="SAPBEXaggDataEmph 7 2 2 6" xfId="5997"/>
    <cellStyle name="SAPBEXaggDataEmph 7 2 3" xfId="5998"/>
    <cellStyle name="SAPBEXaggDataEmph 7 2 3 2" xfId="5999"/>
    <cellStyle name="SAPBEXaggDataEmph 7 2 3 3" xfId="6000"/>
    <cellStyle name="SAPBEXaggDataEmph 7 2 3 4" xfId="6001"/>
    <cellStyle name="SAPBEXaggDataEmph 7 2 3 5" xfId="6002"/>
    <cellStyle name="SAPBEXaggDataEmph 7 2 3 6" xfId="6003"/>
    <cellStyle name="SAPBEXaggDataEmph 7 2 4" xfId="6004"/>
    <cellStyle name="SAPBEXaggDataEmph 7 2 5" xfId="6005"/>
    <cellStyle name="SAPBEXaggDataEmph 7 2 6" xfId="6006"/>
    <cellStyle name="SAPBEXaggDataEmph 7 2 7" xfId="6007"/>
    <cellStyle name="SAPBEXaggDataEmph 7 2 8" xfId="6008"/>
    <cellStyle name="SAPBEXaggDataEmph 7 3" xfId="6009"/>
    <cellStyle name="SAPBEXaggDataEmph 7 3 2" xfId="6010"/>
    <cellStyle name="SAPBEXaggDataEmph 7 3 2 2" xfId="6011"/>
    <cellStyle name="SAPBEXaggDataEmph 7 3 2 3" xfId="6012"/>
    <cellStyle name="SAPBEXaggDataEmph 7 3 2 4" xfId="6013"/>
    <cellStyle name="SAPBEXaggDataEmph 7 3 2 5" xfId="6014"/>
    <cellStyle name="SAPBEXaggDataEmph 7 3 2 6" xfId="6015"/>
    <cellStyle name="SAPBEXaggDataEmph 7 3 3" xfId="6016"/>
    <cellStyle name="SAPBEXaggDataEmph 7 3 3 2" xfId="6017"/>
    <cellStyle name="SAPBEXaggDataEmph 7 3 3 3" xfId="6018"/>
    <cellStyle name="SAPBEXaggDataEmph 7 3 3 4" xfId="6019"/>
    <cellStyle name="SAPBEXaggDataEmph 7 3 3 5" xfId="6020"/>
    <cellStyle name="SAPBEXaggDataEmph 7 3 3 6" xfId="6021"/>
    <cellStyle name="SAPBEXaggDataEmph 7 3 4" xfId="6022"/>
    <cellStyle name="SAPBEXaggDataEmph 7 3 5" xfId="6023"/>
    <cellStyle name="SAPBEXaggDataEmph 7 3 6" xfId="6024"/>
    <cellStyle name="SAPBEXaggDataEmph 7 3 7" xfId="6025"/>
    <cellStyle name="SAPBEXaggDataEmph 7 3 8" xfId="6026"/>
    <cellStyle name="SAPBEXaggDataEmph 7 4" xfId="6027"/>
    <cellStyle name="SAPBEXaggDataEmph 7 5" xfId="6028"/>
    <cellStyle name="SAPBEXaggDataEmph 7 6" xfId="6029"/>
    <cellStyle name="SAPBEXaggDataEmph 7 7" xfId="6030"/>
    <cellStyle name="SAPBEXaggDataEmph 7 8" xfId="6031"/>
    <cellStyle name="SAPBEXaggDataEmph 8" xfId="6032"/>
    <cellStyle name="SAPBEXaggDataEmph 8 2" xfId="6033"/>
    <cellStyle name="SAPBEXaggDataEmph 8 2 2" xfId="6034"/>
    <cellStyle name="SAPBEXaggDataEmph 8 2 2 2" xfId="6035"/>
    <cellStyle name="SAPBEXaggDataEmph 8 2 2 3" xfId="6036"/>
    <cellStyle name="SAPBEXaggDataEmph 8 2 2 4" xfId="6037"/>
    <cellStyle name="SAPBEXaggDataEmph 8 2 2 5" xfId="6038"/>
    <cellStyle name="SAPBEXaggDataEmph 8 2 2 6" xfId="6039"/>
    <cellStyle name="SAPBEXaggDataEmph 8 2 3" xfId="6040"/>
    <cellStyle name="SAPBEXaggDataEmph 8 2 3 2" xfId="6041"/>
    <cellStyle name="SAPBEXaggDataEmph 8 2 3 3" xfId="6042"/>
    <cellStyle name="SAPBEXaggDataEmph 8 2 3 4" xfId="6043"/>
    <cellStyle name="SAPBEXaggDataEmph 8 2 3 5" xfId="6044"/>
    <cellStyle name="SAPBEXaggDataEmph 8 2 3 6" xfId="6045"/>
    <cellStyle name="SAPBEXaggDataEmph 8 2 4" xfId="6046"/>
    <cellStyle name="SAPBEXaggDataEmph 8 2 5" xfId="6047"/>
    <cellStyle name="SAPBEXaggDataEmph 8 2 6" xfId="6048"/>
    <cellStyle name="SAPBEXaggDataEmph 8 2 7" xfId="6049"/>
    <cellStyle name="SAPBEXaggDataEmph 8 2 8" xfId="6050"/>
    <cellStyle name="SAPBEXaggDataEmph 8 3" xfId="6051"/>
    <cellStyle name="SAPBEXaggDataEmph 8 3 2" xfId="6052"/>
    <cellStyle name="SAPBEXaggDataEmph 8 3 2 2" xfId="6053"/>
    <cellStyle name="SAPBEXaggDataEmph 8 3 2 3" xfId="6054"/>
    <cellStyle name="SAPBEXaggDataEmph 8 3 2 4" xfId="6055"/>
    <cellStyle name="SAPBEXaggDataEmph 8 3 2 5" xfId="6056"/>
    <cellStyle name="SAPBEXaggDataEmph 8 3 2 6" xfId="6057"/>
    <cellStyle name="SAPBEXaggDataEmph 8 3 3" xfId="6058"/>
    <cellStyle name="SAPBEXaggDataEmph 8 3 3 2" xfId="6059"/>
    <cellStyle name="SAPBEXaggDataEmph 8 3 3 3" xfId="6060"/>
    <cellStyle name="SAPBEXaggDataEmph 8 3 3 4" xfId="6061"/>
    <cellStyle name="SAPBEXaggDataEmph 8 3 3 5" xfId="6062"/>
    <cellStyle name="SAPBEXaggDataEmph 8 3 3 6" xfId="6063"/>
    <cellStyle name="SAPBEXaggDataEmph 8 3 4" xfId="6064"/>
    <cellStyle name="SAPBEXaggDataEmph 8 3 5" xfId="6065"/>
    <cellStyle name="SAPBEXaggDataEmph 8 3 6" xfId="6066"/>
    <cellStyle name="SAPBEXaggDataEmph 8 3 7" xfId="6067"/>
    <cellStyle name="SAPBEXaggDataEmph 8 3 8" xfId="6068"/>
    <cellStyle name="SAPBEXaggDataEmph 8 4" xfId="6069"/>
    <cellStyle name="SAPBEXaggDataEmph 8 5" xfId="6070"/>
    <cellStyle name="SAPBEXaggDataEmph 8 6" xfId="6071"/>
    <cellStyle name="SAPBEXaggDataEmph 8 7" xfId="6072"/>
    <cellStyle name="SAPBEXaggDataEmph 8 8" xfId="6073"/>
    <cellStyle name="SAPBEXaggDataEmph 9" xfId="6074"/>
    <cellStyle name="SAPBEXaggDataEmph 9 2" xfId="6075"/>
    <cellStyle name="SAPBEXaggDataEmph 9 2 2" xfId="6076"/>
    <cellStyle name="SAPBEXaggDataEmph 9 2 2 2" xfId="6077"/>
    <cellStyle name="SAPBEXaggDataEmph 9 2 2 3" xfId="6078"/>
    <cellStyle name="SAPBEXaggDataEmph 9 2 2 4" xfId="6079"/>
    <cellStyle name="SAPBEXaggDataEmph 9 2 2 5" xfId="6080"/>
    <cellStyle name="SAPBEXaggDataEmph 9 2 2 6" xfId="6081"/>
    <cellStyle name="SAPBEXaggDataEmph 9 2 3" xfId="6082"/>
    <cellStyle name="SAPBEXaggDataEmph 9 2 3 2" xfId="6083"/>
    <cellStyle name="SAPBEXaggDataEmph 9 2 3 3" xfId="6084"/>
    <cellStyle name="SAPBEXaggDataEmph 9 2 3 4" xfId="6085"/>
    <cellStyle name="SAPBEXaggDataEmph 9 2 3 5" xfId="6086"/>
    <cellStyle name="SAPBEXaggDataEmph 9 2 3 6" xfId="6087"/>
    <cellStyle name="SAPBEXaggDataEmph 9 2 4" xfId="6088"/>
    <cellStyle name="SAPBEXaggDataEmph 9 2 5" xfId="6089"/>
    <cellStyle name="SAPBEXaggDataEmph 9 2 6" xfId="6090"/>
    <cellStyle name="SAPBEXaggDataEmph 9 2 7" xfId="6091"/>
    <cellStyle name="SAPBEXaggDataEmph 9 2 8" xfId="6092"/>
    <cellStyle name="SAPBEXaggDataEmph 9 3" xfId="6093"/>
    <cellStyle name="SAPBEXaggDataEmph 9 3 2" xfId="6094"/>
    <cellStyle name="SAPBEXaggDataEmph 9 3 2 2" xfId="6095"/>
    <cellStyle name="SAPBEXaggDataEmph 9 3 2 3" xfId="6096"/>
    <cellStyle name="SAPBEXaggDataEmph 9 3 2 4" xfId="6097"/>
    <cellStyle name="SAPBEXaggDataEmph 9 3 2 5" xfId="6098"/>
    <cellStyle name="SAPBEXaggDataEmph 9 3 2 6" xfId="6099"/>
    <cellStyle name="SAPBEXaggDataEmph 9 3 3" xfId="6100"/>
    <cellStyle name="SAPBEXaggDataEmph 9 3 3 2" xfId="6101"/>
    <cellStyle name="SAPBEXaggDataEmph 9 3 3 3" xfId="6102"/>
    <cellStyle name="SAPBEXaggDataEmph 9 3 3 4" xfId="6103"/>
    <cellStyle name="SAPBEXaggDataEmph 9 3 3 5" xfId="6104"/>
    <cellStyle name="SAPBEXaggDataEmph 9 3 3 6" xfId="6105"/>
    <cellStyle name="SAPBEXaggDataEmph 9 3 4" xfId="6106"/>
    <cellStyle name="SAPBEXaggDataEmph 9 3 5" xfId="6107"/>
    <cellStyle name="SAPBEXaggDataEmph 9 3 6" xfId="6108"/>
    <cellStyle name="SAPBEXaggDataEmph 9 3 7" xfId="6109"/>
    <cellStyle name="SAPBEXaggDataEmph 9 3 8" xfId="6110"/>
    <cellStyle name="SAPBEXaggDataEmph 9 4" xfId="6111"/>
    <cellStyle name="SAPBEXaggDataEmph 9 5" xfId="6112"/>
    <cellStyle name="SAPBEXaggDataEmph 9 6" xfId="6113"/>
    <cellStyle name="SAPBEXaggDataEmph 9 7" xfId="6114"/>
    <cellStyle name="SAPBEXaggDataEmph 9 8" xfId="6115"/>
    <cellStyle name="SAPBEXaggItem" xfId="13"/>
    <cellStyle name="SAPBEXaggItem 10" xfId="6116"/>
    <cellStyle name="SAPBEXaggItem 10 2" xfId="6117"/>
    <cellStyle name="SAPBEXaggItem 10 2 2" xfId="6118"/>
    <cellStyle name="SAPBEXaggItem 10 2 2 2" xfId="6119"/>
    <cellStyle name="SAPBEXaggItem 10 2 2 3" xfId="6120"/>
    <cellStyle name="SAPBEXaggItem 10 2 2 4" xfId="6121"/>
    <cellStyle name="SAPBEXaggItem 10 2 2 5" xfId="6122"/>
    <cellStyle name="SAPBEXaggItem 10 2 2 6" xfId="6123"/>
    <cellStyle name="SAPBEXaggItem 10 2 3" xfId="6124"/>
    <cellStyle name="SAPBEXaggItem 10 2 3 2" xfId="6125"/>
    <cellStyle name="SAPBEXaggItem 10 2 3 3" xfId="6126"/>
    <cellStyle name="SAPBEXaggItem 10 2 3 4" xfId="6127"/>
    <cellStyle name="SAPBEXaggItem 10 2 3 5" xfId="6128"/>
    <cellStyle name="SAPBEXaggItem 10 2 3 6" xfId="6129"/>
    <cellStyle name="SAPBEXaggItem 10 2 4" xfId="6130"/>
    <cellStyle name="SAPBEXaggItem 10 2 5" xfId="6131"/>
    <cellStyle name="SAPBEXaggItem 10 2 6" xfId="6132"/>
    <cellStyle name="SAPBEXaggItem 10 2 7" xfId="6133"/>
    <cellStyle name="SAPBEXaggItem 10 2 8" xfId="6134"/>
    <cellStyle name="SAPBEXaggItem 10 3" xfId="6135"/>
    <cellStyle name="SAPBEXaggItem 10 3 2" xfId="6136"/>
    <cellStyle name="SAPBEXaggItem 10 3 2 2" xfId="6137"/>
    <cellStyle name="SAPBEXaggItem 10 3 2 3" xfId="6138"/>
    <cellStyle name="SAPBEXaggItem 10 3 2 4" xfId="6139"/>
    <cellStyle name="SAPBEXaggItem 10 3 2 5" xfId="6140"/>
    <cellStyle name="SAPBEXaggItem 10 3 2 6" xfId="6141"/>
    <cellStyle name="SAPBEXaggItem 10 3 3" xfId="6142"/>
    <cellStyle name="SAPBEXaggItem 10 3 3 2" xfId="6143"/>
    <cellStyle name="SAPBEXaggItem 10 3 3 3" xfId="6144"/>
    <cellStyle name="SAPBEXaggItem 10 3 3 4" xfId="6145"/>
    <cellStyle name="SAPBEXaggItem 10 3 3 5" xfId="6146"/>
    <cellStyle name="SAPBEXaggItem 10 3 3 6" xfId="6147"/>
    <cellStyle name="SAPBEXaggItem 10 3 4" xfId="6148"/>
    <cellStyle name="SAPBEXaggItem 10 3 5" xfId="6149"/>
    <cellStyle name="SAPBEXaggItem 10 3 6" xfId="6150"/>
    <cellStyle name="SAPBEXaggItem 10 3 7" xfId="6151"/>
    <cellStyle name="SAPBEXaggItem 10 3 8" xfId="6152"/>
    <cellStyle name="SAPBEXaggItem 10 4" xfId="6153"/>
    <cellStyle name="SAPBEXaggItem 10 5" xfId="6154"/>
    <cellStyle name="SAPBEXaggItem 10 6" xfId="6155"/>
    <cellStyle name="SAPBEXaggItem 10 7" xfId="6156"/>
    <cellStyle name="SAPBEXaggItem 10 8" xfId="6157"/>
    <cellStyle name="SAPBEXaggItem 11" xfId="6158"/>
    <cellStyle name="SAPBEXaggItem 11 2" xfId="6159"/>
    <cellStyle name="SAPBEXaggItem 11 2 2" xfId="6160"/>
    <cellStyle name="SAPBEXaggItem 11 2 2 2" xfId="6161"/>
    <cellStyle name="SAPBEXaggItem 11 2 2 3" xfId="6162"/>
    <cellStyle name="SAPBEXaggItem 11 2 2 4" xfId="6163"/>
    <cellStyle name="SAPBEXaggItem 11 2 2 5" xfId="6164"/>
    <cellStyle name="SAPBEXaggItem 11 2 2 6" xfId="6165"/>
    <cellStyle name="SAPBEXaggItem 11 2 3" xfId="6166"/>
    <cellStyle name="SAPBEXaggItem 11 2 3 2" xfId="6167"/>
    <cellStyle name="SAPBEXaggItem 11 2 3 3" xfId="6168"/>
    <cellStyle name="SAPBEXaggItem 11 2 3 4" xfId="6169"/>
    <cellStyle name="SAPBEXaggItem 11 2 3 5" xfId="6170"/>
    <cellStyle name="SAPBEXaggItem 11 2 3 6" xfId="6171"/>
    <cellStyle name="SAPBEXaggItem 11 2 4" xfId="6172"/>
    <cellStyle name="SAPBEXaggItem 11 2 5" xfId="6173"/>
    <cellStyle name="SAPBEXaggItem 11 2 6" xfId="6174"/>
    <cellStyle name="SAPBEXaggItem 11 2 7" xfId="6175"/>
    <cellStyle name="SAPBEXaggItem 11 2 8" xfId="6176"/>
    <cellStyle name="SAPBEXaggItem 11 3" xfId="6177"/>
    <cellStyle name="SAPBEXaggItem 11 3 2" xfId="6178"/>
    <cellStyle name="SAPBEXaggItem 11 3 2 2" xfId="6179"/>
    <cellStyle name="SAPBEXaggItem 11 3 2 3" xfId="6180"/>
    <cellStyle name="SAPBEXaggItem 11 3 2 4" xfId="6181"/>
    <cellStyle name="SAPBEXaggItem 11 3 2 5" xfId="6182"/>
    <cellStyle name="SAPBEXaggItem 11 3 2 6" xfId="6183"/>
    <cellStyle name="SAPBEXaggItem 11 3 3" xfId="6184"/>
    <cellStyle name="SAPBEXaggItem 11 3 3 2" xfId="6185"/>
    <cellStyle name="SAPBEXaggItem 11 3 3 3" xfId="6186"/>
    <cellStyle name="SAPBEXaggItem 11 3 3 4" xfId="6187"/>
    <cellStyle name="SAPBEXaggItem 11 3 3 5" xfId="6188"/>
    <cellStyle name="SAPBEXaggItem 11 3 3 6" xfId="6189"/>
    <cellStyle name="SAPBEXaggItem 11 3 4" xfId="6190"/>
    <cellStyle name="SAPBEXaggItem 11 3 5" xfId="6191"/>
    <cellStyle name="SAPBEXaggItem 11 3 6" xfId="6192"/>
    <cellStyle name="SAPBEXaggItem 11 3 7" xfId="6193"/>
    <cellStyle name="SAPBEXaggItem 11 3 8" xfId="6194"/>
    <cellStyle name="SAPBEXaggItem 11 4" xfId="6195"/>
    <cellStyle name="SAPBEXaggItem 11 5" xfId="6196"/>
    <cellStyle name="SAPBEXaggItem 11 6" xfId="6197"/>
    <cellStyle name="SAPBEXaggItem 11 7" xfId="6198"/>
    <cellStyle name="SAPBEXaggItem 11 8" xfId="6199"/>
    <cellStyle name="SAPBEXaggItem 12" xfId="6200"/>
    <cellStyle name="SAPBEXaggItem 12 2" xfId="6201"/>
    <cellStyle name="SAPBEXaggItem 12 2 2" xfId="6202"/>
    <cellStyle name="SAPBEXaggItem 12 2 2 2" xfId="6203"/>
    <cellStyle name="SAPBEXaggItem 12 2 2 3" xfId="6204"/>
    <cellStyle name="SAPBEXaggItem 12 2 2 4" xfId="6205"/>
    <cellStyle name="SAPBEXaggItem 12 2 2 5" xfId="6206"/>
    <cellStyle name="SAPBEXaggItem 12 2 2 6" xfId="6207"/>
    <cellStyle name="SAPBEXaggItem 12 2 3" xfId="6208"/>
    <cellStyle name="SAPBEXaggItem 12 2 3 2" xfId="6209"/>
    <cellStyle name="SAPBEXaggItem 12 2 3 3" xfId="6210"/>
    <cellStyle name="SAPBEXaggItem 12 2 3 4" xfId="6211"/>
    <cellStyle name="SAPBEXaggItem 12 2 3 5" xfId="6212"/>
    <cellStyle name="SAPBEXaggItem 12 2 3 6" xfId="6213"/>
    <cellStyle name="SAPBEXaggItem 12 2 4" xfId="6214"/>
    <cellStyle name="SAPBEXaggItem 12 2 5" xfId="6215"/>
    <cellStyle name="SAPBEXaggItem 12 2 6" xfId="6216"/>
    <cellStyle name="SAPBEXaggItem 12 2 7" xfId="6217"/>
    <cellStyle name="SAPBEXaggItem 12 2 8" xfId="6218"/>
    <cellStyle name="SAPBEXaggItem 12 3" xfId="6219"/>
    <cellStyle name="SAPBEXaggItem 12 3 2" xfId="6220"/>
    <cellStyle name="SAPBEXaggItem 12 3 2 2" xfId="6221"/>
    <cellStyle name="SAPBEXaggItem 12 3 2 3" xfId="6222"/>
    <cellStyle name="SAPBEXaggItem 12 3 2 4" xfId="6223"/>
    <cellStyle name="SAPBEXaggItem 12 3 2 5" xfId="6224"/>
    <cellStyle name="SAPBEXaggItem 12 3 2 6" xfId="6225"/>
    <cellStyle name="SAPBEXaggItem 12 3 3" xfId="6226"/>
    <cellStyle name="SAPBEXaggItem 12 3 3 2" xfId="6227"/>
    <cellStyle name="SAPBEXaggItem 12 3 3 3" xfId="6228"/>
    <cellStyle name="SAPBEXaggItem 12 3 3 4" xfId="6229"/>
    <cellStyle name="SAPBEXaggItem 12 3 3 5" xfId="6230"/>
    <cellStyle name="SAPBEXaggItem 12 3 3 6" xfId="6231"/>
    <cellStyle name="SAPBEXaggItem 12 3 4" xfId="6232"/>
    <cellStyle name="SAPBEXaggItem 12 3 5" xfId="6233"/>
    <cellStyle name="SAPBEXaggItem 12 3 6" xfId="6234"/>
    <cellStyle name="SAPBEXaggItem 12 3 7" xfId="6235"/>
    <cellStyle name="SAPBEXaggItem 12 3 8" xfId="6236"/>
    <cellStyle name="SAPBEXaggItem 12 4" xfId="6237"/>
    <cellStyle name="SAPBEXaggItem 12 5" xfId="6238"/>
    <cellStyle name="SAPBEXaggItem 12 6" xfId="6239"/>
    <cellStyle name="SAPBEXaggItem 12 7" xfId="6240"/>
    <cellStyle name="SAPBEXaggItem 12 8" xfId="6241"/>
    <cellStyle name="SAPBEXaggItem 13" xfId="6242"/>
    <cellStyle name="SAPBEXaggItem 13 2" xfId="6243"/>
    <cellStyle name="SAPBEXaggItem 13 2 2" xfId="6244"/>
    <cellStyle name="SAPBEXaggItem 13 2 2 2" xfId="6245"/>
    <cellStyle name="SAPBEXaggItem 13 2 2 3" xfId="6246"/>
    <cellStyle name="SAPBEXaggItem 13 2 2 4" xfId="6247"/>
    <cellStyle name="SAPBEXaggItem 13 2 2 5" xfId="6248"/>
    <cellStyle name="SAPBEXaggItem 13 2 2 6" xfId="6249"/>
    <cellStyle name="SAPBEXaggItem 13 2 3" xfId="6250"/>
    <cellStyle name="SAPBEXaggItem 13 2 3 2" xfId="6251"/>
    <cellStyle name="SAPBEXaggItem 13 2 3 3" xfId="6252"/>
    <cellStyle name="SAPBEXaggItem 13 2 3 4" xfId="6253"/>
    <cellStyle name="SAPBEXaggItem 13 2 3 5" xfId="6254"/>
    <cellStyle name="SAPBEXaggItem 13 2 3 6" xfId="6255"/>
    <cellStyle name="SAPBEXaggItem 13 2 4" xfId="6256"/>
    <cellStyle name="SAPBEXaggItem 13 2 5" xfId="6257"/>
    <cellStyle name="SAPBEXaggItem 13 2 6" xfId="6258"/>
    <cellStyle name="SAPBEXaggItem 13 2 7" xfId="6259"/>
    <cellStyle name="SAPBEXaggItem 13 2 8" xfId="6260"/>
    <cellStyle name="SAPBEXaggItem 13 3" xfId="6261"/>
    <cellStyle name="SAPBEXaggItem 13 3 2" xfId="6262"/>
    <cellStyle name="SAPBEXaggItem 13 3 2 2" xfId="6263"/>
    <cellStyle name="SAPBEXaggItem 13 3 2 3" xfId="6264"/>
    <cellStyle name="SAPBEXaggItem 13 3 2 4" xfId="6265"/>
    <cellStyle name="SAPBEXaggItem 13 3 2 5" xfId="6266"/>
    <cellStyle name="SAPBEXaggItem 13 3 2 6" xfId="6267"/>
    <cellStyle name="SAPBEXaggItem 13 3 3" xfId="6268"/>
    <cellStyle name="SAPBEXaggItem 13 3 3 2" xfId="6269"/>
    <cellStyle name="SAPBEXaggItem 13 3 3 3" xfId="6270"/>
    <cellStyle name="SAPBEXaggItem 13 3 3 4" xfId="6271"/>
    <cellStyle name="SAPBEXaggItem 13 3 3 5" xfId="6272"/>
    <cellStyle name="SAPBEXaggItem 13 3 3 6" xfId="6273"/>
    <cellStyle name="SAPBEXaggItem 13 3 4" xfId="6274"/>
    <cellStyle name="SAPBEXaggItem 13 3 5" xfId="6275"/>
    <cellStyle name="SAPBEXaggItem 13 3 6" xfId="6276"/>
    <cellStyle name="SAPBEXaggItem 13 3 7" xfId="6277"/>
    <cellStyle name="SAPBEXaggItem 13 3 8" xfId="6278"/>
    <cellStyle name="SAPBEXaggItem 13 4" xfId="6279"/>
    <cellStyle name="SAPBEXaggItem 13 5" xfId="6280"/>
    <cellStyle name="SAPBEXaggItem 13 6" xfId="6281"/>
    <cellStyle name="SAPBEXaggItem 13 7" xfId="6282"/>
    <cellStyle name="SAPBEXaggItem 13 8" xfId="6283"/>
    <cellStyle name="SAPBEXaggItem 14" xfId="6284"/>
    <cellStyle name="SAPBEXaggItem 14 2" xfId="6285"/>
    <cellStyle name="SAPBEXaggItem 14 2 2" xfId="6286"/>
    <cellStyle name="SAPBEXaggItem 14 2 2 2" xfId="6287"/>
    <cellStyle name="SAPBEXaggItem 14 2 2 3" xfId="6288"/>
    <cellStyle name="SAPBEXaggItem 14 2 2 4" xfId="6289"/>
    <cellStyle name="SAPBEXaggItem 14 2 2 5" xfId="6290"/>
    <cellStyle name="SAPBEXaggItem 14 2 2 6" xfId="6291"/>
    <cellStyle name="SAPBEXaggItem 14 2 3" xfId="6292"/>
    <cellStyle name="SAPBEXaggItem 14 2 3 2" xfId="6293"/>
    <cellStyle name="SAPBEXaggItem 14 2 3 3" xfId="6294"/>
    <cellStyle name="SAPBEXaggItem 14 2 3 4" xfId="6295"/>
    <cellStyle name="SAPBEXaggItem 14 2 3 5" xfId="6296"/>
    <cellStyle name="SAPBEXaggItem 14 2 3 6" xfId="6297"/>
    <cellStyle name="SAPBEXaggItem 14 2 4" xfId="6298"/>
    <cellStyle name="SAPBEXaggItem 14 2 5" xfId="6299"/>
    <cellStyle name="SAPBEXaggItem 14 2 6" xfId="6300"/>
    <cellStyle name="SAPBEXaggItem 14 2 7" xfId="6301"/>
    <cellStyle name="SAPBEXaggItem 14 2 8" xfId="6302"/>
    <cellStyle name="SAPBEXaggItem 14 3" xfId="6303"/>
    <cellStyle name="SAPBEXaggItem 14 3 2" xfId="6304"/>
    <cellStyle name="SAPBEXaggItem 14 3 2 2" xfId="6305"/>
    <cellStyle name="SAPBEXaggItem 14 3 2 3" xfId="6306"/>
    <cellStyle name="SAPBEXaggItem 14 3 2 4" xfId="6307"/>
    <cellStyle name="SAPBEXaggItem 14 3 2 5" xfId="6308"/>
    <cellStyle name="SAPBEXaggItem 14 3 2 6" xfId="6309"/>
    <cellStyle name="SAPBEXaggItem 14 3 3" xfId="6310"/>
    <cellStyle name="SAPBEXaggItem 14 3 3 2" xfId="6311"/>
    <cellStyle name="SAPBEXaggItem 14 3 3 3" xfId="6312"/>
    <cellStyle name="SAPBEXaggItem 14 3 3 4" xfId="6313"/>
    <cellStyle name="SAPBEXaggItem 14 3 3 5" xfId="6314"/>
    <cellStyle name="SAPBEXaggItem 14 3 3 6" xfId="6315"/>
    <cellStyle name="SAPBEXaggItem 14 3 4" xfId="6316"/>
    <cellStyle name="SAPBEXaggItem 14 3 5" xfId="6317"/>
    <cellStyle name="SAPBEXaggItem 14 3 6" xfId="6318"/>
    <cellStyle name="SAPBEXaggItem 14 3 7" xfId="6319"/>
    <cellStyle name="SAPBEXaggItem 14 3 8" xfId="6320"/>
    <cellStyle name="SAPBEXaggItem 14 4" xfId="6321"/>
    <cellStyle name="SAPBEXaggItem 14 5" xfId="6322"/>
    <cellStyle name="SAPBEXaggItem 14 6" xfId="6323"/>
    <cellStyle name="SAPBEXaggItem 14 7" xfId="6324"/>
    <cellStyle name="SAPBEXaggItem 14 8" xfId="6325"/>
    <cellStyle name="SAPBEXaggItem 15" xfId="6326"/>
    <cellStyle name="SAPBEXaggItem 15 2" xfId="6327"/>
    <cellStyle name="SAPBEXaggItem 15 2 2" xfId="6328"/>
    <cellStyle name="SAPBEXaggItem 15 2 2 2" xfId="6329"/>
    <cellStyle name="SAPBEXaggItem 15 2 2 3" xfId="6330"/>
    <cellStyle name="SAPBEXaggItem 15 2 2 4" xfId="6331"/>
    <cellStyle name="SAPBEXaggItem 15 2 2 5" xfId="6332"/>
    <cellStyle name="SAPBEXaggItem 15 2 2 6" xfId="6333"/>
    <cellStyle name="SAPBEXaggItem 15 2 3" xfId="6334"/>
    <cellStyle name="SAPBEXaggItem 15 2 3 2" xfId="6335"/>
    <cellStyle name="SAPBEXaggItem 15 2 3 3" xfId="6336"/>
    <cellStyle name="SAPBEXaggItem 15 2 3 4" xfId="6337"/>
    <cellStyle name="SAPBEXaggItem 15 2 3 5" xfId="6338"/>
    <cellStyle name="SAPBEXaggItem 15 2 3 6" xfId="6339"/>
    <cellStyle name="SAPBEXaggItem 15 2 4" xfId="6340"/>
    <cellStyle name="SAPBEXaggItem 15 2 5" xfId="6341"/>
    <cellStyle name="SAPBEXaggItem 15 2 6" xfId="6342"/>
    <cellStyle name="SAPBEXaggItem 15 2 7" xfId="6343"/>
    <cellStyle name="SAPBEXaggItem 15 2 8" xfId="6344"/>
    <cellStyle name="SAPBEXaggItem 15 3" xfId="6345"/>
    <cellStyle name="SAPBEXaggItem 15 3 2" xfId="6346"/>
    <cellStyle name="SAPBEXaggItem 15 3 2 2" xfId="6347"/>
    <cellStyle name="SAPBEXaggItem 15 3 2 3" xfId="6348"/>
    <cellStyle name="SAPBEXaggItem 15 3 2 4" xfId="6349"/>
    <cellStyle name="SAPBEXaggItem 15 3 2 5" xfId="6350"/>
    <cellStyle name="SAPBEXaggItem 15 3 2 6" xfId="6351"/>
    <cellStyle name="SAPBEXaggItem 15 3 3" xfId="6352"/>
    <cellStyle name="SAPBEXaggItem 15 3 3 2" xfId="6353"/>
    <cellStyle name="SAPBEXaggItem 15 3 3 3" xfId="6354"/>
    <cellStyle name="SAPBEXaggItem 15 3 3 4" xfId="6355"/>
    <cellStyle name="SAPBEXaggItem 15 3 3 5" xfId="6356"/>
    <cellStyle name="SAPBEXaggItem 15 3 3 6" xfId="6357"/>
    <cellStyle name="SAPBEXaggItem 15 3 4" xfId="6358"/>
    <cellStyle name="SAPBEXaggItem 15 3 5" xfId="6359"/>
    <cellStyle name="SAPBEXaggItem 15 3 6" xfId="6360"/>
    <cellStyle name="SAPBEXaggItem 15 3 7" xfId="6361"/>
    <cellStyle name="SAPBEXaggItem 15 3 8" xfId="6362"/>
    <cellStyle name="SAPBEXaggItem 15 4" xfId="6363"/>
    <cellStyle name="SAPBEXaggItem 15 5" xfId="6364"/>
    <cellStyle name="SAPBEXaggItem 15 6" xfId="6365"/>
    <cellStyle name="SAPBEXaggItem 15 7" xfId="6366"/>
    <cellStyle name="SAPBEXaggItem 15 8" xfId="6367"/>
    <cellStyle name="SAPBEXaggItem 16" xfId="6368"/>
    <cellStyle name="SAPBEXaggItem 16 2" xfId="6369"/>
    <cellStyle name="SAPBEXaggItem 16 2 2" xfId="6370"/>
    <cellStyle name="SAPBEXaggItem 16 2 2 2" xfId="6371"/>
    <cellStyle name="SAPBEXaggItem 16 2 2 3" xfId="6372"/>
    <cellStyle name="SAPBEXaggItem 16 2 2 4" xfId="6373"/>
    <cellStyle name="SAPBEXaggItem 16 2 2 5" xfId="6374"/>
    <cellStyle name="SAPBEXaggItem 16 2 2 6" xfId="6375"/>
    <cellStyle name="SAPBEXaggItem 16 2 3" xfId="6376"/>
    <cellStyle name="SAPBEXaggItem 16 2 3 2" xfId="6377"/>
    <cellStyle name="SAPBEXaggItem 16 2 3 3" xfId="6378"/>
    <cellStyle name="SAPBEXaggItem 16 2 3 4" xfId="6379"/>
    <cellStyle name="SAPBEXaggItem 16 2 3 5" xfId="6380"/>
    <cellStyle name="SAPBEXaggItem 16 2 3 6" xfId="6381"/>
    <cellStyle name="SAPBEXaggItem 16 2 4" xfId="6382"/>
    <cellStyle name="SAPBEXaggItem 16 2 5" xfId="6383"/>
    <cellStyle name="SAPBEXaggItem 16 2 6" xfId="6384"/>
    <cellStyle name="SAPBEXaggItem 16 2 7" xfId="6385"/>
    <cellStyle name="SAPBEXaggItem 16 2 8" xfId="6386"/>
    <cellStyle name="SAPBEXaggItem 16 3" xfId="6387"/>
    <cellStyle name="SAPBEXaggItem 16 3 2" xfId="6388"/>
    <cellStyle name="SAPBEXaggItem 16 3 2 2" xfId="6389"/>
    <cellStyle name="SAPBEXaggItem 16 3 2 3" xfId="6390"/>
    <cellStyle name="SAPBEXaggItem 16 3 2 4" xfId="6391"/>
    <cellStyle name="SAPBEXaggItem 16 3 2 5" xfId="6392"/>
    <cellStyle name="SAPBEXaggItem 16 3 2 6" xfId="6393"/>
    <cellStyle name="SAPBEXaggItem 16 3 3" xfId="6394"/>
    <cellStyle name="SAPBEXaggItem 16 3 3 2" xfId="6395"/>
    <cellStyle name="SAPBEXaggItem 16 3 3 3" xfId="6396"/>
    <cellStyle name="SAPBEXaggItem 16 3 3 4" xfId="6397"/>
    <cellStyle name="SAPBEXaggItem 16 3 3 5" xfId="6398"/>
    <cellStyle name="SAPBEXaggItem 16 3 3 6" xfId="6399"/>
    <cellStyle name="SAPBEXaggItem 16 3 4" xfId="6400"/>
    <cellStyle name="SAPBEXaggItem 16 3 5" xfId="6401"/>
    <cellStyle name="SAPBEXaggItem 16 3 6" xfId="6402"/>
    <cellStyle name="SAPBEXaggItem 16 3 7" xfId="6403"/>
    <cellStyle name="SAPBEXaggItem 16 3 8" xfId="6404"/>
    <cellStyle name="SAPBEXaggItem 16 4" xfId="6405"/>
    <cellStyle name="SAPBEXaggItem 16 5" xfId="6406"/>
    <cellStyle name="SAPBEXaggItem 16 6" xfId="6407"/>
    <cellStyle name="SAPBEXaggItem 16 7" xfId="6408"/>
    <cellStyle name="SAPBEXaggItem 16 8" xfId="6409"/>
    <cellStyle name="SAPBEXaggItem 17" xfId="6410"/>
    <cellStyle name="SAPBEXaggItem 17 2" xfId="6411"/>
    <cellStyle name="SAPBEXaggItem 17 2 2" xfId="6412"/>
    <cellStyle name="SAPBEXaggItem 17 2 2 2" xfId="6413"/>
    <cellStyle name="SAPBEXaggItem 17 2 2 3" xfId="6414"/>
    <cellStyle name="SAPBEXaggItem 17 2 2 4" xfId="6415"/>
    <cellStyle name="SAPBEXaggItem 17 2 2 5" xfId="6416"/>
    <cellStyle name="SAPBEXaggItem 17 2 2 6" xfId="6417"/>
    <cellStyle name="SAPBEXaggItem 17 2 3" xfId="6418"/>
    <cellStyle name="SAPBEXaggItem 17 2 3 2" xfId="6419"/>
    <cellStyle name="SAPBEXaggItem 17 2 3 3" xfId="6420"/>
    <cellStyle name="SAPBEXaggItem 17 2 3 4" xfId="6421"/>
    <cellStyle name="SAPBEXaggItem 17 2 3 5" xfId="6422"/>
    <cellStyle name="SAPBEXaggItem 17 2 3 6" xfId="6423"/>
    <cellStyle name="SAPBEXaggItem 17 2 4" xfId="6424"/>
    <cellStyle name="SAPBEXaggItem 17 2 5" xfId="6425"/>
    <cellStyle name="SAPBEXaggItem 17 2 6" xfId="6426"/>
    <cellStyle name="SAPBEXaggItem 17 2 7" xfId="6427"/>
    <cellStyle name="SAPBEXaggItem 17 2 8" xfId="6428"/>
    <cellStyle name="SAPBEXaggItem 17 3" xfId="6429"/>
    <cellStyle name="SAPBEXaggItem 17 3 2" xfId="6430"/>
    <cellStyle name="SAPBEXaggItem 17 3 2 2" xfId="6431"/>
    <cellStyle name="SAPBEXaggItem 17 3 2 3" xfId="6432"/>
    <cellStyle name="SAPBEXaggItem 17 3 2 4" xfId="6433"/>
    <cellStyle name="SAPBEXaggItem 17 3 2 5" xfId="6434"/>
    <cellStyle name="SAPBEXaggItem 17 3 2 6" xfId="6435"/>
    <cellStyle name="SAPBEXaggItem 17 3 3" xfId="6436"/>
    <cellStyle name="SAPBEXaggItem 17 3 3 2" xfId="6437"/>
    <cellStyle name="SAPBEXaggItem 17 3 3 3" xfId="6438"/>
    <cellStyle name="SAPBEXaggItem 17 3 3 4" xfId="6439"/>
    <cellStyle name="SAPBEXaggItem 17 3 3 5" xfId="6440"/>
    <cellStyle name="SAPBEXaggItem 17 3 3 6" xfId="6441"/>
    <cellStyle name="SAPBEXaggItem 17 3 4" xfId="6442"/>
    <cellStyle name="SAPBEXaggItem 17 3 5" xfId="6443"/>
    <cellStyle name="SAPBEXaggItem 17 3 6" xfId="6444"/>
    <cellStyle name="SAPBEXaggItem 17 3 7" xfId="6445"/>
    <cellStyle name="SAPBEXaggItem 17 3 8" xfId="6446"/>
    <cellStyle name="SAPBEXaggItem 17 4" xfId="6447"/>
    <cellStyle name="SAPBEXaggItem 17 5" xfId="6448"/>
    <cellStyle name="SAPBEXaggItem 17 6" xfId="6449"/>
    <cellStyle name="SAPBEXaggItem 17 7" xfId="6450"/>
    <cellStyle name="SAPBEXaggItem 17 8" xfId="6451"/>
    <cellStyle name="SAPBEXaggItem 18" xfId="6452"/>
    <cellStyle name="SAPBEXaggItem 18 2" xfId="6453"/>
    <cellStyle name="SAPBEXaggItem 18 2 2" xfId="6454"/>
    <cellStyle name="SAPBEXaggItem 18 2 2 2" xfId="6455"/>
    <cellStyle name="SAPBEXaggItem 18 2 2 3" xfId="6456"/>
    <cellStyle name="SAPBEXaggItem 18 2 2 4" xfId="6457"/>
    <cellStyle name="SAPBEXaggItem 18 2 2 5" xfId="6458"/>
    <cellStyle name="SAPBEXaggItem 18 2 2 6" xfId="6459"/>
    <cellStyle name="SAPBEXaggItem 18 2 3" xfId="6460"/>
    <cellStyle name="SAPBEXaggItem 18 2 3 2" xfId="6461"/>
    <cellStyle name="SAPBEXaggItem 18 2 3 3" xfId="6462"/>
    <cellStyle name="SAPBEXaggItem 18 2 3 4" xfId="6463"/>
    <cellStyle name="SAPBEXaggItem 18 2 3 5" xfId="6464"/>
    <cellStyle name="SAPBEXaggItem 18 2 3 6" xfId="6465"/>
    <cellStyle name="SAPBEXaggItem 18 2 4" xfId="6466"/>
    <cellStyle name="SAPBEXaggItem 18 2 5" xfId="6467"/>
    <cellStyle name="SAPBEXaggItem 18 2 6" xfId="6468"/>
    <cellStyle name="SAPBEXaggItem 18 2 7" xfId="6469"/>
    <cellStyle name="SAPBEXaggItem 18 2 8" xfId="6470"/>
    <cellStyle name="SAPBEXaggItem 18 3" xfId="6471"/>
    <cellStyle name="SAPBEXaggItem 18 3 2" xfId="6472"/>
    <cellStyle name="SAPBEXaggItem 18 3 2 2" xfId="6473"/>
    <cellStyle name="SAPBEXaggItem 18 3 2 3" xfId="6474"/>
    <cellStyle name="SAPBEXaggItem 18 3 2 4" xfId="6475"/>
    <cellStyle name="SAPBEXaggItem 18 3 2 5" xfId="6476"/>
    <cellStyle name="SAPBEXaggItem 18 3 2 6" xfId="6477"/>
    <cellStyle name="SAPBEXaggItem 18 3 3" xfId="6478"/>
    <cellStyle name="SAPBEXaggItem 18 3 3 2" xfId="6479"/>
    <cellStyle name="SAPBEXaggItem 18 3 3 3" xfId="6480"/>
    <cellStyle name="SAPBEXaggItem 18 3 3 4" xfId="6481"/>
    <cellStyle name="SAPBEXaggItem 18 3 3 5" xfId="6482"/>
    <cellStyle name="SAPBEXaggItem 18 3 3 6" xfId="6483"/>
    <cellStyle name="SAPBEXaggItem 18 3 4" xfId="6484"/>
    <cellStyle name="SAPBEXaggItem 18 3 5" xfId="6485"/>
    <cellStyle name="SAPBEXaggItem 18 3 6" xfId="6486"/>
    <cellStyle name="SAPBEXaggItem 18 3 7" xfId="6487"/>
    <cellStyle name="SAPBEXaggItem 18 3 8" xfId="6488"/>
    <cellStyle name="SAPBEXaggItem 18 4" xfId="6489"/>
    <cellStyle name="SAPBEXaggItem 18 5" xfId="6490"/>
    <cellStyle name="SAPBEXaggItem 18 6" xfId="6491"/>
    <cellStyle name="SAPBEXaggItem 18 7" xfId="6492"/>
    <cellStyle name="SAPBEXaggItem 18 8" xfId="6493"/>
    <cellStyle name="SAPBEXaggItem 19" xfId="6494"/>
    <cellStyle name="SAPBEXaggItem 19 2" xfId="6495"/>
    <cellStyle name="SAPBEXaggItem 19 2 2" xfId="6496"/>
    <cellStyle name="SAPBEXaggItem 19 2 2 2" xfId="6497"/>
    <cellStyle name="SAPBEXaggItem 19 2 2 3" xfId="6498"/>
    <cellStyle name="SAPBEXaggItem 19 2 2 4" xfId="6499"/>
    <cellStyle name="SAPBEXaggItem 19 2 2 5" xfId="6500"/>
    <cellStyle name="SAPBEXaggItem 19 2 2 6" xfId="6501"/>
    <cellStyle name="SAPBEXaggItem 19 2 3" xfId="6502"/>
    <cellStyle name="SAPBEXaggItem 19 2 3 2" xfId="6503"/>
    <cellStyle name="SAPBEXaggItem 19 2 3 3" xfId="6504"/>
    <cellStyle name="SAPBEXaggItem 19 2 3 4" xfId="6505"/>
    <cellStyle name="SAPBEXaggItem 19 2 3 5" xfId="6506"/>
    <cellStyle name="SAPBEXaggItem 19 2 3 6" xfId="6507"/>
    <cellStyle name="SAPBEXaggItem 19 2 4" xfId="6508"/>
    <cellStyle name="SAPBEXaggItem 19 2 5" xfId="6509"/>
    <cellStyle name="SAPBEXaggItem 19 2 6" xfId="6510"/>
    <cellStyle name="SAPBEXaggItem 19 2 7" xfId="6511"/>
    <cellStyle name="SAPBEXaggItem 19 2 8" xfId="6512"/>
    <cellStyle name="SAPBEXaggItem 19 3" xfId="6513"/>
    <cellStyle name="SAPBEXaggItem 19 3 2" xfId="6514"/>
    <cellStyle name="SAPBEXaggItem 19 3 2 2" xfId="6515"/>
    <cellStyle name="SAPBEXaggItem 19 3 2 3" xfId="6516"/>
    <cellStyle name="SAPBEXaggItem 19 3 2 4" xfId="6517"/>
    <cellStyle name="SAPBEXaggItem 19 3 2 5" xfId="6518"/>
    <cellStyle name="SAPBEXaggItem 19 3 2 6" xfId="6519"/>
    <cellStyle name="SAPBEXaggItem 19 3 3" xfId="6520"/>
    <cellStyle name="SAPBEXaggItem 19 3 3 2" xfId="6521"/>
    <cellStyle name="SAPBEXaggItem 19 3 3 3" xfId="6522"/>
    <cellStyle name="SAPBEXaggItem 19 3 3 4" xfId="6523"/>
    <cellStyle name="SAPBEXaggItem 19 3 3 5" xfId="6524"/>
    <cellStyle name="SAPBEXaggItem 19 3 3 6" xfId="6525"/>
    <cellStyle name="SAPBEXaggItem 19 3 4" xfId="6526"/>
    <cellStyle name="SAPBEXaggItem 19 3 5" xfId="6527"/>
    <cellStyle name="SAPBEXaggItem 19 3 6" xfId="6528"/>
    <cellStyle name="SAPBEXaggItem 19 3 7" xfId="6529"/>
    <cellStyle name="SAPBEXaggItem 19 3 8" xfId="6530"/>
    <cellStyle name="SAPBEXaggItem 19 4" xfId="6531"/>
    <cellStyle name="SAPBEXaggItem 19 5" xfId="6532"/>
    <cellStyle name="SAPBEXaggItem 19 6" xfId="6533"/>
    <cellStyle name="SAPBEXaggItem 19 7" xfId="6534"/>
    <cellStyle name="SAPBEXaggItem 19 8" xfId="6535"/>
    <cellStyle name="SAPBEXaggItem 2" xfId="6536"/>
    <cellStyle name="SAPBEXaggItem 2 2" xfId="6537"/>
    <cellStyle name="SAPBEXaggItem 2 2 2" xfId="6538"/>
    <cellStyle name="SAPBEXaggItem 2 2 2 2" xfId="6539"/>
    <cellStyle name="SAPBEXaggItem 2 2 2 3" xfId="6540"/>
    <cellStyle name="SAPBEXaggItem 2 2 2 4" xfId="6541"/>
    <cellStyle name="SAPBEXaggItem 2 2 2 5" xfId="6542"/>
    <cellStyle name="SAPBEXaggItem 2 2 2 6" xfId="6543"/>
    <cellStyle name="SAPBEXaggItem 2 2 3" xfId="6544"/>
    <cellStyle name="SAPBEXaggItem 2 2 3 2" xfId="6545"/>
    <cellStyle name="SAPBEXaggItem 2 2 3 3" xfId="6546"/>
    <cellStyle name="SAPBEXaggItem 2 2 3 4" xfId="6547"/>
    <cellStyle name="SAPBEXaggItem 2 2 3 5" xfId="6548"/>
    <cellStyle name="SAPBEXaggItem 2 2 3 6" xfId="6549"/>
    <cellStyle name="SAPBEXaggItem 2 2 4" xfId="6550"/>
    <cellStyle name="SAPBEXaggItem 2 2 5" xfId="6551"/>
    <cellStyle name="SAPBEXaggItem 2 2 6" xfId="6552"/>
    <cellStyle name="SAPBEXaggItem 2 2 7" xfId="6553"/>
    <cellStyle name="SAPBEXaggItem 2 2 8" xfId="6554"/>
    <cellStyle name="SAPBEXaggItem 2 3" xfId="6555"/>
    <cellStyle name="SAPBEXaggItem 2 3 2" xfId="6556"/>
    <cellStyle name="SAPBEXaggItem 2 3 2 2" xfId="6557"/>
    <cellStyle name="SAPBEXaggItem 2 3 2 3" xfId="6558"/>
    <cellStyle name="SAPBEXaggItem 2 3 2 4" xfId="6559"/>
    <cellStyle name="SAPBEXaggItem 2 3 2 5" xfId="6560"/>
    <cellStyle name="SAPBEXaggItem 2 3 2 6" xfId="6561"/>
    <cellStyle name="SAPBEXaggItem 2 3 3" xfId="6562"/>
    <cellStyle name="SAPBEXaggItem 2 3 3 2" xfId="6563"/>
    <cellStyle name="SAPBEXaggItem 2 3 3 3" xfId="6564"/>
    <cellStyle name="SAPBEXaggItem 2 3 3 4" xfId="6565"/>
    <cellStyle name="SAPBEXaggItem 2 3 3 5" xfId="6566"/>
    <cellStyle name="SAPBEXaggItem 2 3 3 6" xfId="6567"/>
    <cellStyle name="SAPBEXaggItem 2 3 4" xfId="6568"/>
    <cellStyle name="SAPBEXaggItem 2 3 5" xfId="6569"/>
    <cellStyle name="SAPBEXaggItem 2 3 6" xfId="6570"/>
    <cellStyle name="SAPBEXaggItem 2 3 7" xfId="6571"/>
    <cellStyle name="SAPBEXaggItem 2 3 8" xfId="6572"/>
    <cellStyle name="SAPBEXaggItem 2 4" xfId="6573"/>
    <cellStyle name="SAPBEXaggItem 2 5" xfId="6574"/>
    <cellStyle name="SAPBEXaggItem 2 6" xfId="6575"/>
    <cellStyle name="SAPBEXaggItem 2 7" xfId="6576"/>
    <cellStyle name="SAPBEXaggItem 2 8" xfId="6577"/>
    <cellStyle name="SAPBEXaggItem 20" xfId="6578"/>
    <cellStyle name="SAPBEXaggItem 20 2" xfId="6579"/>
    <cellStyle name="SAPBEXaggItem 20 2 2" xfId="6580"/>
    <cellStyle name="SAPBEXaggItem 20 2 3" xfId="6581"/>
    <cellStyle name="SAPBEXaggItem 20 2 4" xfId="6582"/>
    <cellStyle name="SAPBEXaggItem 20 2 5" xfId="6583"/>
    <cellStyle name="SAPBEXaggItem 20 2 6" xfId="6584"/>
    <cellStyle name="SAPBEXaggItem 20 3" xfId="6585"/>
    <cellStyle name="SAPBEXaggItem 20 3 2" xfId="6586"/>
    <cellStyle name="SAPBEXaggItem 20 3 3" xfId="6587"/>
    <cellStyle name="SAPBEXaggItem 20 3 4" xfId="6588"/>
    <cellStyle name="SAPBEXaggItem 20 3 5" xfId="6589"/>
    <cellStyle name="SAPBEXaggItem 20 3 6" xfId="6590"/>
    <cellStyle name="SAPBEXaggItem 20 4" xfId="6591"/>
    <cellStyle name="SAPBEXaggItem 20 5" xfId="6592"/>
    <cellStyle name="SAPBEXaggItem 20 6" xfId="6593"/>
    <cellStyle name="SAPBEXaggItem 20 7" xfId="6594"/>
    <cellStyle name="SAPBEXaggItem 20 8" xfId="6595"/>
    <cellStyle name="SAPBEXaggItem 21" xfId="6596"/>
    <cellStyle name="SAPBEXaggItem 21 2" xfId="6597"/>
    <cellStyle name="SAPBEXaggItem 21 2 2" xfId="6598"/>
    <cellStyle name="SAPBEXaggItem 21 2 3" xfId="6599"/>
    <cellStyle name="SAPBEXaggItem 21 2 4" xfId="6600"/>
    <cellStyle name="SAPBEXaggItem 21 2 5" xfId="6601"/>
    <cellStyle name="SAPBEXaggItem 21 2 6" xfId="6602"/>
    <cellStyle name="SAPBEXaggItem 21 3" xfId="6603"/>
    <cellStyle name="SAPBEXaggItem 21 3 2" xfId="6604"/>
    <cellStyle name="SAPBEXaggItem 21 3 3" xfId="6605"/>
    <cellStyle name="SAPBEXaggItem 21 3 4" xfId="6606"/>
    <cellStyle name="SAPBEXaggItem 21 3 5" xfId="6607"/>
    <cellStyle name="SAPBEXaggItem 21 3 6" xfId="6608"/>
    <cellStyle name="SAPBEXaggItem 21 4" xfId="6609"/>
    <cellStyle name="SAPBEXaggItem 21 5" xfId="6610"/>
    <cellStyle name="SAPBEXaggItem 21 6" xfId="6611"/>
    <cellStyle name="SAPBEXaggItem 21 7" xfId="6612"/>
    <cellStyle name="SAPBEXaggItem 21 8" xfId="6613"/>
    <cellStyle name="SAPBEXaggItem 22" xfId="6614"/>
    <cellStyle name="SAPBEXaggItem 23" xfId="6615"/>
    <cellStyle name="SAPBEXaggItem 24" xfId="6616"/>
    <cellStyle name="SAPBEXaggItem 25" xfId="6617"/>
    <cellStyle name="SAPBEXaggItem 26" xfId="6618"/>
    <cellStyle name="SAPBEXaggItem 27" xfId="32934"/>
    <cellStyle name="SAPBEXaggItem 3" xfId="6619"/>
    <cellStyle name="SAPBEXaggItem 3 2" xfId="6620"/>
    <cellStyle name="SAPBEXaggItem 3 2 2" xfId="6621"/>
    <cellStyle name="SAPBEXaggItem 3 2 2 2" xfId="6622"/>
    <cellStyle name="SAPBEXaggItem 3 2 2 3" xfId="6623"/>
    <cellStyle name="SAPBEXaggItem 3 2 2 4" xfId="6624"/>
    <cellStyle name="SAPBEXaggItem 3 2 2 5" xfId="6625"/>
    <cellStyle name="SAPBEXaggItem 3 2 2 6" xfId="6626"/>
    <cellStyle name="SAPBEXaggItem 3 2 3" xfId="6627"/>
    <cellStyle name="SAPBEXaggItem 3 2 3 2" xfId="6628"/>
    <cellStyle name="SAPBEXaggItem 3 2 3 3" xfId="6629"/>
    <cellStyle name="SAPBEXaggItem 3 2 3 4" xfId="6630"/>
    <cellStyle name="SAPBEXaggItem 3 2 3 5" xfId="6631"/>
    <cellStyle name="SAPBEXaggItem 3 2 3 6" xfId="6632"/>
    <cellStyle name="SAPBEXaggItem 3 2 4" xfId="6633"/>
    <cellStyle name="SAPBEXaggItem 3 2 5" xfId="6634"/>
    <cellStyle name="SAPBEXaggItem 3 2 6" xfId="6635"/>
    <cellStyle name="SAPBEXaggItem 3 2 7" xfId="6636"/>
    <cellStyle name="SAPBEXaggItem 3 2 8" xfId="6637"/>
    <cellStyle name="SAPBEXaggItem 3 3" xfId="6638"/>
    <cellStyle name="SAPBEXaggItem 3 3 2" xfId="6639"/>
    <cellStyle name="SAPBEXaggItem 3 3 2 2" xfId="6640"/>
    <cellStyle name="SAPBEXaggItem 3 3 2 3" xfId="6641"/>
    <cellStyle name="SAPBEXaggItem 3 3 2 4" xfId="6642"/>
    <cellStyle name="SAPBEXaggItem 3 3 2 5" xfId="6643"/>
    <cellStyle name="SAPBEXaggItem 3 3 2 6" xfId="6644"/>
    <cellStyle name="SAPBEXaggItem 3 3 3" xfId="6645"/>
    <cellStyle name="SAPBEXaggItem 3 3 3 2" xfId="6646"/>
    <cellStyle name="SAPBEXaggItem 3 3 3 3" xfId="6647"/>
    <cellStyle name="SAPBEXaggItem 3 3 3 4" xfId="6648"/>
    <cellStyle name="SAPBEXaggItem 3 3 3 5" xfId="6649"/>
    <cellStyle name="SAPBEXaggItem 3 3 3 6" xfId="6650"/>
    <cellStyle name="SAPBEXaggItem 3 3 4" xfId="6651"/>
    <cellStyle name="SAPBEXaggItem 3 3 5" xfId="6652"/>
    <cellStyle name="SAPBEXaggItem 3 3 6" xfId="6653"/>
    <cellStyle name="SAPBEXaggItem 3 3 7" xfId="6654"/>
    <cellStyle name="SAPBEXaggItem 3 3 8" xfId="6655"/>
    <cellStyle name="SAPBEXaggItem 3 4" xfId="6656"/>
    <cellStyle name="SAPBEXaggItem 3 5" xfId="6657"/>
    <cellStyle name="SAPBEXaggItem 3 6" xfId="6658"/>
    <cellStyle name="SAPBEXaggItem 3 7" xfId="6659"/>
    <cellStyle name="SAPBEXaggItem 3 8" xfId="6660"/>
    <cellStyle name="SAPBEXaggItem 4" xfId="6661"/>
    <cellStyle name="SAPBEXaggItem 4 2" xfId="6662"/>
    <cellStyle name="SAPBEXaggItem 4 2 2" xfId="6663"/>
    <cellStyle name="SAPBEXaggItem 4 2 2 2" xfId="6664"/>
    <cellStyle name="SAPBEXaggItem 4 2 2 3" xfId="6665"/>
    <cellStyle name="SAPBEXaggItem 4 2 2 4" xfId="6666"/>
    <cellStyle name="SAPBEXaggItem 4 2 2 5" xfId="6667"/>
    <cellStyle name="SAPBEXaggItem 4 2 2 6" xfId="6668"/>
    <cellStyle name="SAPBEXaggItem 4 2 3" xfId="6669"/>
    <cellStyle name="SAPBEXaggItem 4 2 3 2" xfId="6670"/>
    <cellStyle name="SAPBEXaggItem 4 2 3 3" xfId="6671"/>
    <cellStyle name="SAPBEXaggItem 4 2 3 4" xfId="6672"/>
    <cellStyle name="SAPBEXaggItem 4 2 3 5" xfId="6673"/>
    <cellStyle name="SAPBEXaggItem 4 2 3 6" xfId="6674"/>
    <cellStyle name="SAPBEXaggItem 4 2 4" xfId="6675"/>
    <cellStyle name="SAPBEXaggItem 4 2 5" xfId="6676"/>
    <cellStyle name="SAPBEXaggItem 4 2 6" xfId="6677"/>
    <cellStyle name="SAPBEXaggItem 4 2 7" xfId="6678"/>
    <cellStyle name="SAPBEXaggItem 4 2 8" xfId="6679"/>
    <cellStyle name="SAPBEXaggItem 4 3" xfId="6680"/>
    <cellStyle name="SAPBEXaggItem 4 3 2" xfId="6681"/>
    <cellStyle name="SAPBEXaggItem 4 3 2 2" xfId="6682"/>
    <cellStyle name="SAPBEXaggItem 4 3 2 3" xfId="6683"/>
    <cellStyle name="SAPBEXaggItem 4 3 2 4" xfId="6684"/>
    <cellStyle name="SAPBEXaggItem 4 3 2 5" xfId="6685"/>
    <cellStyle name="SAPBEXaggItem 4 3 2 6" xfId="6686"/>
    <cellStyle name="SAPBEXaggItem 4 3 3" xfId="6687"/>
    <cellStyle name="SAPBEXaggItem 4 3 3 2" xfId="6688"/>
    <cellStyle name="SAPBEXaggItem 4 3 3 3" xfId="6689"/>
    <cellStyle name="SAPBEXaggItem 4 3 3 4" xfId="6690"/>
    <cellStyle name="SAPBEXaggItem 4 3 3 5" xfId="6691"/>
    <cellStyle name="SAPBEXaggItem 4 3 3 6" xfId="6692"/>
    <cellStyle name="SAPBEXaggItem 4 3 4" xfId="6693"/>
    <cellStyle name="SAPBEXaggItem 4 3 5" xfId="6694"/>
    <cellStyle name="SAPBEXaggItem 4 3 6" xfId="6695"/>
    <cellStyle name="SAPBEXaggItem 4 3 7" xfId="6696"/>
    <cellStyle name="SAPBEXaggItem 4 3 8" xfId="6697"/>
    <cellStyle name="SAPBEXaggItem 4 4" xfId="6698"/>
    <cellStyle name="SAPBEXaggItem 4 5" xfId="6699"/>
    <cellStyle name="SAPBEXaggItem 4 6" xfId="6700"/>
    <cellStyle name="SAPBEXaggItem 4 7" xfId="6701"/>
    <cellStyle name="SAPBEXaggItem 4 8" xfId="6702"/>
    <cellStyle name="SAPBEXaggItem 5" xfId="6703"/>
    <cellStyle name="SAPBEXaggItem 5 2" xfId="6704"/>
    <cellStyle name="SAPBEXaggItem 5 2 2" xfId="6705"/>
    <cellStyle name="SAPBEXaggItem 5 2 2 2" xfId="6706"/>
    <cellStyle name="SAPBEXaggItem 5 2 2 3" xfId="6707"/>
    <cellStyle name="SAPBEXaggItem 5 2 2 4" xfId="6708"/>
    <cellStyle name="SAPBEXaggItem 5 2 2 5" xfId="6709"/>
    <cellStyle name="SAPBEXaggItem 5 2 2 6" xfId="6710"/>
    <cellStyle name="SAPBEXaggItem 5 2 3" xfId="6711"/>
    <cellStyle name="SAPBEXaggItem 5 2 3 2" xfId="6712"/>
    <cellStyle name="SAPBEXaggItem 5 2 3 3" xfId="6713"/>
    <cellStyle name="SAPBEXaggItem 5 2 3 4" xfId="6714"/>
    <cellStyle name="SAPBEXaggItem 5 2 3 5" xfId="6715"/>
    <cellStyle name="SAPBEXaggItem 5 2 3 6" xfId="6716"/>
    <cellStyle name="SAPBEXaggItem 5 2 4" xfId="6717"/>
    <cellStyle name="SAPBEXaggItem 5 2 5" xfId="6718"/>
    <cellStyle name="SAPBEXaggItem 5 2 6" xfId="6719"/>
    <cellStyle name="SAPBEXaggItem 5 2 7" xfId="6720"/>
    <cellStyle name="SAPBEXaggItem 5 2 8" xfId="6721"/>
    <cellStyle name="SAPBEXaggItem 5 3" xfId="6722"/>
    <cellStyle name="SAPBEXaggItem 5 3 2" xfId="6723"/>
    <cellStyle name="SAPBEXaggItem 5 3 2 2" xfId="6724"/>
    <cellStyle name="SAPBEXaggItem 5 3 2 3" xfId="6725"/>
    <cellStyle name="SAPBEXaggItem 5 3 2 4" xfId="6726"/>
    <cellStyle name="SAPBEXaggItem 5 3 2 5" xfId="6727"/>
    <cellStyle name="SAPBEXaggItem 5 3 2 6" xfId="6728"/>
    <cellStyle name="SAPBEXaggItem 5 3 3" xfId="6729"/>
    <cellStyle name="SAPBEXaggItem 5 3 3 2" xfId="6730"/>
    <cellStyle name="SAPBEXaggItem 5 3 3 3" xfId="6731"/>
    <cellStyle name="SAPBEXaggItem 5 3 3 4" xfId="6732"/>
    <cellStyle name="SAPBEXaggItem 5 3 3 5" xfId="6733"/>
    <cellStyle name="SAPBEXaggItem 5 3 3 6" xfId="6734"/>
    <cellStyle name="SAPBEXaggItem 5 3 4" xfId="6735"/>
    <cellStyle name="SAPBEXaggItem 5 3 5" xfId="6736"/>
    <cellStyle name="SAPBEXaggItem 5 3 6" xfId="6737"/>
    <cellStyle name="SAPBEXaggItem 5 3 7" xfId="6738"/>
    <cellStyle name="SAPBEXaggItem 5 3 8" xfId="6739"/>
    <cellStyle name="SAPBEXaggItem 5 4" xfId="6740"/>
    <cellStyle name="SAPBEXaggItem 5 5" xfId="6741"/>
    <cellStyle name="SAPBEXaggItem 5 6" xfId="6742"/>
    <cellStyle name="SAPBEXaggItem 5 7" xfId="6743"/>
    <cellStyle name="SAPBEXaggItem 5 8" xfId="6744"/>
    <cellStyle name="SAPBEXaggItem 6" xfId="6745"/>
    <cellStyle name="SAPBEXaggItem 6 2" xfId="6746"/>
    <cellStyle name="SAPBEXaggItem 6 2 2" xfId="6747"/>
    <cellStyle name="SAPBEXaggItem 6 2 2 2" xfId="6748"/>
    <cellStyle name="SAPBEXaggItem 6 2 2 3" xfId="6749"/>
    <cellStyle name="SAPBEXaggItem 6 2 2 4" xfId="6750"/>
    <cellStyle name="SAPBEXaggItem 6 2 2 5" xfId="6751"/>
    <cellStyle name="SAPBEXaggItem 6 2 2 6" xfId="6752"/>
    <cellStyle name="SAPBEXaggItem 6 2 3" xfId="6753"/>
    <cellStyle name="SAPBEXaggItem 6 2 3 2" xfId="6754"/>
    <cellStyle name="SAPBEXaggItem 6 2 3 3" xfId="6755"/>
    <cellStyle name="SAPBEXaggItem 6 2 3 4" xfId="6756"/>
    <cellStyle name="SAPBEXaggItem 6 2 3 5" xfId="6757"/>
    <cellStyle name="SAPBEXaggItem 6 2 3 6" xfId="6758"/>
    <cellStyle name="SAPBEXaggItem 6 2 4" xfId="6759"/>
    <cellStyle name="SAPBEXaggItem 6 2 5" xfId="6760"/>
    <cellStyle name="SAPBEXaggItem 6 2 6" xfId="6761"/>
    <cellStyle name="SAPBEXaggItem 6 2 7" xfId="6762"/>
    <cellStyle name="SAPBEXaggItem 6 2 8" xfId="6763"/>
    <cellStyle name="SAPBEXaggItem 6 3" xfId="6764"/>
    <cellStyle name="SAPBEXaggItem 6 3 2" xfId="6765"/>
    <cellStyle name="SAPBEXaggItem 6 3 2 2" xfId="6766"/>
    <cellStyle name="SAPBEXaggItem 6 3 2 3" xfId="6767"/>
    <cellStyle name="SAPBEXaggItem 6 3 2 4" xfId="6768"/>
    <cellStyle name="SAPBEXaggItem 6 3 2 5" xfId="6769"/>
    <cellStyle name="SAPBEXaggItem 6 3 2 6" xfId="6770"/>
    <cellStyle name="SAPBEXaggItem 6 3 3" xfId="6771"/>
    <cellStyle name="SAPBEXaggItem 6 3 3 2" xfId="6772"/>
    <cellStyle name="SAPBEXaggItem 6 3 3 3" xfId="6773"/>
    <cellStyle name="SAPBEXaggItem 6 3 3 4" xfId="6774"/>
    <cellStyle name="SAPBEXaggItem 6 3 3 5" xfId="6775"/>
    <cellStyle name="SAPBEXaggItem 6 3 3 6" xfId="6776"/>
    <cellStyle name="SAPBEXaggItem 6 3 4" xfId="6777"/>
    <cellStyle name="SAPBEXaggItem 6 3 5" xfId="6778"/>
    <cellStyle name="SAPBEXaggItem 6 3 6" xfId="6779"/>
    <cellStyle name="SAPBEXaggItem 6 3 7" xfId="6780"/>
    <cellStyle name="SAPBEXaggItem 6 3 8" xfId="6781"/>
    <cellStyle name="SAPBEXaggItem 6 4" xfId="6782"/>
    <cellStyle name="SAPBEXaggItem 6 5" xfId="6783"/>
    <cellStyle name="SAPBEXaggItem 6 6" xfId="6784"/>
    <cellStyle name="SAPBEXaggItem 6 7" xfId="6785"/>
    <cellStyle name="SAPBEXaggItem 6 8" xfId="6786"/>
    <cellStyle name="SAPBEXaggItem 7" xfId="6787"/>
    <cellStyle name="SAPBEXaggItem 7 2" xfId="6788"/>
    <cellStyle name="SAPBEXaggItem 7 2 2" xfId="6789"/>
    <cellStyle name="SAPBEXaggItem 7 2 2 2" xfId="6790"/>
    <cellStyle name="SAPBEXaggItem 7 2 2 3" xfId="6791"/>
    <cellStyle name="SAPBEXaggItem 7 2 2 4" xfId="6792"/>
    <cellStyle name="SAPBEXaggItem 7 2 2 5" xfId="6793"/>
    <cellStyle name="SAPBEXaggItem 7 2 2 6" xfId="6794"/>
    <cellStyle name="SAPBEXaggItem 7 2 3" xfId="6795"/>
    <cellStyle name="SAPBEXaggItem 7 2 3 2" xfId="6796"/>
    <cellStyle name="SAPBEXaggItem 7 2 3 3" xfId="6797"/>
    <cellStyle name="SAPBEXaggItem 7 2 3 4" xfId="6798"/>
    <cellStyle name="SAPBEXaggItem 7 2 3 5" xfId="6799"/>
    <cellStyle name="SAPBEXaggItem 7 2 3 6" xfId="6800"/>
    <cellStyle name="SAPBEXaggItem 7 2 4" xfId="6801"/>
    <cellStyle name="SAPBEXaggItem 7 2 5" xfId="6802"/>
    <cellStyle name="SAPBEXaggItem 7 2 6" xfId="6803"/>
    <cellStyle name="SAPBEXaggItem 7 2 7" xfId="6804"/>
    <cellStyle name="SAPBEXaggItem 7 2 8" xfId="6805"/>
    <cellStyle name="SAPBEXaggItem 7 3" xfId="6806"/>
    <cellStyle name="SAPBEXaggItem 7 3 2" xfId="6807"/>
    <cellStyle name="SAPBEXaggItem 7 3 2 2" xfId="6808"/>
    <cellStyle name="SAPBEXaggItem 7 3 2 3" xfId="6809"/>
    <cellStyle name="SAPBEXaggItem 7 3 2 4" xfId="6810"/>
    <cellStyle name="SAPBEXaggItem 7 3 2 5" xfId="6811"/>
    <cellStyle name="SAPBEXaggItem 7 3 2 6" xfId="6812"/>
    <cellStyle name="SAPBEXaggItem 7 3 3" xfId="6813"/>
    <cellStyle name="SAPBEXaggItem 7 3 3 2" xfId="6814"/>
    <cellStyle name="SAPBEXaggItem 7 3 3 3" xfId="6815"/>
    <cellStyle name="SAPBEXaggItem 7 3 3 4" xfId="6816"/>
    <cellStyle name="SAPBEXaggItem 7 3 3 5" xfId="6817"/>
    <cellStyle name="SAPBEXaggItem 7 3 3 6" xfId="6818"/>
    <cellStyle name="SAPBEXaggItem 7 3 4" xfId="6819"/>
    <cellStyle name="SAPBEXaggItem 7 3 5" xfId="6820"/>
    <cellStyle name="SAPBEXaggItem 7 3 6" xfId="6821"/>
    <cellStyle name="SAPBEXaggItem 7 3 7" xfId="6822"/>
    <cellStyle name="SAPBEXaggItem 7 3 8" xfId="6823"/>
    <cellStyle name="SAPBEXaggItem 7 4" xfId="6824"/>
    <cellStyle name="SAPBEXaggItem 7 5" xfId="6825"/>
    <cellStyle name="SAPBEXaggItem 7 6" xfId="6826"/>
    <cellStyle name="SAPBEXaggItem 7 7" xfId="6827"/>
    <cellStyle name="SAPBEXaggItem 7 8" xfId="6828"/>
    <cellStyle name="SAPBEXaggItem 8" xfId="6829"/>
    <cellStyle name="SAPBEXaggItem 8 2" xfId="6830"/>
    <cellStyle name="SAPBEXaggItem 8 2 2" xfId="6831"/>
    <cellStyle name="SAPBEXaggItem 8 2 2 2" xfId="6832"/>
    <cellStyle name="SAPBEXaggItem 8 2 2 3" xfId="6833"/>
    <cellStyle name="SAPBEXaggItem 8 2 2 4" xfId="6834"/>
    <cellStyle name="SAPBEXaggItem 8 2 2 5" xfId="6835"/>
    <cellStyle name="SAPBEXaggItem 8 2 2 6" xfId="6836"/>
    <cellStyle name="SAPBEXaggItem 8 2 3" xfId="6837"/>
    <cellStyle name="SAPBEXaggItem 8 2 3 2" xfId="6838"/>
    <cellStyle name="SAPBEXaggItem 8 2 3 3" xfId="6839"/>
    <cellStyle name="SAPBEXaggItem 8 2 3 4" xfId="6840"/>
    <cellStyle name="SAPBEXaggItem 8 2 3 5" xfId="6841"/>
    <cellStyle name="SAPBEXaggItem 8 2 3 6" xfId="6842"/>
    <cellStyle name="SAPBEXaggItem 8 2 4" xfId="6843"/>
    <cellStyle name="SAPBEXaggItem 8 2 5" xfId="6844"/>
    <cellStyle name="SAPBEXaggItem 8 2 6" xfId="6845"/>
    <cellStyle name="SAPBEXaggItem 8 2 7" xfId="6846"/>
    <cellStyle name="SAPBEXaggItem 8 2 8" xfId="6847"/>
    <cellStyle name="SAPBEXaggItem 8 3" xfId="6848"/>
    <cellStyle name="SAPBEXaggItem 8 3 2" xfId="6849"/>
    <cellStyle name="SAPBEXaggItem 8 3 2 2" xfId="6850"/>
    <cellStyle name="SAPBEXaggItem 8 3 2 3" xfId="6851"/>
    <cellStyle name="SAPBEXaggItem 8 3 2 4" xfId="6852"/>
    <cellStyle name="SAPBEXaggItem 8 3 2 5" xfId="6853"/>
    <cellStyle name="SAPBEXaggItem 8 3 2 6" xfId="6854"/>
    <cellStyle name="SAPBEXaggItem 8 3 3" xfId="6855"/>
    <cellStyle name="SAPBEXaggItem 8 3 3 2" xfId="6856"/>
    <cellStyle name="SAPBEXaggItem 8 3 3 3" xfId="6857"/>
    <cellStyle name="SAPBEXaggItem 8 3 3 4" xfId="6858"/>
    <cellStyle name="SAPBEXaggItem 8 3 3 5" xfId="6859"/>
    <cellStyle name="SAPBEXaggItem 8 3 3 6" xfId="6860"/>
    <cellStyle name="SAPBEXaggItem 8 3 4" xfId="6861"/>
    <cellStyle name="SAPBEXaggItem 8 3 5" xfId="6862"/>
    <cellStyle name="SAPBEXaggItem 8 3 6" xfId="6863"/>
    <cellStyle name="SAPBEXaggItem 8 3 7" xfId="6864"/>
    <cellStyle name="SAPBEXaggItem 8 3 8" xfId="6865"/>
    <cellStyle name="SAPBEXaggItem 8 4" xfId="6866"/>
    <cellStyle name="SAPBEXaggItem 8 5" xfId="6867"/>
    <cellStyle name="SAPBEXaggItem 8 6" xfId="6868"/>
    <cellStyle name="SAPBEXaggItem 8 7" xfId="6869"/>
    <cellStyle name="SAPBEXaggItem 8 8" xfId="6870"/>
    <cellStyle name="SAPBEXaggItem 9" xfId="6871"/>
    <cellStyle name="SAPBEXaggItem 9 2" xfId="6872"/>
    <cellStyle name="SAPBEXaggItem 9 2 2" xfId="6873"/>
    <cellStyle name="SAPBEXaggItem 9 2 2 2" xfId="6874"/>
    <cellStyle name="SAPBEXaggItem 9 2 2 3" xfId="6875"/>
    <cellStyle name="SAPBEXaggItem 9 2 2 4" xfId="6876"/>
    <cellStyle name="SAPBEXaggItem 9 2 2 5" xfId="6877"/>
    <cellStyle name="SAPBEXaggItem 9 2 2 6" xfId="6878"/>
    <cellStyle name="SAPBEXaggItem 9 2 3" xfId="6879"/>
    <cellStyle name="SAPBEXaggItem 9 2 3 2" xfId="6880"/>
    <cellStyle name="SAPBEXaggItem 9 2 3 3" xfId="6881"/>
    <cellStyle name="SAPBEXaggItem 9 2 3 4" xfId="6882"/>
    <cellStyle name="SAPBEXaggItem 9 2 3 5" xfId="6883"/>
    <cellStyle name="SAPBEXaggItem 9 2 3 6" xfId="6884"/>
    <cellStyle name="SAPBEXaggItem 9 2 4" xfId="6885"/>
    <cellStyle name="SAPBEXaggItem 9 2 5" xfId="6886"/>
    <cellStyle name="SAPBEXaggItem 9 2 6" xfId="6887"/>
    <cellStyle name="SAPBEXaggItem 9 2 7" xfId="6888"/>
    <cellStyle name="SAPBEXaggItem 9 2 8" xfId="6889"/>
    <cellStyle name="SAPBEXaggItem 9 3" xfId="6890"/>
    <cellStyle name="SAPBEXaggItem 9 3 2" xfId="6891"/>
    <cellStyle name="SAPBEXaggItem 9 3 2 2" xfId="6892"/>
    <cellStyle name="SAPBEXaggItem 9 3 2 3" xfId="6893"/>
    <cellStyle name="SAPBEXaggItem 9 3 2 4" xfId="6894"/>
    <cellStyle name="SAPBEXaggItem 9 3 2 5" xfId="6895"/>
    <cellStyle name="SAPBEXaggItem 9 3 2 6" xfId="6896"/>
    <cellStyle name="SAPBEXaggItem 9 3 3" xfId="6897"/>
    <cellStyle name="SAPBEXaggItem 9 3 3 2" xfId="6898"/>
    <cellStyle name="SAPBEXaggItem 9 3 3 3" xfId="6899"/>
    <cellStyle name="SAPBEXaggItem 9 3 3 4" xfId="6900"/>
    <cellStyle name="SAPBEXaggItem 9 3 3 5" xfId="6901"/>
    <cellStyle name="SAPBEXaggItem 9 3 3 6" xfId="6902"/>
    <cellStyle name="SAPBEXaggItem 9 3 4" xfId="6903"/>
    <cellStyle name="SAPBEXaggItem 9 3 5" xfId="6904"/>
    <cellStyle name="SAPBEXaggItem 9 3 6" xfId="6905"/>
    <cellStyle name="SAPBEXaggItem 9 3 7" xfId="6906"/>
    <cellStyle name="SAPBEXaggItem 9 3 8" xfId="6907"/>
    <cellStyle name="SAPBEXaggItem 9 4" xfId="6908"/>
    <cellStyle name="SAPBEXaggItem 9 5" xfId="6909"/>
    <cellStyle name="SAPBEXaggItem 9 6" xfId="6910"/>
    <cellStyle name="SAPBEXaggItem 9 7" xfId="6911"/>
    <cellStyle name="SAPBEXaggItem 9 8" xfId="6912"/>
    <cellStyle name="SAPBEXaggItemX" xfId="14"/>
    <cellStyle name="SAPBEXaggItemX 10" xfId="6913"/>
    <cellStyle name="SAPBEXaggItemX 10 2" xfId="6914"/>
    <cellStyle name="SAPBEXaggItemX 10 2 2" xfId="6915"/>
    <cellStyle name="SAPBEXaggItemX 10 2 2 2" xfId="6916"/>
    <cellStyle name="SAPBEXaggItemX 10 2 2 3" xfId="6917"/>
    <cellStyle name="SAPBEXaggItemX 10 2 2 4" xfId="6918"/>
    <cellStyle name="SAPBEXaggItemX 10 2 2 5" xfId="6919"/>
    <cellStyle name="SAPBEXaggItemX 10 2 2 6" xfId="6920"/>
    <cellStyle name="SAPBEXaggItemX 10 2 3" xfId="6921"/>
    <cellStyle name="SAPBEXaggItemX 10 2 3 2" xfId="6922"/>
    <cellStyle name="SAPBEXaggItemX 10 2 3 3" xfId="6923"/>
    <cellStyle name="SAPBEXaggItemX 10 2 3 4" xfId="6924"/>
    <cellStyle name="SAPBEXaggItemX 10 2 3 5" xfId="6925"/>
    <cellStyle name="SAPBEXaggItemX 10 2 3 6" xfId="6926"/>
    <cellStyle name="SAPBEXaggItemX 10 2 4" xfId="6927"/>
    <cellStyle name="SAPBEXaggItemX 10 2 5" xfId="6928"/>
    <cellStyle name="SAPBEXaggItemX 10 2 6" xfId="6929"/>
    <cellStyle name="SAPBEXaggItemX 10 2 7" xfId="6930"/>
    <cellStyle name="SAPBEXaggItemX 10 2 8" xfId="6931"/>
    <cellStyle name="SAPBEXaggItemX 10 3" xfId="6932"/>
    <cellStyle name="SAPBEXaggItemX 10 3 2" xfId="6933"/>
    <cellStyle name="SAPBEXaggItemX 10 3 2 2" xfId="6934"/>
    <cellStyle name="SAPBEXaggItemX 10 3 2 3" xfId="6935"/>
    <cellStyle name="SAPBEXaggItemX 10 3 2 4" xfId="6936"/>
    <cellStyle name="SAPBEXaggItemX 10 3 2 5" xfId="6937"/>
    <cellStyle name="SAPBEXaggItemX 10 3 2 6" xfId="6938"/>
    <cellStyle name="SAPBEXaggItemX 10 3 3" xfId="6939"/>
    <cellStyle name="SAPBEXaggItemX 10 3 3 2" xfId="6940"/>
    <cellStyle name="SAPBEXaggItemX 10 3 3 3" xfId="6941"/>
    <cellStyle name="SAPBEXaggItemX 10 3 3 4" xfId="6942"/>
    <cellStyle name="SAPBEXaggItemX 10 3 3 5" xfId="6943"/>
    <cellStyle name="SAPBEXaggItemX 10 3 3 6" xfId="6944"/>
    <cellStyle name="SAPBEXaggItemX 10 3 4" xfId="6945"/>
    <cellStyle name="SAPBEXaggItemX 10 3 5" xfId="6946"/>
    <cellStyle name="SAPBEXaggItemX 10 3 6" xfId="6947"/>
    <cellStyle name="SAPBEXaggItemX 10 3 7" xfId="6948"/>
    <cellStyle name="SAPBEXaggItemX 10 3 8" xfId="6949"/>
    <cellStyle name="SAPBEXaggItemX 10 4" xfId="6950"/>
    <cellStyle name="SAPBEXaggItemX 10 5" xfId="6951"/>
    <cellStyle name="SAPBEXaggItemX 10 6" xfId="6952"/>
    <cellStyle name="SAPBEXaggItemX 10 7" xfId="6953"/>
    <cellStyle name="SAPBEXaggItemX 10 8" xfId="6954"/>
    <cellStyle name="SAPBEXaggItemX 11" xfId="6955"/>
    <cellStyle name="SAPBEXaggItemX 11 2" xfId="6956"/>
    <cellStyle name="SAPBEXaggItemX 11 2 2" xfId="6957"/>
    <cellStyle name="SAPBEXaggItemX 11 2 2 2" xfId="6958"/>
    <cellStyle name="SAPBEXaggItemX 11 2 2 3" xfId="6959"/>
    <cellStyle name="SAPBEXaggItemX 11 2 2 4" xfId="6960"/>
    <cellStyle name="SAPBEXaggItemX 11 2 2 5" xfId="6961"/>
    <cellStyle name="SAPBEXaggItemX 11 2 2 6" xfId="6962"/>
    <cellStyle name="SAPBEXaggItemX 11 2 3" xfId="6963"/>
    <cellStyle name="SAPBEXaggItemX 11 2 3 2" xfId="6964"/>
    <cellStyle name="SAPBEXaggItemX 11 2 3 3" xfId="6965"/>
    <cellStyle name="SAPBEXaggItemX 11 2 3 4" xfId="6966"/>
    <cellStyle name="SAPBEXaggItemX 11 2 3 5" xfId="6967"/>
    <cellStyle name="SAPBEXaggItemX 11 2 3 6" xfId="6968"/>
    <cellStyle name="SAPBEXaggItemX 11 2 4" xfId="6969"/>
    <cellStyle name="SAPBEXaggItemX 11 2 5" xfId="6970"/>
    <cellStyle name="SAPBEXaggItemX 11 2 6" xfId="6971"/>
    <cellStyle name="SAPBEXaggItemX 11 2 7" xfId="6972"/>
    <cellStyle name="SAPBEXaggItemX 11 2 8" xfId="6973"/>
    <cellStyle name="SAPBEXaggItemX 11 3" xfId="6974"/>
    <cellStyle name="SAPBEXaggItemX 11 3 2" xfId="6975"/>
    <cellStyle name="SAPBEXaggItemX 11 3 2 2" xfId="6976"/>
    <cellStyle name="SAPBEXaggItemX 11 3 2 3" xfId="6977"/>
    <cellStyle name="SAPBEXaggItemX 11 3 2 4" xfId="6978"/>
    <cellStyle name="SAPBEXaggItemX 11 3 2 5" xfId="6979"/>
    <cellStyle name="SAPBEXaggItemX 11 3 2 6" xfId="6980"/>
    <cellStyle name="SAPBEXaggItemX 11 3 3" xfId="6981"/>
    <cellStyle name="SAPBEXaggItemX 11 3 3 2" xfId="6982"/>
    <cellStyle name="SAPBEXaggItemX 11 3 3 3" xfId="6983"/>
    <cellStyle name="SAPBEXaggItemX 11 3 3 4" xfId="6984"/>
    <cellStyle name="SAPBEXaggItemX 11 3 3 5" xfId="6985"/>
    <cellStyle name="SAPBEXaggItemX 11 3 3 6" xfId="6986"/>
    <cellStyle name="SAPBEXaggItemX 11 3 4" xfId="6987"/>
    <cellStyle name="SAPBEXaggItemX 11 3 5" xfId="6988"/>
    <cellStyle name="SAPBEXaggItemX 11 3 6" xfId="6989"/>
    <cellStyle name="SAPBEXaggItemX 11 3 7" xfId="6990"/>
    <cellStyle name="SAPBEXaggItemX 11 3 8" xfId="6991"/>
    <cellStyle name="SAPBEXaggItemX 11 4" xfId="6992"/>
    <cellStyle name="SAPBEXaggItemX 11 5" xfId="6993"/>
    <cellStyle name="SAPBEXaggItemX 11 6" xfId="6994"/>
    <cellStyle name="SAPBEXaggItemX 11 7" xfId="6995"/>
    <cellStyle name="SAPBEXaggItemX 11 8" xfId="6996"/>
    <cellStyle name="SAPBEXaggItemX 12" xfId="6997"/>
    <cellStyle name="SAPBEXaggItemX 12 2" xfId="6998"/>
    <cellStyle name="SAPBEXaggItemX 12 2 2" xfId="6999"/>
    <cellStyle name="SAPBEXaggItemX 12 2 2 2" xfId="7000"/>
    <cellStyle name="SAPBEXaggItemX 12 2 2 3" xfId="7001"/>
    <cellStyle name="SAPBEXaggItemX 12 2 2 4" xfId="7002"/>
    <cellStyle name="SAPBEXaggItemX 12 2 2 5" xfId="7003"/>
    <cellStyle name="SAPBEXaggItemX 12 2 2 6" xfId="7004"/>
    <cellStyle name="SAPBEXaggItemX 12 2 3" xfId="7005"/>
    <cellStyle name="SAPBEXaggItemX 12 2 3 2" xfId="7006"/>
    <cellStyle name="SAPBEXaggItemX 12 2 3 3" xfId="7007"/>
    <cellStyle name="SAPBEXaggItemX 12 2 3 4" xfId="7008"/>
    <cellStyle name="SAPBEXaggItemX 12 2 3 5" xfId="7009"/>
    <cellStyle name="SAPBEXaggItemX 12 2 3 6" xfId="7010"/>
    <cellStyle name="SAPBEXaggItemX 12 2 4" xfId="7011"/>
    <cellStyle name="SAPBEXaggItemX 12 2 5" xfId="7012"/>
    <cellStyle name="SAPBEXaggItemX 12 2 6" xfId="7013"/>
    <cellStyle name="SAPBEXaggItemX 12 2 7" xfId="7014"/>
    <cellStyle name="SAPBEXaggItemX 12 2 8" xfId="7015"/>
    <cellStyle name="SAPBEXaggItemX 12 3" xfId="7016"/>
    <cellStyle name="SAPBEXaggItemX 12 3 2" xfId="7017"/>
    <cellStyle name="SAPBEXaggItemX 12 3 2 2" xfId="7018"/>
    <cellStyle name="SAPBEXaggItemX 12 3 2 3" xfId="7019"/>
    <cellStyle name="SAPBEXaggItemX 12 3 2 4" xfId="7020"/>
    <cellStyle name="SAPBEXaggItemX 12 3 2 5" xfId="7021"/>
    <cellStyle name="SAPBEXaggItemX 12 3 2 6" xfId="7022"/>
    <cellStyle name="SAPBEXaggItemX 12 3 3" xfId="7023"/>
    <cellStyle name="SAPBEXaggItemX 12 3 3 2" xfId="7024"/>
    <cellStyle name="SAPBEXaggItemX 12 3 3 3" xfId="7025"/>
    <cellStyle name="SAPBEXaggItemX 12 3 3 4" xfId="7026"/>
    <cellStyle name="SAPBEXaggItemX 12 3 3 5" xfId="7027"/>
    <cellStyle name="SAPBEXaggItemX 12 3 3 6" xfId="7028"/>
    <cellStyle name="SAPBEXaggItemX 12 3 4" xfId="7029"/>
    <cellStyle name="SAPBEXaggItemX 12 3 5" xfId="7030"/>
    <cellStyle name="SAPBEXaggItemX 12 3 6" xfId="7031"/>
    <cellStyle name="SAPBEXaggItemX 12 3 7" xfId="7032"/>
    <cellStyle name="SAPBEXaggItemX 12 3 8" xfId="7033"/>
    <cellStyle name="SAPBEXaggItemX 12 4" xfId="7034"/>
    <cellStyle name="SAPBEXaggItemX 12 5" xfId="7035"/>
    <cellStyle name="SAPBEXaggItemX 12 6" xfId="7036"/>
    <cellStyle name="SAPBEXaggItemX 12 7" xfId="7037"/>
    <cellStyle name="SAPBEXaggItemX 12 8" xfId="7038"/>
    <cellStyle name="SAPBEXaggItemX 13" xfId="7039"/>
    <cellStyle name="SAPBEXaggItemX 13 2" xfId="7040"/>
    <cellStyle name="SAPBEXaggItemX 13 2 2" xfId="7041"/>
    <cellStyle name="SAPBEXaggItemX 13 2 2 2" xfId="7042"/>
    <cellStyle name="SAPBEXaggItemX 13 2 2 3" xfId="7043"/>
    <cellStyle name="SAPBEXaggItemX 13 2 2 4" xfId="7044"/>
    <cellStyle name="SAPBEXaggItemX 13 2 2 5" xfId="7045"/>
    <cellStyle name="SAPBEXaggItemX 13 2 2 6" xfId="7046"/>
    <cellStyle name="SAPBEXaggItemX 13 2 3" xfId="7047"/>
    <cellStyle name="SAPBEXaggItemX 13 2 3 2" xfId="7048"/>
    <cellStyle name="SAPBEXaggItemX 13 2 3 3" xfId="7049"/>
    <cellStyle name="SAPBEXaggItemX 13 2 3 4" xfId="7050"/>
    <cellStyle name="SAPBEXaggItemX 13 2 3 5" xfId="7051"/>
    <cellStyle name="SAPBEXaggItemX 13 2 3 6" xfId="7052"/>
    <cellStyle name="SAPBEXaggItemX 13 2 4" xfId="7053"/>
    <cellStyle name="SAPBEXaggItemX 13 2 5" xfId="7054"/>
    <cellStyle name="SAPBEXaggItemX 13 2 6" xfId="7055"/>
    <cellStyle name="SAPBEXaggItemX 13 2 7" xfId="7056"/>
    <cellStyle name="SAPBEXaggItemX 13 2 8" xfId="7057"/>
    <cellStyle name="SAPBEXaggItemX 13 3" xfId="7058"/>
    <cellStyle name="SAPBEXaggItemX 13 3 2" xfId="7059"/>
    <cellStyle name="SAPBEXaggItemX 13 3 2 2" xfId="7060"/>
    <cellStyle name="SAPBEXaggItemX 13 3 2 3" xfId="7061"/>
    <cellStyle name="SAPBEXaggItemX 13 3 2 4" xfId="7062"/>
    <cellStyle name="SAPBEXaggItemX 13 3 2 5" xfId="7063"/>
    <cellStyle name="SAPBEXaggItemX 13 3 2 6" xfId="7064"/>
    <cellStyle name="SAPBEXaggItemX 13 3 3" xfId="7065"/>
    <cellStyle name="SAPBEXaggItemX 13 3 3 2" xfId="7066"/>
    <cellStyle name="SAPBEXaggItemX 13 3 3 3" xfId="7067"/>
    <cellStyle name="SAPBEXaggItemX 13 3 3 4" xfId="7068"/>
    <cellStyle name="SAPBEXaggItemX 13 3 3 5" xfId="7069"/>
    <cellStyle name="SAPBEXaggItemX 13 3 3 6" xfId="7070"/>
    <cellStyle name="SAPBEXaggItemX 13 3 4" xfId="7071"/>
    <cellStyle name="SAPBEXaggItemX 13 3 5" xfId="7072"/>
    <cellStyle name="SAPBEXaggItemX 13 3 6" xfId="7073"/>
    <cellStyle name="SAPBEXaggItemX 13 3 7" xfId="7074"/>
    <cellStyle name="SAPBEXaggItemX 13 3 8" xfId="7075"/>
    <cellStyle name="SAPBEXaggItemX 13 4" xfId="7076"/>
    <cellStyle name="SAPBEXaggItemX 13 5" xfId="7077"/>
    <cellStyle name="SAPBEXaggItemX 13 6" xfId="7078"/>
    <cellStyle name="SAPBEXaggItemX 13 7" xfId="7079"/>
    <cellStyle name="SAPBEXaggItemX 13 8" xfId="7080"/>
    <cellStyle name="SAPBEXaggItemX 14" xfId="7081"/>
    <cellStyle name="SAPBEXaggItemX 14 2" xfId="7082"/>
    <cellStyle name="SAPBEXaggItemX 14 2 2" xfId="7083"/>
    <cellStyle name="SAPBEXaggItemX 14 2 2 2" xfId="7084"/>
    <cellStyle name="SAPBEXaggItemX 14 2 2 3" xfId="7085"/>
    <cellStyle name="SAPBEXaggItemX 14 2 2 4" xfId="7086"/>
    <cellStyle name="SAPBEXaggItemX 14 2 2 5" xfId="7087"/>
    <cellStyle name="SAPBEXaggItemX 14 2 2 6" xfId="7088"/>
    <cellStyle name="SAPBEXaggItemX 14 2 3" xfId="7089"/>
    <cellStyle name="SAPBEXaggItemX 14 2 3 2" xfId="7090"/>
    <cellStyle name="SAPBEXaggItemX 14 2 3 3" xfId="7091"/>
    <cellStyle name="SAPBEXaggItemX 14 2 3 4" xfId="7092"/>
    <cellStyle name="SAPBEXaggItemX 14 2 3 5" xfId="7093"/>
    <cellStyle name="SAPBEXaggItemX 14 2 3 6" xfId="7094"/>
    <cellStyle name="SAPBEXaggItemX 14 2 4" xfId="7095"/>
    <cellStyle name="SAPBEXaggItemX 14 2 5" xfId="7096"/>
    <cellStyle name="SAPBEXaggItemX 14 2 6" xfId="7097"/>
    <cellStyle name="SAPBEXaggItemX 14 2 7" xfId="7098"/>
    <cellStyle name="SAPBEXaggItemX 14 2 8" xfId="7099"/>
    <cellStyle name="SAPBEXaggItemX 14 3" xfId="7100"/>
    <cellStyle name="SAPBEXaggItemX 14 3 2" xfId="7101"/>
    <cellStyle name="SAPBEXaggItemX 14 3 2 2" xfId="7102"/>
    <cellStyle name="SAPBEXaggItemX 14 3 2 3" xfId="7103"/>
    <cellStyle name="SAPBEXaggItemX 14 3 2 4" xfId="7104"/>
    <cellStyle name="SAPBEXaggItemX 14 3 2 5" xfId="7105"/>
    <cellStyle name="SAPBEXaggItemX 14 3 2 6" xfId="7106"/>
    <cellStyle name="SAPBEXaggItemX 14 3 3" xfId="7107"/>
    <cellStyle name="SAPBEXaggItemX 14 3 3 2" xfId="7108"/>
    <cellStyle name="SAPBEXaggItemX 14 3 3 3" xfId="7109"/>
    <cellStyle name="SAPBEXaggItemX 14 3 3 4" xfId="7110"/>
    <cellStyle name="SAPBEXaggItemX 14 3 3 5" xfId="7111"/>
    <cellStyle name="SAPBEXaggItemX 14 3 3 6" xfId="7112"/>
    <cellStyle name="SAPBEXaggItemX 14 3 4" xfId="7113"/>
    <cellStyle name="SAPBEXaggItemX 14 3 5" xfId="7114"/>
    <cellStyle name="SAPBEXaggItemX 14 3 6" xfId="7115"/>
    <cellStyle name="SAPBEXaggItemX 14 3 7" xfId="7116"/>
    <cellStyle name="SAPBEXaggItemX 14 3 8" xfId="7117"/>
    <cellStyle name="SAPBEXaggItemX 14 4" xfId="7118"/>
    <cellStyle name="SAPBEXaggItemX 14 5" xfId="7119"/>
    <cellStyle name="SAPBEXaggItemX 14 6" xfId="7120"/>
    <cellStyle name="SAPBEXaggItemX 14 7" xfId="7121"/>
    <cellStyle name="SAPBEXaggItemX 14 8" xfId="7122"/>
    <cellStyle name="SAPBEXaggItemX 15" xfId="7123"/>
    <cellStyle name="SAPBEXaggItemX 15 2" xfId="7124"/>
    <cellStyle name="SAPBEXaggItemX 15 2 2" xfId="7125"/>
    <cellStyle name="SAPBEXaggItemX 15 2 2 2" xfId="7126"/>
    <cellStyle name="SAPBEXaggItemX 15 2 2 3" xfId="7127"/>
    <cellStyle name="SAPBEXaggItemX 15 2 2 4" xfId="7128"/>
    <cellStyle name="SAPBEXaggItemX 15 2 2 5" xfId="7129"/>
    <cellStyle name="SAPBEXaggItemX 15 2 2 6" xfId="7130"/>
    <cellStyle name="SAPBEXaggItemX 15 2 3" xfId="7131"/>
    <cellStyle name="SAPBEXaggItemX 15 2 3 2" xfId="7132"/>
    <cellStyle name="SAPBEXaggItemX 15 2 3 3" xfId="7133"/>
    <cellStyle name="SAPBEXaggItemX 15 2 3 4" xfId="7134"/>
    <cellStyle name="SAPBEXaggItemX 15 2 3 5" xfId="7135"/>
    <cellStyle name="SAPBEXaggItemX 15 2 3 6" xfId="7136"/>
    <cellStyle name="SAPBEXaggItemX 15 2 4" xfId="7137"/>
    <cellStyle name="SAPBEXaggItemX 15 2 5" xfId="7138"/>
    <cellStyle name="SAPBEXaggItemX 15 2 6" xfId="7139"/>
    <cellStyle name="SAPBEXaggItemX 15 2 7" xfId="7140"/>
    <cellStyle name="SAPBEXaggItemX 15 2 8" xfId="7141"/>
    <cellStyle name="SAPBEXaggItemX 15 3" xfId="7142"/>
    <cellStyle name="SAPBEXaggItemX 15 3 2" xfId="7143"/>
    <cellStyle name="SAPBEXaggItemX 15 3 2 2" xfId="7144"/>
    <cellStyle name="SAPBEXaggItemX 15 3 2 3" xfId="7145"/>
    <cellStyle name="SAPBEXaggItemX 15 3 2 4" xfId="7146"/>
    <cellStyle name="SAPBEXaggItemX 15 3 2 5" xfId="7147"/>
    <cellStyle name="SAPBEXaggItemX 15 3 2 6" xfId="7148"/>
    <cellStyle name="SAPBEXaggItemX 15 3 3" xfId="7149"/>
    <cellStyle name="SAPBEXaggItemX 15 3 3 2" xfId="7150"/>
    <cellStyle name="SAPBEXaggItemX 15 3 3 3" xfId="7151"/>
    <cellStyle name="SAPBEXaggItemX 15 3 3 4" xfId="7152"/>
    <cellStyle name="SAPBEXaggItemX 15 3 3 5" xfId="7153"/>
    <cellStyle name="SAPBEXaggItemX 15 3 3 6" xfId="7154"/>
    <cellStyle name="SAPBEXaggItemX 15 3 4" xfId="7155"/>
    <cellStyle name="SAPBEXaggItemX 15 3 5" xfId="7156"/>
    <cellStyle name="SAPBEXaggItemX 15 3 6" xfId="7157"/>
    <cellStyle name="SAPBEXaggItemX 15 3 7" xfId="7158"/>
    <cellStyle name="SAPBEXaggItemX 15 3 8" xfId="7159"/>
    <cellStyle name="SAPBEXaggItemX 15 4" xfId="7160"/>
    <cellStyle name="SAPBEXaggItemX 15 5" xfId="7161"/>
    <cellStyle name="SAPBEXaggItemX 15 6" xfId="7162"/>
    <cellStyle name="SAPBEXaggItemX 15 7" xfId="7163"/>
    <cellStyle name="SAPBEXaggItemX 15 8" xfId="7164"/>
    <cellStyle name="SAPBEXaggItemX 16" xfId="7165"/>
    <cellStyle name="SAPBEXaggItemX 16 2" xfId="7166"/>
    <cellStyle name="SAPBEXaggItemX 16 2 2" xfId="7167"/>
    <cellStyle name="SAPBEXaggItemX 16 2 2 2" xfId="7168"/>
    <cellStyle name="SAPBEXaggItemX 16 2 2 3" xfId="7169"/>
    <cellStyle name="SAPBEXaggItemX 16 2 2 4" xfId="7170"/>
    <cellStyle name="SAPBEXaggItemX 16 2 2 5" xfId="7171"/>
    <cellStyle name="SAPBEXaggItemX 16 2 2 6" xfId="7172"/>
    <cellStyle name="SAPBEXaggItemX 16 2 3" xfId="7173"/>
    <cellStyle name="SAPBEXaggItemX 16 2 3 2" xfId="7174"/>
    <cellStyle name="SAPBEXaggItemX 16 2 3 3" xfId="7175"/>
    <cellStyle name="SAPBEXaggItemX 16 2 3 4" xfId="7176"/>
    <cellStyle name="SAPBEXaggItemX 16 2 3 5" xfId="7177"/>
    <cellStyle name="SAPBEXaggItemX 16 2 3 6" xfId="7178"/>
    <cellStyle name="SAPBEXaggItemX 16 2 4" xfId="7179"/>
    <cellStyle name="SAPBEXaggItemX 16 2 5" xfId="7180"/>
    <cellStyle name="SAPBEXaggItemX 16 2 6" xfId="7181"/>
    <cellStyle name="SAPBEXaggItemX 16 2 7" xfId="7182"/>
    <cellStyle name="SAPBEXaggItemX 16 2 8" xfId="7183"/>
    <cellStyle name="SAPBEXaggItemX 16 3" xfId="7184"/>
    <cellStyle name="SAPBEXaggItemX 16 3 2" xfId="7185"/>
    <cellStyle name="SAPBEXaggItemX 16 3 2 2" xfId="7186"/>
    <cellStyle name="SAPBEXaggItemX 16 3 2 3" xfId="7187"/>
    <cellStyle name="SAPBEXaggItemX 16 3 2 4" xfId="7188"/>
    <cellStyle name="SAPBEXaggItemX 16 3 2 5" xfId="7189"/>
    <cellStyle name="SAPBEXaggItemX 16 3 2 6" xfId="7190"/>
    <cellStyle name="SAPBEXaggItemX 16 3 3" xfId="7191"/>
    <cellStyle name="SAPBEXaggItemX 16 3 3 2" xfId="7192"/>
    <cellStyle name="SAPBEXaggItemX 16 3 3 3" xfId="7193"/>
    <cellStyle name="SAPBEXaggItemX 16 3 3 4" xfId="7194"/>
    <cellStyle name="SAPBEXaggItemX 16 3 3 5" xfId="7195"/>
    <cellStyle name="SAPBEXaggItemX 16 3 3 6" xfId="7196"/>
    <cellStyle name="SAPBEXaggItemX 16 3 4" xfId="7197"/>
    <cellStyle name="SAPBEXaggItemX 16 3 5" xfId="7198"/>
    <cellStyle name="SAPBEXaggItemX 16 3 6" xfId="7199"/>
    <cellStyle name="SAPBEXaggItemX 16 3 7" xfId="7200"/>
    <cellStyle name="SAPBEXaggItemX 16 3 8" xfId="7201"/>
    <cellStyle name="SAPBEXaggItemX 16 4" xfId="7202"/>
    <cellStyle name="SAPBEXaggItemX 16 5" xfId="7203"/>
    <cellStyle name="SAPBEXaggItemX 16 6" xfId="7204"/>
    <cellStyle name="SAPBEXaggItemX 16 7" xfId="7205"/>
    <cellStyle name="SAPBEXaggItemX 16 8" xfId="7206"/>
    <cellStyle name="SAPBEXaggItemX 17" xfId="7207"/>
    <cellStyle name="SAPBEXaggItemX 17 2" xfId="7208"/>
    <cellStyle name="SAPBEXaggItemX 17 2 2" xfId="7209"/>
    <cellStyle name="SAPBEXaggItemX 17 2 2 2" xfId="7210"/>
    <cellStyle name="SAPBEXaggItemX 17 2 2 3" xfId="7211"/>
    <cellStyle name="SAPBEXaggItemX 17 2 2 4" xfId="7212"/>
    <cellStyle name="SAPBEXaggItemX 17 2 2 5" xfId="7213"/>
    <cellStyle name="SAPBEXaggItemX 17 2 2 6" xfId="7214"/>
    <cellStyle name="SAPBEXaggItemX 17 2 3" xfId="7215"/>
    <cellStyle name="SAPBEXaggItemX 17 2 3 2" xfId="7216"/>
    <cellStyle name="SAPBEXaggItemX 17 2 3 3" xfId="7217"/>
    <cellStyle name="SAPBEXaggItemX 17 2 3 4" xfId="7218"/>
    <cellStyle name="SAPBEXaggItemX 17 2 3 5" xfId="7219"/>
    <cellStyle name="SAPBEXaggItemX 17 2 3 6" xfId="7220"/>
    <cellStyle name="SAPBEXaggItemX 17 2 4" xfId="7221"/>
    <cellStyle name="SAPBEXaggItemX 17 2 5" xfId="7222"/>
    <cellStyle name="SAPBEXaggItemX 17 2 6" xfId="7223"/>
    <cellStyle name="SAPBEXaggItemX 17 2 7" xfId="7224"/>
    <cellStyle name="SAPBEXaggItemX 17 2 8" xfId="7225"/>
    <cellStyle name="SAPBEXaggItemX 17 3" xfId="7226"/>
    <cellStyle name="SAPBEXaggItemX 17 3 2" xfId="7227"/>
    <cellStyle name="SAPBEXaggItemX 17 3 2 2" xfId="7228"/>
    <cellStyle name="SAPBEXaggItemX 17 3 2 3" xfId="7229"/>
    <cellStyle name="SAPBEXaggItemX 17 3 2 4" xfId="7230"/>
    <cellStyle name="SAPBEXaggItemX 17 3 2 5" xfId="7231"/>
    <cellStyle name="SAPBEXaggItemX 17 3 2 6" xfId="7232"/>
    <cellStyle name="SAPBEXaggItemX 17 3 3" xfId="7233"/>
    <cellStyle name="SAPBEXaggItemX 17 3 3 2" xfId="7234"/>
    <cellStyle name="SAPBEXaggItemX 17 3 3 3" xfId="7235"/>
    <cellStyle name="SAPBEXaggItemX 17 3 3 4" xfId="7236"/>
    <cellStyle name="SAPBEXaggItemX 17 3 3 5" xfId="7237"/>
    <cellStyle name="SAPBEXaggItemX 17 3 3 6" xfId="7238"/>
    <cellStyle name="SAPBEXaggItemX 17 3 4" xfId="7239"/>
    <cellStyle name="SAPBEXaggItemX 17 3 5" xfId="7240"/>
    <cellStyle name="SAPBEXaggItemX 17 3 6" xfId="7241"/>
    <cellStyle name="SAPBEXaggItemX 17 3 7" xfId="7242"/>
    <cellStyle name="SAPBEXaggItemX 17 3 8" xfId="7243"/>
    <cellStyle name="SAPBEXaggItemX 17 4" xfId="7244"/>
    <cellStyle name="SAPBEXaggItemX 17 5" xfId="7245"/>
    <cellStyle name="SAPBEXaggItemX 17 6" xfId="7246"/>
    <cellStyle name="SAPBEXaggItemX 17 7" xfId="7247"/>
    <cellStyle name="SAPBEXaggItemX 17 8" xfId="7248"/>
    <cellStyle name="SAPBEXaggItemX 18" xfId="7249"/>
    <cellStyle name="SAPBEXaggItemX 18 2" xfId="7250"/>
    <cellStyle name="SAPBEXaggItemX 18 2 2" xfId="7251"/>
    <cellStyle name="SAPBEXaggItemX 18 2 2 2" xfId="7252"/>
    <cellStyle name="SAPBEXaggItemX 18 2 2 3" xfId="7253"/>
    <cellStyle name="SAPBEXaggItemX 18 2 2 4" xfId="7254"/>
    <cellStyle name="SAPBEXaggItemX 18 2 2 5" xfId="7255"/>
    <cellStyle name="SAPBEXaggItemX 18 2 2 6" xfId="7256"/>
    <cellStyle name="SAPBEXaggItemX 18 2 3" xfId="7257"/>
    <cellStyle name="SAPBEXaggItemX 18 2 3 2" xfId="7258"/>
    <cellStyle name="SAPBEXaggItemX 18 2 3 3" xfId="7259"/>
    <cellStyle name="SAPBEXaggItemX 18 2 3 4" xfId="7260"/>
    <cellStyle name="SAPBEXaggItemX 18 2 3 5" xfId="7261"/>
    <cellStyle name="SAPBEXaggItemX 18 2 3 6" xfId="7262"/>
    <cellStyle name="SAPBEXaggItemX 18 2 4" xfId="7263"/>
    <cellStyle name="SAPBEXaggItemX 18 2 5" xfId="7264"/>
    <cellStyle name="SAPBEXaggItemX 18 2 6" xfId="7265"/>
    <cellStyle name="SAPBEXaggItemX 18 2 7" xfId="7266"/>
    <cellStyle name="SAPBEXaggItemX 18 2 8" xfId="7267"/>
    <cellStyle name="SAPBEXaggItemX 18 3" xfId="7268"/>
    <cellStyle name="SAPBEXaggItemX 18 3 2" xfId="7269"/>
    <cellStyle name="SAPBEXaggItemX 18 3 2 2" xfId="7270"/>
    <cellStyle name="SAPBEXaggItemX 18 3 2 3" xfId="7271"/>
    <cellStyle name="SAPBEXaggItemX 18 3 2 4" xfId="7272"/>
    <cellStyle name="SAPBEXaggItemX 18 3 2 5" xfId="7273"/>
    <cellStyle name="SAPBEXaggItemX 18 3 2 6" xfId="7274"/>
    <cellStyle name="SAPBEXaggItemX 18 3 3" xfId="7275"/>
    <cellStyle name="SAPBEXaggItemX 18 3 3 2" xfId="7276"/>
    <cellStyle name="SAPBEXaggItemX 18 3 3 3" xfId="7277"/>
    <cellStyle name="SAPBEXaggItemX 18 3 3 4" xfId="7278"/>
    <cellStyle name="SAPBEXaggItemX 18 3 3 5" xfId="7279"/>
    <cellStyle name="SAPBEXaggItemX 18 3 3 6" xfId="7280"/>
    <cellStyle name="SAPBEXaggItemX 18 3 4" xfId="7281"/>
    <cellStyle name="SAPBEXaggItemX 18 3 5" xfId="7282"/>
    <cellStyle name="SAPBEXaggItemX 18 3 6" xfId="7283"/>
    <cellStyle name="SAPBEXaggItemX 18 3 7" xfId="7284"/>
    <cellStyle name="SAPBEXaggItemX 18 3 8" xfId="7285"/>
    <cellStyle name="SAPBEXaggItemX 18 4" xfId="7286"/>
    <cellStyle name="SAPBEXaggItemX 18 5" xfId="7287"/>
    <cellStyle name="SAPBEXaggItemX 18 6" xfId="7288"/>
    <cellStyle name="SAPBEXaggItemX 18 7" xfId="7289"/>
    <cellStyle name="SAPBEXaggItemX 18 8" xfId="7290"/>
    <cellStyle name="SAPBEXaggItemX 19" xfId="7291"/>
    <cellStyle name="SAPBEXaggItemX 19 2" xfId="7292"/>
    <cellStyle name="SAPBEXaggItemX 19 2 2" xfId="7293"/>
    <cellStyle name="SAPBEXaggItemX 19 2 2 2" xfId="7294"/>
    <cellStyle name="SAPBEXaggItemX 19 2 2 3" xfId="7295"/>
    <cellStyle name="SAPBEXaggItemX 19 2 2 4" xfId="7296"/>
    <cellStyle name="SAPBEXaggItemX 19 2 2 5" xfId="7297"/>
    <cellStyle name="SAPBEXaggItemX 19 2 2 6" xfId="7298"/>
    <cellStyle name="SAPBEXaggItemX 19 2 3" xfId="7299"/>
    <cellStyle name="SAPBEXaggItemX 19 2 3 2" xfId="7300"/>
    <cellStyle name="SAPBEXaggItemX 19 2 3 3" xfId="7301"/>
    <cellStyle name="SAPBEXaggItemX 19 2 3 4" xfId="7302"/>
    <cellStyle name="SAPBEXaggItemX 19 2 3 5" xfId="7303"/>
    <cellStyle name="SAPBEXaggItemX 19 2 3 6" xfId="7304"/>
    <cellStyle name="SAPBEXaggItemX 19 2 4" xfId="7305"/>
    <cellStyle name="SAPBEXaggItemX 19 2 5" xfId="7306"/>
    <cellStyle name="SAPBEXaggItemX 19 2 6" xfId="7307"/>
    <cellStyle name="SAPBEXaggItemX 19 2 7" xfId="7308"/>
    <cellStyle name="SAPBEXaggItemX 19 2 8" xfId="7309"/>
    <cellStyle name="SAPBEXaggItemX 19 3" xfId="7310"/>
    <cellStyle name="SAPBEXaggItemX 19 3 2" xfId="7311"/>
    <cellStyle name="SAPBEXaggItemX 19 3 2 2" xfId="7312"/>
    <cellStyle name="SAPBEXaggItemX 19 3 2 3" xfId="7313"/>
    <cellStyle name="SAPBEXaggItemX 19 3 2 4" xfId="7314"/>
    <cellStyle name="SAPBEXaggItemX 19 3 2 5" xfId="7315"/>
    <cellStyle name="SAPBEXaggItemX 19 3 2 6" xfId="7316"/>
    <cellStyle name="SAPBEXaggItemX 19 3 3" xfId="7317"/>
    <cellStyle name="SAPBEXaggItemX 19 3 3 2" xfId="7318"/>
    <cellStyle name="SAPBEXaggItemX 19 3 3 3" xfId="7319"/>
    <cellStyle name="SAPBEXaggItemX 19 3 3 4" xfId="7320"/>
    <cellStyle name="SAPBEXaggItemX 19 3 3 5" xfId="7321"/>
    <cellStyle name="SAPBEXaggItemX 19 3 3 6" xfId="7322"/>
    <cellStyle name="SAPBEXaggItemX 19 3 4" xfId="7323"/>
    <cellStyle name="SAPBEXaggItemX 19 3 5" xfId="7324"/>
    <cellStyle name="SAPBEXaggItemX 19 3 6" xfId="7325"/>
    <cellStyle name="SAPBEXaggItemX 19 3 7" xfId="7326"/>
    <cellStyle name="SAPBEXaggItemX 19 3 8" xfId="7327"/>
    <cellStyle name="SAPBEXaggItemX 19 4" xfId="7328"/>
    <cellStyle name="SAPBEXaggItemX 19 5" xfId="7329"/>
    <cellStyle name="SAPBEXaggItemX 19 6" xfId="7330"/>
    <cellStyle name="SAPBEXaggItemX 19 7" xfId="7331"/>
    <cellStyle name="SAPBEXaggItemX 19 8" xfId="7332"/>
    <cellStyle name="SAPBEXaggItemX 2" xfId="7333"/>
    <cellStyle name="SAPBEXaggItemX 2 2" xfId="7334"/>
    <cellStyle name="SAPBEXaggItemX 2 2 2" xfId="7335"/>
    <cellStyle name="SAPBEXaggItemX 2 2 2 2" xfId="7336"/>
    <cellStyle name="SAPBEXaggItemX 2 2 2 3" xfId="7337"/>
    <cellStyle name="SAPBEXaggItemX 2 2 2 4" xfId="7338"/>
    <cellStyle name="SAPBEXaggItemX 2 2 2 5" xfId="7339"/>
    <cellStyle name="SAPBEXaggItemX 2 2 2 6" xfId="7340"/>
    <cellStyle name="SAPBEXaggItemX 2 2 3" xfId="7341"/>
    <cellStyle name="SAPBEXaggItemX 2 2 3 2" xfId="7342"/>
    <cellStyle name="SAPBEXaggItemX 2 2 3 3" xfId="7343"/>
    <cellStyle name="SAPBEXaggItemX 2 2 3 4" xfId="7344"/>
    <cellStyle name="SAPBEXaggItemX 2 2 3 5" xfId="7345"/>
    <cellStyle name="SAPBEXaggItemX 2 2 3 6" xfId="7346"/>
    <cellStyle name="SAPBEXaggItemX 2 2 4" xfId="7347"/>
    <cellStyle name="SAPBEXaggItemX 2 2 5" xfId="7348"/>
    <cellStyle name="SAPBEXaggItemX 2 2 6" xfId="7349"/>
    <cellStyle name="SAPBEXaggItemX 2 2 7" xfId="7350"/>
    <cellStyle name="SAPBEXaggItemX 2 2 8" xfId="7351"/>
    <cellStyle name="SAPBEXaggItemX 2 3" xfId="7352"/>
    <cellStyle name="SAPBEXaggItemX 2 3 2" xfId="7353"/>
    <cellStyle name="SAPBEXaggItemX 2 3 2 2" xfId="7354"/>
    <cellStyle name="SAPBEXaggItemX 2 3 2 3" xfId="7355"/>
    <cellStyle name="SAPBEXaggItemX 2 3 2 4" xfId="7356"/>
    <cellStyle name="SAPBEXaggItemX 2 3 2 5" xfId="7357"/>
    <cellStyle name="SAPBEXaggItemX 2 3 2 6" xfId="7358"/>
    <cellStyle name="SAPBEXaggItemX 2 3 3" xfId="7359"/>
    <cellStyle name="SAPBEXaggItemX 2 3 3 2" xfId="7360"/>
    <cellStyle name="SAPBEXaggItemX 2 3 3 3" xfId="7361"/>
    <cellStyle name="SAPBEXaggItemX 2 3 3 4" xfId="7362"/>
    <cellStyle name="SAPBEXaggItemX 2 3 3 5" xfId="7363"/>
    <cellStyle name="SAPBEXaggItemX 2 3 3 6" xfId="7364"/>
    <cellStyle name="SAPBEXaggItemX 2 3 4" xfId="7365"/>
    <cellStyle name="SAPBEXaggItemX 2 3 5" xfId="7366"/>
    <cellStyle name="SAPBEXaggItemX 2 3 6" xfId="7367"/>
    <cellStyle name="SAPBEXaggItemX 2 3 7" xfId="7368"/>
    <cellStyle name="SAPBEXaggItemX 2 3 8" xfId="7369"/>
    <cellStyle name="SAPBEXaggItemX 2 4" xfId="7370"/>
    <cellStyle name="SAPBEXaggItemX 2 5" xfId="7371"/>
    <cellStyle name="SAPBEXaggItemX 2 6" xfId="7372"/>
    <cellStyle name="SAPBEXaggItemX 2 7" xfId="7373"/>
    <cellStyle name="SAPBEXaggItemX 2 8" xfId="7374"/>
    <cellStyle name="SAPBEXaggItemX 20" xfId="7375"/>
    <cellStyle name="SAPBEXaggItemX 20 2" xfId="7376"/>
    <cellStyle name="SAPBEXaggItemX 20 2 2" xfId="7377"/>
    <cellStyle name="SAPBEXaggItemX 20 2 3" xfId="7378"/>
    <cellStyle name="SAPBEXaggItemX 20 2 4" xfId="7379"/>
    <cellStyle name="SAPBEXaggItemX 20 2 5" xfId="7380"/>
    <cellStyle name="SAPBEXaggItemX 20 2 6" xfId="7381"/>
    <cellStyle name="SAPBEXaggItemX 20 3" xfId="7382"/>
    <cellStyle name="SAPBEXaggItemX 20 3 2" xfId="7383"/>
    <cellStyle name="SAPBEXaggItemX 20 3 3" xfId="7384"/>
    <cellStyle name="SAPBEXaggItemX 20 3 4" xfId="7385"/>
    <cellStyle name="SAPBEXaggItemX 20 3 5" xfId="7386"/>
    <cellStyle name="SAPBEXaggItemX 20 3 6" xfId="7387"/>
    <cellStyle name="SAPBEXaggItemX 20 4" xfId="7388"/>
    <cellStyle name="SAPBEXaggItemX 20 5" xfId="7389"/>
    <cellStyle name="SAPBEXaggItemX 20 6" xfId="7390"/>
    <cellStyle name="SAPBEXaggItemX 20 7" xfId="7391"/>
    <cellStyle name="SAPBEXaggItemX 20 8" xfId="7392"/>
    <cellStyle name="SAPBEXaggItemX 21" xfId="7393"/>
    <cellStyle name="SAPBEXaggItemX 21 2" xfId="7394"/>
    <cellStyle name="SAPBEXaggItemX 21 2 2" xfId="7395"/>
    <cellStyle name="SAPBEXaggItemX 21 2 3" xfId="7396"/>
    <cellStyle name="SAPBEXaggItemX 21 2 4" xfId="7397"/>
    <cellStyle name="SAPBEXaggItemX 21 2 5" xfId="7398"/>
    <cellStyle name="SAPBEXaggItemX 21 2 6" xfId="7399"/>
    <cellStyle name="SAPBEXaggItemX 21 3" xfId="7400"/>
    <cellStyle name="SAPBEXaggItemX 21 3 2" xfId="7401"/>
    <cellStyle name="SAPBEXaggItemX 21 3 3" xfId="7402"/>
    <cellStyle name="SAPBEXaggItemX 21 3 4" xfId="7403"/>
    <cellStyle name="SAPBEXaggItemX 21 3 5" xfId="7404"/>
    <cellStyle name="SAPBEXaggItemX 21 3 6" xfId="7405"/>
    <cellStyle name="SAPBEXaggItemX 21 4" xfId="7406"/>
    <cellStyle name="SAPBEXaggItemX 21 5" xfId="7407"/>
    <cellStyle name="SAPBEXaggItemX 21 6" xfId="7408"/>
    <cellStyle name="SAPBEXaggItemX 21 7" xfId="7409"/>
    <cellStyle name="SAPBEXaggItemX 21 8" xfId="7410"/>
    <cellStyle name="SAPBEXaggItemX 22" xfId="7411"/>
    <cellStyle name="SAPBEXaggItemX 23" xfId="7412"/>
    <cellStyle name="SAPBEXaggItemX 24" xfId="7413"/>
    <cellStyle name="SAPBEXaggItemX 25" xfId="7414"/>
    <cellStyle name="SAPBEXaggItemX 26" xfId="7415"/>
    <cellStyle name="SAPBEXaggItemX 27" xfId="32935"/>
    <cellStyle name="SAPBEXaggItemX 3" xfId="7416"/>
    <cellStyle name="SAPBEXaggItemX 3 2" xfId="7417"/>
    <cellStyle name="SAPBEXaggItemX 3 2 2" xfId="7418"/>
    <cellStyle name="SAPBEXaggItemX 3 2 2 2" xfId="7419"/>
    <cellStyle name="SAPBEXaggItemX 3 2 2 3" xfId="7420"/>
    <cellStyle name="SAPBEXaggItemX 3 2 2 4" xfId="7421"/>
    <cellStyle name="SAPBEXaggItemX 3 2 2 5" xfId="7422"/>
    <cellStyle name="SAPBEXaggItemX 3 2 2 6" xfId="7423"/>
    <cellStyle name="SAPBEXaggItemX 3 2 3" xfId="7424"/>
    <cellStyle name="SAPBEXaggItemX 3 2 3 2" xfId="7425"/>
    <cellStyle name="SAPBEXaggItemX 3 2 3 3" xfId="7426"/>
    <cellStyle name="SAPBEXaggItemX 3 2 3 4" xfId="7427"/>
    <cellStyle name="SAPBEXaggItemX 3 2 3 5" xfId="7428"/>
    <cellStyle name="SAPBEXaggItemX 3 2 3 6" xfId="7429"/>
    <cellStyle name="SAPBEXaggItemX 3 2 4" xfId="7430"/>
    <cellStyle name="SAPBEXaggItemX 3 2 5" xfId="7431"/>
    <cellStyle name="SAPBEXaggItemX 3 2 6" xfId="7432"/>
    <cellStyle name="SAPBEXaggItemX 3 2 7" xfId="7433"/>
    <cellStyle name="SAPBEXaggItemX 3 2 8" xfId="7434"/>
    <cellStyle name="SAPBEXaggItemX 3 3" xfId="7435"/>
    <cellStyle name="SAPBEXaggItemX 3 3 2" xfId="7436"/>
    <cellStyle name="SAPBEXaggItemX 3 3 2 2" xfId="7437"/>
    <cellStyle name="SAPBEXaggItemX 3 3 2 3" xfId="7438"/>
    <cellStyle name="SAPBEXaggItemX 3 3 2 4" xfId="7439"/>
    <cellStyle name="SAPBEXaggItemX 3 3 2 5" xfId="7440"/>
    <cellStyle name="SAPBEXaggItemX 3 3 2 6" xfId="7441"/>
    <cellStyle name="SAPBEXaggItemX 3 3 3" xfId="7442"/>
    <cellStyle name="SAPBEXaggItemX 3 3 3 2" xfId="7443"/>
    <cellStyle name="SAPBEXaggItemX 3 3 3 3" xfId="7444"/>
    <cellStyle name="SAPBEXaggItemX 3 3 3 4" xfId="7445"/>
    <cellStyle name="SAPBEXaggItemX 3 3 3 5" xfId="7446"/>
    <cellStyle name="SAPBEXaggItemX 3 3 3 6" xfId="7447"/>
    <cellStyle name="SAPBEXaggItemX 3 3 4" xfId="7448"/>
    <cellStyle name="SAPBEXaggItemX 3 3 5" xfId="7449"/>
    <cellStyle name="SAPBEXaggItemX 3 3 6" xfId="7450"/>
    <cellStyle name="SAPBEXaggItemX 3 3 7" xfId="7451"/>
    <cellStyle name="SAPBEXaggItemX 3 3 8" xfId="7452"/>
    <cellStyle name="SAPBEXaggItemX 3 4" xfId="7453"/>
    <cellStyle name="SAPBEXaggItemX 3 5" xfId="7454"/>
    <cellStyle name="SAPBEXaggItemX 3 6" xfId="7455"/>
    <cellStyle name="SAPBEXaggItemX 3 7" xfId="7456"/>
    <cellStyle name="SAPBEXaggItemX 3 8" xfId="7457"/>
    <cellStyle name="SAPBEXaggItemX 4" xfId="7458"/>
    <cellStyle name="SAPBEXaggItemX 4 2" xfId="7459"/>
    <cellStyle name="SAPBEXaggItemX 4 2 2" xfId="7460"/>
    <cellStyle name="SAPBEXaggItemX 4 2 2 2" xfId="7461"/>
    <cellStyle name="SAPBEXaggItemX 4 2 2 3" xfId="7462"/>
    <cellStyle name="SAPBEXaggItemX 4 2 2 4" xfId="7463"/>
    <cellStyle name="SAPBEXaggItemX 4 2 2 5" xfId="7464"/>
    <cellStyle name="SAPBEXaggItemX 4 2 2 6" xfId="7465"/>
    <cellStyle name="SAPBEXaggItemX 4 2 3" xfId="7466"/>
    <cellStyle name="SAPBEXaggItemX 4 2 3 2" xfId="7467"/>
    <cellStyle name="SAPBEXaggItemX 4 2 3 3" xfId="7468"/>
    <cellStyle name="SAPBEXaggItemX 4 2 3 4" xfId="7469"/>
    <cellStyle name="SAPBEXaggItemX 4 2 3 5" xfId="7470"/>
    <cellStyle name="SAPBEXaggItemX 4 2 3 6" xfId="7471"/>
    <cellStyle name="SAPBEXaggItemX 4 2 4" xfId="7472"/>
    <cellStyle name="SAPBEXaggItemX 4 2 5" xfId="7473"/>
    <cellStyle name="SAPBEXaggItemX 4 2 6" xfId="7474"/>
    <cellStyle name="SAPBEXaggItemX 4 2 7" xfId="7475"/>
    <cellStyle name="SAPBEXaggItemX 4 2 8" xfId="7476"/>
    <cellStyle name="SAPBEXaggItemX 4 3" xfId="7477"/>
    <cellStyle name="SAPBEXaggItemX 4 3 2" xfId="7478"/>
    <cellStyle name="SAPBEXaggItemX 4 3 2 2" xfId="7479"/>
    <cellStyle name="SAPBEXaggItemX 4 3 2 3" xfId="7480"/>
    <cellStyle name="SAPBEXaggItemX 4 3 2 4" xfId="7481"/>
    <cellStyle name="SAPBEXaggItemX 4 3 2 5" xfId="7482"/>
    <cellStyle name="SAPBEXaggItemX 4 3 2 6" xfId="7483"/>
    <cellStyle name="SAPBEXaggItemX 4 3 3" xfId="7484"/>
    <cellStyle name="SAPBEXaggItemX 4 3 3 2" xfId="7485"/>
    <cellStyle name="SAPBEXaggItemX 4 3 3 3" xfId="7486"/>
    <cellStyle name="SAPBEXaggItemX 4 3 3 4" xfId="7487"/>
    <cellStyle name="SAPBEXaggItemX 4 3 3 5" xfId="7488"/>
    <cellStyle name="SAPBEXaggItemX 4 3 3 6" xfId="7489"/>
    <cellStyle name="SAPBEXaggItemX 4 3 4" xfId="7490"/>
    <cellStyle name="SAPBEXaggItemX 4 3 5" xfId="7491"/>
    <cellStyle name="SAPBEXaggItemX 4 3 6" xfId="7492"/>
    <cellStyle name="SAPBEXaggItemX 4 3 7" xfId="7493"/>
    <cellStyle name="SAPBEXaggItemX 4 3 8" xfId="7494"/>
    <cellStyle name="SAPBEXaggItemX 4 4" xfId="7495"/>
    <cellStyle name="SAPBEXaggItemX 4 5" xfId="7496"/>
    <cellStyle name="SAPBEXaggItemX 4 6" xfId="7497"/>
    <cellStyle name="SAPBEXaggItemX 4 7" xfId="7498"/>
    <cellStyle name="SAPBEXaggItemX 4 8" xfId="7499"/>
    <cellStyle name="SAPBEXaggItemX 5" xfId="7500"/>
    <cellStyle name="SAPBEXaggItemX 5 2" xfId="7501"/>
    <cellStyle name="SAPBEXaggItemX 5 2 2" xfId="7502"/>
    <cellStyle name="SAPBEXaggItemX 5 2 2 2" xfId="7503"/>
    <cellStyle name="SAPBEXaggItemX 5 2 2 3" xfId="7504"/>
    <cellStyle name="SAPBEXaggItemX 5 2 2 4" xfId="7505"/>
    <cellStyle name="SAPBEXaggItemX 5 2 2 5" xfId="7506"/>
    <cellStyle name="SAPBEXaggItemX 5 2 2 6" xfId="7507"/>
    <cellStyle name="SAPBEXaggItemX 5 2 3" xfId="7508"/>
    <cellStyle name="SAPBEXaggItemX 5 2 3 2" xfId="7509"/>
    <cellStyle name="SAPBEXaggItemX 5 2 3 3" xfId="7510"/>
    <cellStyle name="SAPBEXaggItemX 5 2 3 4" xfId="7511"/>
    <cellStyle name="SAPBEXaggItemX 5 2 3 5" xfId="7512"/>
    <cellStyle name="SAPBEXaggItemX 5 2 3 6" xfId="7513"/>
    <cellStyle name="SAPBEXaggItemX 5 2 4" xfId="7514"/>
    <cellStyle name="SAPBEXaggItemX 5 2 5" xfId="7515"/>
    <cellStyle name="SAPBEXaggItemX 5 2 6" xfId="7516"/>
    <cellStyle name="SAPBEXaggItemX 5 2 7" xfId="7517"/>
    <cellStyle name="SAPBEXaggItemX 5 2 8" xfId="7518"/>
    <cellStyle name="SAPBEXaggItemX 5 3" xfId="7519"/>
    <cellStyle name="SAPBEXaggItemX 5 3 2" xfId="7520"/>
    <cellStyle name="SAPBEXaggItemX 5 3 2 2" xfId="7521"/>
    <cellStyle name="SAPBEXaggItemX 5 3 2 3" xfId="7522"/>
    <cellStyle name="SAPBEXaggItemX 5 3 2 4" xfId="7523"/>
    <cellStyle name="SAPBEXaggItemX 5 3 2 5" xfId="7524"/>
    <cellStyle name="SAPBEXaggItemX 5 3 2 6" xfId="7525"/>
    <cellStyle name="SAPBEXaggItemX 5 3 3" xfId="7526"/>
    <cellStyle name="SAPBEXaggItemX 5 3 3 2" xfId="7527"/>
    <cellStyle name="SAPBEXaggItemX 5 3 3 3" xfId="7528"/>
    <cellStyle name="SAPBEXaggItemX 5 3 3 4" xfId="7529"/>
    <cellStyle name="SAPBEXaggItemX 5 3 3 5" xfId="7530"/>
    <cellStyle name="SAPBEXaggItemX 5 3 3 6" xfId="7531"/>
    <cellStyle name="SAPBEXaggItemX 5 3 4" xfId="7532"/>
    <cellStyle name="SAPBEXaggItemX 5 3 5" xfId="7533"/>
    <cellStyle name="SAPBEXaggItemX 5 3 6" xfId="7534"/>
    <cellStyle name="SAPBEXaggItemX 5 3 7" xfId="7535"/>
    <cellStyle name="SAPBEXaggItemX 5 3 8" xfId="7536"/>
    <cellStyle name="SAPBEXaggItemX 5 4" xfId="7537"/>
    <cellStyle name="SAPBEXaggItemX 5 5" xfId="7538"/>
    <cellStyle name="SAPBEXaggItemX 5 6" xfId="7539"/>
    <cellStyle name="SAPBEXaggItemX 5 7" xfId="7540"/>
    <cellStyle name="SAPBEXaggItemX 5 8" xfId="7541"/>
    <cellStyle name="SAPBEXaggItemX 6" xfId="7542"/>
    <cellStyle name="SAPBEXaggItemX 6 2" xfId="7543"/>
    <cellStyle name="SAPBEXaggItemX 6 2 2" xfId="7544"/>
    <cellStyle name="SAPBEXaggItemX 6 2 2 2" xfId="7545"/>
    <cellStyle name="SAPBEXaggItemX 6 2 2 3" xfId="7546"/>
    <cellStyle name="SAPBEXaggItemX 6 2 2 4" xfId="7547"/>
    <cellStyle name="SAPBEXaggItemX 6 2 2 5" xfId="7548"/>
    <cellStyle name="SAPBEXaggItemX 6 2 2 6" xfId="7549"/>
    <cellStyle name="SAPBEXaggItemX 6 2 3" xfId="7550"/>
    <cellStyle name="SAPBEXaggItemX 6 2 3 2" xfId="7551"/>
    <cellStyle name="SAPBEXaggItemX 6 2 3 3" xfId="7552"/>
    <cellStyle name="SAPBEXaggItemX 6 2 3 4" xfId="7553"/>
    <cellStyle name="SAPBEXaggItemX 6 2 3 5" xfId="7554"/>
    <cellStyle name="SAPBEXaggItemX 6 2 3 6" xfId="7555"/>
    <cellStyle name="SAPBEXaggItemX 6 2 4" xfId="7556"/>
    <cellStyle name="SAPBEXaggItemX 6 2 5" xfId="7557"/>
    <cellStyle name="SAPBEXaggItemX 6 2 6" xfId="7558"/>
    <cellStyle name="SAPBEXaggItemX 6 2 7" xfId="7559"/>
    <cellStyle name="SAPBEXaggItemX 6 2 8" xfId="7560"/>
    <cellStyle name="SAPBEXaggItemX 6 3" xfId="7561"/>
    <cellStyle name="SAPBEXaggItemX 6 3 2" xfId="7562"/>
    <cellStyle name="SAPBEXaggItemX 6 3 2 2" xfId="7563"/>
    <cellStyle name="SAPBEXaggItemX 6 3 2 3" xfId="7564"/>
    <cellStyle name="SAPBEXaggItemX 6 3 2 4" xfId="7565"/>
    <cellStyle name="SAPBEXaggItemX 6 3 2 5" xfId="7566"/>
    <cellStyle name="SAPBEXaggItemX 6 3 2 6" xfId="7567"/>
    <cellStyle name="SAPBEXaggItemX 6 3 3" xfId="7568"/>
    <cellStyle name="SAPBEXaggItemX 6 3 3 2" xfId="7569"/>
    <cellStyle name="SAPBEXaggItemX 6 3 3 3" xfId="7570"/>
    <cellStyle name="SAPBEXaggItemX 6 3 3 4" xfId="7571"/>
    <cellStyle name="SAPBEXaggItemX 6 3 3 5" xfId="7572"/>
    <cellStyle name="SAPBEXaggItemX 6 3 3 6" xfId="7573"/>
    <cellStyle name="SAPBEXaggItemX 6 3 4" xfId="7574"/>
    <cellStyle name="SAPBEXaggItemX 6 3 5" xfId="7575"/>
    <cellStyle name="SAPBEXaggItemX 6 3 6" xfId="7576"/>
    <cellStyle name="SAPBEXaggItemX 6 3 7" xfId="7577"/>
    <cellStyle name="SAPBEXaggItemX 6 3 8" xfId="7578"/>
    <cellStyle name="SAPBEXaggItemX 6 4" xfId="7579"/>
    <cellStyle name="SAPBEXaggItemX 6 5" xfId="7580"/>
    <cellStyle name="SAPBEXaggItemX 6 6" xfId="7581"/>
    <cellStyle name="SAPBEXaggItemX 6 7" xfId="7582"/>
    <cellStyle name="SAPBEXaggItemX 6 8" xfId="7583"/>
    <cellStyle name="SAPBEXaggItemX 7" xfId="7584"/>
    <cellStyle name="SAPBEXaggItemX 7 2" xfId="7585"/>
    <cellStyle name="SAPBEXaggItemX 7 2 2" xfId="7586"/>
    <cellStyle name="SAPBEXaggItemX 7 2 2 2" xfId="7587"/>
    <cellStyle name="SAPBEXaggItemX 7 2 2 3" xfId="7588"/>
    <cellStyle name="SAPBEXaggItemX 7 2 2 4" xfId="7589"/>
    <cellStyle name="SAPBEXaggItemX 7 2 2 5" xfId="7590"/>
    <cellStyle name="SAPBEXaggItemX 7 2 2 6" xfId="7591"/>
    <cellStyle name="SAPBEXaggItemX 7 2 3" xfId="7592"/>
    <cellStyle name="SAPBEXaggItemX 7 2 3 2" xfId="7593"/>
    <cellStyle name="SAPBEXaggItemX 7 2 3 3" xfId="7594"/>
    <cellStyle name="SAPBEXaggItemX 7 2 3 4" xfId="7595"/>
    <cellStyle name="SAPBEXaggItemX 7 2 3 5" xfId="7596"/>
    <cellStyle name="SAPBEXaggItemX 7 2 3 6" xfId="7597"/>
    <cellStyle name="SAPBEXaggItemX 7 2 4" xfId="7598"/>
    <cellStyle name="SAPBEXaggItemX 7 2 5" xfId="7599"/>
    <cellStyle name="SAPBEXaggItemX 7 2 6" xfId="7600"/>
    <cellStyle name="SAPBEXaggItemX 7 2 7" xfId="7601"/>
    <cellStyle name="SAPBEXaggItemX 7 2 8" xfId="7602"/>
    <cellStyle name="SAPBEXaggItemX 7 3" xfId="7603"/>
    <cellStyle name="SAPBEXaggItemX 7 3 2" xfId="7604"/>
    <cellStyle name="SAPBEXaggItemX 7 3 2 2" xfId="7605"/>
    <cellStyle name="SAPBEXaggItemX 7 3 2 3" xfId="7606"/>
    <cellStyle name="SAPBEXaggItemX 7 3 2 4" xfId="7607"/>
    <cellStyle name="SAPBEXaggItemX 7 3 2 5" xfId="7608"/>
    <cellStyle name="SAPBEXaggItemX 7 3 2 6" xfId="7609"/>
    <cellStyle name="SAPBEXaggItemX 7 3 3" xfId="7610"/>
    <cellStyle name="SAPBEXaggItemX 7 3 3 2" xfId="7611"/>
    <cellStyle name="SAPBEXaggItemX 7 3 3 3" xfId="7612"/>
    <cellStyle name="SAPBEXaggItemX 7 3 3 4" xfId="7613"/>
    <cellStyle name="SAPBEXaggItemX 7 3 3 5" xfId="7614"/>
    <cellStyle name="SAPBEXaggItemX 7 3 3 6" xfId="7615"/>
    <cellStyle name="SAPBEXaggItemX 7 3 4" xfId="7616"/>
    <cellStyle name="SAPBEXaggItemX 7 3 5" xfId="7617"/>
    <cellStyle name="SAPBEXaggItemX 7 3 6" xfId="7618"/>
    <cellStyle name="SAPBEXaggItemX 7 3 7" xfId="7619"/>
    <cellStyle name="SAPBEXaggItemX 7 3 8" xfId="7620"/>
    <cellStyle name="SAPBEXaggItemX 7 4" xfId="7621"/>
    <cellStyle name="SAPBEXaggItemX 7 5" xfId="7622"/>
    <cellStyle name="SAPBEXaggItemX 7 6" xfId="7623"/>
    <cellStyle name="SAPBEXaggItemX 7 7" xfId="7624"/>
    <cellStyle name="SAPBEXaggItemX 7 8" xfId="7625"/>
    <cellStyle name="SAPBEXaggItemX 8" xfId="7626"/>
    <cellStyle name="SAPBEXaggItemX 8 2" xfId="7627"/>
    <cellStyle name="SAPBEXaggItemX 8 2 2" xfId="7628"/>
    <cellStyle name="SAPBEXaggItemX 8 2 2 2" xfId="7629"/>
    <cellStyle name="SAPBEXaggItemX 8 2 2 3" xfId="7630"/>
    <cellStyle name="SAPBEXaggItemX 8 2 2 4" xfId="7631"/>
    <cellStyle name="SAPBEXaggItemX 8 2 2 5" xfId="7632"/>
    <cellStyle name="SAPBEXaggItemX 8 2 2 6" xfId="7633"/>
    <cellStyle name="SAPBEXaggItemX 8 2 3" xfId="7634"/>
    <cellStyle name="SAPBEXaggItemX 8 2 3 2" xfId="7635"/>
    <cellStyle name="SAPBEXaggItemX 8 2 3 3" xfId="7636"/>
    <cellStyle name="SAPBEXaggItemX 8 2 3 4" xfId="7637"/>
    <cellStyle name="SAPBEXaggItemX 8 2 3 5" xfId="7638"/>
    <cellStyle name="SAPBEXaggItemX 8 2 3 6" xfId="7639"/>
    <cellStyle name="SAPBEXaggItemX 8 2 4" xfId="7640"/>
    <cellStyle name="SAPBEXaggItemX 8 2 5" xfId="7641"/>
    <cellStyle name="SAPBEXaggItemX 8 2 6" xfId="7642"/>
    <cellStyle name="SAPBEXaggItemX 8 2 7" xfId="7643"/>
    <cellStyle name="SAPBEXaggItemX 8 2 8" xfId="7644"/>
    <cellStyle name="SAPBEXaggItemX 8 3" xfId="7645"/>
    <cellStyle name="SAPBEXaggItemX 8 3 2" xfId="7646"/>
    <cellStyle name="SAPBEXaggItemX 8 3 2 2" xfId="7647"/>
    <cellStyle name="SAPBEXaggItemX 8 3 2 3" xfId="7648"/>
    <cellStyle name="SAPBEXaggItemX 8 3 2 4" xfId="7649"/>
    <cellStyle name="SAPBEXaggItemX 8 3 2 5" xfId="7650"/>
    <cellStyle name="SAPBEXaggItemX 8 3 2 6" xfId="7651"/>
    <cellStyle name="SAPBEXaggItemX 8 3 3" xfId="7652"/>
    <cellStyle name="SAPBEXaggItemX 8 3 3 2" xfId="7653"/>
    <cellStyle name="SAPBEXaggItemX 8 3 3 3" xfId="7654"/>
    <cellStyle name="SAPBEXaggItemX 8 3 3 4" xfId="7655"/>
    <cellStyle name="SAPBEXaggItemX 8 3 3 5" xfId="7656"/>
    <cellStyle name="SAPBEXaggItemX 8 3 3 6" xfId="7657"/>
    <cellStyle name="SAPBEXaggItemX 8 3 4" xfId="7658"/>
    <cellStyle name="SAPBEXaggItemX 8 3 5" xfId="7659"/>
    <cellStyle name="SAPBEXaggItemX 8 3 6" xfId="7660"/>
    <cellStyle name="SAPBEXaggItemX 8 3 7" xfId="7661"/>
    <cellStyle name="SAPBEXaggItemX 8 3 8" xfId="7662"/>
    <cellStyle name="SAPBEXaggItemX 8 4" xfId="7663"/>
    <cellStyle name="SAPBEXaggItemX 8 5" xfId="7664"/>
    <cellStyle name="SAPBEXaggItemX 8 6" xfId="7665"/>
    <cellStyle name="SAPBEXaggItemX 8 7" xfId="7666"/>
    <cellStyle name="SAPBEXaggItemX 8 8" xfId="7667"/>
    <cellStyle name="SAPBEXaggItemX 9" xfId="7668"/>
    <cellStyle name="SAPBEXaggItemX 9 2" xfId="7669"/>
    <cellStyle name="SAPBEXaggItemX 9 2 2" xfId="7670"/>
    <cellStyle name="SAPBEXaggItemX 9 2 2 2" xfId="7671"/>
    <cellStyle name="SAPBEXaggItemX 9 2 2 3" xfId="7672"/>
    <cellStyle name="SAPBEXaggItemX 9 2 2 4" xfId="7673"/>
    <cellStyle name="SAPBEXaggItemX 9 2 2 5" xfId="7674"/>
    <cellStyle name="SAPBEXaggItemX 9 2 2 6" xfId="7675"/>
    <cellStyle name="SAPBEXaggItemX 9 2 3" xfId="7676"/>
    <cellStyle name="SAPBEXaggItemX 9 2 3 2" xfId="7677"/>
    <cellStyle name="SAPBEXaggItemX 9 2 3 3" xfId="7678"/>
    <cellStyle name="SAPBEXaggItemX 9 2 3 4" xfId="7679"/>
    <cellStyle name="SAPBEXaggItemX 9 2 3 5" xfId="7680"/>
    <cellStyle name="SAPBEXaggItemX 9 2 3 6" xfId="7681"/>
    <cellStyle name="SAPBEXaggItemX 9 2 4" xfId="7682"/>
    <cellStyle name="SAPBEXaggItemX 9 2 5" xfId="7683"/>
    <cellStyle name="SAPBEXaggItemX 9 2 6" xfId="7684"/>
    <cellStyle name="SAPBEXaggItemX 9 2 7" xfId="7685"/>
    <cellStyle name="SAPBEXaggItemX 9 2 8" xfId="7686"/>
    <cellStyle name="SAPBEXaggItemX 9 3" xfId="7687"/>
    <cellStyle name="SAPBEXaggItemX 9 3 2" xfId="7688"/>
    <cellStyle name="SAPBEXaggItemX 9 3 2 2" xfId="7689"/>
    <cellStyle name="SAPBEXaggItemX 9 3 2 3" xfId="7690"/>
    <cellStyle name="SAPBEXaggItemX 9 3 2 4" xfId="7691"/>
    <cellStyle name="SAPBEXaggItemX 9 3 2 5" xfId="7692"/>
    <cellStyle name="SAPBEXaggItemX 9 3 2 6" xfId="7693"/>
    <cellStyle name="SAPBEXaggItemX 9 3 3" xfId="7694"/>
    <cellStyle name="SAPBEXaggItemX 9 3 3 2" xfId="7695"/>
    <cellStyle name="SAPBEXaggItemX 9 3 3 3" xfId="7696"/>
    <cellStyle name="SAPBEXaggItemX 9 3 3 4" xfId="7697"/>
    <cellStyle name="SAPBEXaggItemX 9 3 3 5" xfId="7698"/>
    <cellStyle name="SAPBEXaggItemX 9 3 3 6" xfId="7699"/>
    <cellStyle name="SAPBEXaggItemX 9 3 4" xfId="7700"/>
    <cellStyle name="SAPBEXaggItemX 9 3 5" xfId="7701"/>
    <cellStyle name="SAPBEXaggItemX 9 3 6" xfId="7702"/>
    <cellStyle name="SAPBEXaggItemX 9 3 7" xfId="7703"/>
    <cellStyle name="SAPBEXaggItemX 9 3 8" xfId="7704"/>
    <cellStyle name="SAPBEXaggItemX 9 4" xfId="7705"/>
    <cellStyle name="SAPBEXaggItemX 9 5" xfId="7706"/>
    <cellStyle name="SAPBEXaggItemX 9 6" xfId="7707"/>
    <cellStyle name="SAPBEXaggItemX 9 7" xfId="7708"/>
    <cellStyle name="SAPBEXaggItemX 9 8" xfId="7709"/>
    <cellStyle name="SAPBEXchaText" xfId="15"/>
    <cellStyle name="SAPBEXchaText 2" xfId="7710"/>
    <cellStyle name="SAPBEXchaText 2 2" xfId="7711"/>
    <cellStyle name="SAPBEXchaText 2 2 2" xfId="7712"/>
    <cellStyle name="SAPBEXchaText 2 2 2 2" xfId="7713"/>
    <cellStyle name="SAPBEXchaText 2 2 2 3" xfId="7714"/>
    <cellStyle name="SAPBEXchaText 2 2 2 4" xfId="7715"/>
    <cellStyle name="SAPBEXchaText 2 2 2 5" xfId="7716"/>
    <cellStyle name="SAPBEXchaText 2 2 2 6" xfId="7717"/>
    <cellStyle name="SAPBEXchaText 2 2 3" xfId="7718"/>
    <cellStyle name="SAPBEXchaText 2 2 3 2" xfId="7719"/>
    <cellStyle name="SAPBEXchaText 2 2 3 3" xfId="7720"/>
    <cellStyle name="SAPBEXchaText 2 2 3 4" xfId="7721"/>
    <cellStyle name="SAPBEXchaText 2 2 3 5" xfId="7722"/>
    <cellStyle name="SAPBEXchaText 2 2 3 6" xfId="7723"/>
    <cellStyle name="SAPBEXchaText 2 2 4" xfId="7724"/>
    <cellStyle name="SAPBEXchaText 2 2 5" xfId="7725"/>
    <cellStyle name="SAPBEXchaText 2 2 6" xfId="7726"/>
    <cellStyle name="SAPBEXchaText 2 2 7" xfId="7727"/>
    <cellStyle name="SAPBEXchaText 2 2 8" xfId="7728"/>
    <cellStyle name="SAPBEXchaText 2 3" xfId="7729"/>
    <cellStyle name="SAPBEXchaText 2 3 2" xfId="7730"/>
    <cellStyle name="SAPBEXchaText 2 3 2 2" xfId="7731"/>
    <cellStyle name="SAPBEXchaText 2 3 2 3" xfId="7732"/>
    <cellStyle name="SAPBEXchaText 2 3 2 4" xfId="7733"/>
    <cellStyle name="SAPBEXchaText 2 3 2 5" xfId="7734"/>
    <cellStyle name="SAPBEXchaText 2 3 2 6" xfId="7735"/>
    <cellStyle name="SAPBEXchaText 2 3 3" xfId="7736"/>
    <cellStyle name="SAPBEXchaText 2 3 3 2" xfId="7737"/>
    <cellStyle name="SAPBEXchaText 2 3 3 3" xfId="7738"/>
    <cellStyle name="SAPBEXchaText 2 3 3 4" xfId="7739"/>
    <cellStyle name="SAPBEXchaText 2 3 3 5" xfId="7740"/>
    <cellStyle name="SAPBEXchaText 2 3 3 6" xfId="7741"/>
    <cellStyle name="SAPBEXchaText 2 3 4" xfId="7742"/>
    <cellStyle name="SAPBEXchaText 2 3 5" xfId="7743"/>
    <cellStyle name="SAPBEXchaText 2 3 6" xfId="7744"/>
    <cellStyle name="SAPBEXchaText 2 3 7" xfId="7745"/>
    <cellStyle name="SAPBEXchaText 2 3 8" xfId="7746"/>
    <cellStyle name="SAPBEXchaText 2 4" xfId="7747"/>
    <cellStyle name="SAPBEXchaText 2 4 2" xfId="7748"/>
    <cellStyle name="SAPBEXchaText 2 4 2 2" xfId="7749"/>
    <cellStyle name="SAPBEXchaText 2 4 2 3" xfId="7750"/>
    <cellStyle name="SAPBEXchaText 2 4 2 4" xfId="7751"/>
    <cellStyle name="SAPBEXchaText 2 4 2 5" xfId="7752"/>
    <cellStyle name="SAPBEXchaText 2 4 2 6" xfId="7753"/>
    <cellStyle name="SAPBEXchaText 2 4 3" xfId="7754"/>
    <cellStyle name="SAPBEXchaText 2 4 4" xfId="7755"/>
    <cellStyle name="SAPBEXchaText 2 4 5" xfId="7756"/>
    <cellStyle name="SAPBEXchaText 2 4 6" xfId="7757"/>
    <cellStyle name="SAPBEXchaText 2 4 7" xfId="7758"/>
    <cellStyle name="SAPBEXchaText 2 5" xfId="7759"/>
    <cellStyle name="SAPBEXchaText 2 6" xfId="7760"/>
    <cellStyle name="SAPBEXchaText 2 7" xfId="7761"/>
    <cellStyle name="SAPBEXchaText 2 8" xfId="7762"/>
    <cellStyle name="SAPBEXchaText 2 9" xfId="7763"/>
    <cellStyle name="SAPBEXchaText_Input PL ana GRD - HCREG" xfId="7764"/>
    <cellStyle name="SAPBEXexcBad" xfId="7765"/>
    <cellStyle name="SAPBEXexcBad7" xfId="16"/>
    <cellStyle name="SAPBEXexcBad7 10" xfId="7766"/>
    <cellStyle name="SAPBEXexcBad7 10 2" xfId="7767"/>
    <cellStyle name="SAPBEXexcBad7 10 2 2" xfId="7768"/>
    <cellStyle name="SAPBEXexcBad7 10 2 2 2" xfId="7769"/>
    <cellStyle name="SAPBEXexcBad7 10 2 2 3" xfId="7770"/>
    <cellStyle name="SAPBEXexcBad7 10 2 2 4" xfId="7771"/>
    <cellStyle name="SAPBEXexcBad7 10 2 2 5" xfId="7772"/>
    <cellStyle name="SAPBEXexcBad7 10 2 2 6" xfId="7773"/>
    <cellStyle name="SAPBEXexcBad7 10 2 3" xfId="7774"/>
    <cellStyle name="SAPBEXexcBad7 10 2 3 2" xfId="7775"/>
    <cellStyle name="SAPBEXexcBad7 10 2 3 3" xfId="7776"/>
    <cellStyle name="SAPBEXexcBad7 10 2 3 4" xfId="7777"/>
    <cellStyle name="SAPBEXexcBad7 10 2 3 5" xfId="7778"/>
    <cellStyle name="SAPBEXexcBad7 10 2 3 6" xfId="7779"/>
    <cellStyle name="SAPBEXexcBad7 10 2 4" xfId="7780"/>
    <cellStyle name="SAPBEXexcBad7 10 2 5" xfId="7781"/>
    <cellStyle name="SAPBEXexcBad7 10 2 6" xfId="7782"/>
    <cellStyle name="SAPBEXexcBad7 10 2 7" xfId="7783"/>
    <cellStyle name="SAPBEXexcBad7 10 2 8" xfId="7784"/>
    <cellStyle name="SAPBEXexcBad7 10 3" xfId="7785"/>
    <cellStyle name="SAPBEXexcBad7 10 3 2" xfId="7786"/>
    <cellStyle name="SAPBEXexcBad7 10 3 2 2" xfId="7787"/>
    <cellStyle name="SAPBEXexcBad7 10 3 2 3" xfId="7788"/>
    <cellStyle name="SAPBEXexcBad7 10 3 2 4" xfId="7789"/>
    <cellStyle name="SAPBEXexcBad7 10 3 2 5" xfId="7790"/>
    <cellStyle name="SAPBEXexcBad7 10 3 2 6" xfId="7791"/>
    <cellStyle name="SAPBEXexcBad7 10 3 3" xfId="7792"/>
    <cellStyle name="SAPBEXexcBad7 10 3 3 2" xfId="7793"/>
    <cellStyle name="SAPBEXexcBad7 10 3 3 3" xfId="7794"/>
    <cellStyle name="SAPBEXexcBad7 10 3 3 4" xfId="7795"/>
    <cellStyle name="SAPBEXexcBad7 10 3 3 5" xfId="7796"/>
    <cellStyle name="SAPBEXexcBad7 10 3 3 6" xfId="7797"/>
    <cellStyle name="SAPBEXexcBad7 10 3 4" xfId="7798"/>
    <cellStyle name="SAPBEXexcBad7 10 3 5" xfId="7799"/>
    <cellStyle name="SAPBEXexcBad7 10 3 6" xfId="7800"/>
    <cellStyle name="SAPBEXexcBad7 10 3 7" xfId="7801"/>
    <cellStyle name="SAPBEXexcBad7 10 3 8" xfId="7802"/>
    <cellStyle name="SAPBEXexcBad7 10 4" xfId="7803"/>
    <cellStyle name="SAPBEXexcBad7 10 5" xfId="7804"/>
    <cellStyle name="SAPBEXexcBad7 10 6" xfId="7805"/>
    <cellStyle name="SAPBEXexcBad7 10 7" xfId="7806"/>
    <cellStyle name="SAPBEXexcBad7 10 8" xfId="7807"/>
    <cellStyle name="SAPBEXexcBad7 11" xfId="7808"/>
    <cellStyle name="SAPBEXexcBad7 11 2" xfId="7809"/>
    <cellStyle name="SAPBEXexcBad7 11 2 2" xfId="7810"/>
    <cellStyle name="SAPBEXexcBad7 11 2 2 2" xfId="7811"/>
    <cellStyle name="SAPBEXexcBad7 11 2 2 3" xfId="7812"/>
    <cellStyle name="SAPBEXexcBad7 11 2 2 4" xfId="7813"/>
    <cellStyle name="SAPBEXexcBad7 11 2 2 5" xfId="7814"/>
    <cellStyle name="SAPBEXexcBad7 11 2 2 6" xfId="7815"/>
    <cellStyle name="SAPBEXexcBad7 11 2 3" xfId="7816"/>
    <cellStyle name="SAPBEXexcBad7 11 2 3 2" xfId="7817"/>
    <cellStyle name="SAPBEXexcBad7 11 2 3 3" xfId="7818"/>
    <cellStyle name="SAPBEXexcBad7 11 2 3 4" xfId="7819"/>
    <cellStyle name="SAPBEXexcBad7 11 2 3 5" xfId="7820"/>
    <cellStyle name="SAPBEXexcBad7 11 2 3 6" xfId="7821"/>
    <cellStyle name="SAPBEXexcBad7 11 2 4" xfId="7822"/>
    <cellStyle name="SAPBEXexcBad7 11 2 5" xfId="7823"/>
    <cellStyle name="SAPBEXexcBad7 11 2 6" xfId="7824"/>
    <cellStyle name="SAPBEXexcBad7 11 2 7" xfId="7825"/>
    <cellStyle name="SAPBEXexcBad7 11 2 8" xfId="7826"/>
    <cellStyle name="SAPBEXexcBad7 11 3" xfId="7827"/>
    <cellStyle name="SAPBEXexcBad7 11 3 2" xfId="7828"/>
    <cellStyle name="SAPBEXexcBad7 11 3 2 2" xfId="7829"/>
    <cellStyle name="SAPBEXexcBad7 11 3 2 3" xfId="7830"/>
    <cellStyle name="SAPBEXexcBad7 11 3 2 4" xfId="7831"/>
    <cellStyle name="SAPBEXexcBad7 11 3 2 5" xfId="7832"/>
    <cellStyle name="SAPBEXexcBad7 11 3 2 6" xfId="7833"/>
    <cellStyle name="SAPBEXexcBad7 11 3 3" xfId="7834"/>
    <cellStyle name="SAPBEXexcBad7 11 3 3 2" xfId="7835"/>
    <cellStyle name="SAPBEXexcBad7 11 3 3 3" xfId="7836"/>
    <cellStyle name="SAPBEXexcBad7 11 3 3 4" xfId="7837"/>
    <cellStyle name="SAPBEXexcBad7 11 3 3 5" xfId="7838"/>
    <cellStyle name="SAPBEXexcBad7 11 3 3 6" xfId="7839"/>
    <cellStyle name="SAPBEXexcBad7 11 3 4" xfId="7840"/>
    <cellStyle name="SAPBEXexcBad7 11 3 5" xfId="7841"/>
    <cellStyle name="SAPBEXexcBad7 11 3 6" xfId="7842"/>
    <cellStyle name="SAPBEXexcBad7 11 3 7" xfId="7843"/>
    <cellStyle name="SAPBEXexcBad7 11 3 8" xfId="7844"/>
    <cellStyle name="SAPBEXexcBad7 11 4" xfId="7845"/>
    <cellStyle name="SAPBEXexcBad7 11 5" xfId="7846"/>
    <cellStyle name="SAPBEXexcBad7 11 6" xfId="7847"/>
    <cellStyle name="SAPBEXexcBad7 11 7" xfId="7848"/>
    <cellStyle name="SAPBEXexcBad7 11 8" xfId="7849"/>
    <cellStyle name="SAPBEXexcBad7 12" xfId="7850"/>
    <cellStyle name="SAPBEXexcBad7 12 2" xfId="7851"/>
    <cellStyle name="SAPBEXexcBad7 12 2 2" xfId="7852"/>
    <cellStyle name="SAPBEXexcBad7 12 2 2 2" xfId="7853"/>
    <cellStyle name="SAPBEXexcBad7 12 2 2 3" xfId="7854"/>
    <cellStyle name="SAPBEXexcBad7 12 2 2 4" xfId="7855"/>
    <cellStyle name="SAPBEXexcBad7 12 2 2 5" xfId="7856"/>
    <cellStyle name="SAPBEXexcBad7 12 2 2 6" xfId="7857"/>
    <cellStyle name="SAPBEXexcBad7 12 2 3" xfId="7858"/>
    <cellStyle name="SAPBEXexcBad7 12 2 3 2" xfId="7859"/>
    <cellStyle name="SAPBEXexcBad7 12 2 3 3" xfId="7860"/>
    <cellStyle name="SAPBEXexcBad7 12 2 3 4" xfId="7861"/>
    <cellStyle name="SAPBEXexcBad7 12 2 3 5" xfId="7862"/>
    <cellStyle name="SAPBEXexcBad7 12 2 3 6" xfId="7863"/>
    <cellStyle name="SAPBEXexcBad7 12 2 4" xfId="7864"/>
    <cellStyle name="SAPBEXexcBad7 12 2 5" xfId="7865"/>
    <cellStyle name="SAPBEXexcBad7 12 2 6" xfId="7866"/>
    <cellStyle name="SAPBEXexcBad7 12 2 7" xfId="7867"/>
    <cellStyle name="SAPBEXexcBad7 12 2 8" xfId="7868"/>
    <cellStyle name="SAPBEXexcBad7 12 3" xfId="7869"/>
    <cellStyle name="SAPBEXexcBad7 12 3 2" xfId="7870"/>
    <cellStyle name="SAPBEXexcBad7 12 3 2 2" xfId="7871"/>
    <cellStyle name="SAPBEXexcBad7 12 3 2 3" xfId="7872"/>
    <cellStyle name="SAPBEXexcBad7 12 3 2 4" xfId="7873"/>
    <cellStyle name="SAPBEXexcBad7 12 3 2 5" xfId="7874"/>
    <cellStyle name="SAPBEXexcBad7 12 3 2 6" xfId="7875"/>
    <cellStyle name="SAPBEXexcBad7 12 3 3" xfId="7876"/>
    <cellStyle name="SAPBEXexcBad7 12 3 3 2" xfId="7877"/>
    <cellStyle name="SAPBEXexcBad7 12 3 3 3" xfId="7878"/>
    <cellStyle name="SAPBEXexcBad7 12 3 3 4" xfId="7879"/>
    <cellStyle name="SAPBEXexcBad7 12 3 3 5" xfId="7880"/>
    <cellStyle name="SAPBEXexcBad7 12 3 3 6" xfId="7881"/>
    <cellStyle name="SAPBEXexcBad7 12 3 4" xfId="7882"/>
    <cellStyle name="SAPBEXexcBad7 12 3 5" xfId="7883"/>
    <cellStyle name="SAPBEXexcBad7 12 3 6" xfId="7884"/>
    <cellStyle name="SAPBEXexcBad7 12 3 7" xfId="7885"/>
    <cellStyle name="SAPBEXexcBad7 12 3 8" xfId="7886"/>
    <cellStyle name="SAPBEXexcBad7 12 4" xfId="7887"/>
    <cellStyle name="SAPBEXexcBad7 12 5" xfId="7888"/>
    <cellStyle name="SAPBEXexcBad7 12 6" xfId="7889"/>
    <cellStyle name="SAPBEXexcBad7 12 7" xfId="7890"/>
    <cellStyle name="SAPBEXexcBad7 12 8" xfId="7891"/>
    <cellStyle name="SAPBEXexcBad7 13" xfId="7892"/>
    <cellStyle name="SAPBEXexcBad7 13 2" xfId="7893"/>
    <cellStyle name="SAPBEXexcBad7 13 2 2" xfId="7894"/>
    <cellStyle name="SAPBEXexcBad7 13 2 2 2" xfId="7895"/>
    <cellStyle name="SAPBEXexcBad7 13 2 2 3" xfId="7896"/>
    <cellStyle name="SAPBEXexcBad7 13 2 2 4" xfId="7897"/>
    <cellStyle name="SAPBEXexcBad7 13 2 2 5" xfId="7898"/>
    <cellStyle name="SAPBEXexcBad7 13 2 2 6" xfId="7899"/>
    <cellStyle name="SAPBEXexcBad7 13 2 3" xfId="7900"/>
    <cellStyle name="SAPBEXexcBad7 13 2 3 2" xfId="7901"/>
    <cellStyle name="SAPBEXexcBad7 13 2 3 3" xfId="7902"/>
    <cellStyle name="SAPBEXexcBad7 13 2 3 4" xfId="7903"/>
    <cellStyle name="SAPBEXexcBad7 13 2 3 5" xfId="7904"/>
    <cellStyle name="SAPBEXexcBad7 13 2 3 6" xfId="7905"/>
    <cellStyle name="SAPBEXexcBad7 13 2 4" xfId="7906"/>
    <cellStyle name="SAPBEXexcBad7 13 2 5" xfId="7907"/>
    <cellStyle name="SAPBEXexcBad7 13 2 6" xfId="7908"/>
    <cellStyle name="SAPBEXexcBad7 13 2 7" xfId="7909"/>
    <cellStyle name="SAPBEXexcBad7 13 2 8" xfId="7910"/>
    <cellStyle name="SAPBEXexcBad7 13 3" xfId="7911"/>
    <cellStyle name="SAPBEXexcBad7 13 3 2" xfId="7912"/>
    <cellStyle name="SAPBEXexcBad7 13 3 2 2" xfId="7913"/>
    <cellStyle name="SAPBEXexcBad7 13 3 2 3" xfId="7914"/>
    <cellStyle name="SAPBEXexcBad7 13 3 2 4" xfId="7915"/>
    <cellStyle name="SAPBEXexcBad7 13 3 2 5" xfId="7916"/>
    <cellStyle name="SAPBEXexcBad7 13 3 2 6" xfId="7917"/>
    <cellStyle name="SAPBEXexcBad7 13 3 3" xfId="7918"/>
    <cellStyle name="SAPBEXexcBad7 13 3 3 2" xfId="7919"/>
    <cellStyle name="SAPBEXexcBad7 13 3 3 3" xfId="7920"/>
    <cellStyle name="SAPBEXexcBad7 13 3 3 4" xfId="7921"/>
    <cellStyle name="SAPBEXexcBad7 13 3 3 5" xfId="7922"/>
    <cellStyle name="SAPBEXexcBad7 13 3 3 6" xfId="7923"/>
    <cellStyle name="SAPBEXexcBad7 13 3 4" xfId="7924"/>
    <cellStyle name="SAPBEXexcBad7 13 3 5" xfId="7925"/>
    <cellStyle name="SAPBEXexcBad7 13 3 6" xfId="7926"/>
    <cellStyle name="SAPBEXexcBad7 13 3 7" xfId="7927"/>
    <cellStyle name="SAPBEXexcBad7 13 3 8" xfId="7928"/>
    <cellStyle name="SAPBEXexcBad7 13 4" xfId="7929"/>
    <cellStyle name="SAPBEXexcBad7 13 5" xfId="7930"/>
    <cellStyle name="SAPBEXexcBad7 13 6" xfId="7931"/>
    <cellStyle name="SAPBEXexcBad7 13 7" xfId="7932"/>
    <cellStyle name="SAPBEXexcBad7 13 8" xfId="7933"/>
    <cellStyle name="SAPBEXexcBad7 14" xfId="7934"/>
    <cellStyle name="SAPBEXexcBad7 14 2" xfId="7935"/>
    <cellStyle name="SAPBEXexcBad7 14 2 2" xfId="7936"/>
    <cellStyle name="SAPBEXexcBad7 14 2 2 2" xfId="7937"/>
    <cellStyle name="SAPBEXexcBad7 14 2 2 3" xfId="7938"/>
    <cellStyle name="SAPBEXexcBad7 14 2 2 4" xfId="7939"/>
    <cellStyle name="SAPBEXexcBad7 14 2 2 5" xfId="7940"/>
    <cellStyle name="SAPBEXexcBad7 14 2 2 6" xfId="7941"/>
    <cellStyle name="SAPBEXexcBad7 14 2 3" xfId="7942"/>
    <cellStyle name="SAPBEXexcBad7 14 2 3 2" xfId="7943"/>
    <cellStyle name="SAPBEXexcBad7 14 2 3 3" xfId="7944"/>
    <cellStyle name="SAPBEXexcBad7 14 2 3 4" xfId="7945"/>
    <cellStyle name="SAPBEXexcBad7 14 2 3 5" xfId="7946"/>
    <cellStyle name="SAPBEXexcBad7 14 2 3 6" xfId="7947"/>
    <cellStyle name="SAPBEXexcBad7 14 2 4" xfId="7948"/>
    <cellStyle name="SAPBEXexcBad7 14 2 5" xfId="7949"/>
    <cellStyle name="SAPBEXexcBad7 14 2 6" xfId="7950"/>
    <cellStyle name="SAPBEXexcBad7 14 2 7" xfId="7951"/>
    <cellStyle name="SAPBEXexcBad7 14 2 8" xfId="7952"/>
    <cellStyle name="SAPBEXexcBad7 14 3" xfId="7953"/>
    <cellStyle name="SAPBEXexcBad7 14 3 2" xfId="7954"/>
    <cellStyle name="SAPBEXexcBad7 14 3 2 2" xfId="7955"/>
    <cellStyle name="SAPBEXexcBad7 14 3 2 3" xfId="7956"/>
    <cellStyle name="SAPBEXexcBad7 14 3 2 4" xfId="7957"/>
    <cellStyle name="SAPBEXexcBad7 14 3 2 5" xfId="7958"/>
    <cellStyle name="SAPBEXexcBad7 14 3 2 6" xfId="7959"/>
    <cellStyle name="SAPBEXexcBad7 14 3 3" xfId="7960"/>
    <cellStyle name="SAPBEXexcBad7 14 3 3 2" xfId="7961"/>
    <cellStyle name="SAPBEXexcBad7 14 3 3 3" xfId="7962"/>
    <cellStyle name="SAPBEXexcBad7 14 3 3 4" xfId="7963"/>
    <cellStyle name="SAPBEXexcBad7 14 3 3 5" xfId="7964"/>
    <cellStyle name="SAPBEXexcBad7 14 3 3 6" xfId="7965"/>
    <cellStyle name="SAPBEXexcBad7 14 3 4" xfId="7966"/>
    <cellStyle name="SAPBEXexcBad7 14 3 5" xfId="7967"/>
    <cellStyle name="SAPBEXexcBad7 14 3 6" xfId="7968"/>
    <cellStyle name="SAPBEXexcBad7 14 3 7" xfId="7969"/>
    <cellStyle name="SAPBEXexcBad7 14 3 8" xfId="7970"/>
    <cellStyle name="SAPBEXexcBad7 14 4" xfId="7971"/>
    <cellStyle name="SAPBEXexcBad7 14 5" xfId="7972"/>
    <cellStyle name="SAPBEXexcBad7 14 6" xfId="7973"/>
    <cellStyle name="SAPBEXexcBad7 14 7" xfId="7974"/>
    <cellStyle name="SAPBEXexcBad7 14 8" xfId="7975"/>
    <cellStyle name="SAPBEXexcBad7 15" xfId="7976"/>
    <cellStyle name="SAPBEXexcBad7 15 2" xfId="7977"/>
    <cellStyle name="SAPBEXexcBad7 15 2 2" xfId="7978"/>
    <cellStyle name="SAPBEXexcBad7 15 2 2 2" xfId="7979"/>
    <cellStyle name="SAPBEXexcBad7 15 2 2 3" xfId="7980"/>
    <cellStyle name="SAPBEXexcBad7 15 2 2 4" xfId="7981"/>
    <cellStyle name="SAPBEXexcBad7 15 2 2 5" xfId="7982"/>
    <cellStyle name="SAPBEXexcBad7 15 2 2 6" xfId="7983"/>
    <cellStyle name="SAPBEXexcBad7 15 2 3" xfId="7984"/>
    <cellStyle name="SAPBEXexcBad7 15 2 3 2" xfId="7985"/>
    <cellStyle name="SAPBEXexcBad7 15 2 3 3" xfId="7986"/>
    <cellStyle name="SAPBEXexcBad7 15 2 3 4" xfId="7987"/>
    <cellStyle name="SAPBEXexcBad7 15 2 3 5" xfId="7988"/>
    <cellStyle name="SAPBEXexcBad7 15 2 3 6" xfId="7989"/>
    <cellStyle name="SAPBEXexcBad7 15 2 4" xfId="7990"/>
    <cellStyle name="SAPBEXexcBad7 15 2 5" xfId="7991"/>
    <cellStyle name="SAPBEXexcBad7 15 2 6" xfId="7992"/>
    <cellStyle name="SAPBEXexcBad7 15 2 7" xfId="7993"/>
    <cellStyle name="SAPBEXexcBad7 15 2 8" xfId="7994"/>
    <cellStyle name="SAPBEXexcBad7 15 3" xfId="7995"/>
    <cellStyle name="SAPBEXexcBad7 15 3 2" xfId="7996"/>
    <cellStyle name="SAPBEXexcBad7 15 3 2 2" xfId="7997"/>
    <cellStyle name="SAPBEXexcBad7 15 3 2 3" xfId="7998"/>
    <cellStyle name="SAPBEXexcBad7 15 3 2 4" xfId="7999"/>
    <cellStyle name="SAPBEXexcBad7 15 3 2 5" xfId="8000"/>
    <cellStyle name="SAPBEXexcBad7 15 3 2 6" xfId="8001"/>
    <cellStyle name="SAPBEXexcBad7 15 3 3" xfId="8002"/>
    <cellStyle name="SAPBEXexcBad7 15 3 3 2" xfId="8003"/>
    <cellStyle name="SAPBEXexcBad7 15 3 3 3" xfId="8004"/>
    <cellStyle name="SAPBEXexcBad7 15 3 3 4" xfId="8005"/>
    <cellStyle name="SAPBEXexcBad7 15 3 3 5" xfId="8006"/>
    <cellStyle name="SAPBEXexcBad7 15 3 3 6" xfId="8007"/>
    <cellStyle name="SAPBEXexcBad7 15 3 4" xfId="8008"/>
    <cellStyle name="SAPBEXexcBad7 15 3 5" xfId="8009"/>
    <cellStyle name="SAPBEXexcBad7 15 3 6" xfId="8010"/>
    <cellStyle name="SAPBEXexcBad7 15 3 7" xfId="8011"/>
    <cellStyle name="SAPBEXexcBad7 15 3 8" xfId="8012"/>
    <cellStyle name="SAPBEXexcBad7 15 4" xfId="8013"/>
    <cellStyle name="SAPBEXexcBad7 15 5" xfId="8014"/>
    <cellStyle name="SAPBEXexcBad7 15 6" xfId="8015"/>
    <cellStyle name="SAPBEXexcBad7 15 7" xfId="8016"/>
    <cellStyle name="SAPBEXexcBad7 15 8" xfId="8017"/>
    <cellStyle name="SAPBEXexcBad7 16" xfId="8018"/>
    <cellStyle name="SAPBEXexcBad7 16 2" xfId="8019"/>
    <cellStyle name="SAPBEXexcBad7 16 2 2" xfId="8020"/>
    <cellStyle name="SAPBEXexcBad7 16 2 2 2" xfId="8021"/>
    <cellStyle name="SAPBEXexcBad7 16 2 2 3" xfId="8022"/>
    <cellStyle name="SAPBEXexcBad7 16 2 2 4" xfId="8023"/>
    <cellStyle name="SAPBEXexcBad7 16 2 2 5" xfId="8024"/>
    <cellStyle name="SAPBEXexcBad7 16 2 2 6" xfId="8025"/>
    <cellStyle name="SAPBEXexcBad7 16 2 3" xfId="8026"/>
    <cellStyle name="SAPBEXexcBad7 16 2 3 2" xfId="8027"/>
    <cellStyle name="SAPBEXexcBad7 16 2 3 3" xfId="8028"/>
    <cellStyle name="SAPBEXexcBad7 16 2 3 4" xfId="8029"/>
    <cellStyle name="SAPBEXexcBad7 16 2 3 5" xfId="8030"/>
    <cellStyle name="SAPBEXexcBad7 16 2 3 6" xfId="8031"/>
    <cellStyle name="SAPBEXexcBad7 16 2 4" xfId="8032"/>
    <cellStyle name="SAPBEXexcBad7 16 2 5" xfId="8033"/>
    <cellStyle name="SAPBEXexcBad7 16 2 6" xfId="8034"/>
    <cellStyle name="SAPBEXexcBad7 16 2 7" xfId="8035"/>
    <cellStyle name="SAPBEXexcBad7 16 2 8" xfId="8036"/>
    <cellStyle name="SAPBEXexcBad7 16 3" xfId="8037"/>
    <cellStyle name="SAPBEXexcBad7 16 3 2" xfId="8038"/>
    <cellStyle name="SAPBEXexcBad7 16 3 2 2" xfId="8039"/>
    <cellStyle name="SAPBEXexcBad7 16 3 2 3" xfId="8040"/>
    <cellStyle name="SAPBEXexcBad7 16 3 2 4" xfId="8041"/>
    <cellStyle name="SAPBEXexcBad7 16 3 2 5" xfId="8042"/>
    <cellStyle name="SAPBEXexcBad7 16 3 2 6" xfId="8043"/>
    <cellStyle name="SAPBEXexcBad7 16 3 3" xfId="8044"/>
    <cellStyle name="SAPBEXexcBad7 16 3 3 2" xfId="8045"/>
    <cellStyle name="SAPBEXexcBad7 16 3 3 3" xfId="8046"/>
    <cellStyle name="SAPBEXexcBad7 16 3 3 4" xfId="8047"/>
    <cellStyle name="SAPBEXexcBad7 16 3 3 5" xfId="8048"/>
    <cellStyle name="SAPBEXexcBad7 16 3 3 6" xfId="8049"/>
    <cellStyle name="SAPBEXexcBad7 16 3 4" xfId="8050"/>
    <cellStyle name="SAPBEXexcBad7 16 3 5" xfId="8051"/>
    <cellStyle name="SAPBEXexcBad7 16 3 6" xfId="8052"/>
    <cellStyle name="SAPBEXexcBad7 16 3 7" xfId="8053"/>
    <cellStyle name="SAPBEXexcBad7 16 3 8" xfId="8054"/>
    <cellStyle name="SAPBEXexcBad7 16 4" xfId="8055"/>
    <cellStyle name="SAPBEXexcBad7 16 5" xfId="8056"/>
    <cellStyle name="SAPBEXexcBad7 16 6" xfId="8057"/>
    <cellStyle name="SAPBEXexcBad7 16 7" xfId="8058"/>
    <cellStyle name="SAPBEXexcBad7 16 8" xfId="8059"/>
    <cellStyle name="SAPBEXexcBad7 17" xfId="8060"/>
    <cellStyle name="SAPBEXexcBad7 17 2" xfId="8061"/>
    <cellStyle name="SAPBEXexcBad7 17 2 2" xfId="8062"/>
    <cellStyle name="SAPBEXexcBad7 17 2 2 2" xfId="8063"/>
    <cellStyle name="SAPBEXexcBad7 17 2 2 3" xfId="8064"/>
    <cellStyle name="SAPBEXexcBad7 17 2 2 4" xfId="8065"/>
    <cellStyle name="SAPBEXexcBad7 17 2 2 5" xfId="8066"/>
    <cellStyle name="SAPBEXexcBad7 17 2 2 6" xfId="8067"/>
    <cellStyle name="SAPBEXexcBad7 17 2 3" xfId="8068"/>
    <cellStyle name="SAPBEXexcBad7 17 2 3 2" xfId="8069"/>
    <cellStyle name="SAPBEXexcBad7 17 2 3 3" xfId="8070"/>
    <cellStyle name="SAPBEXexcBad7 17 2 3 4" xfId="8071"/>
    <cellStyle name="SAPBEXexcBad7 17 2 3 5" xfId="8072"/>
    <cellStyle name="SAPBEXexcBad7 17 2 3 6" xfId="8073"/>
    <cellStyle name="SAPBEXexcBad7 17 2 4" xfId="8074"/>
    <cellStyle name="SAPBEXexcBad7 17 2 5" xfId="8075"/>
    <cellStyle name="SAPBEXexcBad7 17 2 6" xfId="8076"/>
    <cellStyle name="SAPBEXexcBad7 17 2 7" xfId="8077"/>
    <cellStyle name="SAPBEXexcBad7 17 2 8" xfId="8078"/>
    <cellStyle name="SAPBEXexcBad7 17 3" xfId="8079"/>
    <cellStyle name="SAPBEXexcBad7 17 3 2" xfId="8080"/>
    <cellStyle name="SAPBEXexcBad7 17 3 2 2" xfId="8081"/>
    <cellStyle name="SAPBEXexcBad7 17 3 2 3" xfId="8082"/>
    <cellStyle name="SAPBEXexcBad7 17 3 2 4" xfId="8083"/>
    <cellStyle name="SAPBEXexcBad7 17 3 2 5" xfId="8084"/>
    <cellStyle name="SAPBEXexcBad7 17 3 2 6" xfId="8085"/>
    <cellStyle name="SAPBEXexcBad7 17 3 3" xfId="8086"/>
    <cellStyle name="SAPBEXexcBad7 17 3 3 2" xfId="8087"/>
    <cellStyle name="SAPBEXexcBad7 17 3 3 3" xfId="8088"/>
    <cellStyle name="SAPBEXexcBad7 17 3 3 4" xfId="8089"/>
    <cellStyle name="SAPBEXexcBad7 17 3 3 5" xfId="8090"/>
    <cellStyle name="SAPBEXexcBad7 17 3 3 6" xfId="8091"/>
    <cellStyle name="SAPBEXexcBad7 17 3 4" xfId="8092"/>
    <cellStyle name="SAPBEXexcBad7 17 3 5" xfId="8093"/>
    <cellStyle name="SAPBEXexcBad7 17 3 6" xfId="8094"/>
    <cellStyle name="SAPBEXexcBad7 17 3 7" xfId="8095"/>
    <cellStyle name="SAPBEXexcBad7 17 3 8" xfId="8096"/>
    <cellStyle name="SAPBEXexcBad7 17 4" xfId="8097"/>
    <cellStyle name="SAPBEXexcBad7 17 5" xfId="8098"/>
    <cellStyle name="SAPBEXexcBad7 17 6" xfId="8099"/>
    <cellStyle name="SAPBEXexcBad7 17 7" xfId="8100"/>
    <cellStyle name="SAPBEXexcBad7 17 8" xfId="8101"/>
    <cellStyle name="SAPBEXexcBad7 18" xfId="8102"/>
    <cellStyle name="SAPBEXexcBad7 18 2" xfId="8103"/>
    <cellStyle name="SAPBEXexcBad7 18 2 2" xfId="8104"/>
    <cellStyle name="SAPBEXexcBad7 18 2 2 2" xfId="8105"/>
    <cellStyle name="SAPBEXexcBad7 18 2 2 3" xfId="8106"/>
    <cellStyle name="SAPBEXexcBad7 18 2 2 4" xfId="8107"/>
    <cellStyle name="SAPBEXexcBad7 18 2 2 5" xfId="8108"/>
    <cellStyle name="SAPBEXexcBad7 18 2 2 6" xfId="8109"/>
    <cellStyle name="SAPBEXexcBad7 18 2 3" xfId="8110"/>
    <cellStyle name="SAPBEXexcBad7 18 2 3 2" xfId="8111"/>
    <cellStyle name="SAPBEXexcBad7 18 2 3 3" xfId="8112"/>
    <cellStyle name="SAPBEXexcBad7 18 2 3 4" xfId="8113"/>
    <cellStyle name="SAPBEXexcBad7 18 2 3 5" xfId="8114"/>
    <cellStyle name="SAPBEXexcBad7 18 2 3 6" xfId="8115"/>
    <cellStyle name="SAPBEXexcBad7 18 2 4" xfId="8116"/>
    <cellStyle name="SAPBEXexcBad7 18 2 5" xfId="8117"/>
    <cellStyle name="SAPBEXexcBad7 18 2 6" xfId="8118"/>
    <cellStyle name="SAPBEXexcBad7 18 2 7" xfId="8119"/>
    <cellStyle name="SAPBEXexcBad7 18 2 8" xfId="8120"/>
    <cellStyle name="SAPBEXexcBad7 18 3" xfId="8121"/>
    <cellStyle name="SAPBEXexcBad7 18 3 2" xfId="8122"/>
    <cellStyle name="SAPBEXexcBad7 18 3 2 2" xfId="8123"/>
    <cellStyle name="SAPBEXexcBad7 18 3 2 3" xfId="8124"/>
    <cellStyle name="SAPBEXexcBad7 18 3 2 4" xfId="8125"/>
    <cellStyle name="SAPBEXexcBad7 18 3 2 5" xfId="8126"/>
    <cellStyle name="SAPBEXexcBad7 18 3 2 6" xfId="8127"/>
    <cellStyle name="SAPBEXexcBad7 18 3 3" xfId="8128"/>
    <cellStyle name="SAPBEXexcBad7 18 3 3 2" xfId="8129"/>
    <cellStyle name="SAPBEXexcBad7 18 3 3 3" xfId="8130"/>
    <cellStyle name="SAPBEXexcBad7 18 3 3 4" xfId="8131"/>
    <cellStyle name="SAPBEXexcBad7 18 3 3 5" xfId="8132"/>
    <cellStyle name="SAPBEXexcBad7 18 3 3 6" xfId="8133"/>
    <cellStyle name="SAPBEXexcBad7 18 3 4" xfId="8134"/>
    <cellStyle name="SAPBEXexcBad7 18 3 5" xfId="8135"/>
    <cellStyle name="SAPBEXexcBad7 18 3 6" xfId="8136"/>
    <cellStyle name="SAPBEXexcBad7 18 3 7" xfId="8137"/>
    <cellStyle name="SAPBEXexcBad7 18 3 8" xfId="8138"/>
    <cellStyle name="SAPBEXexcBad7 18 4" xfId="8139"/>
    <cellStyle name="SAPBEXexcBad7 18 5" xfId="8140"/>
    <cellStyle name="SAPBEXexcBad7 18 6" xfId="8141"/>
    <cellStyle name="SAPBEXexcBad7 18 7" xfId="8142"/>
    <cellStyle name="SAPBEXexcBad7 18 8" xfId="8143"/>
    <cellStyle name="SAPBEXexcBad7 19" xfId="8144"/>
    <cellStyle name="SAPBEXexcBad7 19 2" xfId="8145"/>
    <cellStyle name="SAPBEXexcBad7 19 2 2" xfId="8146"/>
    <cellStyle name="SAPBEXexcBad7 19 2 2 2" xfId="8147"/>
    <cellStyle name="SAPBEXexcBad7 19 2 2 3" xfId="8148"/>
    <cellStyle name="SAPBEXexcBad7 19 2 2 4" xfId="8149"/>
    <cellStyle name="SAPBEXexcBad7 19 2 2 5" xfId="8150"/>
    <cellStyle name="SAPBEXexcBad7 19 2 2 6" xfId="8151"/>
    <cellStyle name="SAPBEXexcBad7 19 2 3" xfId="8152"/>
    <cellStyle name="SAPBEXexcBad7 19 2 3 2" xfId="8153"/>
    <cellStyle name="SAPBEXexcBad7 19 2 3 3" xfId="8154"/>
    <cellStyle name="SAPBEXexcBad7 19 2 3 4" xfId="8155"/>
    <cellStyle name="SAPBEXexcBad7 19 2 3 5" xfId="8156"/>
    <cellStyle name="SAPBEXexcBad7 19 2 3 6" xfId="8157"/>
    <cellStyle name="SAPBEXexcBad7 19 2 4" xfId="8158"/>
    <cellStyle name="SAPBEXexcBad7 19 2 5" xfId="8159"/>
    <cellStyle name="SAPBEXexcBad7 19 2 6" xfId="8160"/>
    <cellStyle name="SAPBEXexcBad7 19 2 7" xfId="8161"/>
    <cellStyle name="SAPBEXexcBad7 19 2 8" xfId="8162"/>
    <cellStyle name="SAPBEXexcBad7 19 3" xfId="8163"/>
    <cellStyle name="SAPBEXexcBad7 19 3 2" xfId="8164"/>
    <cellStyle name="SAPBEXexcBad7 19 3 2 2" xfId="8165"/>
    <cellStyle name="SAPBEXexcBad7 19 3 2 3" xfId="8166"/>
    <cellStyle name="SAPBEXexcBad7 19 3 2 4" xfId="8167"/>
    <cellStyle name="SAPBEXexcBad7 19 3 2 5" xfId="8168"/>
    <cellStyle name="SAPBEXexcBad7 19 3 2 6" xfId="8169"/>
    <cellStyle name="SAPBEXexcBad7 19 3 3" xfId="8170"/>
    <cellStyle name="SAPBEXexcBad7 19 3 3 2" xfId="8171"/>
    <cellStyle name="SAPBEXexcBad7 19 3 3 3" xfId="8172"/>
    <cellStyle name="SAPBEXexcBad7 19 3 3 4" xfId="8173"/>
    <cellStyle name="SAPBEXexcBad7 19 3 3 5" xfId="8174"/>
    <cellStyle name="SAPBEXexcBad7 19 3 3 6" xfId="8175"/>
    <cellStyle name="SAPBEXexcBad7 19 3 4" xfId="8176"/>
    <cellStyle name="SAPBEXexcBad7 19 3 5" xfId="8177"/>
    <cellStyle name="SAPBEXexcBad7 19 3 6" xfId="8178"/>
    <cellStyle name="SAPBEXexcBad7 19 3 7" xfId="8179"/>
    <cellStyle name="SAPBEXexcBad7 19 3 8" xfId="8180"/>
    <cellStyle name="SAPBEXexcBad7 19 4" xfId="8181"/>
    <cellStyle name="SAPBEXexcBad7 19 5" xfId="8182"/>
    <cellStyle name="SAPBEXexcBad7 19 6" xfId="8183"/>
    <cellStyle name="SAPBEXexcBad7 19 7" xfId="8184"/>
    <cellStyle name="SAPBEXexcBad7 19 8" xfId="8185"/>
    <cellStyle name="SAPBEXexcBad7 2" xfId="8186"/>
    <cellStyle name="SAPBEXexcBad7 2 2" xfId="8187"/>
    <cellStyle name="SAPBEXexcBad7 2 2 2" xfId="8188"/>
    <cellStyle name="SAPBEXexcBad7 2 2 2 2" xfId="8189"/>
    <cellStyle name="SAPBEXexcBad7 2 2 2 3" xfId="8190"/>
    <cellStyle name="SAPBEXexcBad7 2 2 2 4" xfId="8191"/>
    <cellStyle name="SAPBEXexcBad7 2 2 2 5" xfId="8192"/>
    <cellStyle name="SAPBEXexcBad7 2 2 2 6" xfId="8193"/>
    <cellStyle name="SAPBEXexcBad7 2 2 3" xfId="8194"/>
    <cellStyle name="SAPBEXexcBad7 2 2 3 2" xfId="8195"/>
    <cellStyle name="SAPBEXexcBad7 2 2 3 3" xfId="8196"/>
    <cellStyle name="SAPBEXexcBad7 2 2 3 4" xfId="8197"/>
    <cellStyle name="SAPBEXexcBad7 2 2 3 5" xfId="8198"/>
    <cellStyle name="SAPBEXexcBad7 2 2 3 6" xfId="8199"/>
    <cellStyle name="SAPBEXexcBad7 2 2 4" xfId="8200"/>
    <cellStyle name="SAPBEXexcBad7 2 2 5" xfId="8201"/>
    <cellStyle name="SAPBEXexcBad7 2 2 6" xfId="8202"/>
    <cellStyle name="SAPBEXexcBad7 2 2 7" xfId="8203"/>
    <cellStyle name="SAPBEXexcBad7 2 2 8" xfId="8204"/>
    <cellStyle name="SAPBEXexcBad7 2 3" xfId="8205"/>
    <cellStyle name="SAPBEXexcBad7 2 3 2" xfId="8206"/>
    <cellStyle name="SAPBEXexcBad7 2 3 2 2" xfId="8207"/>
    <cellStyle name="SAPBEXexcBad7 2 3 2 3" xfId="8208"/>
    <cellStyle name="SAPBEXexcBad7 2 3 2 4" xfId="8209"/>
    <cellStyle name="SAPBEXexcBad7 2 3 2 5" xfId="8210"/>
    <cellStyle name="SAPBEXexcBad7 2 3 2 6" xfId="8211"/>
    <cellStyle name="SAPBEXexcBad7 2 3 3" xfId="8212"/>
    <cellStyle name="SAPBEXexcBad7 2 3 3 2" xfId="8213"/>
    <cellStyle name="SAPBEXexcBad7 2 3 3 3" xfId="8214"/>
    <cellStyle name="SAPBEXexcBad7 2 3 3 4" xfId="8215"/>
    <cellStyle name="SAPBEXexcBad7 2 3 3 5" xfId="8216"/>
    <cellStyle name="SAPBEXexcBad7 2 3 3 6" xfId="8217"/>
    <cellStyle name="SAPBEXexcBad7 2 3 4" xfId="8218"/>
    <cellStyle name="SAPBEXexcBad7 2 3 5" xfId="8219"/>
    <cellStyle name="SAPBEXexcBad7 2 3 6" xfId="8220"/>
    <cellStyle name="SAPBEXexcBad7 2 3 7" xfId="8221"/>
    <cellStyle name="SAPBEXexcBad7 2 3 8" xfId="8222"/>
    <cellStyle name="SAPBEXexcBad7 2 4" xfId="8223"/>
    <cellStyle name="SAPBEXexcBad7 2 5" xfId="8224"/>
    <cellStyle name="SAPBEXexcBad7 2 6" xfId="8225"/>
    <cellStyle name="SAPBEXexcBad7 2 7" xfId="8226"/>
    <cellStyle name="SAPBEXexcBad7 2 8" xfId="8227"/>
    <cellStyle name="SAPBEXexcBad7 20" xfId="8228"/>
    <cellStyle name="SAPBEXexcBad7 20 2" xfId="8229"/>
    <cellStyle name="SAPBEXexcBad7 20 2 2" xfId="8230"/>
    <cellStyle name="SAPBEXexcBad7 20 2 3" xfId="8231"/>
    <cellStyle name="SAPBEXexcBad7 20 2 4" xfId="8232"/>
    <cellStyle name="SAPBEXexcBad7 20 2 5" xfId="8233"/>
    <cellStyle name="SAPBEXexcBad7 20 2 6" xfId="8234"/>
    <cellStyle name="SAPBEXexcBad7 20 3" xfId="8235"/>
    <cellStyle name="SAPBEXexcBad7 20 3 2" xfId="8236"/>
    <cellStyle name="SAPBEXexcBad7 20 3 3" xfId="8237"/>
    <cellStyle name="SAPBEXexcBad7 20 3 4" xfId="8238"/>
    <cellStyle name="SAPBEXexcBad7 20 3 5" xfId="8239"/>
    <cellStyle name="SAPBEXexcBad7 20 3 6" xfId="8240"/>
    <cellStyle name="SAPBEXexcBad7 20 4" xfId="8241"/>
    <cellStyle name="SAPBEXexcBad7 20 5" xfId="8242"/>
    <cellStyle name="SAPBEXexcBad7 20 6" xfId="8243"/>
    <cellStyle name="SAPBEXexcBad7 20 7" xfId="8244"/>
    <cellStyle name="SAPBEXexcBad7 20 8" xfId="8245"/>
    <cellStyle name="SAPBEXexcBad7 21" xfId="8246"/>
    <cellStyle name="SAPBEXexcBad7 21 2" xfId="8247"/>
    <cellStyle name="SAPBEXexcBad7 21 2 2" xfId="8248"/>
    <cellStyle name="SAPBEXexcBad7 21 2 3" xfId="8249"/>
    <cellStyle name="SAPBEXexcBad7 21 2 4" xfId="8250"/>
    <cellStyle name="SAPBEXexcBad7 21 2 5" xfId="8251"/>
    <cellStyle name="SAPBEXexcBad7 21 2 6" xfId="8252"/>
    <cellStyle name="SAPBEXexcBad7 21 3" xfId="8253"/>
    <cellStyle name="SAPBEXexcBad7 21 3 2" xfId="8254"/>
    <cellStyle name="SAPBEXexcBad7 21 3 3" xfId="8255"/>
    <cellStyle name="SAPBEXexcBad7 21 3 4" xfId="8256"/>
    <cellStyle name="SAPBEXexcBad7 21 3 5" xfId="8257"/>
    <cellStyle name="SAPBEXexcBad7 21 3 6" xfId="8258"/>
    <cellStyle name="SAPBEXexcBad7 21 4" xfId="8259"/>
    <cellStyle name="SAPBEXexcBad7 21 5" xfId="8260"/>
    <cellStyle name="SAPBEXexcBad7 21 6" xfId="8261"/>
    <cellStyle name="SAPBEXexcBad7 21 7" xfId="8262"/>
    <cellStyle name="SAPBEXexcBad7 21 8" xfId="8263"/>
    <cellStyle name="SAPBEXexcBad7 22" xfId="8264"/>
    <cellStyle name="SAPBEXexcBad7 23" xfId="8265"/>
    <cellStyle name="SAPBEXexcBad7 24" xfId="8266"/>
    <cellStyle name="SAPBEXexcBad7 25" xfId="8267"/>
    <cellStyle name="SAPBEXexcBad7 26" xfId="8268"/>
    <cellStyle name="SAPBEXexcBad7 27" xfId="32936"/>
    <cellStyle name="SAPBEXexcBad7 3" xfId="8269"/>
    <cellStyle name="SAPBEXexcBad7 3 2" xfId="8270"/>
    <cellStyle name="SAPBEXexcBad7 3 2 2" xfId="8271"/>
    <cellStyle name="SAPBEXexcBad7 3 2 2 2" xfId="8272"/>
    <cellStyle name="SAPBEXexcBad7 3 2 2 3" xfId="8273"/>
    <cellStyle name="SAPBEXexcBad7 3 2 2 4" xfId="8274"/>
    <cellStyle name="SAPBEXexcBad7 3 2 2 5" xfId="8275"/>
    <cellStyle name="SAPBEXexcBad7 3 2 2 6" xfId="8276"/>
    <cellStyle name="SAPBEXexcBad7 3 2 3" xfId="8277"/>
    <cellStyle name="SAPBEXexcBad7 3 2 3 2" xfId="8278"/>
    <cellStyle name="SAPBEXexcBad7 3 2 3 3" xfId="8279"/>
    <cellStyle name="SAPBEXexcBad7 3 2 3 4" xfId="8280"/>
    <cellStyle name="SAPBEXexcBad7 3 2 3 5" xfId="8281"/>
    <cellStyle name="SAPBEXexcBad7 3 2 3 6" xfId="8282"/>
    <cellStyle name="SAPBEXexcBad7 3 2 4" xfId="8283"/>
    <cellStyle name="SAPBEXexcBad7 3 2 5" xfId="8284"/>
    <cellStyle name="SAPBEXexcBad7 3 2 6" xfId="8285"/>
    <cellStyle name="SAPBEXexcBad7 3 2 7" xfId="8286"/>
    <cellStyle name="SAPBEXexcBad7 3 2 8" xfId="8287"/>
    <cellStyle name="SAPBEXexcBad7 3 3" xfId="8288"/>
    <cellStyle name="SAPBEXexcBad7 3 3 2" xfId="8289"/>
    <cellStyle name="SAPBEXexcBad7 3 3 2 2" xfId="8290"/>
    <cellStyle name="SAPBEXexcBad7 3 3 2 3" xfId="8291"/>
    <cellStyle name="SAPBEXexcBad7 3 3 2 4" xfId="8292"/>
    <cellStyle name="SAPBEXexcBad7 3 3 2 5" xfId="8293"/>
    <cellStyle name="SAPBEXexcBad7 3 3 2 6" xfId="8294"/>
    <cellStyle name="SAPBEXexcBad7 3 3 3" xfId="8295"/>
    <cellStyle name="SAPBEXexcBad7 3 3 3 2" xfId="8296"/>
    <cellStyle name="SAPBEXexcBad7 3 3 3 3" xfId="8297"/>
    <cellStyle name="SAPBEXexcBad7 3 3 3 4" xfId="8298"/>
    <cellStyle name="SAPBEXexcBad7 3 3 3 5" xfId="8299"/>
    <cellStyle name="SAPBEXexcBad7 3 3 3 6" xfId="8300"/>
    <cellStyle name="SAPBEXexcBad7 3 3 4" xfId="8301"/>
    <cellStyle name="SAPBEXexcBad7 3 3 5" xfId="8302"/>
    <cellStyle name="SAPBEXexcBad7 3 3 6" xfId="8303"/>
    <cellStyle name="SAPBEXexcBad7 3 3 7" xfId="8304"/>
    <cellStyle name="SAPBEXexcBad7 3 3 8" xfId="8305"/>
    <cellStyle name="SAPBEXexcBad7 3 4" xfId="8306"/>
    <cellStyle name="SAPBEXexcBad7 3 5" xfId="8307"/>
    <cellStyle name="SAPBEXexcBad7 3 6" xfId="8308"/>
    <cellStyle name="SAPBEXexcBad7 3 7" xfId="8309"/>
    <cellStyle name="SAPBEXexcBad7 3 8" xfId="8310"/>
    <cellStyle name="SAPBEXexcBad7 4" xfId="8311"/>
    <cellStyle name="SAPBEXexcBad7 4 2" xfId="8312"/>
    <cellStyle name="SAPBEXexcBad7 4 2 2" xfId="8313"/>
    <cellStyle name="SAPBEXexcBad7 4 2 2 2" xfId="8314"/>
    <cellStyle name="SAPBEXexcBad7 4 2 2 3" xfId="8315"/>
    <cellStyle name="SAPBEXexcBad7 4 2 2 4" xfId="8316"/>
    <cellStyle name="SAPBEXexcBad7 4 2 2 5" xfId="8317"/>
    <cellStyle name="SAPBEXexcBad7 4 2 2 6" xfId="8318"/>
    <cellStyle name="SAPBEXexcBad7 4 2 3" xfId="8319"/>
    <cellStyle name="SAPBEXexcBad7 4 2 3 2" xfId="8320"/>
    <cellStyle name="SAPBEXexcBad7 4 2 3 3" xfId="8321"/>
    <cellStyle name="SAPBEXexcBad7 4 2 3 4" xfId="8322"/>
    <cellStyle name="SAPBEXexcBad7 4 2 3 5" xfId="8323"/>
    <cellStyle name="SAPBEXexcBad7 4 2 3 6" xfId="8324"/>
    <cellStyle name="SAPBEXexcBad7 4 2 4" xfId="8325"/>
    <cellStyle name="SAPBEXexcBad7 4 2 5" xfId="8326"/>
    <cellStyle name="SAPBEXexcBad7 4 2 6" xfId="8327"/>
    <cellStyle name="SAPBEXexcBad7 4 2 7" xfId="8328"/>
    <cellStyle name="SAPBEXexcBad7 4 2 8" xfId="8329"/>
    <cellStyle name="SAPBEXexcBad7 4 3" xfId="8330"/>
    <cellStyle name="SAPBEXexcBad7 4 3 2" xfId="8331"/>
    <cellStyle name="SAPBEXexcBad7 4 3 2 2" xfId="8332"/>
    <cellStyle name="SAPBEXexcBad7 4 3 2 3" xfId="8333"/>
    <cellStyle name="SAPBEXexcBad7 4 3 2 4" xfId="8334"/>
    <cellStyle name="SAPBEXexcBad7 4 3 2 5" xfId="8335"/>
    <cellStyle name="SAPBEXexcBad7 4 3 2 6" xfId="8336"/>
    <cellStyle name="SAPBEXexcBad7 4 3 3" xfId="8337"/>
    <cellStyle name="SAPBEXexcBad7 4 3 3 2" xfId="8338"/>
    <cellStyle name="SAPBEXexcBad7 4 3 3 3" xfId="8339"/>
    <cellStyle name="SAPBEXexcBad7 4 3 3 4" xfId="8340"/>
    <cellStyle name="SAPBEXexcBad7 4 3 3 5" xfId="8341"/>
    <cellStyle name="SAPBEXexcBad7 4 3 3 6" xfId="8342"/>
    <cellStyle name="SAPBEXexcBad7 4 3 4" xfId="8343"/>
    <cellStyle name="SAPBEXexcBad7 4 3 5" xfId="8344"/>
    <cellStyle name="SAPBEXexcBad7 4 3 6" xfId="8345"/>
    <cellStyle name="SAPBEXexcBad7 4 3 7" xfId="8346"/>
    <cellStyle name="SAPBEXexcBad7 4 3 8" xfId="8347"/>
    <cellStyle name="SAPBEXexcBad7 4 4" xfId="8348"/>
    <cellStyle name="SAPBEXexcBad7 4 5" xfId="8349"/>
    <cellStyle name="SAPBEXexcBad7 4 6" xfId="8350"/>
    <cellStyle name="SAPBEXexcBad7 4 7" xfId="8351"/>
    <cellStyle name="SAPBEXexcBad7 4 8" xfId="8352"/>
    <cellStyle name="SAPBEXexcBad7 5" xfId="8353"/>
    <cellStyle name="SAPBEXexcBad7 5 2" xfId="8354"/>
    <cellStyle name="SAPBEXexcBad7 5 2 2" xfId="8355"/>
    <cellStyle name="SAPBEXexcBad7 5 2 2 2" xfId="8356"/>
    <cellStyle name="SAPBEXexcBad7 5 2 2 3" xfId="8357"/>
    <cellStyle name="SAPBEXexcBad7 5 2 2 4" xfId="8358"/>
    <cellStyle name="SAPBEXexcBad7 5 2 2 5" xfId="8359"/>
    <cellStyle name="SAPBEXexcBad7 5 2 2 6" xfId="8360"/>
    <cellStyle name="SAPBEXexcBad7 5 2 3" xfId="8361"/>
    <cellStyle name="SAPBEXexcBad7 5 2 3 2" xfId="8362"/>
    <cellStyle name="SAPBEXexcBad7 5 2 3 3" xfId="8363"/>
    <cellStyle name="SAPBEXexcBad7 5 2 3 4" xfId="8364"/>
    <cellStyle name="SAPBEXexcBad7 5 2 3 5" xfId="8365"/>
    <cellStyle name="SAPBEXexcBad7 5 2 3 6" xfId="8366"/>
    <cellStyle name="SAPBEXexcBad7 5 2 4" xfId="8367"/>
    <cellStyle name="SAPBEXexcBad7 5 2 5" xfId="8368"/>
    <cellStyle name="SAPBEXexcBad7 5 2 6" xfId="8369"/>
    <cellStyle name="SAPBEXexcBad7 5 2 7" xfId="8370"/>
    <cellStyle name="SAPBEXexcBad7 5 2 8" xfId="8371"/>
    <cellStyle name="SAPBEXexcBad7 5 3" xfId="8372"/>
    <cellStyle name="SAPBEXexcBad7 5 3 2" xfId="8373"/>
    <cellStyle name="SAPBEXexcBad7 5 3 2 2" xfId="8374"/>
    <cellStyle name="SAPBEXexcBad7 5 3 2 3" xfId="8375"/>
    <cellStyle name="SAPBEXexcBad7 5 3 2 4" xfId="8376"/>
    <cellStyle name="SAPBEXexcBad7 5 3 2 5" xfId="8377"/>
    <cellStyle name="SAPBEXexcBad7 5 3 2 6" xfId="8378"/>
    <cellStyle name="SAPBEXexcBad7 5 3 3" xfId="8379"/>
    <cellStyle name="SAPBEXexcBad7 5 3 3 2" xfId="8380"/>
    <cellStyle name="SAPBEXexcBad7 5 3 3 3" xfId="8381"/>
    <cellStyle name="SAPBEXexcBad7 5 3 3 4" xfId="8382"/>
    <cellStyle name="SAPBEXexcBad7 5 3 3 5" xfId="8383"/>
    <cellStyle name="SAPBEXexcBad7 5 3 3 6" xfId="8384"/>
    <cellStyle name="SAPBEXexcBad7 5 3 4" xfId="8385"/>
    <cellStyle name="SAPBEXexcBad7 5 3 5" xfId="8386"/>
    <cellStyle name="SAPBEXexcBad7 5 3 6" xfId="8387"/>
    <cellStyle name="SAPBEXexcBad7 5 3 7" xfId="8388"/>
    <cellStyle name="SAPBEXexcBad7 5 3 8" xfId="8389"/>
    <cellStyle name="SAPBEXexcBad7 5 4" xfId="8390"/>
    <cellStyle name="SAPBEXexcBad7 5 5" xfId="8391"/>
    <cellStyle name="SAPBEXexcBad7 5 6" xfId="8392"/>
    <cellStyle name="SAPBEXexcBad7 5 7" xfId="8393"/>
    <cellStyle name="SAPBEXexcBad7 5 8" xfId="8394"/>
    <cellStyle name="SAPBEXexcBad7 6" xfId="8395"/>
    <cellStyle name="SAPBEXexcBad7 6 2" xfId="8396"/>
    <cellStyle name="SAPBEXexcBad7 6 2 2" xfId="8397"/>
    <cellStyle name="SAPBEXexcBad7 6 2 2 2" xfId="8398"/>
    <cellStyle name="SAPBEXexcBad7 6 2 2 3" xfId="8399"/>
    <cellStyle name="SAPBEXexcBad7 6 2 2 4" xfId="8400"/>
    <cellStyle name="SAPBEXexcBad7 6 2 2 5" xfId="8401"/>
    <cellStyle name="SAPBEXexcBad7 6 2 2 6" xfId="8402"/>
    <cellStyle name="SAPBEXexcBad7 6 2 3" xfId="8403"/>
    <cellStyle name="SAPBEXexcBad7 6 2 3 2" xfId="8404"/>
    <cellStyle name="SAPBEXexcBad7 6 2 3 3" xfId="8405"/>
    <cellStyle name="SAPBEXexcBad7 6 2 3 4" xfId="8406"/>
    <cellStyle name="SAPBEXexcBad7 6 2 3 5" xfId="8407"/>
    <cellStyle name="SAPBEXexcBad7 6 2 3 6" xfId="8408"/>
    <cellStyle name="SAPBEXexcBad7 6 2 4" xfId="8409"/>
    <cellStyle name="SAPBEXexcBad7 6 2 5" xfId="8410"/>
    <cellStyle name="SAPBEXexcBad7 6 2 6" xfId="8411"/>
    <cellStyle name="SAPBEXexcBad7 6 2 7" xfId="8412"/>
    <cellStyle name="SAPBEXexcBad7 6 2 8" xfId="8413"/>
    <cellStyle name="SAPBEXexcBad7 6 3" xfId="8414"/>
    <cellStyle name="SAPBEXexcBad7 6 3 2" xfId="8415"/>
    <cellStyle name="SAPBEXexcBad7 6 3 2 2" xfId="8416"/>
    <cellStyle name="SAPBEXexcBad7 6 3 2 3" xfId="8417"/>
    <cellStyle name="SAPBEXexcBad7 6 3 2 4" xfId="8418"/>
    <cellStyle name="SAPBEXexcBad7 6 3 2 5" xfId="8419"/>
    <cellStyle name="SAPBEXexcBad7 6 3 2 6" xfId="8420"/>
    <cellStyle name="SAPBEXexcBad7 6 3 3" xfId="8421"/>
    <cellStyle name="SAPBEXexcBad7 6 3 3 2" xfId="8422"/>
    <cellStyle name="SAPBEXexcBad7 6 3 3 3" xfId="8423"/>
    <cellStyle name="SAPBEXexcBad7 6 3 3 4" xfId="8424"/>
    <cellStyle name="SAPBEXexcBad7 6 3 3 5" xfId="8425"/>
    <cellStyle name="SAPBEXexcBad7 6 3 3 6" xfId="8426"/>
    <cellStyle name="SAPBEXexcBad7 6 3 4" xfId="8427"/>
    <cellStyle name="SAPBEXexcBad7 6 3 5" xfId="8428"/>
    <cellStyle name="SAPBEXexcBad7 6 3 6" xfId="8429"/>
    <cellStyle name="SAPBEXexcBad7 6 3 7" xfId="8430"/>
    <cellStyle name="SAPBEXexcBad7 6 3 8" xfId="8431"/>
    <cellStyle name="SAPBEXexcBad7 6 4" xfId="8432"/>
    <cellStyle name="SAPBEXexcBad7 6 5" xfId="8433"/>
    <cellStyle name="SAPBEXexcBad7 6 6" xfId="8434"/>
    <cellStyle name="SAPBEXexcBad7 6 7" xfId="8435"/>
    <cellStyle name="SAPBEXexcBad7 6 8" xfId="8436"/>
    <cellStyle name="SAPBEXexcBad7 7" xfId="8437"/>
    <cellStyle name="SAPBEXexcBad7 7 2" xfId="8438"/>
    <cellStyle name="SAPBEXexcBad7 7 2 2" xfId="8439"/>
    <cellStyle name="SAPBEXexcBad7 7 2 2 2" xfId="8440"/>
    <cellStyle name="SAPBEXexcBad7 7 2 2 3" xfId="8441"/>
    <cellStyle name="SAPBEXexcBad7 7 2 2 4" xfId="8442"/>
    <cellStyle name="SAPBEXexcBad7 7 2 2 5" xfId="8443"/>
    <cellStyle name="SAPBEXexcBad7 7 2 2 6" xfId="8444"/>
    <cellStyle name="SAPBEXexcBad7 7 2 3" xfId="8445"/>
    <cellStyle name="SAPBEXexcBad7 7 2 3 2" xfId="8446"/>
    <cellStyle name="SAPBEXexcBad7 7 2 3 3" xfId="8447"/>
    <cellStyle name="SAPBEXexcBad7 7 2 3 4" xfId="8448"/>
    <cellStyle name="SAPBEXexcBad7 7 2 3 5" xfId="8449"/>
    <cellStyle name="SAPBEXexcBad7 7 2 3 6" xfId="8450"/>
    <cellStyle name="SAPBEXexcBad7 7 2 4" xfId="8451"/>
    <cellStyle name="SAPBEXexcBad7 7 2 5" xfId="8452"/>
    <cellStyle name="SAPBEXexcBad7 7 2 6" xfId="8453"/>
    <cellStyle name="SAPBEXexcBad7 7 2 7" xfId="8454"/>
    <cellStyle name="SAPBEXexcBad7 7 2 8" xfId="8455"/>
    <cellStyle name="SAPBEXexcBad7 7 3" xfId="8456"/>
    <cellStyle name="SAPBEXexcBad7 7 3 2" xfId="8457"/>
    <cellStyle name="SAPBEXexcBad7 7 3 2 2" xfId="8458"/>
    <cellStyle name="SAPBEXexcBad7 7 3 2 3" xfId="8459"/>
    <cellStyle name="SAPBEXexcBad7 7 3 2 4" xfId="8460"/>
    <cellStyle name="SAPBEXexcBad7 7 3 2 5" xfId="8461"/>
    <cellStyle name="SAPBEXexcBad7 7 3 2 6" xfId="8462"/>
    <cellStyle name="SAPBEXexcBad7 7 3 3" xfId="8463"/>
    <cellStyle name="SAPBEXexcBad7 7 3 3 2" xfId="8464"/>
    <cellStyle name="SAPBEXexcBad7 7 3 3 3" xfId="8465"/>
    <cellStyle name="SAPBEXexcBad7 7 3 3 4" xfId="8466"/>
    <cellStyle name="SAPBEXexcBad7 7 3 3 5" xfId="8467"/>
    <cellStyle name="SAPBEXexcBad7 7 3 3 6" xfId="8468"/>
    <cellStyle name="SAPBEXexcBad7 7 3 4" xfId="8469"/>
    <cellStyle name="SAPBEXexcBad7 7 3 5" xfId="8470"/>
    <cellStyle name="SAPBEXexcBad7 7 3 6" xfId="8471"/>
    <cellStyle name="SAPBEXexcBad7 7 3 7" xfId="8472"/>
    <cellStyle name="SAPBEXexcBad7 7 3 8" xfId="8473"/>
    <cellStyle name="SAPBEXexcBad7 7 4" xfId="8474"/>
    <cellStyle name="SAPBEXexcBad7 7 5" xfId="8475"/>
    <cellStyle name="SAPBEXexcBad7 7 6" xfId="8476"/>
    <cellStyle name="SAPBEXexcBad7 7 7" xfId="8477"/>
    <cellStyle name="SAPBEXexcBad7 7 8" xfId="8478"/>
    <cellStyle name="SAPBEXexcBad7 8" xfId="8479"/>
    <cellStyle name="SAPBEXexcBad7 8 2" xfId="8480"/>
    <cellStyle name="SAPBEXexcBad7 8 2 2" xfId="8481"/>
    <cellStyle name="SAPBEXexcBad7 8 2 2 2" xfId="8482"/>
    <cellStyle name="SAPBEXexcBad7 8 2 2 3" xfId="8483"/>
    <cellStyle name="SAPBEXexcBad7 8 2 2 4" xfId="8484"/>
    <cellStyle name="SAPBEXexcBad7 8 2 2 5" xfId="8485"/>
    <cellStyle name="SAPBEXexcBad7 8 2 2 6" xfId="8486"/>
    <cellStyle name="SAPBEXexcBad7 8 2 3" xfId="8487"/>
    <cellStyle name="SAPBEXexcBad7 8 2 3 2" xfId="8488"/>
    <cellStyle name="SAPBEXexcBad7 8 2 3 3" xfId="8489"/>
    <cellStyle name="SAPBEXexcBad7 8 2 3 4" xfId="8490"/>
    <cellStyle name="SAPBEXexcBad7 8 2 3 5" xfId="8491"/>
    <cellStyle name="SAPBEXexcBad7 8 2 3 6" xfId="8492"/>
    <cellStyle name="SAPBEXexcBad7 8 2 4" xfId="8493"/>
    <cellStyle name="SAPBEXexcBad7 8 2 5" xfId="8494"/>
    <cellStyle name="SAPBEXexcBad7 8 2 6" xfId="8495"/>
    <cellStyle name="SAPBEXexcBad7 8 2 7" xfId="8496"/>
    <cellStyle name="SAPBEXexcBad7 8 2 8" xfId="8497"/>
    <cellStyle name="SAPBEXexcBad7 8 3" xfId="8498"/>
    <cellStyle name="SAPBEXexcBad7 8 3 2" xfId="8499"/>
    <cellStyle name="SAPBEXexcBad7 8 3 2 2" xfId="8500"/>
    <cellStyle name="SAPBEXexcBad7 8 3 2 3" xfId="8501"/>
    <cellStyle name="SAPBEXexcBad7 8 3 2 4" xfId="8502"/>
    <cellStyle name="SAPBEXexcBad7 8 3 2 5" xfId="8503"/>
    <cellStyle name="SAPBEXexcBad7 8 3 2 6" xfId="8504"/>
    <cellStyle name="SAPBEXexcBad7 8 3 3" xfId="8505"/>
    <cellStyle name="SAPBEXexcBad7 8 3 3 2" xfId="8506"/>
    <cellStyle name="SAPBEXexcBad7 8 3 3 3" xfId="8507"/>
    <cellStyle name="SAPBEXexcBad7 8 3 3 4" xfId="8508"/>
    <cellStyle name="SAPBEXexcBad7 8 3 3 5" xfId="8509"/>
    <cellStyle name="SAPBEXexcBad7 8 3 3 6" xfId="8510"/>
    <cellStyle name="SAPBEXexcBad7 8 3 4" xfId="8511"/>
    <cellStyle name="SAPBEXexcBad7 8 3 5" xfId="8512"/>
    <cellStyle name="SAPBEXexcBad7 8 3 6" xfId="8513"/>
    <cellStyle name="SAPBEXexcBad7 8 3 7" xfId="8514"/>
    <cellStyle name="SAPBEXexcBad7 8 3 8" xfId="8515"/>
    <cellStyle name="SAPBEXexcBad7 8 4" xfId="8516"/>
    <cellStyle name="SAPBEXexcBad7 8 5" xfId="8517"/>
    <cellStyle name="SAPBEXexcBad7 8 6" xfId="8518"/>
    <cellStyle name="SAPBEXexcBad7 8 7" xfId="8519"/>
    <cellStyle name="SAPBEXexcBad7 8 8" xfId="8520"/>
    <cellStyle name="SAPBEXexcBad7 9" xfId="8521"/>
    <cellStyle name="SAPBEXexcBad7 9 2" xfId="8522"/>
    <cellStyle name="SAPBEXexcBad7 9 2 2" xfId="8523"/>
    <cellStyle name="SAPBEXexcBad7 9 2 2 2" xfId="8524"/>
    <cellStyle name="SAPBEXexcBad7 9 2 2 3" xfId="8525"/>
    <cellStyle name="SAPBEXexcBad7 9 2 2 4" xfId="8526"/>
    <cellStyle name="SAPBEXexcBad7 9 2 2 5" xfId="8527"/>
    <cellStyle name="SAPBEXexcBad7 9 2 2 6" xfId="8528"/>
    <cellStyle name="SAPBEXexcBad7 9 2 3" xfId="8529"/>
    <cellStyle name="SAPBEXexcBad7 9 2 3 2" xfId="8530"/>
    <cellStyle name="SAPBEXexcBad7 9 2 3 3" xfId="8531"/>
    <cellStyle name="SAPBEXexcBad7 9 2 3 4" xfId="8532"/>
    <cellStyle name="SAPBEXexcBad7 9 2 3 5" xfId="8533"/>
    <cellStyle name="SAPBEXexcBad7 9 2 3 6" xfId="8534"/>
    <cellStyle name="SAPBEXexcBad7 9 2 4" xfId="8535"/>
    <cellStyle name="SAPBEXexcBad7 9 2 5" xfId="8536"/>
    <cellStyle name="SAPBEXexcBad7 9 2 6" xfId="8537"/>
    <cellStyle name="SAPBEXexcBad7 9 2 7" xfId="8538"/>
    <cellStyle name="SAPBEXexcBad7 9 2 8" xfId="8539"/>
    <cellStyle name="SAPBEXexcBad7 9 3" xfId="8540"/>
    <cellStyle name="SAPBEXexcBad7 9 3 2" xfId="8541"/>
    <cellStyle name="SAPBEXexcBad7 9 3 2 2" xfId="8542"/>
    <cellStyle name="SAPBEXexcBad7 9 3 2 3" xfId="8543"/>
    <cellStyle name="SAPBEXexcBad7 9 3 2 4" xfId="8544"/>
    <cellStyle name="SAPBEXexcBad7 9 3 2 5" xfId="8545"/>
    <cellStyle name="SAPBEXexcBad7 9 3 2 6" xfId="8546"/>
    <cellStyle name="SAPBEXexcBad7 9 3 3" xfId="8547"/>
    <cellStyle name="SAPBEXexcBad7 9 3 3 2" xfId="8548"/>
    <cellStyle name="SAPBEXexcBad7 9 3 3 3" xfId="8549"/>
    <cellStyle name="SAPBEXexcBad7 9 3 3 4" xfId="8550"/>
    <cellStyle name="SAPBEXexcBad7 9 3 3 5" xfId="8551"/>
    <cellStyle name="SAPBEXexcBad7 9 3 3 6" xfId="8552"/>
    <cellStyle name="SAPBEXexcBad7 9 3 4" xfId="8553"/>
    <cellStyle name="SAPBEXexcBad7 9 3 5" xfId="8554"/>
    <cellStyle name="SAPBEXexcBad7 9 3 6" xfId="8555"/>
    <cellStyle name="SAPBEXexcBad7 9 3 7" xfId="8556"/>
    <cellStyle name="SAPBEXexcBad7 9 3 8" xfId="8557"/>
    <cellStyle name="SAPBEXexcBad7 9 4" xfId="8558"/>
    <cellStyle name="SAPBEXexcBad7 9 5" xfId="8559"/>
    <cellStyle name="SAPBEXexcBad7 9 6" xfId="8560"/>
    <cellStyle name="SAPBEXexcBad7 9 7" xfId="8561"/>
    <cellStyle name="SAPBEXexcBad7 9 8" xfId="8562"/>
    <cellStyle name="SAPBEXexcBad8" xfId="17"/>
    <cellStyle name="SAPBEXexcBad8 10" xfId="8563"/>
    <cellStyle name="SAPBEXexcBad8 10 2" xfId="8564"/>
    <cellStyle name="SAPBEXexcBad8 10 2 2" xfId="8565"/>
    <cellStyle name="SAPBEXexcBad8 10 2 2 2" xfId="8566"/>
    <cellStyle name="SAPBEXexcBad8 10 2 2 3" xfId="8567"/>
    <cellStyle name="SAPBEXexcBad8 10 2 2 4" xfId="8568"/>
    <cellStyle name="SAPBEXexcBad8 10 2 2 5" xfId="8569"/>
    <cellStyle name="SAPBEXexcBad8 10 2 2 6" xfId="8570"/>
    <cellStyle name="SAPBEXexcBad8 10 2 3" xfId="8571"/>
    <cellStyle name="SAPBEXexcBad8 10 2 3 2" xfId="8572"/>
    <cellStyle name="SAPBEXexcBad8 10 2 3 3" xfId="8573"/>
    <cellStyle name="SAPBEXexcBad8 10 2 3 4" xfId="8574"/>
    <cellStyle name="SAPBEXexcBad8 10 2 3 5" xfId="8575"/>
    <cellStyle name="SAPBEXexcBad8 10 2 3 6" xfId="8576"/>
    <cellStyle name="SAPBEXexcBad8 10 2 4" xfId="8577"/>
    <cellStyle name="SAPBEXexcBad8 10 2 5" xfId="8578"/>
    <cellStyle name="SAPBEXexcBad8 10 2 6" xfId="8579"/>
    <cellStyle name="SAPBEXexcBad8 10 2 7" xfId="8580"/>
    <cellStyle name="SAPBEXexcBad8 10 2 8" xfId="8581"/>
    <cellStyle name="SAPBEXexcBad8 10 3" xfId="8582"/>
    <cellStyle name="SAPBEXexcBad8 10 3 2" xfId="8583"/>
    <cellStyle name="SAPBEXexcBad8 10 3 2 2" xfId="8584"/>
    <cellStyle name="SAPBEXexcBad8 10 3 2 3" xfId="8585"/>
    <cellStyle name="SAPBEXexcBad8 10 3 2 4" xfId="8586"/>
    <cellStyle name="SAPBEXexcBad8 10 3 2 5" xfId="8587"/>
    <cellStyle name="SAPBEXexcBad8 10 3 2 6" xfId="8588"/>
    <cellStyle name="SAPBEXexcBad8 10 3 3" xfId="8589"/>
    <cellStyle name="SAPBEXexcBad8 10 3 3 2" xfId="8590"/>
    <cellStyle name="SAPBEXexcBad8 10 3 3 3" xfId="8591"/>
    <cellStyle name="SAPBEXexcBad8 10 3 3 4" xfId="8592"/>
    <cellStyle name="SAPBEXexcBad8 10 3 3 5" xfId="8593"/>
    <cellStyle name="SAPBEXexcBad8 10 3 3 6" xfId="8594"/>
    <cellStyle name="SAPBEXexcBad8 10 3 4" xfId="8595"/>
    <cellStyle name="SAPBEXexcBad8 10 3 5" xfId="8596"/>
    <cellStyle name="SAPBEXexcBad8 10 3 6" xfId="8597"/>
    <cellStyle name="SAPBEXexcBad8 10 3 7" xfId="8598"/>
    <cellStyle name="SAPBEXexcBad8 10 3 8" xfId="8599"/>
    <cellStyle name="SAPBEXexcBad8 10 4" xfId="8600"/>
    <cellStyle name="SAPBEXexcBad8 10 5" xfId="8601"/>
    <cellStyle name="SAPBEXexcBad8 10 6" xfId="8602"/>
    <cellStyle name="SAPBEXexcBad8 10 7" xfId="8603"/>
    <cellStyle name="SAPBEXexcBad8 10 8" xfId="8604"/>
    <cellStyle name="SAPBEXexcBad8 11" xfId="8605"/>
    <cellStyle name="SAPBEXexcBad8 11 2" xfId="8606"/>
    <cellStyle name="SAPBEXexcBad8 11 2 2" xfId="8607"/>
    <cellStyle name="SAPBEXexcBad8 11 2 2 2" xfId="8608"/>
    <cellStyle name="SAPBEXexcBad8 11 2 2 3" xfId="8609"/>
    <cellStyle name="SAPBEXexcBad8 11 2 2 4" xfId="8610"/>
    <cellStyle name="SAPBEXexcBad8 11 2 2 5" xfId="8611"/>
    <cellStyle name="SAPBEXexcBad8 11 2 2 6" xfId="8612"/>
    <cellStyle name="SAPBEXexcBad8 11 2 3" xfId="8613"/>
    <cellStyle name="SAPBEXexcBad8 11 2 3 2" xfId="8614"/>
    <cellStyle name="SAPBEXexcBad8 11 2 3 3" xfId="8615"/>
    <cellStyle name="SAPBEXexcBad8 11 2 3 4" xfId="8616"/>
    <cellStyle name="SAPBEXexcBad8 11 2 3 5" xfId="8617"/>
    <cellStyle name="SAPBEXexcBad8 11 2 3 6" xfId="8618"/>
    <cellStyle name="SAPBEXexcBad8 11 2 4" xfId="8619"/>
    <cellStyle name="SAPBEXexcBad8 11 2 5" xfId="8620"/>
    <cellStyle name="SAPBEXexcBad8 11 2 6" xfId="8621"/>
    <cellStyle name="SAPBEXexcBad8 11 2 7" xfId="8622"/>
    <cellStyle name="SAPBEXexcBad8 11 2 8" xfId="8623"/>
    <cellStyle name="SAPBEXexcBad8 11 3" xfId="8624"/>
    <cellStyle name="SAPBEXexcBad8 11 3 2" xfId="8625"/>
    <cellStyle name="SAPBEXexcBad8 11 3 2 2" xfId="8626"/>
    <cellStyle name="SAPBEXexcBad8 11 3 2 3" xfId="8627"/>
    <cellStyle name="SAPBEXexcBad8 11 3 2 4" xfId="8628"/>
    <cellStyle name="SAPBEXexcBad8 11 3 2 5" xfId="8629"/>
    <cellStyle name="SAPBEXexcBad8 11 3 2 6" xfId="8630"/>
    <cellStyle name="SAPBEXexcBad8 11 3 3" xfId="8631"/>
    <cellStyle name="SAPBEXexcBad8 11 3 3 2" xfId="8632"/>
    <cellStyle name="SAPBEXexcBad8 11 3 3 3" xfId="8633"/>
    <cellStyle name="SAPBEXexcBad8 11 3 3 4" xfId="8634"/>
    <cellStyle name="SAPBEXexcBad8 11 3 3 5" xfId="8635"/>
    <cellStyle name="SAPBEXexcBad8 11 3 3 6" xfId="8636"/>
    <cellStyle name="SAPBEXexcBad8 11 3 4" xfId="8637"/>
    <cellStyle name="SAPBEXexcBad8 11 3 5" xfId="8638"/>
    <cellStyle name="SAPBEXexcBad8 11 3 6" xfId="8639"/>
    <cellStyle name="SAPBEXexcBad8 11 3 7" xfId="8640"/>
    <cellStyle name="SAPBEXexcBad8 11 3 8" xfId="8641"/>
    <cellStyle name="SAPBEXexcBad8 11 4" xfId="8642"/>
    <cellStyle name="SAPBEXexcBad8 11 5" xfId="8643"/>
    <cellStyle name="SAPBEXexcBad8 11 6" xfId="8644"/>
    <cellStyle name="SAPBEXexcBad8 11 7" xfId="8645"/>
    <cellStyle name="SAPBEXexcBad8 11 8" xfId="8646"/>
    <cellStyle name="SAPBEXexcBad8 12" xfId="8647"/>
    <cellStyle name="SAPBEXexcBad8 12 2" xfId="8648"/>
    <cellStyle name="SAPBEXexcBad8 12 2 2" xfId="8649"/>
    <cellStyle name="SAPBEXexcBad8 12 2 2 2" xfId="8650"/>
    <cellStyle name="SAPBEXexcBad8 12 2 2 3" xfId="8651"/>
    <cellStyle name="SAPBEXexcBad8 12 2 2 4" xfId="8652"/>
    <cellStyle name="SAPBEXexcBad8 12 2 2 5" xfId="8653"/>
    <cellStyle name="SAPBEXexcBad8 12 2 2 6" xfId="8654"/>
    <cellStyle name="SAPBEXexcBad8 12 2 3" xfId="8655"/>
    <cellStyle name="SAPBEXexcBad8 12 2 3 2" xfId="8656"/>
    <cellStyle name="SAPBEXexcBad8 12 2 3 3" xfId="8657"/>
    <cellStyle name="SAPBEXexcBad8 12 2 3 4" xfId="8658"/>
    <cellStyle name="SAPBEXexcBad8 12 2 3 5" xfId="8659"/>
    <cellStyle name="SAPBEXexcBad8 12 2 3 6" xfId="8660"/>
    <cellStyle name="SAPBEXexcBad8 12 2 4" xfId="8661"/>
    <cellStyle name="SAPBEXexcBad8 12 2 5" xfId="8662"/>
    <cellStyle name="SAPBEXexcBad8 12 2 6" xfId="8663"/>
    <cellStyle name="SAPBEXexcBad8 12 2 7" xfId="8664"/>
    <cellStyle name="SAPBEXexcBad8 12 2 8" xfId="8665"/>
    <cellStyle name="SAPBEXexcBad8 12 3" xfId="8666"/>
    <cellStyle name="SAPBEXexcBad8 12 3 2" xfId="8667"/>
    <cellStyle name="SAPBEXexcBad8 12 3 2 2" xfId="8668"/>
    <cellStyle name="SAPBEXexcBad8 12 3 2 3" xfId="8669"/>
    <cellStyle name="SAPBEXexcBad8 12 3 2 4" xfId="8670"/>
    <cellStyle name="SAPBEXexcBad8 12 3 2 5" xfId="8671"/>
    <cellStyle name="SAPBEXexcBad8 12 3 2 6" xfId="8672"/>
    <cellStyle name="SAPBEXexcBad8 12 3 3" xfId="8673"/>
    <cellStyle name="SAPBEXexcBad8 12 3 3 2" xfId="8674"/>
    <cellStyle name="SAPBEXexcBad8 12 3 3 3" xfId="8675"/>
    <cellStyle name="SAPBEXexcBad8 12 3 3 4" xfId="8676"/>
    <cellStyle name="SAPBEXexcBad8 12 3 3 5" xfId="8677"/>
    <cellStyle name="SAPBEXexcBad8 12 3 3 6" xfId="8678"/>
    <cellStyle name="SAPBEXexcBad8 12 3 4" xfId="8679"/>
    <cellStyle name="SAPBEXexcBad8 12 3 5" xfId="8680"/>
    <cellStyle name="SAPBEXexcBad8 12 3 6" xfId="8681"/>
    <cellStyle name="SAPBEXexcBad8 12 3 7" xfId="8682"/>
    <cellStyle name="SAPBEXexcBad8 12 3 8" xfId="8683"/>
    <cellStyle name="SAPBEXexcBad8 12 4" xfId="8684"/>
    <cellStyle name="SAPBEXexcBad8 12 5" xfId="8685"/>
    <cellStyle name="SAPBEXexcBad8 12 6" xfId="8686"/>
    <cellStyle name="SAPBEXexcBad8 12 7" xfId="8687"/>
    <cellStyle name="SAPBEXexcBad8 12 8" xfId="8688"/>
    <cellStyle name="SAPBEXexcBad8 13" xfId="8689"/>
    <cellStyle name="SAPBEXexcBad8 13 2" xfId="8690"/>
    <cellStyle name="SAPBEXexcBad8 13 2 2" xfId="8691"/>
    <cellStyle name="SAPBEXexcBad8 13 2 2 2" xfId="8692"/>
    <cellStyle name="SAPBEXexcBad8 13 2 2 3" xfId="8693"/>
    <cellStyle name="SAPBEXexcBad8 13 2 2 4" xfId="8694"/>
    <cellStyle name="SAPBEXexcBad8 13 2 2 5" xfId="8695"/>
    <cellStyle name="SAPBEXexcBad8 13 2 2 6" xfId="8696"/>
    <cellStyle name="SAPBEXexcBad8 13 2 3" xfId="8697"/>
    <cellStyle name="SAPBEXexcBad8 13 2 3 2" xfId="8698"/>
    <cellStyle name="SAPBEXexcBad8 13 2 3 3" xfId="8699"/>
    <cellStyle name="SAPBEXexcBad8 13 2 3 4" xfId="8700"/>
    <cellStyle name="SAPBEXexcBad8 13 2 3 5" xfId="8701"/>
    <cellStyle name="SAPBEXexcBad8 13 2 3 6" xfId="8702"/>
    <cellStyle name="SAPBEXexcBad8 13 2 4" xfId="8703"/>
    <cellStyle name="SAPBEXexcBad8 13 2 5" xfId="8704"/>
    <cellStyle name="SAPBEXexcBad8 13 2 6" xfId="8705"/>
    <cellStyle name="SAPBEXexcBad8 13 2 7" xfId="8706"/>
    <cellStyle name="SAPBEXexcBad8 13 2 8" xfId="8707"/>
    <cellStyle name="SAPBEXexcBad8 13 3" xfId="8708"/>
    <cellStyle name="SAPBEXexcBad8 13 3 2" xfId="8709"/>
    <cellStyle name="SAPBEXexcBad8 13 3 2 2" xfId="8710"/>
    <cellStyle name="SAPBEXexcBad8 13 3 2 3" xfId="8711"/>
    <cellStyle name="SAPBEXexcBad8 13 3 2 4" xfId="8712"/>
    <cellStyle name="SAPBEXexcBad8 13 3 2 5" xfId="8713"/>
    <cellStyle name="SAPBEXexcBad8 13 3 2 6" xfId="8714"/>
    <cellStyle name="SAPBEXexcBad8 13 3 3" xfId="8715"/>
    <cellStyle name="SAPBEXexcBad8 13 3 3 2" xfId="8716"/>
    <cellStyle name="SAPBEXexcBad8 13 3 3 3" xfId="8717"/>
    <cellStyle name="SAPBEXexcBad8 13 3 3 4" xfId="8718"/>
    <cellStyle name="SAPBEXexcBad8 13 3 3 5" xfId="8719"/>
    <cellStyle name="SAPBEXexcBad8 13 3 3 6" xfId="8720"/>
    <cellStyle name="SAPBEXexcBad8 13 3 4" xfId="8721"/>
    <cellStyle name="SAPBEXexcBad8 13 3 5" xfId="8722"/>
    <cellStyle name="SAPBEXexcBad8 13 3 6" xfId="8723"/>
    <cellStyle name="SAPBEXexcBad8 13 3 7" xfId="8724"/>
    <cellStyle name="SAPBEXexcBad8 13 3 8" xfId="8725"/>
    <cellStyle name="SAPBEXexcBad8 13 4" xfId="8726"/>
    <cellStyle name="SAPBEXexcBad8 13 5" xfId="8727"/>
    <cellStyle name="SAPBEXexcBad8 13 6" xfId="8728"/>
    <cellStyle name="SAPBEXexcBad8 13 7" xfId="8729"/>
    <cellStyle name="SAPBEXexcBad8 13 8" xfId="8730"/>
    <cellStyle name="SAPBEXexcBad8 14" xfId="8731"/>
    <cellStyle name="SAPBEXexcBad8 14 2" xfId="8732"/>
    <cellStyle name="SAPBEXexcBad8 14 2 2" xfId="8733"/>
    <cellStyle name="SAPBEXexcBad8 14 2 2 2" xfId="8734"/>
    <cellStyle name="SAPBEXexcBad8 14 2 2 3" xfId="8735"/>
    <cellStyle name="SAPBEXexcBad8 14 2 2 4" xfId="8736"/>
    <cellStyle name="SAPBEXexcBad8 14 2 2 5" xfId="8737"/>
    <cellStyle name="SAPBEXexcBad8 14 2 2 6" xfId="8738"/>
    <cellStyle name="SAPBEXexcBad8 14 2 3" xfId="8739"/>
    <cellStyle name="SAPBEXexcBad8 14 2 3 2" xfId="8740"/>
    <cellStyle name="SAPBEXexcBad8 14 2 3 3" xfId="8741"/>
    <cellStyle name="SAPBEXexcBad8 14 2 3 4" xfId="8742"/>
    <cellStyle name="SAPBEXexcBad8 14 2 3 5" xfId="8743"/>
    <cellStyle name="SAPBEXexcBad8 14 2 3 6" xfId="8744"/>
    <cellStyle name="SAPBEXexcBad8 14 2 4" xfId="8745"/>
    <cellStyle name="SAPBEXexcBad8 14 2 5" xfId="8746"/>
    <cellStyle name="SAPBEXexcBad8 14 2 6" xfId="8747"/>
    <cellStyle name="SAPBEXexcBad8 14 2 7" xfId="8748"/>
    <cellStyle name="SAPBEXexcBad8 14 2 8" xfId="8749"/>
    <cellStyle name="SAPBEXexcBad8 14 3" xfId="8750"/>
    <cellStyle name="SAPBEXexcBad8 14 3 2" xfId="8751"/>
    <cellStyle name="SAPBEXexcBad8 14 3 2 2" xfId="8752"/>
    <cellStyle name="SAPBEXexcBad8 14 3 2 3" xfId="8753"/>
    <cellStyle name="SAPBEXexcBad8 14 3 2 4" xfId="8754"/>
    <cellStyle name="SAPBEXexcBad8 14 3 2 5" xfId="8755"/>
    <cellStyle name="SAPBEXexcBad8 14 3 2 6" xfId="8756"/>
    <cellStyle name="SAPBEXexcBad8 14 3 3" xfId="8757"/>
    <cellStyle name="SAPBEXexcBad8 14 3 3 2" xfId="8758"/>
    <cellStyle name="SAPBEXexcBad8 14 3 3 3" xfId="8759"/>
    <cellStyle name="SAPBEXexcBad8 14 3 3 4" xfId="8760"/>
    <cellStyle name="SAPBEXexcBad8 14 3 3 5" xfId="8761"/>
    <cellStyle name="SAPBEXexcBad8 14 3 3 6" xfId="8762"/>
    <cellStyle name="SAPBEXexcBad8 14 3 4" xfId="8763"/>
    <cellStyle name="SAPBEXexcBad8 14 3 5" xfId="8764"/>
    <cellStyle name="SAPBEXexcBad8 14 3 6" xfId="8765"/>
    <cellStyle name="SAPBEXexcBad8 14 3 7" xfId="8766"/>
    <cellStyle name="SAPBEXexcBad8 14 3 8" xfId="8767"/>
    <cellStyle name="SAPBEXexcBad8 14 4" xfId="8768"/>
    <cellStyle name="SAPBEXexcBad8 14 5" xfId="8769"/>
    <cellStyle name="SAPBEXexcBad8 14 6" xfId="8770"/>
    <cellStyle name="SAPBEXexcBad8 14 7" xfId="8771"/>
    <cellStyle name="SAPBEXexcBad8 14 8" xfId="8772"/>
    <cellStyle name="SAPBEXexcBad8 15" xfId="8773"/>
    <cellStyle name="SAPBEXexcBad8 15 2" xfId="8774"/>
    <cellStyle name="SAPBEXexcBad8 15 2 2" xfId="8775"/>
    <cellStyle name="SAPBEXexcBad8 15 2 2 2" xfId="8776"/>
    <cellStyle name="SAPBEXexcBad8 15 2 2 3" xfId="8777"/>
    <cellStyle name="SAPBEXexcBad8 15 2 2 4" xfId="8778"/>
    <cellStyle name="SAPBEXexcBad8 15 2 2 5" xfId="8779"/>
    <cellStyle name="SAPBEXexcBad8 15 2 2 6" xfId="8780"/>
    <cellStyle name="SAPBEXexcBad8 15 2 3" xfId="8781"/>
    <cellStyle name="SAPBEXexcBad8 15 2 3 2" xfId="8782"/>
    <cellStyle name="SAPBEXexcBad8 15 2 3 3" xfId="8783"/>
    <cellStyle name="SAPBEXexcBad8 15 2 3 4" xfId="8784"/>
    <cellStyle name="SAPBEXexcBad8 15 2 3 5" xfId="8785"/>
    <cellStyle name="SAPBEXexcBad8 15 2 3 6" xfId="8786"/>
    <cellStyle name="SAPBEXexcBad8 15 2 4" xfId="8787"/>
    <cellStyle name="SAPBEXexcBad8 15 2 5" xfId="8788"/>
    <cellStyle name="SAPBEXexcBad8 15 2 6" xfId="8789"/>
    <cellStyle name="SAPBEXexcBad8 15 2 7" xfId="8790"/>
    <cellStyle name="SAPBEXexcBad8 15 2 8" xfId="8791"/>
    <cellStyle name="SAPBEXexcBad8 15 3" xfId="8792"/>
    <cellStyle name="SAPBEXexcBad8 15 3 2" xfId="8793"/>
    <cellStyle name="SAPBEXexcBad8 15 3 2 2" xfId="8794"/>
    <cellStyle name="SAPBEXexcBad8 15 3 2 3" xfId="8795"/>
    <cellStyle name="SAPBEXexcBad8 15 3 2 4" xfId="8796"/>
    <cellStyle name="SAPBEXexcBad8 15 3 2 5" xfId="8797"/>
    <cellStyle name="SAPBEXexcBad8 15 3 2 6" xfId="8798"/>
    <cellStyle name="SAPBEXexcBad8 15 3 3" xfId="8799"/>
    <cellStyle name="SAPBEXexcBad8 15 3 3 2" xfId="8800"/>
    <cellStyle name="SAPBEXexcBad8 15 3 3 3" xfId="8801"/>
    <cellStyle name="SAPBEXexcBad8 15 3 3 4" xfId="8802"/>
    <cellStyle name="SAPBEXexcBad8 15 3 3 5" xfId="8803"/>
    <cellStyle name="SAPBEXexcBad8 15 3 3 6" xfId="8804"/>
    <cellStyle name="SAPBEXexcBad8 15 3 4" xfId="8805"/>
    <cellStyle name="SAPBEXexcBad8 15 3 5" xfId="8806"/>
    <cellStyle name="SAPBEXexcBad8 15 3 6" xfId="8807"/>
    <cellStyle name="SAPBEXexcBad8 15 3 7" xfId="8808"/>
    <cellStyle name="SAPBEXexcBad8 15 3 8" xfId="8809"/>
    <cellStyle name="SAPBEXexcBad8 15 4" xfId="8810"/>
    <cellStyle name="SAPBEXexcBad8 15 5" xfId="8811"/>
    <cellStyle name="SAPBEXexcBad8 15 6" xfId="8812"/>
    <cellStyle name="SAPBEXexcBad8 15 7" xfId="8813"/>
    <cellStyle name="SAPBEXexcBad8 15 8" xfId="8814"/>
    <cellStyle name="SAPBEXexcBad8 16" xfId="8815"/>
    <cellStyle name="SAPBEXexcBad8 16 2" xfId="8816"/>
    <cellStyle name="SAPBEXexcBad8 16 2 2" xfId="8817"/>
    <cellStyle name="SAPBEXexcBad8 16 2 2 2" xfId="8818"/>
    <cellStyle name="SAPBEXexcBad8 16 2 2 3" xfId="8819"/>
    <cellStyle name="SAPBEXexcBad8 16 2 2 4" xfId="8820"/>
    <cellStyle name="SAPBEXexcBad8 16 2 2 5" xfId="8821"/>
    <cellStyle name="SAPBEXexcBad8 16 2 2 6" xfId="8822"/>
    <cellStyle name="SAPBEXexcBad8 16 2 3" xfId="8823"/>
    <cellStyle name="SAPBEXexcBad8 16 2 3 2" xfId="8824"/>
    <cellStyle name="SAPBEXexcBad8 16 2 3 3" xfId="8825"/>
    <cellStyle name="SAPBEXexcBad8 16 2 3 4" xfId="8826"/>
    <cellStyle name="SAPBEXexcBad8 16 2 3 5" xfId="8827"/>
    <cellStyle name="SAPBEXexcBad8 16 2 3 6" xfId="8828"/>
    <cellStyle name="SAPBEXexcBad8 16 2 4" xfId="8829"/>
    <cellStyle name="SAPBEXexcBad8 16 2 5" xfId="8830"/>
    <cellStyle name="SAPBEXexcBad8 16 2 6" xfId="8831"/>
    <cellStyle name="SAPBEXexcBad8 16 2 7" xfId="8832"/>
    <cellStyle name="SAPBEXexcBad8 16 2 8" xfId="8833"/>
    <cellStyle name="SAPBEXexcBad8 16 3" xfId="8834"/>
    <cellStyle name="SAPBEXexcBad8 16 3 2" xfId="8835"/>
    <cellStyle name="SAPBEXexcBad8 16 3 2 2" xfId="8836"/>
    <cellStyle name="SAPBEXexcBad8 16 3 2 3" xfId="8837"/>
    <cellStyle name="SAPBEXexcBad8 16 3 2 4" xfId="8838"/>
    <cellStyle name="SAPBEXexcBad8 16 3 2 5" xfId="8839"/>
    <cellStyle name="SAPBEXexcBad8 16 3 2 6" xfId="8840"/>
    <cellStyle name="SAPBEXexcBad8 16 3 3" xfId="8841"/>
    <cellStyle name="SAPBEXexcBad8 16 3 3 2" xfId="8842"/>
    <cellStyle name="SAPBEXexcBad8 16 3 3 3" xfId="8843"/>
    <cellStyle name="SAPBEXexcBad8 16 3 3 4" xfId="8844"/>
    <cellStyle name="SAPBEXexcBad8 16 3 3 5" xfId="8845"/>
    <cellStyle name="SAPBEXexcBad8 16 3 3 6" xfId="8846"/>
    <cellStyle name="SAPBEXexcBad8 16 3 4" xfId="8847"/>
    <cellStyle name="SAPBEXexcBad8 16 3 5" xfId="8848"/>
    <cellStyle name="SAPBEXexcBad8 16 3 6" xfId="8849"/>
    <cellStyle name="SAPBEXexcBad8 16 3 7" xfId="8850"/>
    <cellStyle name="SAPBEXexcBad8 16 3 8" xfId="8851"/>
    <cellStyle name="SAPBEXexcBad8 16 4" xfId="8852"/>
    <cellStyle name="SAPBEXexcBad8 16 5" xfId="8853"/>
    <cellStyle name="SAPBEXexcBad8 16 6" xfId="8854"/>
    <cellStyle name="SAPBEXexcBad8 16 7" xfId="8855"/>
    <cellStyle name="SAPBEXexcBad8 16 8" xfId="8856"/>
    <cellStyle name="SAPBEXexcBad8 17" xfId="8857"/>
    <cellStyle name="SAPBEXexcBad8 17 2" xfId="8858"/>
    <cellStyle name="SAPBEXexcBad8 17 2 2" xfId="8859"/>
    <cellStyle name="SAPBEXexcBad8 17 2 2 2" xfId="8860"/>
    <cellStyle name="SAPBEXexcBad8 17 2 2 3" xfId="8861"/>
    <cellStyle name="SAPBEXexcBad8 17 2 2 4" xfId="8862"/>
    <cellStyle name="SAPBEXexcBad8 17 2 2 5" xfId="8863"/>
    <cellStyle name="SAPBEXexcBad8 17 2 2 6" xfId="8864"/>
    <cellStyle name="SAPBEXexcBad8 17 2 3" xfId="8865"/>
    <cellStyle name="SAPBEXexcBad8 17 2 3 2" xfId="8866"/>
    <cellStyle name="SAPBEXexcBad8 17 2 3 3" xfId="8867"/>
    <cellStyle name="SAPBEXexcBad8 17 2 3 4" xfId="8868"/>
    <cellStyle name="SAPBEXexcBad8 17 2 3 5" xfId="8869"/>
    <cellStyle name="SAPBEXexcBad8 17 2 3 6" xfId="8870"/>
    <cellStyle name="SAPBEXexcBad8 17 2 4" xfId="8871"/>
    <cellStyle name="SAPBEXexcBad8 17 2 5" xfId="8872"/>
    <cellStyle name="SAPBEXexcBad8 17 2 6" xfId="8873"/>
    <cellStyle name="SAPBEXexcBad8 17 2 7" xfId="8874"/>
    <cellStyle name="SAPBEXexcBad8 17 2 8" xfId="8875"/>
    <cellStyle name="SAPBEXexcBad8 17 3" xfId="8876"/>
    <cellStyle name="SAPBEXexcBad8 17 3 2" xfId="8877"/>
    <cellStyle name="SAPBEXexcBad8 17 3 2 2" xfId="8878"/>
    <cellStyle name="SAPBEXexcBad8 17 3 2 3" xfId="8879"/>
    <cellStyle name="SAPBEXexcBad8 17 3 2 4" xfId="8880"/>
    <cellStyle name="SAPBEXexcBad8 17 3 2 5" xfId="8881"/>
    <cellStyle name="SAPBEXexcBad8 17 3 2 6" xfId="8882"/>
    <cellStyle name="SAPBEXexcBad8 17 3 3" xfId="8883"/>
    <cellStyle name="SAPBEXexcBad8 17 3 3 2" xfId="8884"/>
    <cellStyle name="SAPBEXexcBad8 17 3 3 3" xfId="8885"/>
    <cellStyle name="SAPBEXexcBad8 17 3 3 4" xfId="8886"/>
    <cellStyle name="SAPBEXexcBad8 17 3 3 5" xfId="8887"/>
    <cellStyle name="SAPBEXexcBad8 17 3 3 6" xfId="8888"/>
    <cellStyle name="SAPBEXexcBad8 17 3 4" xfId="8889"/>
    <cellStyle name="SAPBEXexcBad8 17 3 5" xfId="8890"/>
    <cellStyle name="SAPBEXexcBad8 17 3 6" xfId="8891"/>
    <cellStyle name="SAPBEXexcBad8 17 3 7" xfId="8892"/>
    <cellStyle name="SAPBEXexcBad8 17 3 8" xfId="8893"/>
    <cellStyle name="SAPBEXexcBad8 17 4" xfId="8894"/>
    <cellStyle name="SAPBEXexcBad8 17 5" xfId="8895"/>
    <cellStyle name="SAPBEXexcBad8 17 6" xfId="8896"/>
    <cellStyle name="SAPBEXexcBad8 17 7" xfId="8897"/>
    <cellStyle name="SAPBEXexcBad8 17 8" xfId="8898"/>
    <cellStyle name="SAPBEXexcBad8 18" xfId="8899"/>
    <cellStyle name="SAPBEXexcBad8 18 2" xfId="8900"/>
    <cellStyle name="SAPBEXexcBad8 18 2 2" xfId="8901"/>
    <cellStyle name="SAPBEXexcBad8 18 2 2 2" xfId="8902"/>
    <cellStyle name="SAPBEXexcBad8 18 2 2 3" xfId="8903"/>
    <cellStyle name="SAPBEXexcBad8 18 2 2 4" xfId="8904"/>
    <cellStyle name="SAPBEXexcBad8 18 2 2 5" xfId="8905"/>
    <cellStyle name="SAPBEXexcBad8 18 2 2 6" xfId="8906"/>
    <cellStyle name="SAPBEXexcBad8 18 2 3" xfId="8907"/>
    <cellStyle name="SAPBEXexcBad8 18 2 3 2" xfId="8908"/>
    <cellStyle name="SAPBEXexcBad8 18 2 3 3" xfId="8909"/>
    <cellStyle name="SAPBEXexcBad8 18 2 3 4" xfId="8910"/>
    <cellStyle name="SAPBEXexcBad8 18 2 3 5" xfId="8911"/>
    <cellStyle name="SAPBEXexcBad8 18 2 3 6" xfId="8912"/>
    <cellStyle name="SAPBEXexcBad8 18 2 4" xfId="8913"/>
    <cellStyle name="SAPBEXexcBad8 18 2 5" xfId="8914"/>
    <cellStyle name="SAPBEXexcBad8 18 2 6" xfId="8915"/>
    <cellStyle name="SAPBEXexcBad8 18 2 7" xfId="8916"/>
    <cellStyle name="SAPBEXexcBad8 18 2 8" xfId="8917"/>
    <cellStyle name="SAPBEXexcBad8 18 3" xfId="8918"/>
    <cellStyle name="SAPBEXexcBad8 18 3 2" xfId="8919"/>
    <cellStyle name="SAPBEXexcBad8 18 3 2 2" xfId="8920"/>
    <cellStyle name="SAPBEXexcBad8 18 3 2 3" xfId="8921"/>
    <cellStyle name="SAPBEXexcBad8 18 3 2 4" xfId="8922"/>
    <cellStyle name="SAPBEXexcBad8 18 3 2 5" xfId="8923"/>
    <cellStyle name="SAPBEXexcBad8 18 3 2 6" xfId="8924"/>
    <cellStyle name="SAPBEXexcBad8 18 3 3" xfId="8925"/>
    <cellStyle name="SAPBEXexcBad8 18 3 3 2" xfId="8926"/>
    <cellStyle name="SAPBEXexcBad8 18 3 3 3" xfId="8927"/>
    <cellStyle name="SAPBEXexcBad8 18 3 3 4" xfId="8928"/>
    <cellStyle name="SAPBEXexcBad8 18 3 3 5" xfId="8929"/>
    <cellStyle name="SAPBEXexcBad8 18 3 3 6" xfId="8930"/>
    <cellStyle name="SAPBEXexcBad8 18 3 4" xfId="8931"/>
    <cellStyle name="SAPBEXexcBad8 18 3 5" xfId="8932"/>
    <cellStyle name="SAPBEXexcBad8 18 3 6" xfId="8933"/>
    <cellStyle name="SAPBEXexcBad8 18 3 7" xfId="8934"/>
    <cellStyle name="SAPBEXexcBad8 18 3 8" xfId="8935"/>
    <cellStyle name="SAPBEXexcBad8 18 4" xfId="8936"/>
    <cellStyle name="SAPBEXexcBad8 18 5" xfId="8937"/>
    <cellStyle name="SAPBEXexcBad8 18 6" xfId="8938"/>
    <cellStyle name="SAPBEXexcBad8 18 7" xfId="8939"/>
    <cellStyle name="SAPBEXexcBad8 18 8" xfId="8940"/>
    <cellStyle name="SAPBEXexcBad8 19" xfId="8941"/>
    <cellStyle name="SAPBEXexcBad8 19 2" xfId="8942"/>
    <cellStyle name="SAPBEXexcBad8 19 2 2" xfId="8943"/>
    <cellStyle name="SAPBEXexcBad8 19 2 2 2" xfId="8944"/>
    <cellStyle name="SAPBEXexcBad8 19 2 2 3" xfId="8945"/>
    <cellStyle name="SAPBEXexcBad8 19 2 2 4" xfId="8946"/>
    <cellStyle name="SAPBEXexcBad8 19 2 2 5" xfId="8947"/>
    <cellStyle name="SAPBEXexcBad8 19 2 2 6" xfId="8948"/>
    <cellStyle name="SAPBEXexcBad8 19 2 3" xfId="8949"/>
    <cellStyle name="SAPBEXexcBad8 19 2 3 2" xfId="8950"/>
    <cellStyle name="SAPBEXexcBad8 19 2 3 3" xfId="8951"/>
    <cellStyle name="SAPBEXexcBad8 19 2 3 4" xfId="8952"/>
    <cellStyle name="SAPBEXexcBad8 19 2 3 5" xfId="8953"/>
    <cellStyle name="SAPBEXexcBad8 19 2 3 6" xfId="8954"/>
    <cellStyle name="SAPBEXexcBad8 19 2 4" xfId="8955"/>
    <cellStyle name="SAPBEXexcBad8 19 2 5" xfId="8956"/>
    <cellStyle name="SAPBEXexcBad8 19 2 6" xfId="8957"/>
    <cellStyle name="SAPBEXexcBad8 19 2 7" xfId="8958"/>
    <cellStyle name="SAPBEXexcBad8 19 2 8" xfId="8959"/>
    <cellStyle name="SAPBEXexcBad8 19 3" xfId="8960"/>
    <cellStyle name="SAPBEXexcBad8 19 3 2" xfId="8961"/>
    <cellStyle name="SAPBEXexcBad8 19 3 2 2" xfId="8962"/>
    <cellStyle name="SAPBEXexcBad8 19 3 2 3" xfId="8963"/>
    <cellStyle name="SAPBEXexcBad8 19 3 2 4" xfId="8964"/>
    <cellStyle name="SAPBEXexcBad8 19 3 2 5" xfId="8965"/>
    <cellStyle name="SAPBEXexcBad8 19 3 2 6" xfId="8966"/>
    <cellStyle name="SAPBEXexcBad8 19 3 3" xfId="8967"/>
    <cellStyle name="SAPBEXexcBad8 19 3 3 2" xfId="8968"/>
    <cellStyle name="SAPBEXexcBad8 19 3 3 3" xfId="8969"/>
    <cellStyle name="SAPBEXexcBad8 19 3 3 4" xfId="8970"/>
    <cellStyle name="SAPBEXexcBad8 19 3 3 5" xfId="8971"/>
    <cellStyle name="SAPBEXexcBad8 19 3 3 6" xfId="8972"/>
    <cellStyle name="SAPBEXexcBad8 19 3 4" xfId="8973"/>
    <cellStyle name="SAPBEXexcBad8 19 3 5" xfId="8974"/>
    <cellStyle name="SAPBEXexcBad8 19 3 6" xfId="8975"/>
    <cellStyle name="SAPBEXexcBad8 19 3 7" xfId="8976"/>
    <cellStyle name="SAPBEXexcBad8 19 3 8" xfId="8977"/>
    <cellStyle name="SAPBEXexcBad8 19 4" xfId="8978"/>
    <cellStyle name="SAPBEXexcBad8 19 5" xfId="8979"/>
    <cellStyle name="SAPBEXexcBad8 19 6" xfId="8980"/>
    <cellStyle name="SAPBEXexcBad8 19 7" xfId="8981"/>
    <cellStyle name="SAPBEXexcBad8 19 8" xfId="8982"/>
    <cellStyle name="SAPBEXexcBad8 2" xfId="8983"/>
    <cellStyle name="SAPBEXexcBad8 2 2" xfId="8984"/>
    <cellStyle name="SAPBEXexcBad8 2 2 2" xfId="8985"/>
    <cellStyle name="SAPBEXexcBad8 2 2 2 2" xfId="8986"/>
    <cellStyle name="SAPBEXexcBad8 2 2 2 3" xfId="8987"/>
    <cellStyle name="SAPBEXexcBad8 2 2 2 4" xfId="8988"/>
    <cellStyle name="SAPBEXexcBad8 2 2 2 5" xfId="8989"/>
    <cellStyle name="SAPBEXexcBad8 2 2 2 6" xfId="8990"/>
    <cellStyle name="SAPBEXexcBad8 2 2 3" xfId="8991"/>
    <cellStyle name="SAPBEXexcBad8 2 2 3 2" xfId="8992"/>
    <cellStyle name="SAPBEXexcBad8 2 2 3 3" xfId="8993"/>
    <cellStyle name="SAPBEXexcBad8 2 2 3 4" xfId="8994"/>
    <cellStyle name="SAPBEXexcBad8 2 2 3 5" xfId="8995"/>
    <cellStyle name="SAPBEXexcBad8 2 2 3 6" xfId="8996"/>
    <cellStyle name="SAPBEXexcBad8 2 2 4" xfId="8997"/>
    <cellStyle name="SAPBEXexcBad8 2 2 5" xfId="8998"/>
    <cellStyle name="SAPBEXexcBad8 2 2 6" xfId="8999"/>
    <cellStyle name="SAPBEXexcBad8 2 2 7" xfId="9000"/>
    <cellStyle name="SAPBEXexcBad8 2 2 8" xfId="9001"/>
    <cellStyle name="SAPBEXexcBad8 2 3" xfId="9002"/>
    <cellStyle name="SAPBEXexcBad8 2 3 2" xfId="9003"/>
    <cellStyle name="SAPBEXexcBad8 2 3 2 2" xfId="9004"/>
    <cellStyle name="SAPBEXexcBad8 2 3 2 3" xfId="9005"/>
    <cellStyle name="SAPBEXexcBad8 2 3 2 4" xfId="9006"/>
    <cellStyle name="SAPBEXexcBad8 2 3 2 5" xfId="9007"/>
    <cellStyle name="SAPBEXexcBad8 2 3 2 6" xfId="9008"/>
    <cellStyle name="SAPBEXexcBad8 2 3 3" xfId="9009"/>
    <cellStyle name="SAPBEXexcBad8 2 3 3 2" xfId="9010"/>
    <cellStyle name="SAPBEXexcBad8 2 3 3 3" xfId="9011"/>
    <cellStyle name="SAPBEXexcBad8 2 3 3 4" xfId="9012"/>
    <cellStyle name="SAPBEXexcBad8 2 3 3 5" xfId="9013"/>
    <cellStyle name="SAPBEXexcBad8 2 3 3 6" xfId="9014"/>
    <cellStyle name="SAPBEXexcBad8 2 3 4" xfId="9015"/>
    <cellStyle name="SAPBEXexcBad8 2 3 5" xfId="9016"/>
    <cellStyle name="SAPBEXexcBad8 2 3 6" xfId="9017"/>
    <cellStyle name="SAPBEXexcBad8 2 3 7" xfId="9018"/>
    <cellStyle name="SAPBEXexcBad8 2 3 8" xfId="9019"/>
    <cellStyle name="SAPBEXexcBad8 2 4" xfId="9020"/>
    <cellStyle name="SAPBEXexcBad8 2 5" xfId="9021"/>
    <cellStyle name="SAPBEXexcBad8 2 6" xfId="9022"/>
    <cellStyle name="SAPBEXexcBad8 2 7" xfId="9023"/>
    <cellStyle name="SAPBEXexcBad8 2 8" xfId="9024"/>
    <cellStyle name="SAPBEXexcBad8 20" xfId="9025"/>
    <cellStyle name="SAPBEXexcBad8 20 2" xfId="9026"/>
    <cellStyle name="SAPBEXexcBad8 20 2 2" xfId="9027"/>
    <cellStyle name="SAPBEXexcBad8 20 2 3" xfId="9028"/>
    <cellStyle name="SAPBEXexcBad8 20 2 4" xfId="9029"/>
    <cellStyle name="SAPBEXexcBad8 20 2 5" xfId="9030"/>
    <cellStyle name="SAPBEXexcBad8 20 2 6" xfId="9031"/>
    <cellStyle name="SAPBEXexcBad8 20 3" xfId="9032"/>
    <cellStyle name="SAPBEXexcBad8 20 3 2" xfId="9033"/>
    <cellStyle name="SAPBEXexcBad8 20 3 3" xfId="9034"/>
    <cellStyle name="SAPBEXexcBad8 20 3 4" xfId="9035"/>
    <cellStyle name="SAPBEXexcBad8 20 3 5" xfId="9036"/>
    <cellStyle name="SAPBEXexcBad8 20 3 6" xfId="9037"/>
    <cellStyle name="SAPBEXexcBad8 20 4" xfId="9038"/>
    <cellStyle name="SAPBEXexcBad8 20 5" xfId="9039"/>
    <cellStyle name="SAPBEXexcBad8 20 6" xfId="9040"/>
    <cellStyle name="SAPBEXexcBad8 20 7" xfId="9041"/>
    <cellStyle name="SAPBEXexcBad8 20 8" xfId="9042"/>
    <cellStyle name="SAPBEXexcBad8 21" xfId="9043"/>
    <cellStyle name="SAPBEXexcBad8 21 2" xfId="9044"/>
    <cellStyle name="SAPBEXexcBad8 21 2 2" xfId="9045"/>
    <cellStyle name="SAPBEXexcBad8 21 2 3" xfId="9046"/>
    <cellStyle name="SAPBEXexcBad8 21 2 4" xfId="9047"/>
    <cellStyle name="SAPBEXexcBad8 21 2 5" xfId="9048"/>
    <cellStyle name="SAPBEXexcBad8 21 2 6" xfId="9049"/>
    <cellStyle name="SAPBEXexcBad8 21 3" xfId="9050"/>
    <cellStyle name="SAPBEXexcBad8 21 3 2" xfId="9051"/>
    <cellStyle name="SAPBEXexcBad8 21 3 3" xfId="9052"/>
    <cellStyle name="SAPBEXexcBad8 21 3 4" xfId="9053"/>
    <cellStyle name="SAPBEXexcBad8 21 3 5" xfId="9054"/>
    <cellStyle name="SAPBEXexcBad8 21 3 6" xfId="9055"/>
    <cellStyle name="SAPBEXexcBad8 21 4" xfId="9056"/>
    <cellStyle name="SAPBEXexcBad8 21 5" xfId="9057"/>
    <cellStyle name="SAPBEXexcBad8 21 6" xfId="9058"/>
    <cellStyle name="SAPBEXexcBad8 21 7" xfId="9059"/>
    <cellStyle name="SAPBEXexcBad8 21 8" xfId="9060"/>
    <cellStyle name="SAPBEXexcBad8 22" xfId="9061"/>
    <cellStyle name="SAPBEXexcBad8 23" xfId="9062"/>
    <cellStyle name="SAPBEXexcBad8 24" xfId="9063"/>
    <cellStyle name="SAPBEXexcBad8 25" xfId="9064"/>
    <cellStyle name="SAPBEXexcBad8 26" xfId="9065"/>
    <cellStyle name="SAPBEXexcBad8 27" xfId="32937"/>
    <cellStyle name="SAPBEXexcBad8 3" xfId="9066"/>
    <cellStyle name="SAPBEXexcBad8 3 2" xfId="9067"/>
    <cellStyle name="SAPBEXexcBad8 3 2 2" xfId="9068"/>
    <cellStyle name="SAPBEXexcBad8 3 2 2 2" xfId="9069"/>
    <cellStyle name="SAPBEXexcBad8 3 2 2 3" xfId="9070"/>
    <cellStyle name="SAPBEXexcBad8 3 2 2 4" xfId="9071"/>
    <cellStyle name="SAPBEXexcBad8 3 2 2 5" xfId="9072"/>
    <cellStyle name="SAPBEXexcBad8 3 2 2 6" xfId="9073"/>
    <cellStyle name="SAPBEXexcBad8 3 2 3" xfId="9074"/>
    <cellStyle name="SAPBEXexcBad8 3 2 3 2" xfId="9075"/>
    <cellStyle name="SAPBEXexcBad8 3 2 3 3" xfId="9076"/>
    <cellStyle name="SAPBEXexcBad8 3 2 3 4" xfId="9077"/>
    <cellStyle name="SAPBEXexcBad8 3 2 3 5" xfId="9078"/>
    <cellStyle name="SAPBEXexcBad8 3 2 3 6" xfId="9079"/>
    <cellStyle name="SAPBEXexcBad8 3 2 4" xfId="9080"/>
    <cellStyle name="SAPBEXexcBad8 3 2 5" xfId="9081"/>
    <cellStyle name="SAPBEXexcBad8 3 2 6" xfId="9082"/>
    <cellStyle name="SAPBEXexcBad8 3 2 7" xfId="9083"/>
    <cellStyle name="SAPBEXexcBad8 3 2 8" xfId="9084"/>
    <cellStyle name="SAPBEXexcBad8 3 3" xfId="9085"/>
    <cellStyle name="SAPBEXexcBad8 3 3 2" xfId="9086"/>
    <cellStyle name="SAPBEXexcBad8 3 3 2 2" xfId="9087"/>
    <cellStyle name="SAPBEXexcBad8 3 3 2 3" xfId="9088"/>
    <cellStyle name="SAPBEXexcBad8 3 3 2 4" xfId="9089"/>
    <cellStyle name="SAPBEXexcBad8 3 3 2 5" xfId="9090"/>
    <cellStyle name="SAPBEXexcBad8 3 3 2 6" xfId="9091"/>
    <cellStyle name="SAPBEXexcBad8 3 3 3" xfId="9092"/>
    <cellStyle name="SAPBEXexcBad8 3 3 3 2" xfId="9093"/>
    <cellStyle name="SAPBEXexcBad8 3 3 3 3" xfId="9094"/>
    <cellStyle name="SAPBEXexcBad8 3 3 3 4" xfId="9095"/>
    <cellStyle name="SAPBEXexcBad8 3 3 3 5" xfId="9096"/>
    <cellStyle name="SAPBEXexcBad8 3 3 3 6" xfId="9097"/>
    <cellStyle name="SAPBEXexcBad8 3 3 4" xfId="9098"/>
    <cellStyle name="SAPBEXexcBad8 3 3 5" xfId="9099"/>
    <cellStyle name="SAPBEXexcBad8 3 3 6" xfId="9100"/>
    <cellStyle name="SAPBEXexcBad8 3 3 7" xfId="9101"/>
    <cellStyle name="SAPBEXexcBad8 3 3 8" xfId="9102"/>
    <cellStyle name="SAPBEXexcBad8 3 4" xfId="9103"/>
    <cellStyle name="SAPBEXexcBad8 3 5" xfId="9104"/>
    <cellStyle name="SAPBEXexcBad8 3 6" xfId="9105"/>
    <cellStyle name="SAPBEXexcBad8 3 7" xfId="9106"/>
    <cellStyle name="SAPBEXexcBad8 3 8" xfId="9107"/>
    <cellStyle name="SAPBEXexcBad8 4" xfId="9108"/>
    <cellStyle name="SAPBEXexcBad8 4 2" xfId="9109"/>
    <cellStyle name="SAPBEXexcBad8 4 2 2" xfId="9110"/>
    <cellStyle name="SAPBEXexcBad8 4 2 2 2" xfId="9111"/>
    <cellStyle name="SAPBEXexcBad8 4 2 2 3" xfId="9112"/>
    <cellStyle name="SAPBEXexcBad8 4 2 2 4" xfId="9113"/>
    <cellStyle name="SAPBEXexcBad8 4 2 2 5" xfId="9114"/>
    <cellStyle name="SAPBEXexcBad8 4 2 2 6" xfId="9115"/>
    <cellStyle name="SAPBEXexcBad8 4 2 3" xfId="9116"/>
    <cellStyle name="SAPBEXexcBad8 4 2 3 2" xfId="9117"/>
    <cellStyle name="SAPBEXexcBad8 4 2 3 3" xfId="9118"/>
    <cellStyle name="SAPBEXexcBad8 4 2 3 4" xfId="9119"/>
    <cellStyle name="SAPBEXexcBad8 4 2 3 5" xfId="9120"/>
    <cellStyle name="SAPBEXexcBad8 4 2 3 6" xfId="9121"/>
    <cellStyle name="SAPBEXexcBad8 4 2 4" xfId="9122"/>
    <cellStyle name="SAPBEXexcBad8 4 2 5" xfId="9123"/>
    <cellStyle name="SAPBEXexcBad8 4 2 6" xfId="9124"/>
    <cellStyle name="SAPBEXexcBad8 4 2 7" xfId="9125"/>
    <cellStyle name="SAPBEXexcBad8 4 2 8" xfId="9126"/>
    <cellStyle name="SAPBEXexcBad8 4 3" xfId="9127"/>
    <cellStyle name="SAPBEXexcBad8 4 3 2" xfId="9128"/>
    <cellStyle name="SAPBEXexcBad8 4 3 2 2" xfId="9129"/>
    <cellStyle name="SAPBEXexcBad8 4 3 2 3" xfId="9130"/>
    <cellStyle name="SAPBEXexcBad8 4 3 2 4" xfId="9131"/>
    <cellStyle name="SAPBEXexcBad8 4 3 2 5" xfId="9132"/>
    <cellStyle name="SAPBEXexcBad8 4 3 2 6" xfId="9133"/>
    <cellStyle name="SAPBEXexcBad8 4 3 3" xfId="9134"/>
    <cellStyle name="SAPBEXexcBad8 4 3 3 2" xfId="9135"/>
    <cellStyle name="SAPBEXexcBad8 4 3 3 3" xfId="9136"/>
    <cellStyle name="SAPBEXexcBad8 4 3 3 4" xfId="9137"/>
    <cellStyle name="SAPBEXexcBad8 4 3 3 5" xfId="9138"/>
    <cellStyle name="SAPBEXexcBad8 4 3 3 6" xfId="9139"/>
    <cellStyle name="SAPBEXexcBad8 4 3 4" xfId="9140"/>
    <cellStyle name="SAPBEXexcBad8 4 3 5" xfId="9141"/>
    <cellStyle name="SAPBEXexcBad8 4 3 6" xfId="9142"/>
    <cellStyle name="SAPBEXexcBad8 4 3 7" xfId="9143"/>
    <cellStyle name="SAPBEXexcBad8 4 3 8" xfId="9144"/>
    <cellStyle name="SAPBEXexcBad8 4 4" xfId="9145"/>
    <cellStyle name="SAPBEXexcBad8 4 5" xfId="9146"/>
    <cellStyle name="SAPBEXexcBad8 4 6" xfId="9147"/>
    <cellStyle name="SAPBEXexcBad8 4 7" xfId="9148"/>
    <cellStyle name="SAPBEXexcBad8 4 8" xfId="9149"/>
    <cellStyle name="SAPBEXexcBad8 5" xfId="9150"/>
    <cellStyle name="SAPBEXexcBad8 5 2" xfId="9151"/>
    <cellStyle name="SAPBEXexcBad8 5 2 2" xfId="9152"/>
    <cellStyle name="SAPBEXexcBad8 5 2 2 2" xfId="9153"/>
    <cellStyle name="SAPBEXexcBad8 5 2 2 3" xfId="9154"/>
    <cellStyle name="SAPBEXexcBad8 5 2 2 4" xfId="9155"/>
    <cellStyle name="SAPBEXexcBad8 5 2 2 5" xfId="9156"/>
    <cellStyle name="SAPBEXexcBad8 5 2 2 6" xfId="9157"/>
    <cellStyle name="SAPBEXexcBad8 5 2 3" xfId="9158"/>
    <cellStyle name="SAPBEXexcBad8 5 2 3 2" xfId="9159"/>
    <cellStyle name="SAPBEXexcBad8 5 2 3 3" xfId="9160"/>
    <cellStyle name="SAPBEXexcBad8 5 2 3 4" xfId="9161"/>
    <cellStyle name="SAPBEXexcBad8 5 2 3 5" xfId="9162"/>
    <cellStyle name="SAPBEXexcBad8 5 2 3 6" xfId="9163"/>
    <cellStyle name="SAPBEXexcBad8 5 2 4" xfId="9164"/>
    <cellStyle name="SAPBEXexcBad8 5 2 5" xfId="9165"/>
    <cellStyle name="SAPBEXexcBad8 5 2 6" xfId="9166"/>
    <cellStyle name="SAPBEXexcBad8 5 2 7" xfId="9167"/>
    <cellStyle name="SAPBEXexcBad8 5 2 8" xfId="9168"/>
    <cellStyle name="SAPBEXexcBad8 5 3" xfId="9169"/>
    <cellStyle name="SAPBEXexcBad8 5 3 2" xfId="9170"/>
    <cellStyle name="SAPBEXexcBad8 5 3 2 2" xfId="9171"/>
    <cellStyle name="SAPBEXexcBad8 5 3 2 3" xfId="9172"/>
    <cellStyle name="SAPBEXexcBad8 5 3 2 4" xfId="9173"/>
    <cellStyle name="SAPBEXexcBad8 5 3 2 5" xfId="9174"/>
    <cellStyle name="SAPBEXexcBad8 5 3 2 6" xfId="9175"/>
    <cellStyle name="SAPBEXexcBad8 5 3 3" xfId="9176"/>
    <cellStyle name="SAPBEXexcBad8 5 3 3 2" xfId="9177"/>
    <cellStyle name="SAPBEXexcBad8 5 3 3 3" xfId="9178"/>
    <cellStyle name="SAPBEXexcBad8 5 3 3 4" xfId="9179"/>
    <cellStyle name="SAPBEXexcBad8 5 3 3 5" xfId="9180"/>
    <cellStyle name="SAPBEXexcBad8 5 3 3 6" xfId="9181"/>
    <cellStyle name="SAPBEXexcBad8 5 3 4" xfId="9182"/>
    <cellStyle name="SAPBEXexcBad8 5 3 5" xfId="9183"/>
    <cellStyle name="SAPBEXexcBad8 5 3 6" xfId="9184"/>
    <cellStyle name="SAPBEXexcBad8 5 3 7" xfId="9185"/>
    <cellStyle name="SAPBEXexcBad8 5 3 8" xfId="9186"/>
    <cellStyle name="SAPBEXexcBad8 5 4" xfId="9187"/>
    <cellStyle name="SAPBEXexcBad8 5 5" xfId="9188"/>
    <cellStyle name="SAPBEXexcBad8 5 6" xfId="9189"/>
    <cellStyle name="SAPBEXexcBad8 5 7" xfId="9190"/>
    <cellStyle name="SAPBEXexcBad8 5 8" xfId="9191"/>
    <cellStyle name="SAPBEXexcBad8 6" xfId="9192"/>
    <cellStyle name="SAPBEXexcBad8 6 2" xfId="9193"/>
    <cellStyle name="SAPBEXexcBad8 6 2 2" xfId="9194"/>
    <cellStyle name="SAPBEXexcBad8 6 2 2 2" xfId="9195"/>
    <cellStyle name="SAPBEXexcBad8 6 2 2 3" xfId="9196"/>
    <cellStyle name="SAPBEXexcBad8 6 2 2 4" xfId="9197"/>
    <cellStyle name="SAPBEXexcBad8 6 2 2 5" xfId="9198"/>
    <cellStyle name="SAPBEXexcBad8 6 2 2 6" xfId="9199"/>
    <cellStyle name="SAPBEXexcBad8 6 2 3" xfId="9200"/>
    <cellStyle name="SAPBEXexcBad8 6 2 3 2" xfId="9201"/>
    <cellStyle name="SAPBEXexcBad8 6 2 3 3" xfId="9202"/>
    <cellStyle name="SAPBEXexcBad8 6 2 3 4" xfId="9203"/>
    <cellStyle name="SAPBEXexcBad8 6 2 3 5" xfId="9204"/>
    <cellStyle name="SAPBEXexcBad8 6 2 3 6" xfId="9205"/>
    <cellStyle name="SAPBEXexcBad8 6 2 4" xfId="9206"/>
    <cellStyle name="SAPBEXexcBad8 6 2 5" xfId="9207"/>
    <cellStyle name="SAPBEXexcBad8 6 2 6" xfId="9208"/>
    <cellStyle name="SAPBEXexcBad8 6 2 7" xfId="9209"/>
    <cellStyle name="SAPBEXexcBad8 6 2 8" xfId="9210"/>
    <cellStyle name="SAPBEXexcBad8 6 3" xfId="9211"/>
    <cellStyle name="SAPBEXexcBad8 6 3 2" xfId="9212"/>
    <cellStyle name="SAPBEXexcBad8 6 3 2 2" xfId="9213"/>
    <cellStyle name="SAPBEXexcBad8 6 3 2 3" xfId="9214"/>
    <cellStyle name="SAPBEXexcBad8 6 3 2 4" xfId="9215"/>
    <cellStyle name="SAPBEXexcBad8 6 3 2 5" xfId="9216"/>
    <cellStyle name="SAPBEXexcBad8 6 3 2 6" xfId="9217"/>
    <cellStyle name="SAPBEXexcBad8 6 3 3" xfId="9218"/>
    <cellStyle name="SAPBEXexcBad8 6 3 3 2" xfId="9219"/>
    <cellStyle name="SAPBEXexcBad8 6 3 3 3" xfId="9220"/>
    <cellStyle name="SAPBEXexcBad8 6 3 3 4" xfId="9221"/>
    <cellStyle name="SAPBEXexcBad8 6 3 3 5" xfId="9222"/>
    <cellStyle name="SAPBEXexcBad8 6 3 3 6" xfId="9223"/>
    <cellStyle name="SAPBEXexcBad8 6 3 4" xfId="9224"/>
    <cellStyle name="SAPBEXexcBad8 6 3 5" xfId="9225"/>
    <cellStyle name="SAPBEXexcBad8 6 3 6" xfId="9226"/>
    <cellStyle name="SAPBEXexcBad8 6 3 7" xfId="9227"/>
    <cellStyle name="SAPBEXexcBad8 6 3 8" xfId="9228"/>
    <cellStyle name="SAPBEXexcBad8 6 4" xfId="9229"/>
    <cellStyle name="SAPBEXexcBad8 6 5" xfId="9230"/>
    <cellStyle name="SAPBEXexcBad8 6 6" xfId="9231"/>
    <cellStyle name="SAPBEXexcBad8 6 7" xfId="9232"/>
    <cellStyle name="SAPBEXexcBad8 6 8" xfId="9233"/>
    <cellStyle name="SAPBEXexcBad8 7" xfId="9234"/>
    <cellStyle name="SAPBEXexcBad8 7 2" xfId="9235"/>
    <cellStyle name="SAPBEXexcBad8 7 2 2" xfId="9236"/>
    <cellStyle name="SAPBEXexcBad8 7 2 2 2" xfId="9237"/>
    <cellStyle name="SAPBEXexcBad8 7 2 2 3" xfId="9238"/>
    <cellStyle name="SAPBEXexcBad8 7 2 2 4" xfId="9239"/>
    <cellStyle name="SAPBEXexcBad8 7 2 2 5" xfId="9240"/>
    <cellStyle name="SAPBEXexcBad8 7 2 2 6" xfId="9241"/>
    <cellStyle name="SAPBEXexcBad8 7 2 3" xfId="9242"/>
    <cellStyle name="SAPBEXexcBad8 7 2 3 2" xfId="9243"/>
    <cellStyle name="SAPBEXexcBad8 7 2 3 3" xfId="9244"/>
    <cellStyle name="SAPBEXexcBad8 7 2 3 4" xfId="9245"/>
    <cellStyle name="SAPBEXexcBad8 7 2 3 5" xfId="9246"/>
    <cellStyle name="SAPBEXexcBad8 7 2 3 6" xfId="9247"/>
    <cellStyle name="SAPBEXexcBad8 7 2 4" xfId="9248"/>
    <cellStyle name="SAPBEXexcBad8 7 2 5" xfId="9249"/>
    <cellStyle name="SAPBEXexcBad8 7 2 6" xfId="9250"/>
    <cellStyle name="SAPBEXexcBad8 7 2 7" xfId="9251"/>
    <cellStyle name="SAPBEXexcBad8 7 2 8" xfId="9252"/>
    <cellStyle name="SAPBEXexcBad8 7 3" xfId="9253"/>
    <cellStyle name="SAPBEXexcBad8 7 3 2" xfId="9254"/>
    <cellStyle name="SAPBEXexcBad8 7 3 2 2" xfId="9255"/>
    <cellStyle name="SAPBEXexcBad8 7 3 2 3" xfId="9256"/>
    <cellStyle name="SAPBEXexcBad8 7 3 2 4" xfId="9257"/>
    <cellStyle name="SAPBEXexcBad8 7 3 2 5" xfId="9258"/>
    <cellStyle name="SAPBEXexcBad8 7 3 2 6" xfId="9259"/>
    <cellStyle name="SAPBEXexcBad8 7 3 3" xfId="9260"/>
    <cellStyle name="SAPBEXexcBad8 7 3 3 2" xfId="9261"/>
    <cellStyle name="SAPBEXexcBad8 7 3 3 3" xfId="9262"/>
    <cellStyle name="SAPBEXexcBad8 7 3 3 4" xfId="9263"/>
    <cellStyle name="SAPBEXexcBad8 7 3 3 5" xfId="9264"/>
    <cellStyle name="SAPBEXexcBad8 7 3 3 6" xfId="9265"/>
    <cellStyle name="SAPBEXexcBad8 7 3 4" xfId="9266"/>
    <cellStyle name="SAPBEXexcBad8 7 3 5" xfId="9267"/>
    <cellStyle name="SAPBEXexcBad8 7 3 6" xfId="9268"/>
    <cellStyle name="SAPBEXexcBad8 7 3 7" xfId="9269"/>
    <cellStyle name="SAPBEXexcBad8 7 3 8" xfId="9270"/>
    <cellStyle name="SAPBEXexcBad8 7 4" xfId="9271"/>
    <cellStyle name="SAPBEXexcBad8 7 5" xfId="9272"/>
    <cellStyle name="SAPBEXexcBad8 7 6" xfId="9273"/>
    <cellStyle name="SAPBEXexcBad8 7 7" xfId="9274"/>
    <cellStyle name="SAPBEXexcBad8 7 8" xfId="9275"/>
    <cellStyle name="SAPBEXexcBad8 8" xfId="9276"/>
    <cellStyle name="SAPBEXexcBad8 8 2" xfId="9277"/>
    <cellStyle name="SAPBEXexcBad8 8 2 2" xfId="9278"/>
    <cellStyle name="SAPBEXexcBad8 8 2 2 2" xfId="9279"/>
    <cellStyle name="SAPBEXexcBad8 8 2 2 3" xfId="9280"/>
    <cellStyle name="SAPBEXexcBad8 8 2 2 4" xfId="9281"/>
    <cellStyle name="SAPBEXexcBad8 8 2 2 5" xfId="9282"/>
    <cellStyle name="SAPBEXexcBad8 8 2 2 6" xfId="9283"/>
    <cellStyle name="SAPBEXexcBad8 8 2 3" xfId="9284"/>
    <cellStyle name="SAPBEXexcBad8 8 2 3 2" xfId="9285"/>
    <cellStyle name="SAPBEXexcBad8 8 2 3 3" xfId="9286"/>
    <cellStyle name="SAPBEXexcBad8 8 2 3 4" xfId="9287"/>
    <cellStyle name="SAPBEXexcBad8 8 2 3 5" xfId="9288"/>
    <cellStyle name="SAPBEXexcBad8 8 2 3 6" xfId="9289"/>
    <cellStyle name="SAPBEXexcBad8 8 2 4" xfId="9290"/>
    <cellStyle name="SAPBEXexcBad8 8 2 5" xfId="9291"/>
    <cellStyle name="SAPBEXexcBad8 8 2 6" xfId="9292"/>
    <cellStyle name="SAPBEXexcBad8 8 2 7" xfId="9293"/>
    <cellStyle name="SAPBEXexcBad8 8 2 8" xfId="9294"/>
    <cellStyle name="SAPBEXexcBad8 8 3" xfId="9295"/>
    <cellStyle name="SAPBEXexcBad8 8 3 2" xfId="9296"/>
    <cellStyle name="SAPBEXexcBad8 8 3 2 2" xfId="9297"/>
    <cellStyle name="SAPBEXexcBad8 8 3 2 3" xfId="9298"/>
    <cellStyle name="SAPBEXexcBad8 8 3 2 4" xfId="9299"/>
    <cellStyle name="SAPBEXexcBad8 8 3 2 5" xfId="9300"/>
    <cellStyle name="SAPBEXexcBad8 8 3 2 6" xfId="9301"/>
    <cellStyle name="SAPBEXexcBad8 8 3 3" xfId="9302"/>
    <cellStyle name="SAPBEXexcBad8 8 3 3 2" xfId="9303"/>
    <cellStyle name="SAPBEXexcBad8 8 3 3 3" xfId="9304"/>
    <cellStyle name="SAPBEXexcBad8 8 3 3 4" xfId="9305"/>
    <cellStyle name="SAPBEXexcBad8 8 3 3 5" xfId="9306"/>
    <cellStyle name="SAPBEXexcBad8 8 3 3 6" xfId="9307"/>
    <cellStyle name="SAPBEXexcBad8 8 3 4" xfId="9308"/>
    <cellStyle name="SAPBEXexcBad8 8 3 5" xfId="9309"/>
    <cellStyle name="SAPBEXexcBad8 8 3 6" xfId="9310"/>
    <cellStyle name="SAPBEXexcBad8 8 3 7" xfId="9311"/>
    <cellStyle name="SAPBEXexcBad8 8 3 8" xfId="9312"/>
    <cellStyle name="SAPBEXexcBad8 8 4" xfId="9313"/>
    <cellStyle name="SAPBEXexcBad8 8 5" xfId="9314"/>
    <cellStyle name="SAPBEXexcBad8 8 6" xfId="9315"/>
    <cellStyle name="SAPBEXexcBad8 8 7" xfId="9316"/>
    <cellStyle name="SAPBEXexcBad8 8 8" xfId="9317"/>
    <cellStyle name="SAPBEXexcBad8 9" xfId="9318"/>
    <cellStyle name="SAPBEXexcBad8 9 2" xfId="9319"/>
    <cellStyle name="SAPBEXexcBad8 9 2 2" xfId="9320"/>
    <cellStyle name="SAPBEXexcBad8 9 2 2 2" xfId="9321"/>
    <cellStyle name="SAPBEXexcBad8 9 2 2 3" xfId="9322"/>
    <cellStyle name="SAPBEXexcBad8 9 2 2 4" xfId="9323"/>
    <cellStyle name="SAPBEXexcBad8 9 2 2 5" xfId="9324"/>
    <cellStyle name="SAPBEXexcBad8 9 2 2 6" xfId="9325"/>
    <cellStyle name="SAPBEXexcBad8 9 2 3" xfId="9326"/>
    <cellStyle name="SAPBEXexcBad8 9 2 3 2" xfId="9327"/>
    <cellStyle name="SAPBEXexcBad8 9 2 3 3" xfId="9328"/>
    <cellStyle name="SAPBEXexcBad8 9 2 3 4" xfId="9329"/>
    <cellStyle name="SAPBEXexcBad8 9 2 3 5" xfId="9330"/>
    <cellStyle name="SAPBEXexcBad8 9 2 3 6" xfId="9331"/>
    <cellStyle name="SAPBEXexcBad8 9 2 4" xfId="9332"/>
    <cellStyle name="SAPBEXexcBad8 9 2 5" xfId="9333"/>
    <cellStyle name="SAPBEXexcBad8 9 2 6" xfId="9334"/>
    <cellStyle name="SAPBEXexcBad8 9 2 7" xfId="9335"/>
    <cellStyle name="SAPBEXexcBad8 9 2 8" xfId="9336"/>
    <cellStyle name="SAPBEXexcBad8 9 3" xfId="9337"/>
    <cellStyle name="SAPBEXexcBad8 9 3 2" xfId="9338"/>
    <cellStyle name="SAPBEXexcBad8 9 3 2 2" xfId="9339"/>
    <cellStyle name="SAPBEXexcBad8 9 3 2 3" xfId="9340"/>
    <cellStyle name="SAPBEXexcBad8 9 3 2 4" xfId="9341"/>
    <cellStyle name="SAPBEXexcBad8 9 3 2 5" xfId="9342"/>
    <cellStyle name="SAPBEXexcBad8 9 3 2 6" xfId="9343"/>
    <cellStyle name="SAPBEXexcBad8 9 3 3" xfId="9344"/>
    <cellStyle name="SAPBEXexcBad8 9 3 3 2" xfId="9345"/>
    <cellStyle name="SAPBEXexcBad8 9 3 3 3" xfId="9346"/>
    <cellStyle name="SAPBEXexcBad8 9 3 3 4" xfId="9347"/>
    <cellStyle name="SAPBEXexcBad8 9 3 3 5" xfId="9348"/>
    <cellStyle name="SAPBEXexcBad8 9 3 3 6" xfId="9349"/>
    <cellStyle name="SAPBEXexcBad8 9 3 4" xfId="9350"/>
    <cellStyle name="SAPBEXexcBad8 9 3 5" xfId="9351"/>
    <cellStyle name="SAPBEXexcBad8 9 3 6" xfId="9352"/>
    <cellStyle name="SAPBEXexcBad8 9 3 7" xfId="9353"/>
    <cellStyle name="SAPBEXexcBad8 9 3 8" xfId="9354"/>
    <cellStyle name="SAPBEXexcBad8 9 4" xfId="9355"/>
    <cellStyle name="SAPBEXexcBad8 9 5" xfId="9356"/>
    <cellStyle name="SAPBEXexcBad8 9 6" xfId="9357"/>
    <cellStyle name="SAPBEXexcBad8 9 7" xfId="9358"/>
    <cellStyle name="SAPBEXexcBad8 9 8" xfId="9359"/>
    <cellStyle name="SAPBEXexcBad9" xfId="18"/>
    <cellStyle name="SAPBEXexcBad9 10" xfId="9360"/>
    <cellStyle name="SAPBEXexcBad9 10 2" xfId="9361"/>
    <cellStyle name="SAPBEXexcBad9 10 2 2" xfId="9362"/>
    <cellStyle name="SAPBEXexcBad9 10 2 2 2" xfId="9363"/>
    <cellStyle name="SAPBEXexcBad9 10 2 2 3" xfId="9364"/>
    <cellStyle name="SAPBEXexcBad9 10 2 2 4" xfId="9365"/>
    <cellStyle name="SAPBEXexcBad9 10 2 2 5" xfId="9366"/>
    <cellStyle name="SAPBEXexcBad9 10 2 2 6" xfId="9367"/>
    <cellStyle name="SAPBEXexcBad9 10 2 3" xfId="9368"/>
    <cellStyle name="SAPBEXexcBad9 10 2 3 2" xfId="9369"/>
    <cellStyle name="SAPBEXexcBad9 10 2 3 3" xfId="9370"/>
    <cellStyle name="SAPBEXexcBad9 10 2 3 4" xfId="9371"/>
    <cellStyle name="SAPBEXexcBad9 10 2 3 5" xfId="9372"/>
    <cellStyle name="SAPBEXexcBad9 10 2 3 6" xfId="9373"/>
    <cellStyle name="SAPBEXexcBad9 10 2 4" xfId="9374"/>
    <cellStyle name="SAPBEXexcBad9 10 2 5" xfId="9375"/>
    <cellStyle name="SAPBEXexcBad9 10 2 6" xfId="9376"/>
    <cellStyle name="SAPBEXexcBad9 10 2 7" xfId="9377"/>
    <cellStyle name="SAPBEXexcBad9 10 2 8" xfId="9378"/>
    <cellStyle name="SAPBEXexcBad9 10 3" xfId="9379"/>
    <cellStyle name="SAPBEXexcBad9 10 3 2" xfId="9380"/>
    <cellStyle name="SAPBEXexcBad9 10 3 2 2" xfId="9381"/>
    <cellStyle name="SAPBEXexcBad9 10 3 2 3" xfId="9382"/>
    <cellStyle name="SAPBEXexcBad9 10 3 2 4" xfId="9383"/>
    <cellStyle name="SAPBEXexcBad9 10 3 2 5" xfId="9384"/>
    <cellStyle name="SAPBEXexcBad9 10 3 2 6" xfId="9385"/>
    <cellStyle name="SAPBEXexcBad9 10 3 3" xfId="9386"/>
    <cellStyle name="SAPBEXexcBad9 10 3 3 2" xfId="9387"/>
    <cellStyle name="SAPBEXexcBad9 10 3 3 3" xfId="9388"/>
    <cellStyle name="SAPBEXexcBad9 10 3 3 4" xfId="9389"/>
    <cellStyle name="SAPBEXexcBad9 10 3 3 5" xfId="9390"/>
    <cellStyle name="SAPBEXexcBad9 10 3 3 6" xfId="9391"/>
    <cellStyle name="SAPBEXexcBad9 10 3 4" xfId="9392"/>
    <cellStyle name="SAPBEXexcBad9 10 3 5" xfId="9393"/>
    <cellStyle name="SAPBEXexcBad9 10 3 6" xfId="9394"/>
    <cellStyle name="SAPBEXexcBad9 10 3 7" xfId="9395"/>
    <cellStyle name="SAPBEXexcBad9 10 3 8" xfId="9396"/>
    <cellStyle name="SAPBEXexcBad9 10 4" xfId="9397"/>
    <cellStyle name="SAPBEXexcBad9 10 5" xfId="9398"/>
    <cellStyle name="SAPBEXexcBad9 10 6" xfId="9399"/>
    <cellStyle name="SAPBEXexcBad9 10 7" xfId="9400"/>
    <cellStyle name="SAPBEXexcBad9 10 8" xfId="9401"/>
    <cellStyle name="SAPBEXexcBad9 11" xfId="9402"/>
    <cellStyle name="SAPBEXexcBad9 11 2" xfId="9403"/>
    <cellStyle name="SAPBEXexcBad9 11 2 2" xfId="9404"/>
    <cellStyle name="SAPBEXexcBad9 11 2 2 2" xfId="9405"/>
    <cellStyle name="SAPBEXexcBad9 11 2 2 3" xfId="9406"/>
    <cellStyle name="SAPBEXexcBad9 11 2 2 4" xfId="9407"/>
    <cellStyle name="SAPBEXexcBad9 11 2 2 5" xfId="9408"/>
    <cellStyle name="SAPBEXexcBad9 11 2 2 6" xfId="9409"/>
    <cellStyle name="SAPBEXexcBad9 11 2 3" xfId="9410"/>
    <cellStyle name="SAPBEXexcBad9 11 2 3 2" xfId="9411"/>
    <cellStyle name="SAPBEXexcBad9 11 2 3 3" xfId="9412"/>
    <cellStyle name="SAPBEXexcBad9 11 2 3 4" xfId="9413"/>
    <cellStyle name="SAPBEXexcBad9 11 2 3 5" xfId="9414"/>
    <cellStyle name="SAPBEXexcBad9 11 2 3 6" xfId="9415"/>
    <cellStyle name="SAPBEXexcBad9 11 2 4" xfId="9416"/>
    <cellStyle name="SAPBEXexcBad9 11 2 5" xfId="9417"/>
    <cellStyle name="SAPBEXexcBad9 11 2 6" xfId="9418"/>
    <cellStyle name="SAPBEXexcBad9 11 2 7" xfId="9419"/>
    <cellStyle name="SAPBEXexcBad9 11 2 8" xfId="9420"/>
    <cellStyle name="SAPBEXexcBad9 11 3" xfId="9421"/>
    <cellStyle name="SAPBEXexcBad9 11 3 2" xfId="9422"/>
    <cellStyle name="SAPBEXexcBad9 11 3 2 2" xfId="9423"/>
    <cellStyle name="SAPBEXexcBad9 11 3 2 3" xfId="9424"/>
    <cellStyle name="SAPBEXexcBad9 11 3 2 4" xfId="9425"/>
    <cellStyle name="SAPBEXexcBad9 11 3 2 5" xfId="9426"/>
    <cellStyle name="SAPBEXexcBad9 11 3 2 6" xfId="9427"/>
    <cellStyle name="SAPBEXexcBad9 11 3 3" xfId="9428"/>
    <cellStyle name="SAPBEXexcBad9 11 3 3 2" xfId="9429"/>
    <cellStyle name="SAPBEXexcBad9 11 3 3 3" xfId="9430"/>
    <cellStyle name="SAPBEXexcBad9 11 3 3 4" xfId="9431"/>
    <cellStyle name="SAPBEXexcBad9 11 3 3 5" xfId="9432"/>
    <cellStyle name="SAPBEXexcBad9 11 3 3 6" xfId="9433"/>
    <cellStyle name="SAPBEXexcBad9 11 3 4" xfId="9434"/>
    <cellStyle name="SAPBEXexcBad9 11 3 5" xfId="9435"/>
    <cellStyle name="SAPBEXexcBad9 11 3 6" xfId="9436"/>
    <cellStyle name="SAPBEXexcBad9 11 3 7" xfId="9437"/>
    <cellStyle name="SAPBEXexcBad9 11 3 8" xfId="9438"/>
    <cellStyle name="SAPBEXexcBad9 11 4" xfId="9439"/>
    <cellStyle name="SAPBEXexcBad9 11 5" xfId="9440"/>
    <cellStyle name="SAPBEXexcBad9 11 6" xfId="9441"/>
    <cellStyle name="SAPBEXexcBad9 11 7" xfId="9442"/>
    <cellStyle name="SAPBEXexcBad9 11 8" xfId="9443"/>
    <cellStyle name="SAPBEXexcBad9 12" xfId="9444"/>
    <cellStyle name="SAPBEXexcBad9 12 2" xfId="9445"/>
    <cellStyle name="SAPBEXexcBad9 12 2 2" xfId="9446"/>
    <cellStyle name="SAPBEXexcBad9 12 2 2 2" xfId="9447"/>
    <cellStyle name="SAPBEXexcBad9 12 2 2 3" xfId="9448"/>
    <cellStyle name="SAPBEXexcBad9 12 2 2 4" xfId="9449"/>
    <cellStyle name="SAPBEXexcBad9 12 2 2 5" xfId="9450"/>
    <cellStyle name="SAPBEXexcBad9 12 2 2 6" xfId="9451"/>
    <cellStyle name="SAPBEXexcBad9 12 2 3" xfId="9452"/>
    <cellStyle name="SAPBEXexcBad9 12 2 3 2" xfId="9453"/>
    <cellStyle name="SAPBEXexcBad9 12 2 3 3" xfId="9454"/>
    <cellStyle name="SAPBEXexcBad9 12 2 3 4" xfId="9455"/>
    <cellStyle name="SAPBEXexcBad9 12 2 3 5" xfId="9456"/>
    <cellStyle name="SAPBEXexcBad9 12 2 3 6" xfId="9457"/>
    <cellStyle name="SAPBEXexcBad9 12 2 4" xfId="9458"/>
    <cellStyle name="SAPBEXexcBad9 12 2 5" xfId="9459"/>
    <cellStyle name="SAPBEXexcBad9 12 2 6" xfId="9460"/>
    <cellStyle name="SAPBEXexcBad9 12 2 7" xfId="9461"/>
    <cellStyle name="SAPBEXexcBad9 12 2 8" xfId="9462"/>
    <cellStyle name="SAPBEXexcBad9 12 3" xfId="9463"/>
    <cellStyle name="SAPBEXexcBad9 12 3 2" xfId="9464"/>
    <cellStyle name="SAPBEXexcBad9 12 3 2 2" xfId="9465"/>
    <cellStyle name="SAPBEXexcBad9 12 3 2 3" xfId="9466"/>
    <cellStyle name="SAPBEXexcBad9 12 3 2 4" xfId="9467"/>
    <cellStyle name="SAPBEXexcBad9 12 3 2 5" xfId="9468"/>
    <cellStyle name="SAPBEXexcBad9 12 3 2 6" xfId="9469"/>
    <cellStyle name="SAPBEXexcBad9 12 3 3" xfId="9470"/>
    <cellStyle name="SAPBEXexcBad9 12 3 3 2" xfId="9471"/>
    <cellStyle name="SAPBEXexcBad9 12 3 3 3" xfId="9472"/>
    <cellStyle name="SAPBEXexcBad9 12 3 3 4" xfId="9473"/>
    <cellStyle name="SAPBEXexcBad9 12 3 3 5" xfId="9474"/>
    <cellStyle name="SAPBEXexcBad9 12 3 3 6" xfId="9475"/>
    <cellStyle name="SAPBEXexcBad9 12 3 4" xfId="9476"/>
    <cellStyle name="SAPBEXexcBad9 12 3 5" xfId="9477"/>
    <cellStyle name="SAPBEXexcBad9 12 3 6" xfId="9478"/>
    <cellStyle name="SAPBEXexcBad9 12 3 7" xfId="9479"/>
    <cellStyle name="SAPBEXexcBad9 12 3 8" xfId="9480"/>
    <cellStyle name="SAPBEXexcBad9 12 4" xfId="9481"/>
    <cellStyle name="SAPBEXexcBad9 12 5" xfId="9482"/>
    <cellStyle name="SAPBEXexcBad9 12 6" xfId="9483"/>
    <cellStyle name="SAPBEXexcBad9 12 7" xfId="9484"/>
    <cellStyle name="SAPBEXexcBad9 12 8" xfId="9485"/>
    <cellStyle name="SAPBEXexcBad9 13" xfId="9486"/>
    <cellStyle name="SAPBEXexcBad9 13 2" xfId="9487"/>
    <cellStyle name="SAPBEXexcBad9 13 2 2" xfId="9488"/>
    <cellStyle name="SAPBEXexcBad9 13 2 2 2" xfId="9489"/>
    <cellStyle name="SAPBEXexcBad9 13 2 2 3" xfId="9490"/>
    <cellStyle name="SAPBEXexcBad9 13 2 2 4" xfId="9491"/>
    <cellStyle name="SAPBEXexcBad9 13 2 2 5" xfId="9492"/>
    <cellStyle name="SAPBEXexcBad9 13 2 2 6" xfId="9493"/>
    <cellStyle name="SAPBEXexcBad9 13 2 3" xfId="9494"/>
    <cellStyle name="SAPBEXexcBad9 13 2 3 2" xfId="9495"/>
    <cellStyle name="SAPBEXexcBad9 13 2 3 3" xfId="9496"/>
    <cellStyle name="SAPBEXexcBad9 13 2 3 4" xfId="9497"/>
    <cellStyle name="SAPBEXexcBad9 13 2 3 5" xfId="9498"/>
    <cellStyle name="SAPBEXexcBad9 13 2 3 6" xfId="9499"/>
    <cellStyle name="SAPBEXexcBad9 13 2 4" xfId="9500"/>
    <cellStyle name="SAPBEXexcBad9 13 2 5" xfId="9501"/>
    <cellStyle name="SAPBEXexcBad9 13 2 6" xfId="9502"/>
    <cellStyle name="SAPBEXexcBad9 13 2 7" xfId="9503"/>
    <cellStyle name="SAPBEXexcBad9 13 2 8" xfId="9504"/>
    <cellStyle name="SAPBEXexcBad9 13 3" xfId="9505"/>
    <cellStyle name="SAPBEXexcBad9 13 3 2" xfId="9506"/>
    <cellStyle name="SAPBEXexcBad9 13 3 2 2" xfId="9507"/>
    <cellStyle name="SAPBEXexcBad9 13 3 2 3" xfId="9508"/>
    <cellStyle name="SAPBEXexcBad9 13 3 2 4" xfId="9509"/>
    <cellStyle name="SAPBEXexcBad9 13 3 2 5" xfId="9510"/>
    <cellStyle name="SAPBEXexcBad9 13 3 2 6" xfId="9511"/>
    <cellStyle name="SAPBEXexcBad9 13 3 3" xfId="9512"/>
    <cellStyle name="SAPBEXexcBad9 13 3 3 2" xfId="9513"/>
    <cellStyle name="SAPBEXexcBad9 13 3 3 3" xfId="9514"/>
    <cellStyle name="SAPBEXexcBad9 13 3 3 4" xfId="9515"/>
    <cellStyle name="SAPBEXexcBad9 13 3 3 5" xfId="9516"/>
    <cellStyle name="SAPBEXexcBad9 13 3 3 6" xfId="9517"/>
    <cellStyle name="SAPBEXexcBad9 13 3 4" xfId="9518"/>
    <cellStyle name="SAPBEXexcBad9 13 3 5" xfId="9519"/>
    <cellStyle name="SAPBEXexcBad9 13 3 6" xfId="9520"/>
    <cellStyle name="SAPBEXexcBad9 13 3 7" xfId="9521"/>
    <cellStyle name="SAPBEXexcBad9 13 3 8" xfId="9522"/>
    <cellStyle name="SAPBEXexcBad9 13 4" xfId="9523"/>
    <cellStyle name="SAPBEXexcBad9 13 5" xfId="9524"/>
    <cellStyle name="SAPBEXexcBad9 13 6" xfId="9525"/>
    <cellStyle name="SAPBEXexcBad9 13 7" xfId="9526"/>
    <cellStyle name="SAPBEXexcBad9 13 8" xfId="9527"/>
    <cellStyle name="SAPBEXexcBad9 14" xfId="9528"/>
    <cellStyle name="SAPBEXexcBad9 14 2" xfId="9529"/>
    <cellStyle name="SAPBEXexcBad9 14 2 2" xfId="9530"/>
    <cellStyle name="SAPBEXexcBad9 14 2 2 2" xfId="9531"/>
    <cellStyle name="SAPBEXexcBad9 14 2 2 3" xfId="9532"/>
    <cellStyle name="SAPBEXexcBad9 14 2 2 4" xfId="9533"/>
    <cellStyle name="SAPBEXexcBad9 14 2 2 5" xfId="9534"/>
    <cellStyle name="SAPBEXexcBad9 14 2 2 6" xfId="9535"/>
    <cellStyle name="SAPBEXexcBad9 14 2 3" xfId="9536"/>
    <cellStyle name="SAPBEXexcBad9 14 2 3 2" xfId="9537"/>
    <cellStyle name="SAPBEXexcBad9 14 2 3 3" xfId="9538"/>
    <cellStyle name="SAPBEXexcBad9 14 2 3 4" xfId="9539"/>
    <cellStyle name="SAPBEXexcBad9 14 2 3 5" xfId="9540"/>
    <cellStyle name="SAPBEXexcBad9 14 2 3 6" xfId="9541"/>
    <cellStyle name="SAPBEXexcBad9 14 2 4" xfId="9542"/>
    <cellStyle name="SAPBEXexcBad9 14 2 5" xfId="9543"/>
    <cellStyle name="SAPBEXexcBad9 14 2 6" xfId="9544"/>
    <cellStyle name="SAPBEXexcBad9 14 2 7" xfId="9545"/>
    <cellStyle name="SAPBEXexcBad9 14 2 8" xfId="9546"/>
    <cellStyle name="SAPBEXexcBad9 14 3" xfId="9547"/>
    <cellStyle name="SAPBEXexcBad9 14 3 2" xfId="9548"/>
    <cellStyle name="SAPBEXexcBad9 14 3 2 2" xfId="9549"/>
    <cellStyle name="SAPBEXexcBad9 14 3 2 3" xfId="9550"/>
    <cellStyle name="SAPBEXexcBad9 14 3 2 4" xfId="9551"/>
    <cellStyle name="SAPBEXexcBad9 14 3 2 5" xfId="9552"/>
    <cellStyle name="SAPBEXexcBad9 14 3 2 6" xfId="9553"/>
    <cellStyle name="SAPBEXexcBad9 14 3 3" xfId="9554"/>
    <cellStyle name="SAPBEXexcBad9 14 3 3 2" xfId="9555"/>
    <cellStyle name="SAPBEXexcBad9 14 3 3 3" xfId="9556"/>
    <cellStyle name="SAPBEXexcBad9 14 3 3 4" xfId="9557"/>
    <cellStyle name="SAPBEXexcBad9 14 3 3 5" xfId="9558"/>
    <cellStyle name="SAPBEXexcBad9 14 3 3 6" xfId="9559"/>
    <cellStyle name="SAPBEXexcBad9 14 3 4" xfId="9560"/>
    <cellStyle name="SAPBEXexcBad9 14 3 5" xfId="9561"/>
    <cellStyle name="SAPBEXexcBad9 14 3 6" xfId="9562"/>
    <cellStyle name="SAPBEXexcBad9 14 3 7" xfId="9563"/>
    <cellStyle name="SAPBEXexcBad9 14 3 8" xfId="9564"/>
    <cellStyle name="SAPBEXexcBad9 14 4" xfId="9565"/>
    <cellStyle name="SAPBEXexcBad9 14 5" xfId="9566"/>
    <cellStyle name="SAPBEXexcBad9 14 6" xfId="9567"/>
    <cellStyle name="SAPBEXexcBad9 14 7" xfId="9568"/>
    <cellStyle name="SAPBEXexcBad9 14 8" xfId="9569"/>
    <cellStyle name="SAPBEXexcBad9 15" xfId="9570"/>
    <cellStyle name="SAPBEXexcBad9 15 2" xfId="9571"/>
    <cellStyle name="SAPBEXexcBad9 15 2 2" xfId="9572"/>
    <cellStyle name="SAPBEXexcBad9 15 2 2 2" xfId="9573"/>
    <cellStyle name="SAPBEXexcBad9 15 2 2 3" xfId="9574"/>
    <cellStyle name="SAPBEXexcBad9 15 2 2 4" xfId="9575"/>
    <cellStyle name="SAPBEXexcBad9 15 2 2 5" xfId="9576"/>
    <cellStyle name="SAPBEXexcBad9 15 2 2 6" xfId="9577"/>
    <cellStyle name="SAPBEXexcBad9 15 2 3" xfId="9578"/>
    <cellStyle name="SAPBEXexcBad9 15 2 3 2" xfId="9579"/>
    <cellStyle name="SAPBEXexcBad9 15 2 3 3" xfId="9580"/>
    <cellStyle name="SAPBEXexcBad9 15 2 3 4" xfId="9581"/>
    <cellStyle name="SAPBEXexcBad9 15 2 3 5" xfId="9582"/>
    <cellStyle name="SAPBEXexcBad9 15 2 3 6" xfId="9583"/>
    <cellStyle name="SAPBEXexcBad9 15 2 4" xfId="9584"/>
    <cellStyle name="SAPBEXexcBad9 15 2 5" xfId="9585"/>
    <cellStyle name="SAPBEXexcBad9 15 2 6" xfId="9586"/>
    <cellStyle name="SAPBEXexcBad9 15 2 7" xfId="9587"/>
    <cellStyle name="SAPBEXexcBad9 15 2 8" xfId="9588"/>
    <cellStyle name="SAPBEXexcBad9 15 3" xfId="9589"/>
    <cellStyle name="SAPBEXexcBad9 15 3 2" xfId="9590"/>
    <cellStyle name="SAPBEXexcBad9 15 3 2 2" xfId="9591"/>
    <cellStyle name="SAPBEXexcBad9 15 3 2 3" xfId="9592"/>
    <cellStyle name="SAPBEXexcBad9 15 3 2 4" xfId="9593"/>
    <cellStyle name="SAPBEXexcBad9 15 3 2 5" xfId="9594"/>
    <cellStyle name="SAPBEXexcBad9 15 3 2 6" xfId="9595"/>
    <cellStyle name="SAPBEXexcBad9 15 3 3" xfId="9596"/>
    <cellStyle name="SAPBEXexcBad9 15 3 3 2" xfId="9597"/>
    <cellStyle name="SAPBEXexcBad9 15 3 3 3" xfId="9598"/>
    <cellStyle name="SAPBEXexcBad9 15 3 3 4" xfId="9599"/>
    <cellStyle name="SAPBEXexcBad9 15 3 3 5" xfId="9600"/>
    <cellStyle name="SAPBEXexcBad9 15 3 3 6" xfId="9601"/>
    <cellStyle name="SAPBEXexcBad9 15 3 4" xfId="9602"/>
    <cellStyle name="SAPBEXexcBad9 15 3 5" xfId="9603"/>
    <cellStyle name="SAPBEXexcBad9 15 3 6" xfId="9604"/>
    <cellStyle name="SAPBEXexcBad9 15 3 7" xfId="9605"/>
    <cellStyle name="SAPBEXexcBad9 15 3 8" xfId="9606"/>
    <cellStyle name="SAPBEXexcBad9 15 4" xfId="9607"/>
    <cellStyle name="SAPBEXexcBad9 15 5" xfId="9608"/>
    <cellStyle name="SAPBEXexcBad9 15 6" xfId="9609"/>
    <cellStyle name="SAPBEXexcBad9 15 7" xfId="9610"/>
    <cellStyle name="SAPBEXexcBad9 15 8" xfId="9611"/>
    <cellStyle name="SAPBEXexcBad9 16" xfId="9612"/>
    <cellStyle name="SAPBEXexcBad9 16 2" xfId="9613"/>
    <cellStyle name="SAPBEXexcBad9 16 2 2" xfId="9614"/>
    <cellStyle name="SAPBEXexcBad9 16 2 2 2" xfId="9615"/>
    <cellStyle name="SAPBEXexcBad9 16 2 2 3" xfId="9616"/>
    <cellStyle name="SAPBEXexcBad9 16 2 2 4" xfId="9617"/>
    <cellStyle name="SAPBEXexcBad9 16 2 2 5" xfId="9618"/>
    <cellStyle name="SAPBEXexcBad9 16 2 2 6" xfId="9619"/>
    <cellStyle name="SAPBEXexcBad9 16 2 3" xfId="9620"/>
    <cellStyle name="SAPBEXexcBad9 16 2 3 2" xfId="9621"/>
    <cellStyle name="SAPBEXexcBad9 16 2 3 3" xfId="9622"/>
    <cellStyle name="SAPBEXexcBad9 16 2 3 4" xfId="9623"/>
    <cellStyle name="SAPBEXexcBad9 16 2 3 5" xfId="9624"/>
    <cellStyle name="SAPBEXexcBad9 16 2 3 6" xfId="9625"/>
    <cellStyle name="SAPBEXexcBad9 16 2 4" xfId="9626"/>
    <cellStyle name="SAPBEXexcBad9 16 2 5" xfId="9627"/>
    <cellStyle name="SAPBEXexcBad9 16 2 6" xfId="9628"/>
    <cellStyle name="SAPBEXexcBad9 16 2 7" xfId="9629"/>
    <cellStyle name="SAPBEXexcBad9 16 2 8" xfId="9630"/>
    <cellStyle name="SAPBEXexcBad9 16 3" xfId="9631"/>
    <cellStyle name="SAPBEXexcBad9 16 3 2" xfId="9632"/>
    <cellStyle name="SAPBEXexcBad9 16 3 2 2" xfId="9633"/>
    <cellStyle name="SAPBEXexcBad9 16 3 2 3" xfId="9634"/>
    <cellStyle name="SAPBEXexcBad9 16 3 2 4" xfId="9635"/>
    <cellStyle name="SAPBEXexcBad9 16 3 2 5" xfId="9636"/>
    <cellStyle name="SAPBEXexcBad9 16 3 2 6" xfId="9637"/>
    <cellStyle name="SAPBEXexcBad9 16 3 3" xfId="9638"/>
    <cellStyle name="SAPBEXexcBad9 16 3 3 2" xfId="9639"/>
    <cellStyle name="SAPBEXexcBad9 16 3 3 3" xfId="9640"/>
    <cellStyle name="SAPBEXexcBad9 16 3 3 4" xfId="9641"/>
    <cellStyle name="SAPBEXexcBad9 16 3 3 5" xfId="9642"/>
    <cellStyle name="SAPBEXexcBad9 16 3 3 6" xfId="9643"/>
    <cellStyle name="SAPBEXexcBad9 16 3 4" xfId="9644"/>
    <cellStyle name="SAPBEXexcBad9 16 3 5" xfId="9645"/>
    <cellStyle name="SAPBEXexcBad9 16 3 6" xfId="9646"/>
    <cellStyle name="SAPBEXexcBad9 16 3 7" xfId="9647"/>
    <cellStyle name="SAPBEXexcBad9 16 3 8" xfId="9648"/>
    <cellStyle name="SAPBEXexcBad9 16 4" xfId="9649"/>
    <cellStyle name="SAPBEXexcBad9 16 5" xfId="9650"/>
    <cellStyle name="SAPBEXexcBad9 16 6" xfId="9651"/>
    <cellStyle name="SAPBEXexcBad9 16 7" xfId="9652"/>
    <cellStyle name="SAPBEXexcBad9 16 8" xfId="9653"/>
    <cellStyle name="SAPBEXexcBad9 17" xfId="9654"/>
    <cellStyle name="SAPBEXexcBad9 17 2" xfId="9655"/>
    <cellStyle name="SAPBEXexcBad9 17 2 2" xfId="9656"/>
    <cellStyle name="SAPBEXexcBad9 17 2 2 2" xfId="9657"/>
    <cellStyle name="SAPBEXexcBad9 17 2 2 3" xfId="9658"/>
    <cellStyle name="SAPBEXexcBad9 17 2 2 4" xfId="9659"/>
    <cellStyle name="SAPBEXexcBad9 17 2 2 5" xfId="9660"/>
    <cellStyle name="SAPBEXexcBad9 17 2 2 6" xfId="9661"/>
    <cellStyle name="SAPBEXexcBad9 17 2 3" xfId="9662"/>
    <cellStyle name="SAPBEXexcBad9 17 2 3 2" xfId="9663"/>
    <cellStyle name="SAPBEXexcBad9 17 2 3 3" xfId="9664"/>
    <cellStyle name="SAPBEXexcBad9 17 2 3 4" xfId="9665"/>
    <cellStyle name="SAPBEXexcBad9 17 2 3 5" xfId="9666"/>
    <cellStyle name="SAPBEXexcBad9 17 2 3 6" xfId="9667"/>
    <cellStyle name="SAPBEXexcBad9 17 2 4" xfId="9668"/>
    <cellStyle name="SAPBEXexcBad9 17 2 5" xfId="9669"/>
    <cellStyle name="SAPBEXexcBad9 17 2 6" xfId="9670"/>
    <cellStyle name="SAPBEXexcBad9 17 2 7" xfId="9671"/>
    <cellStyle name="SAPBEXexcBad9 17 2 8" xfId="9672"/>
    <cellStyle name="SAPBEXexcBad9 17 3" xfId="9673"/>
    <cellStyle name="SAPBEXexcBad9 17 3 2" xfId="9674"/>
    <cellStyle name="SAPBEXexcBad9 17 3 2 2" xfId="9675"/>
    <cellStyle name="SAPBEXexcBad9 17 3 2 3" xfId="9676"/>
    <cellStyle name="SAPBEXexcBad9 17 3 2 4" xfId="9677"/>
    <cellStyle name="SAPBEXexcBad9 17 3 2 5" xfId="9678"/>
    <cellStyle name="SAPBEXexcBad9 17 3 2 6" xfId="9679"/>
    <cellStyle name="SAPBEXexcBad9 17 3 3" xfId="9680"/>
    <cellStyle name="SAPBEXexcBad9 17 3 3 2" xfId="9681"/>
    <cellStyle name="SAPBEXexcBad9 17 3 3 3" xfId="9682"/>
    <cellStyle name="SAPBEXexcBad9 17 3 3 4" xfId="9683"/>
    <cellStyle name="SAPBEXexcBad9 17 3 3 5" xfId="9684"/>
    <cellStyle name="SAPBEXexcBad9 17 3 3 6" xfId="9685"/>
    <cellStyle name="SAPBEXexcBad9 17 3 4" xfId="9686"/>
    <cellStyle name="SAPBEXexcBad9 17 3 5" xfId="9687"/>
    <cellStyle name="SAPBEXexcBad9 17 3 6" xfId="9688"/>
    <cellStyle name="SAPBEXexcBad9 17 3 7" xfId="9689"/>
    <cellStyle name="SAPBEXexcBad9 17 3 8" xfId="9690"/>
    <cellStyle name="SAPBEXexcBad9 17 4" xfId="9691"/>
    <cellStyle name="SAPBEXexcBad9 17 5" xfId="9692"/>
    <cellStyle name="SAPBEXexcBad9 17 6" xfId="9693"/>
    <cellStyle name="SAPBEXexcBad9 17 7" xfId="9694"/>
    <cellStyle name="SAPBEXexcBad9 17 8" xfId="9695"/>
    <cellStyle name="SAPBEXexcBad9 18" xfId="9696"/>
    <cellStyle name="SAPBEXexcBad9 18 2" xfId="9697"/>
    <cellStyle name="SAPBEXexcBad9 18 2 2" xfId="9698"/>
    <cellStyle name="SAPBEXexcBad9 18 2 2 2" xfId="9699"/>
    <cellStyle name="SAPBEXexcBad9 18 2 2 3" xfId="9700"/>
    <cellStyle name="SAPBEXexcBad9 18 2 2 4" xfId="9701"/>
    <cellStyle name="SAPBEXexcBad9 18 2 2 5" xfId="9702"/>
    <cellStyle name="SAPBEXexcBad9 18 2 2 6" xfId="9703"/>
    <cellStyle name="SAPBEXexcBad9 18 2 3" xfId="9704"/>
    <cellStyle name="SAPBEXexcBad9 18 2 3 2" xfId="9705"/>
    <cellStyle name="SAPBEXexcBad9 18 2 3 3" xfId="9706"/>
    <cellStyle name="SAPBEXexcBad9 18 2 3 4" xfId="9707"/>
    <cellStyle name="SAPBEXexcBad9 18 2 3 5" xfId="9708"/>
    <cellStyle name="SAPBEXexcBad9 18 2 3 6" xfId="9709"/>
    <cellStyle name="SAPBEXexcBad9 18 2 4" xfId="9710"/>
    <cellStyle name="SAPBEXexcBad9 18 2 5" xfId="9711"/>
    <cellStyle name="SAPBEXexcBad9 18 2 6" xfId="9712"/>
    <cellStyle name="SAPBEXexcBad9 18 2 7" xfId="9713"/>
    <cellStyle name="SAPBEXexcBad9 18 2 8" xfId="9714"/>
    <cellStyle name="SAPBEXexcBad9 18 3" xfId="9715"/>
    <cellStyle name="SAPBEXexcBad9 18 3 2" xfId="9716"/>
    <cellStyle name="SAPBEXexcBad9 18 3 2 2" xfId="9717"/>
    <cellStyle name="SAPBEXexcBad9 18 3 2 3" xfId="9718"/>
    <cellStyle name="SAPBEXexcBad9 18 3 2 4" xfId="9719"/>
    <cellStyle name="SAPBEXexcBad9 18 3 2 5" xfId="9720"/>
    <cellStyle name="SAPBEXexcBad9 18 3 2 6" xfId="9721"/>
    <cellStyle name="SAPBEXexcBad9 18 3 3" xfId="9722"/>
    <cellStyle name="SAPBEXexcBad9 18 3 3 2" xfId="9723"/>
    <cellStyle name="SAPBEXexcBad9 18 3 3 3" xfId="9724"/>
    <cellStyle name="SAPBEXexcBad9 18 3 3 4" xfId="9725"/>
    <cellStyle name="SAPBEXexcBad9 18 3 3 5" xfId="9726"/>
    <cellStyle name="SAPBEXexcBad9 18 3 3 6" xfId="9727"/>
    <cellStyle name="SAPBEXexcBad9 18 3 4" xfId="9728"/>
    <cellStyle name="SAPBEXexcBad9 18 3 5" xfId="9729"/>
    <cellStyle name="SAPBEXexcBad9 18 3 6" xfId="9730"/>
    <cellStyle name="SAPBEXexcBad9 18 3 7" xfId="9731"/>
    <cellStyle name="SAPBEXexcBad9 18 3 8" xfId="9732"/>
    <cellStyle name="SAPBEXexcBad9 18 4" xfId="9733"/>
    <cellStyle name="SAPBEXexcBad9 18 5" xfId="9734"/>
    <cellStyle name="SAPBEXexcBad9 18 6" xfId="9735"/>
    <cellStyle name="SAPBEXexcBad9 18 7" xfId="9736"/>
    <cellStyle name="SAPBEXexcBad9 18 8" xfId="9737"/>
    <cellStyle name="SAPBEXexcBad9 19" xfId="9738"/>
    <cellStyle name="SAPBEXexcBad9 19 2" xfId="9739"/>
    <cellStyle name="SAPBEXexcBad9 19 2 2" xfId="9740"/>
    <cellStyle name="SAPBEXexcBad9 19 2 2 2" xfId="9741"/>
    <cellStyle name="SAPBEXexcBad9 19 2 2 3" xfId="9742"/>
    <cellStyle name="SAPBEXexcBad9 19 2 2 4" xfId="9743"/>
    <cellStyle name="SAPBEXexcBad9 19 2 2 5" xfId="9744"/>
    <cellStyle name="SAPBEXexcBad9 19 2 2 6" xfId="9745"/>
    <cellStyle name="SAPBEXexcBad9 19 2 3" xfId="9746"/>
    <cellStyle name="SAPBEXexcBad9 19 2 3 2" xfId="9747"/>
    <cellStyle name="SAPBEXexcBad9 19 2 3 3" xfId="9748"/>
    <cellStyle name="SAPBEXexcBad9 19 2 3 4" xfId="9749"/>
    <cellStyle name="SAPBEXexcBad9 19 2 3 5" xfId="9750"/>
    <cellStyle name="SAPBEXexcBad9 19 2 3 6" xfId="9751"/>
    <cellStyle name="SAPBEXexcBad9 19 2 4" xfId="9752"/>
    <cellStyle name="SAPBEXexcBad9 19 2 5" xfId="9753"/>
    <cellStyle name="SAPBEXexcBad9 19 2 6" xfId="9754"/>
    <cellStyle name="SAPBEXexcBad9 19 2 7" xfId="9755"/>
    <cellStyle name="SAPBEXexcBad9 19 2 8" xfId="9756"/>
    <cellStyle name="SAPBEXexcBad9 19 3" xfId="9757"/>
    <cellStyle name="SAPBEXexcBad9 19 3 2" xfId="9758"/>
    <cellStyle name="SAPBEXexcBad9 19 3 2 2" xfId="9759"/>
    <cellStyle name="SAPBEXexcBad9 19 3 2 3" xfId="9760"/>
    <cellStyle name="SAPBEXexcBad9 19 3 2 4" xfId="9761"/>
    <cellStyle name="SAPBEXexcBad9 19 3 2 5" xfId="9762"/>
    <cellStyle name="SAPBEXexcBad9 19 3 2 6" xfId="9763"/>
    <cellStyle name="SAPBEXexcBad9 19 3 3" xfId="9764"/>
    <cellStyle name="SAPBEXexcBad9 19 3 3 2" xfId="9765"/>
    <cellStyle name="SAPBEXexcBad9 19 3 3 3" xfId="9766"/>
    <cellStyle name="SAPBEXexcBad9 19 3 3 4" xfId="9767"/>
    <cellStyle name="SAPBEXexcBad9 19 3 3 5" xfId="9768"/>
    <cellStyle name="SAPBEXexcBad9 19 3 3 6" xfId="9769"/>
    <cellStyle name="SAPBEXexcBad9 19 3 4" xfId="9770"/>
    <cellStyle name="SAPBEXexcBad9 19 3 5" xfId="9771"/>
    <cellStyle name="SAPBEXexcBad9 19 3 6" xfId="9772"/>
    <cellStyle name="SAPBEXexcBad9 19 3 7" xfId="9773"/>
    <cellStyle name="SAPBEXexcBad9 19 3 8" xfId="9774"/>
    <cellStyle name="SAPBEXexcBad9 19 4" xfId="9775"/>
    <cellStyle name="SAPBEXexcBad9 19 5" xfId="9776"/>
    <cellStyle name="SAPBEXexcBad9 19 6" xfId="9777"/>
    <cellStyle name="SAPBEXexcBad9 19 7" xfId="9778"/>
    <cellStyle name="SAPBEXexcBad9 19 8" xfId="9779"/>
    <cellStyle name="SAPBEXexcBad9 2" xfId="9780"/>
    <cellStyle name="SAPBEXexcBad9 2 2" xfId="9781"/>
    <cellStyle name="SAPBEXexcBad9 2 2 2" xfId="9782"/>
    <cellStyle name="SAPBEXexcBad9 2 2 2 2" xfId="9783"/>
    <cellStyle name="SAPBEXexcBad9 2 2 2 3" xfId="9784"/>
    <cellStyle name="SAPBEXexcBad9 2 2 2 4" xfId="9785"/>
    <cellStyle name="SAPBEXexcBad9 2 2 2 5" xfId="9786"/>
    <cellStyle name="SAPBEXexcBad9 2 2 2 6" xfId="9787"/>
    <cellStyle name="SAPBEXexcBad9 2 2 3" xfId="9788"/>
    <cellStyle name="SAPBEXexcBad9 2 2 3 2" xfId="9789"/>
    <cellStyle name="SAPBEXexcBad9 2 2 3 3" xfId="9790"/>
    <cellStyle name="SAPBEXexcBad9 2 2 3 4" xfId="9791"/>
    <cellStyle name="SAPBEXexcBad9 2 2 3 5" xfId="9792"/>
    <cellStyle name="SAPBEXexcBad9 2 2 3 6" xfId="9793"/>
    <cellStyle name="SAPBEXexcBad9 2 2 4" xfId="9794"/>
    <cellStyle name="SAPBEXexcBad9 2 2 5" xfId="9795"/>
    <cellStyle name="SAPBEXexcBad9 2 2 6" xfId="9796"/>
    <cellStyle name="SAPBEXexcBad9 2 2 7" xfId="9797"/>
    <cellStyle name="SAPBEXexcBad9 2 2 8" xfId="9798"/>
    <cellStyle name="SAPBEXexcBad9 2 3" xfId="9799"/>
    <cellStyle name="SAPBEXexcBad9 2 3 2" xfId="9800"/>
    <cellStyle name="SAPBEXexcBad9 2 3 2 2" xfId="9801"/>
    <cellStyle name="SAPBEXexcBad9 2 3 2 3" xfId="9802"/>
    <cellStyle name="SAPBEXexcBad9 2 3 2 4" xfId="9803"/>
    <cellStyle name="SAPBEXexcBad9 2 3 2 5" xfId="9804"/>
    <cellStyle name="SAPBEXexcBad9 2 3 2 6" xfId="9805"/>
    <cellStyle name="SAPBEXexcBad9 2 3 3" xfId="9806"/>
    <cellStyle name="SAPBEXexcBad9 2 3 3 2" xfId="9807"/>
    <cellStyle name="SAPBEXexcBad9 2 3 3 3" xfId="9808"/>
    <cellStyle name="SAPBEXexcBad9 2 3 3 4" xfId="9809"/>
    <cellStyle name="SAPBEXexcBad9 2 3 3 5" xfId="9810"/>
    <cellStyle name="SAPBEXexcBad9 2 3 3 6" xfId="9811"/>
    <cellStyle name="SAPBEXexcBad9 2 3 4" xfId="9812"/>
    <cellStyle name="SAPBEXexcBad9 2 3 5" xfId="9813"/>
    <cellStyle name="SAPBEXexcBad9 2 3 6" xfId="9814"/>
    <cellStyle name="SAPBEXexcBad9 2 3 7" xfId="9815"/>
    <cellStyle name="SAPBEXexcBad9 2 3 8" xfId="9816"/>
    <cellStyle name="SAPBEXexcBad9 2 4" xfId="9817"/>
    <cellStyle name="SAPBEXexcBad9 2 5" xfId="9818"/>
    <cellStyle name="SAPBEXexcBad9 2 6" xfId="9819"/>
    <cellStyle name="SAPBEXexcBad9 2 7" xfId="9820"/>
    <cellStyle name="SAPBEXexcBad9 2 8" xfId="9821"/>
    <cellStyle name="SAPBEXexcBad9 20" xfId="9822"/>
    <cellStyle name="SAPBEXexcBad9 20 2" xfId="9823"/>
    <cellStyle name="SAPBEXexcBad9 20 2 2" xfId="9824"/>
    <cellStyle name="SAPBEXexcBad9 20 2 3" xfId="9825"/>
    <cellStyle name="SAPBEXexcBad9 20 2 4" xfId="9826"/>
    <cellStyle name="SAPBEXexcBad9 20 2 5" xfId="9827"/>
    <cellStyle name="SAPBEXexcBad9 20 2 6" xfId="9828"/>
    <cellStyle name="SAPBEXexcBad9 20 3" xfId="9829"/>
    <cellStyle name="SAPBEXexcBad9 20 3 2" xfId="9830"/>
    <cellStyle name="SAPBEXexcBad9 20 3 3" xfId="9831"/>
    <cellStyle name="SAPBEXexcBad9 20 3 4" xfId="9832"/>
    <cellStyle name="SAPBEXexcBad9 20 3 5" xfId="9833"/>
    <cellStyle name="SAPBEXexcBad9 20 3 6" xfId="9834"/>
    <cellStyle name="SAPBEXexcBad9 20 4" xfId="9835"/>
    <cellStyle name="SAPBEXexcBad9 20 5" xfId="9836"/>
    <cellStyle name="SAPBEXexcBad9 20 6" xfId="9837"/>
    <cellStyle name="SAPBEXexcBad9 20 7" xfId="9838"/>
    <cellStyle name="SAPBEXexcBad9 20 8" xfId="9839"/>
    <cellStyle name="SAPBEXexcBad9 21" xfId="9840"/>
    <cellStyle name="SAPBEXexcBad9 21 2" xfId="9841"/>
    <cellStyle name="SAPBEXexcBad9 21 2 2" xfId="9842"/>
    <cellStyle name="SAPBEXexcBad9 21 2 3" xfId="9843"/>
    <cellStyle name="SAPBEXexcBad9 21 2 4" xfId="9844"/>
    <cellStyle name="SAPBEXexcBad9 21 2 5" xfId="9845"/>
    <cellStyle name="SAPBEXexcBad9 21 2 6" xfId="9846"/>
    <cellStyle name="SAPBEXexcBad9 21 3" xfId="9847"/>
    <cellStyle name="SAPBEXexcBad9 21 3 2" xfId="9848"/>
    <cellStyle name="SAPBEXexcBad9 21 3 3" xfId="9849"/>
    <cellStyle name="SAPBEXexcBad9 21 3 4" xfId="9850"/>
    <cellStyle name="SAPBEXexcBad9 21 3 5" xfId="9851"/>
    <cellStyle name="SAPBEXexcBad9 21 3 6" xfId="9852"/>
    <cellStyle name="SAPBEXexcBad9 21 4" xfId="9853"/>
    <cellStyle name="SAPBEXexcBad9 21 5" xfId="9854"/>
    <cellStyle name="SAPBEXexcBad9 21 6" xfId="9855"/>
    <cellStyle name="SAPBEXexcBad9 21 7" xfId="9856"/>
    <cellStyle name="SAPBEXexcBad9 21 8" xfId="9857"/>
    <cellStyle name="SAPBEXexcBad9 22" xfId="9858"/>
    <cellStyle name="SAPBEXexcBad9 23" xfId="9859"/>
    <cellStyle name="SAPBEXexcBad9 24" xfId="9860"/>
    <cellStyle name="SAPBEXexcBad9 25" xfId="9861"/>
    <cellStyle name="SAPBEXexcBad9 26" xfId="9862"/>
    <cellStyle name="SAPBEXexcBad9 27" xfId="32938"/>
    <cellStyle name="SAPBEXexcBad9 3" xfId="9863"/>
    <cellStyle name="SAPBEXexcBad9 3 2" xfId="9864"/>
    <cellStyle name="SAPBEXexcBad9 3 2 2" xfId="9865"/>
    <cellStyle name="SAPBEXexcBad9 3 2 2 2" xfId="9866"/>
    <cellStyle name="SAPBEXexcBad9 3 2 2 3" xfId="9867"/>
    <cellStyle name="SAPBEXexcBad9 3 2 2 4" xfId="9868"/>
    <cellStyle name="SAPBEXexcBad9 3 2 2 5" xfId="9869"/>
    <cellStyle name="SAPBEXexcBad9 3 2 2 6" xfId="9870"/>
    <cellStyle name="SAPBEXexcBad9 3 2 3" xfId="9871"/>
    <cellStyle name="SAPBEXexcBad9 3 2 3 2" xfId="9872"/>
    <cellStyle name="SAPBEXexcBad9 3 2 3 3" xfId="9873"/>
    <cellStyle name="SAPBEXexcBad9 3 2 3 4" xfId="9874"/>
    <cellStyle name="SAPBEXexcBad9 3 2 3 5" xfId="9875"/>
    <cellStyle name="SAPBEXexcBad9 3 2 3 6" xfId="9876"/>
    <cellStyle name="SAPBEXexcBad9 3 2 4" xfId="9877"/>
    <cellStyle name="SAPBEXexcBad9 3 2 5" xfId="9878"/>
    <cellStyle name="SAPBEXexcBad9 3 2 6" xfId="9879"/>
    <cellStyle name="SAPBEXexcBad9 3 2 7" xfId="9880"/>
    <cellStyle name="SAPBEXexcBad9 3 2 8" xfId="9881"/>
    <cellStyle name="SAPBEXexcBad9 3 3" xfId="9882"/>
    <cellStyle name="SAPBEXexcBad9 3 3 2" xfId="9883"/>
    <cellStyle name="SAPBEXexcBad9 3 3 2 2" xfId="9884"/>
    <cellStyle name="SAPBEXexcBad9 3 3 2 3" xfId="9885"/>
    <cellStyle name="SAPBEXexcBad9 3 3 2 4" xfId="9886"/>
    <cellStyle name="SAPBEXexcBad9 3 3 2 5" xfId="9887"/>
    <cellStyle name="SAPBEXexcBad9 3 3 2 6" xfId="9888"/>
    <cellStyle name="SAPBEXexcBad9 3 3 3" xfId="9889"/>
    <cellStyle name="SAPBEXexcBad9 3 3 3 2" xfId="9890"/>
    <cellStyle name="SAPBEXexcBad9 3 3 3 3" xfId="9891"/>
    <cellStyle name="SAPBEXexcBad9 3 3 3 4" xfId="9892"/>
    <cellStyle name="SAPBEXexcBad9 3 3 3 5" xfId="9893"/>
    <cellStyle name="SAPBEXexcBad9 3 3 3 6" xfId="9894"/>
    <cellStyle name="SAPBEXexcBad9 3 3 4" xfId="9895"/>
    <cellStyle name="SAPBEXexcBad9 3 3 5" xfId="9896"/>
    <cellStyle name="SAPBEXexcBad9 3 3 6" xfId="9897"/>
    <cellStyle name="SAPBEXexcBad9 3 3 7" xfId="9898"/>
    <cellStyle name="SAPBEXexcBad9 3 3 8" xfId="9899"/>
    <cellStyle name="SAPBEXexcBad9 3 4" xfId="9900"/>
    <cellStyle name="SAPBEXexcBad9 3 5" xfId="9901"/>
    <cellStyle name="SAPBEXexcBad9 3 6" xfId="9902"/>
    <cellStyle name="SAPBEXexcBad9 3 7" xfId="9903"/>
    <cellStyle name="SAPBEXexcBad9 3 8" xfId="9904"/>
    <cellStyle name="SAPBEXexcBad9 4" xfId="9905"/>
    <cellStyle name="SAPBEXexcBad9 4 2" xfId="9906"/>
    <cellStyle name="SAPBEXexcBad9 4 2 2" xfId="9907"/>
    <cellStyle name="SAPBEXexcBad9 4 2 2 2" xfId="9908"/>
    <cellStyle name="SAPBEXexcBad9 4 2 2 3" xfId="9909"/>
    <cellStyle name="SAPBEXexcBad9 4 2 2 4" xfId="9910"/>
    <cellStyle name="SAPBEXexcBad9 4 2 2 5" xfId="9911"/>
    <cellStyle name="SAPBEXexcBad9 4 2 2 6" xfId="9912"/>
    <cellStyle name="SAPBEXexcBad9 4 2 3" xfId="9913"/>
    <cellStyle name="SAPBEXexcBad9 4 2 3 2" xfId="9914"/>
    <cellStyle name="SAPBEXexcBad9 4 2 3 3" xfId="9915"/>
    <cellStyle name="SAPBEXexcBad9 4 2 3 4" xfId="9916"/>
    <cellStyle name="SAPBEXexcBad9 4 2 3 5" xfId="9917"/>
    <cellStyle name="SAPBEXexcBad9 4 2 3 6" xfId="9918"/>
    <cellStyle name="SAPBEXexcBad9 4 2 4" xfId="9919"/>
    <cellStyle name="SAPBEXexcBad9 4 2 5" xfId="9920"/>
    <cellStyle name="SAPBEXexcBad9 4 2 6" xfId="9921"/>
    <cellStyle name="SAPBEXexcBad9 4 2 7" xfId="9922"/>
    <cellStyle name="SAPBEXexcBad9 4 2 8" xfId="9923"/>
    <cellStyle name="SAPBEXexcBad9 4 3" xfId="9924"/>
    <cellStyle name="SAPBEXexcBad9 4 3 2" xfId="9925"/>
    <cellStyle name="SAPBEXexcBad9 4 3 2 2" xfId="9926"/>
    <cellStyle name="SAPBEXexcBad9 4 3 2 3" xfId="9927"/>
    <cellStyle name="SAPBEXexcBad9 4 3 2 4" xfId="9928"/>
    <cellStyle name="SAPBEXexcBad9 4 3 2 5" xfId="9929"/>
    <cellStyle name="SAPBEXexcBad9 4 3 2 6" xfId="9930"/>
    <cellStyle name="SAPBEXexcBad9 4 3 3" xfId="9931"/>
    <cellStyle name="SAPBEXexcBad9 4 3 3 2" xfId="9932"/>
    <cellStyle name="SAPBEXexcBad9 4 3 3 3" xfId="9933"/>
    <cellStyle name="SAPBEXexcBad9 4 3 3 4" xfId="9934"/>
    <cellStyle name="SAPBEXexcBad9 4 3 3 5" xfId="9935"/>
    <cellStyle name="SAPBEXexcBad9 4 3 3 6" xfId="9936"/>
    <cellStyle name="SAPBEXexcBad9 4 3 4" xfId="9937"/>
    <cellStyle name="SAPBEXexcBad9 4 3 5" xfId="9938"/>
    <cellStyle name="SAPBEXexcBad9 4 3 6" xfId="9939"/>
    <cellStyle name="SAPBEXexcBad9 4 3 7" xfId="9940"/>
    <cellStyle name="SAPBEXexcBad9 4 3 8" xfId="9941"/>
    <cellStyle name="SAPBEXexcBad9 4 4" xfId="9942"/>
    <cellStyle name="SAPBEXexcBad9 4 5" xfId="9943"/>
    <cellStyle name="SAPBEXexcBad9 4 6" xfId="9944"/>
    <cellStyle name="SAPBEXexcBad9 4 7" xfId="9945"/>
    <cellStyle name="SAPBEXexcBad9 4 8" xfId="9946"/>
    <cellStyle name="SAPBEXexcBad9 5" xfId="9947"/>
    <cellStyle name="SAPBEXexcBad9 5 2" xfId="9948"/>
    <cellStyle name="SAPBEXexcBad9 5 2 2" xfId="9949"/>
    <cellStyle name="SAPBEXexcBad9 5 2 2 2" xfId="9950"/>
    <cellStyle name="SAPBEXexcBad9 5 2 2 3" xfId="9951"/>
    <cellStyle name="SAPBEXexcBad9 5 2 2 4" xfId="9952"/>
    <cellStyle name="SAPBEXexcBad9 5 2 2 5" xfId="9953"/>
    <cellStyle name="SAPBEXexcBad9 5 2 2 6" xfId="9954"/>
    <cellStyle name="SAPBEXexcBad9 5 2 3" xfId="9955"/>
    <cellStyle name="SAPBEXexcBad9 5 2 3 2" xfId="9956"/>
    <cellStyle name="SAPBEXexcBad9 5 2 3 3" xfId="9957"/>
    <cellStyle name="SAPBEXexcBad9 5 2 3 4" xfId="9958"/>
    <cellStyle name="SAPBEXexcBad9 5 2 3 5" xfId="9959"/>
    <cellStyle name="SAPBEXexcBad9 5 2 3 6" xfId="9960"/>
    <cellStyle name="SAPBEXexcBad9 5 2 4" xfId="9961"/>
    <cellStyle name="SAPBEXexcBad9 5 2 5" xfId="9962"/>
    <cellStyle name="SAPBEXexcBad9 5 2 6" xfId="9963"/>
    <cellStyle name="SAPBEXexcBad9 5 2 7" xfId="9964"/>
    <cellStyle name="SAPBEXexcBad9 5 2 8" xfId="9965"/>
    <cellStyle name="SAPBEXexcBad9 5 3" xfId="9966"/>
    <cellStyle name="SAPBEXexcBad9 5 3 2" xfId="9967"/>
    <cellStyle name="SAPBEXexcBad9 5 3 2 2" xfId="9968"/>
    <cellStyle name="SAPBEXexcBad9 5 3 2 3" xfId="9969"/>
    <cellStyle name="SAPBEXexcBad9 5 3 2 4" xfId="9970"/>
    <cellStyle name="SAPBEXexcBad9 5 3 2 5" xfId="9971"/>
    <cellStyle name="SAPBEXexcBad9 5 3 2 6" xfId="9972"/>
    <cellStyle name="SAPBEXexcBad9 5 3 3" xfId="9973"/>
    <cellStyle name="SAPBEXexcBad9 5 3 3 2" xfId="9974"/>
    <cellStyle name="SAPBEXexcBad9 5 3 3 3" xfId="9975"/>
    <cellStyle name="SAPBEXexcBad9 5 3 3 4" xfId="9976"/>
    <cellStyle name="SAPBEXexcBad9 5 3 3 5" xfId="9977"/>
    <cellStyle name="SAPBEXexcBad9 5 3 3 6" xfId="9978"/>
    <cellStyle name="SAPBEXexcBad9 5 3 4" xfId="9979"/>
    <cellStyle name="SAPBEXexcBad9 5 3 5" xfId="9980"/>
    <cellStyle name="SAPBEXexcBad9 5 3 6" xfId="9981"/>
    <cellStyle name="SAPBEXexcBad9 5 3 7" xfId="9982"/>
    <cellStyle name="SAPBEXexcBad9 5 3 8" xfId="9983"/>
    <cellStyle name="SAPBEXexcBad9 5 4" xfId="9984"/>
    <cellStyle name="SAPBEXexcBad9 5 5" xfId="9985"/>
    <cellStyle name="SAPBEXexcBad9 5 6" xfId="9986"/>
    <cellStyle name="SAPBEXexcBad9 5 7" xfId="9987"/>
    <cellStyle name="SAPBEXexcBad9 5 8" xfId="9988"/>
    <cellStyle name="SAPBEXexcBad9 6" xfId="9989"/>
    <cellStyle name="SAPBEXexcBad9 6 2" xfId="9990"/>
    <cellStyle name="SAPBEXexcBad9 6 2 2" xfId="9991"/>
    <cellStyle name="SAPBEXexcBad9 6 2 2 2" xfId="9992"/>
    <cellStyle name="SAPBEXexcBad9 6 2 2 3" xfId="9993"/>
    <cellStyle name="SAPBEXexcBad9 6 2 2 4" xfId="9994"/>
    <cellStyle name="SAPBEXexcBad9 6 2 2 5" xfId="9995"/>
    <cellStyle name="SAPBEXexcBad9 6 2 2 6" xfId="9996"/>
    <cellStyle name="SAPBEXexcBad9 6 2 3" xfId="9997"/>
    <cellStyle name="SAPBEXexcBad9 6 2 3 2" xfId="9998"/>
    <cellStyle name="SAPBEXexcBad9 6 2 3 3" xfId="9999"/>
    <cellStyle name="SAPBEXexcBad9 6 2 3 4" xfId="10000"/>
    <cellStyle name="SAPBEXexcBad9 6 2 3 5" xfId="10001"/>
    <cellStyle name="SAPBEXexcBad9 6 2 3 6" xfId="10002"/>
    <cellStyle name="SAPBEXexcBad9 6 2 4" xfId="10003"/>
    <cellStyle name="SAPBEXexcBad9 6 2 5" xfId="10004"/>
    <cellStyle name="SAPBEXexcBad9 6 2 6" xfId="10005"/>
    <cellStyle name="SAPBEXexcBad9 6 2 7" xfId="10006"/>
    <cellStyle name="SAPBEXexcBad9 6 2 8" xfId="10007"/>
    <cellStyle name="SAPBEXexcBad9 6 3" xfId="10008"/>
    <cellStyle name="SAPBEXexcBad9 6 3 2" xfId="10009"/>
    <cellStyle name="SAPBEXexcBad9 6 3 2 2" xfId="10010"/>
    <cellStyle name="SAPBEXexcBad9 6 3 2 3" xfId="10011"/>
    <cellStyle name="SAPBEXexcBad9 6 3 2 4" xfId="10012"/>
    <cellStyle name="SAPBEXexcBad9 6 3 2 5" xfId="10013"/>
    <cellStyle name="SAPBEXexcBad9 6 3 2 6" xfId="10014"/>
    <cellStyle name="SAPBEXexcBad9 6 3 3" xfId="10015"/>
    <cellStyle name="SAPBEXexcBad9 6 3 3 2" xfId="10016"/>
    <cellStyle name="SAPBEXexcBad9 6 3 3 3" xfId="10017"/>
    <cellStyle name="SAPBEXexcBad9 6 3 3 4" xfId="10018"/>
    <cellStyle name="SAPBEXexcBad9 6 3 3 5" xfId="10019"/>
    <cellStyle name="SAPBEXexcBad9 6 3 3 6" xfId="10020"/>
    <cellStyle name="SAPBEXexcBad9 6 3 4" xfId="10021"/>
    <cellStyle name="SAPBEXexcBad9 6 3 5" xfId="10022"/>
    <cellStyle name="SAPBEXexcBad9 6 3 6" xfId="10023"/>
    <cellStyle name="SAPBEXexcBad9 6 3 7" xfId="10024"/>
    <cellStyle name="SAPBEXexcBad9 6 3 8" xfId="10025"/>
    <cellStyle name="SAPBEXexcBad9 6 4" xfId="10026"/>
    <cellStyle name="SAPBEXexcBad9 6 5" xfId="10027"/>
    <cellStyle name="SAPBEXexcBad9 6 6" xfId="10028"/>
    <cellStyle name="SAPBEXexcBad9 6 7" xfId="10029"/>
    <cellStyle name="SAPBEXexcBad9 6 8" xfId="10030"/>
    <cellStyle name="SAPBEXexcBad9 7" xfId="10031"/>
    <cellStyle name="SAPBEXexcBad9 7 2" xfId="10032"/>
    <cellStyle name="SAPBEXexcBad9 7 2 2" xfId="10033"/>
    <cellStyle name="SAPBEXexcBad9 7 2 2 2" xfId="10034"/>
    <cellStyle name="SAPBEXexcBad9 7 2 2 3" xfId="10035"/>
    <cellStyle name="SAPBEXexcBad9 7 2 2 4" xfId="10036"/>
    <cellStyle name="SAPBEXexcBad9 7 2 2 5" xfId="10037"/>
    <cellStyle name="SAPBEXexcBad9 7 2 2 6" xfId="10038"/>
    <cellStyle name="SAPBEXexcBad9 7 2 3" xfId="10039"/>
    <cellStyle name="SAPBEXexcBad9 7 2 3 2" xfId="10040"/>
    <cellStyle name="SAPBEXexcBad9 7 2 3 3" xfId="10041"/>
    <cellStyle name="SAPBEXexcBad9 7 2 3 4" xfId="10042"/>
    <cellStyle name="SAPBEXexcBad9 7 2 3 5" xfId="10043"/>
    <cellStyle name="SAPBEXexcBad9 7 2 3 6" xfId="10044"/>
    <cellStyle name="SAPBEXexcBad9 7 2 4" xfId="10045"/>
    <cellStyle name="SAPBEXexcBad9 7 2 5" xfId="10046"/>
    <cellStyle name="SAPBEXexcBad9 7 2 6" xfId="10047"/>
    <cellStyle name="SAPBEXexcBad9 7 2 7" xfId="10048"/>
    <cellStyle name="SAPBEXexcBad9 7 2 8" xfId="10049"/>
    <cellStyle name="SAPBEXexcBad9 7 3" xfId="10050"/>
    <cellStyle name="SAPBEXexcBad9 7 3 2" xfId="10051"/>
    <cellStyle name="SAPBEXexcBad9 7 3 2 2" xfId="10052"/>
    <cellStyle name="SAPBEXexcBad9 7 3 2 3" xfId="10053"/>
    <cellStyle name="SAPBEXexcBad9 7 3 2 4" xfId="10054"/>
    <cellStyle name="SAPBEXexcBad9 7 3 2 5" xfId="10055"/>
    <cellStyle name="SAPBEXexcBad9 7 3 2 6" xfId="10056"/>
    <cellStyle name="SAPBEXexcBad9 7 3 3" xfId="10057"/>
    <cellStyle name="SAPBEXexcBad9 7 3 3 2" xfId="10058"/>
    <cellStyle name="SAPBEXexcBad9 7 3 3 3" xfId="10059"/>
    <cellStyle name="SAPBEXexcBad9 7 3 3 4" xfId="10060"/>
    <cellStyle name="SAPBEXexcBad9 7 3 3 5" xfId="10061"/>
    <cellStyle name="SAPBEXexcBad9 7 3 3 6" xfId="10062"/>
    <cellStyle name="SAPBEXexcBad9 7 3 4" xfId="10063"/>
    <cellStyle name="SAPBEXexcBad9 7 3 5" xfId="10064"/>
    <cellStyle name="SAPBEXexcBad9 7 3 6" xfId="10065"/>
    <cellStyle name="SAPBEXexcBad9 7 3 7" xfId="10066"/>
    <cellStyle name="SAPBEXexcBad9 7 3 8" xfId="10067"/>
    <cellStyle name="SAPBEXexcBad9 7 4" xfId="10068"/>
    <cellStyle name="SAPBEXexcBad9 7 5" xfId="10069"/>
    <cellStyle name="SAPBEXexcBad9 7 6" xfId="10070"/>
    <cellStyle name="SAPBEXexcBad9 7 7" xfId="10071"/>
    <cellStyle name="SAPBEXexcBad9 7 8" xfId="10072"/>
    <cellStyle name="SAPBEXexcBad9 8" xfId="10073"/>
    <cellStyle name="SAPBEXexcBad9 8 2" xfId="10074"/>
    <cellStyle name="SAPBEXexcBad9 8 2 2" xfId="10075"/>
    <cellStyle name="SAPBEXexcBad9 8 2 2 2" xfId="10076"/>
    <cellStyle name="SAPBEXexcBad9 8 2 2 3" xfId="10077"/>
    <cellStyle name="SAPBEXexcBad9 8 2 2 4" xfId="10078"/>
    <cellStyle name="SAPBEXexcBad9 8 2 2 5" xfId="10079"/>
    <cellStyle name="SAPBEXexcBad9 8 2 2 6" xfId="10080"/>
    <cellStyle name="SAPBEXexcBad9 8 2 3" xfId="10081"/>
    <cellStyle name="SAPBEXexcBad9 8 2 3 2" xfId="10082"/>
    <cellStyle name="SAPBEXexcBad9 8 2 3 3" xfId="10083"/>
    <cellStyle name="SAPBEXexcBad9 8 2 3 4" xfId="10084"/>
    <cellStyle name="SAPBEXexcBad9 8 2 3 5" xfId="10085"/>
    <cellStyle name="SAPBEXexcBad9 8 2 3 6" xfId="10086"/>
    <cellStyle name="SAPBEXexcBad9 8 2 4" xfId="10087"/>
    <cellStyle name="SAPBEXexcBad9 8 2 5" xfId="10088"/>
    <cellStyle name="SAPBEXexcBad9 8 2 6" xfId="10089"/>
    <cellStyle name="SAPBEXexcBad9 8 2 7" xfId="10090"/>
    <cellStyle name="SAPBEXexcBad9 8 2 8" xfId="10091"/>
    <cellStyle name="SAPBEXexcBad9 8 3" xfId="10092"/>
    <cellStyle name="SAPBEXexcBad9 8 3 2" xfId="10093"/>
    <cellStyle name="SAPBEXexcBad9 8 3 2 2" xfId="10094"/>
    <cellStyle name="SAPBEXexcBad9 8 3 2 3" xfId="10095"/>
    <cellStyle name="SAPBEXexcBad9 8 3 2 4" xfId="10096"/>
    <cellStyle name="SAPBEXexcBad9 8 3 2 5" xfId="10097"/>
    <cellStyle name="SAPBEXexcBad9 8 3 2 6" xfId="10098"/>
    <cellStyle name="SAPBEXexcBad9 8 3 3" xfId="10099"/>
    <cellStyle name="SAPBEXexcBad9 8 3 3 2" xfId="10100"/>
    <cellStyle name="SAPBEXexcBad9 8 3 3 3" xfId="10101"/>
    <cellStyle name="SAPBEXexcBad9 8 3 3 4" xfId="10102"/>
    <cellStyle name="SAPBEXexcBad9 8 3 3 5" xfId="10103"/>
    <cellStyle name="SAPBEXexcBad9 8 3 3 6" xfId="10104"/>
    <cellStyle name="SAPBEXexcBad9 8 3 4" xfId="10105"/>
    <cellStyle name="SAPBEXexcBad9 8 3 5" xfId="10106"/>
    <cellStyle name="SAPBEXexcBad9 8 3 6" xfId="10107"/>
    <cellStyle name="SAPBEXexcBad9 8 3 7" xfId="10108"/>
    <cellStyle name="SAPBEXexcBad9 8 3 8" xfId="10109"/>
    <cellStyle name="SAPBEXexcBad9 8 4" xfId="10110"/>
    <cellStyle name="SAPBEXexcBad9 8 5" xfId="10111"/>
    <cellStyle name="SAPBEXexcBad9 8 6" xfId="10112"/>
    <cellStyle name="SAPBEXexcBad9 8 7" xfId="10113"/>
    <cellStyle name="SAPBEXexcBad9 8 8" xfId="10114"/>
    <cellStyle name="SAPBEXexcBad9 9" xfId="10115"/>
    <cellStyle name="SAPBEXexcBad9 9 2" xfId="10116"/>
    <cellStyle name="SAPBEXexcBad9 9 2 2" xfId="10117"/>
    <cellStyle name="SAPBEXexcBad9 9 2 2 2" xfId="10118"/>
    <cellStyle name="SAPBEXexcBad9 9 2 2 3" xfId="10119"/>
    <cellStyle name="SAPBEXexcBad9 9 2 2 4" xfId="10120"/>
    <cellStyle name="SAPBEXexcBad9 9 2 2 5" xfId="10121"/>
    <cellStyle name="SAPBEXexcBad9 9 2 2 6" xfId="10122"/>
    <cellStyle name="SAPBEXexcBad9 9 2 3" xfId="10123"/>
    <cellStyle name="SAPBEXexcBad9 9 2 3 2" xfId="10124"/>
    <cellStyle name="SAPBEXexcBad9 9 2 3 3" xfId="10125"/>
    <cellStyle name="SAPBEXexcBad9 9 2 3 4" xfId="10126"/>
    <cellStyle name="SAPBEXexcBad9 9 2 3 5" xfId="10127"/>
    <cellStyle name="SAPBEXexcBad9 9 2 3 6" xfId="10128"/>
    <cellStyle name="SAPBEXexcBad9 9 2 4" xfId="10129"/>
    <cellStyle name="SAPBEXexcBad9 9 2 5" xfId="10130"/>
    <cellStyle name="SAPBEXexcBad9 9 2 6" xfId="10131"/>
    <cellStyle name="SAPBEXexcBad9 9 2 7" xfId="10132"/>
    <cellStyle name="SAPBEXexcBad9 9 2 8" xfId="10133"/>
    <cellStyle name="SAPBEXexcBad9 9 3" xfId="10134"/>
    <cellStyle name="SAPBEXexcBad9 9 3 2" xfId="10135"/>
    <cellStyle name="SAPBEXexcBad9 9 3 2 2" xfId="10136"/>
    <cellStyle name="SAPBEXexcBad9 9 3 2 3" xfId="10137"/>
    <cellStyle name="SAPBEXexcBad9 9 3 2 4" xfId="10138"/>
    <cellStyle name="SAPBEXexcBad9 9 3 2 5" xfId="10139"/>
    <cellStyle name="SAPBEXexcBad9 9 3 2 6" xfId="10140"/>
    <cellStyle name="SAPBEXexcBad9 9 3 3" xfId="10141"/>
    <cellStyle name="SAPBEXexcBad9 9 3 3 2" xfId="10142"/>
    <cellStyle name="SAPBEXexcBad9 9 3 3 3" xfId="10143"/>
    <cellStyle name="SAPBEXexcBad9 9 3 3 4" xfId="10144"/>
    <cellStyle name="SAPBEXexcBad9 9 3 3 5" xfId="10145"/>
    <cellStyle name="SAPBEXexcBad9 9 3 3 6" xfId="10146"/>
    <cellStyle name="SAPBEXexcBad9 9 3 4" xfId="10147"/>
    <cellStyle name="SAPBEXexcBad9 9 3 5" xfId="10148"/>
    <cellStyle name="SAPBEXexcBad9 9 3 6" xfId="10149"/>
    <cellStyle name="SAPBEXexcBad9 9 3 7" xfId="10150"/>
    <cellStyle name="SAPBEXexcBad9 9 3 8" xfId="10151"/>
    <cellStyle name="SAPBEXexcBad9 9 4" xfId="10152"/>
    <cellStyle name="SAPBEXexcBad9 9 5" xfId="10153"/>
    <cellStyle name="SAPBEXexcBad9 9 6" xfId="10154"/>
    <cellStyle name="SAPBEXexcBad9 9 7" xfId="10155"/>
    <cellStyle name="SAPBEXexcBad9 9 8" xfId="10156"/>
    <cellStyle name="SAPBEXexcCritical" xfId="10157"/>
    <cellStyle name="SAPBEXexcCritical4" xfId="19"/>
    <cellStyle name="SAPBEXexcCritical4 10" xfId="10158"/>
    <cellStyle name="SAPBEXexcCritical4 10 2" xfId="10159"/>
    <cellStyle name="SAPBEXexcCritical4 10 2 2" xfId="10160"/>
    <cellStyle name="SAPBEXexcCritical4 10 2 2 2" xfId="10161"/>
    <cellStyle name="SAPBEXexcCritical4 10 2 2 3" xfId="10162"/>
    <cellStyle name="SAPBEXexcCritical4 10 2 2 4" xfId="10163"/>
    <cellStyle name="SAPBEXexcCritical4 10 2 2 5" xfId="10164"/>
    <cellStyle name="SAPBEXexcCritical4 10 2 2 6" xfId="10165"/>
    <cellStyle name="SAPBEXexcCritical4 10 2 3" xfId="10166"/>
    <cellStyle name="SAPBEXexcCritical4 10 2 3 2" xfId="10167"/>
    <cellStyle name="SAPBEXexcCritical4 10 2 3 3" xfId="10168"/>
    <cellStyle name="SAPBEXexcCritical4 10 2 3 4" xfId="10169"/>
    <cellStyle name="SAPBEXexcCritical4 10 2 3 5" xfId="10170"/>
    <cellStyle name="SAPBEXexcCritical4 10 2 3 6" xfId="10171"/>
    <cellStyle name="SAPBEXexcCritical4 10 2 4" xfId="10172"/>
    <cellStyle name="SAPBEXexcCritical4 10 2 5" xfId="10173"/>
    <cellStyle name="SAPBEXexcCritical4 10 2 6" xfId="10174"/>
    <cellStyle name="SAPBEXexcCritical4 10 2 7" xfId="10175"/>
    <cellStyle name="SAPBEXexcCritical4 10 2 8" xfId="10176"/>
    <cellStyle name="SAPBEXexcCritical4 10 3" xfId="10177"/>
    <cellStyle name="SAPBEXexcCritical4 10 3 2" xfId="10178"/>
    <cellStyle name="SAPBEXexcCritical4 10 3 2 2" xfId="10179"/>
    <cellStyle name="SAPBEXexcCritical4 10 3 2 3" xfId="10180"/>
    <cellStyle name="SAPBEXexcCritical4 10 3 2 4" xfId="10181"/>
    <cellStyle name="SAPBEXexcCritical4 10 3 2 5" xfId="10182"/>
    <cellStyle name="SAPBEXexcCritical4 10 3 2 6" xfId="10183"/>
    <cellStyle name="SAPBEXexcCritical4 10 3 3" xfId="10184"/>
    <cellStyle name="SAPBEXexcCritical4 10 3 3 2" xfId="10185"/>
    <cellStyle name="SAPBEXexcCritical4 10 3 3 3" xfId="10186"/>
    <cellStyle name="SAPBEXexcCritical4 10 3 3 4" xfId="10187"/>
    <cellStyle name="SAPBEXexcCritical4 10 3 3 5" xfId="10188"/>
    <cellStyle name="SAPBEXexcCritical4 10 3 3 6" xfId="10189"/>
    <cellStyle name="SAPBEXexcCritical4 10 3 4" xfId="10190"/>
    <cellStyle name="SAPBEXexcCritical4 10 3 5" xfId="10191"/>
    <cellStyle name="SAPBEXexcCritical4 10 3 6" xfId="10192"/>
    <cellStyle name="SAPBEXexcCritical4 10 3 7" xfId="10193"/>
    <cellStyle name="SAPBEXexcCritical4 10 3 8" xfId="10194"/>
    <cellStyle name="SAPBEXexcCritical4 10 4" xfId="10195"/>
    <cellStyle name="SAPBEXexcCritical4 10 5" xfId="10196"/>
    <cellStyle name="SAPBEXexcCritical4 10 6" xfId="10197"/>
    <cellStyle name="SAPBEXexcCritical4 10 7" xfId="10198"/>
    <cellStyle name="SAPBEXexcCritical4 10 8" xfId="10199"/>
    <cellStyle name="SAPBEXexcCritical4 11" xfId="10200"/>
    <cellStyle name="SAPBEXexcCritical4 11 2" xfId="10201"/>
    <cellStyle name="SAPBEXexcCritical4 11 2 2" xfId="10202"/>
    <cellStyle name="SAPBEXexcCritical4 11 2 2 2" xfId="10203"/>
    <cellStyle name="SAPBEXexcCritical4 11 2 2 3" xfId="10204"/>
    <cellStyle name="SAPBEXexcCritical4 11 2 2 4" xfId="10205"/>
    <cellStyle name="SAPBEXexcCritical4 11 2 2 5" xfId="10206"/>
    <cellStyle name="SAPBEXexcCritical4 11 2 2 6" xfId="10207"/>
    <cellStyle name="SAPBEXexcCritical4 11 2 3" xfId="10208"/>
    <cellStyle name="SAPBEXexcCritical4 11 2 3 2" xfId="10209"/>
    <cellStyle name="SAPBEXexcCritical4 11 2 3 3" xfId="10210"/>
    <cellStyle name="SAPBEXexcCritical4 11 2 3 4" xfId="10211"/>
    <cellStyle name="SAPBEXexcCritical4 11 2 3 5" xfId="10212"/>
    <cellStyle name="SAPBEXexcCritical4 11 2 3 6" xfId="10213"/>
    <cellStyle name="SAPBEXexcCritical4 11 2 4" xfId="10214"/>
    <cellStyle name="SAPBEXexcCritical4 11 2 5" xfId="10215"/>
    <cellStyle name="SAPBEXexcCritical4 11 2 6" xfId="10216"/>
    <cellStyle name="SAPBEXexcCritical4 11 2 7" xfId="10217"/>
    <cellStyle name="SAPBEXexcCritical4 11 2 8" xfId="10218"/>
    <cellStyle name="SAPBEXexcCritical4 11 3" xfId="10219"/>
    <cellStyle name="SAPBEXexcCritical4 11 3 2" xfId="10220"/>
    <cellStyle name="SAPBEXexcCritical4 11 3 2 2" xfId="10221"/>
    <cellStyle name="SAPBEXexcCritical4 11 3 2 3" xfId="10222"/>
    <cellStyle name="SAPBEXexcCritical4 11 3 2 4" xfId="10223"/>
    <cellStyle name="SAPBEXexcCritical4 11 3 2 5" xfId="10224"/>
    <cellStyle name="SAPBEXexcCritical4 11 3 2 6" xfId="10225"/>
    <cellStyle name="SAPBEXexcCritical4 11 3 3" xfId="10226"/>
    <cellStyle name="SAPBEXexcCritical4 11 3 3 2" xfId="10227"/>
    <cellStyle name="SAPBEXexcCritical4 11 3 3 3" xfId="10228"/>
    <cellStyle name="SAPBEXexcCritical4 11 3 3 4" xfId="10229"/>
    <cellStyle name="SAPBEXexcCritical4 11 3 3 5" xfId="10230"/>
    <cellStyle name="SAPBEXexcCritical4 11 3 3 6" xfId="10231"/>
    <cellStyle name="SAPBEXexcCritical4 11 3 4" xfId="10232"/>
    <cellStyle name="SAPBEXexcCritical4 11 3 5" xfId="10233"/>
    <cellStyle name="SAPBEXexcCritical4 11 3 6" xfId="10234"/>
    <cellStyle name="SAPBEXexcCritical4 11 3 7" xfId="10235"/>
    <cellStyle name="SAPBEXexcCritical4 11 3 8" xfId="10236"/>
    <cellStyle name="SAPBEXexcCritical4 11 4" xfId="10237"/>
    <cellStyle name="SAPBEXexcCritical4 11 5" xfId="10238"/>
    <cellStyle name="SAPBEXexcCritical4 11 6" xfId="10239"/>
    <cellStyle name="SAPBEXexcCritical4 11 7" xfId="10240"/>
    <cellStyle name="SAPBEXexcCritical4 11 8" xfId="10241"/>
    <cellStyle name="SAPBEXexcCritical4 12" xfId="10242"/>
    <cellStyle name="SAPBEXexcCritical4 12 2" xfId="10243"/>
    <cellStyle name="SAPBEXexcCritical4 12 2 2" xfId="10244"/>
    <cellStyle name="SAPBEXexcCritical4 12 2 2 2" xfId="10245"/>
    <cellStyle name="SAPBEXexcCritical4 12 2 2 3" xfId="10246"/>
    <cellStyle name="SAPBEXexcCritical4 12 2 2 4" xfId="10247"/>
    <cellStyle name="SAPBEXexcCritical4 12 2 2 5" xfId="10248"/>
    <cellStyle name="SAPBEXexcCritical4 12 2 2 6" xfId="10249"/>
    <cellStyle name="SAPBEXexcCritical4 12 2 3" xfId="10250"/>
    <cellStyle name="SAPBEXexcCritical4 12 2 3 2" xfId="10251"/>
    <cellStyle name="SAPBEXexcCritical4 12 2 3 3" xfId="10252"/>
    <cellStyle name="SAPBEXexcCritical4 12 2 3 4" xfId="10253"/>
    <cellStyle name="SAPBEXexcCritical4 12 2 3 5" xfId="10254"/>
    <cellStyle name="SAPBEXexcCritical4 12 2 3 6" xfId="10255"/>
    <cellStyle name="SAPBEXexcCritical4 12 2 4" xfId="10256"/>
    <cellStyle name="SAPBEXexcCritical4 12 2 5" xfId="10257"/>
    <cellStyle name="SAPBEXexcCritical4 12 2 6" xfId="10258"/>
    <cellStyle name="SAPBEXexcCritical4 12 2 7" xfId="10259"/>
    <cellStyle name="SAPBEXexcCritical4 12 2 8" xfId="10260"/>
    <cellStyle name="SAPBEXexcCritical4 12 3" xfId="10261"/>
    <cellStyle name="SAPBEXexcCritical4 12 3 2" xfId="10262"/>
    <cellStyle name="SAPBEXexcCritical4 12 3 2 2" xfId="10263"/>
    <cellStyle name="SAPBEXexcCritical4 12 3 2 3" xfId="10264"/>
    <cellStyle name="SAPBEXexcCritical4 12 3 2 4" xfId="10265"/>
    <cellStyle name="SAPBEXexcCritical4 12 3 2 5" xfId="10266"/>
    <cellStyle name="SAPBEXexcCritical4 12 3 2 6" xfId="10267"/>
    <cellStyle name="SAPBEXexcCritical4 12 3 3" xfId="10268"/>
    <cellStyle name="SAPBEXexcCritical4 12 3 3 2" xfId="10269"/>
    <cellStyle name="SAPBEXexcCritical4 12 3 3 3" xfId="10270"/>
    <cellStyle name="SAPBEXexcCritical4 12 3 3 4" xfId="10271"/>
    <cellStyle name="SAPBEXexcCritical4 12 3 3 5" xfId="10272"/>
    <cellStyle name="SAPBEXexcCritical4 12 3 3 6" xfId="10273"/>
    <cellStyle name="SAPBEXexcCritical4 12 3 4" xfId="10274"/>
    <cellStyle name="SAPBEXexcCritical4 12 3 5" xfId="10275"/>
    <cellStyle name="SAPBEXexcCritical4 12 3 6" xfId="10276"/>
    <cellStyle name="SAPBEXexcCritical4 12 3 7" xfId="10277"/>
    <cellStyle name="SAPBEXexcCritical4 12 3 8" xfId="10278"/>
    <cellStyle name="SAPBEXexcCritical4 12 4" xfId="10279"/>
    <cellStyle name="SAPBEXexcCritical4 12 5" xfId="10280"/>
    <cellStyle name="SAPBEXexcCritical4 12 6" xfId="10281"/>
    <cellStyle name="SAPBEXexcCritical4 12 7" xfId="10282"/>
    <cellStyle name="SAPBEXexcCritical4 12 8" xfId="10283"/>
    <cellStyle name="SAPBEXexcCritical4 13" xfId="10284"/>
    <cellStyle name="SAPBEXexcCritical4 13 2" xfId="10285"/>
    <cellStyle name="SAPBEXexcCritical4 13 2 2" xfId="10286"/>
    <cellStyle name="SAPBEXexcCritical4 13 2 2 2" xfId="10287"/>
    <cellStyle name="SAPBEXexcCritical4 13 2 2 3" xfId="10288"/>
    <cellStyle name="SAPBEXexcCritical4 13 2 2 4" xfId="10289"/>
    <cellStyle name="SAPBEXexcCritical4 13 2 2 5" xfId="10290"/>
    <cellStyle name="SAPBEXexcCritical4 13 2 2 6" xfId="10291"/>
    <cellStyle name="SAPBEXexcCritical4 13 2 3" xfId="10292"/>
    <cellStyle name="SAPBEXexcCritical4 13 2 3 2" xfId="10293"/>
    <cellStyle name="SAPBEXexcCritical4 13 2 3 3" xfId="10294"/>
    <cellStyle name="SAPBEXexcCritical4 13 2 3 4" xfId="10295"/>
    <cellStyle name="SAPBEXexcCritical4 13 2 3 5" xfId="10296"/>
    <cellStyle name="SAPBEXexcCritical4 13 2 3 6" xfId="10297"/>
    <cellStyle name="SAPBEXexcCritical4 13 2 4" xfId="10298"/>
    <cellStyle name="SAPBEXexcCritical4 13 2 5" xfId="10299"/>
    <cellStyle name="SAPBEXexcCritical4 13 2 6" xfId="10300"/>
    <cellStyle name="SAPBEXexcCritical4 13 2 7" xfId="10301"/>
    <cellStyle name="SAPBEXexcCritical4 13 2 8" xfId="10302"/>
    <cellStyle name="SAPBEXexcCritical4 13 3" xfId="10303"/>
    <cellStyle name="SAPBEXexcCritical4 13 3 2" xfId="10304"/>
    <cellStyle name="SAPBEXexcCritical4 13 3 2 2" xfId="10305"/>
    <cellStyle name="SAPBEXexcCritical4 13 3 2 3" xfId="10306"/>
    <cellStyle name="SAPBEXexcCritical4 13 3 2 4" xfId="10307"/>
    <cellStyle name="SAPBEXexcCritical4 13 3 2 5" xfId="10308"/>
    <cellStyle name="SAPBEXexcCritical4 13 3 2 6" xfId="10309"/>
    <cellStyle name="SAPBEXexcCritical4 13 3 3" xfId="10310"/>
    <cellStyle name="SAPBEXexcCritical4 13 3 3 2" xfId="10311"/>
    <cellStyle name="SAPBEXexcCritical4 13 3 3 3" xfId="10312"/>
    <cellStyle name="SAPBEXexcCritical4 13 3 3 4" xfId="10313"/>
    <cellStyle name="SAPBEXexcCritical4 13 3 3 5" xfId="10314"/>
    <cellStyle name="SAPBEXexcCritical4 13 3 3 6" xfId="10315"/>
    <cellStyle name="SAPBEXexcCritical4 13 3 4" xfId="10316"/>
    <cellStyle name="SAPBEXexcCritical4 13 3 5" xfId="10317"/>
    <cellStyle name="SAPBEXexcCritical4 13 3 6" xfId="10318"/>
    <cellStyle name="SAPBEXexcCritical4 13 3 7" xfId="10319"/>
    <cellStyle name="SAPBEXexcCritical4 13 3 8" xfId="10320"/>
    <cellStyle name="SAPBEXexcCritical4 13 4" xfId="10321"/>
    <cellStyle name="SAPBEXexcCritical4 13 5" xfId="10322"/>
    <cellStyle name="SAPBEXexcCritical4 13 6" xfId="10323"/>
    <cellStyle name="SAPBEXexcCritical4 13 7" xfId="10324"/>
    <cellStyle name="SAPBEXexcCritical4 13 8" xfId="10325"/>
    <cellStyle name="SAPBEXexcCritical4 14" xfId="10326"/>
    <cellStyle name="SAPBEXexcCritical4 14 2" xfId="10327"/>
    <cellStyle name="SAPBEXexcCritical4 14 2 2" xfId="10328"/>
    <cellStyle name="SAPBEXexcCritical4 14 2 2 2" xfId="10329"/>
    <cellStyle name="SAPBEXexcCritical4 14 2 2 3" xfId="10330"/>
    <cellStyle name="SAPBEXexcCritical4 14 2 2 4" xfId="10331"/>
    <cellStyle name="SAPBEXexcCritical4 14 2 2 5" xfId="10332"/>
    <cellStyle name="SAPBEXexcCritical4 14 2 2 6" xfId="10333"/>
    <cellStyle name="SAPBEXexcCritical4 14 2 3" xfId="10334"/>
    <cellStyle name="SAPBEXexcCritical4 14 2 3 2" xfId="10335"/>
    <cellStyle name="SAPBEXexcCritical4 14 2 3 3" xfId="10336"/>
    <cellStyle name="SAPBEXexcCritical4 14 2 3 4" xfId="10337"/>
    <cellStyle name="SAPBEXexcCritical4 14 2 3 5" xfId="10338"/>
    <cellStyle name="SAPBEXexcCritical4 14 2 3 6" xfId="10339"/>
    <cellStyle name="SAPBEXexcCritical4 14 2 4" xfId="10340"/>
    <cellStyle name="SAPBEXexcCritical4 14 2 5" xfId="10341"/>
    <cellStyle name="SAPBEXexcCritical4 14 2 6" xfId="10342"/>
    <cellStyle name="SAPBEXexcCritical4 14 2 7" xfId="10343"/>
    <cellStyle name="SAPBEXexcCritical4 14 2 8" xfId="10344"/>
    <cellStyle name="SAPBEXexcCritical4 14 3" xfId="10345"/>
    <cellStyle name="SAPBEXexcCritical4 14 3 2" xfId="10346"/>
    <cellStyle name="SAPBEXexcCritical4 14 3 2 2" xfId="10347"/>
    <cellStyle name="SAPBEXexcCritical4 14 3 2 3" xfId="10348"/>
    <cellStyle name="SAPBEXexcCritical4 14 3 2 4" xfId="10349"/>
    <cellStyle name="SAPBEXexcCritical4 14 3 2 5" xfId="10350"/>
    <cellStyle name="SAPBEXexcCritical4 14 3 2 6" xfId="10351"/>
    <cellStyle name="SAPBEXexcCritical4 14 3 3" xfId="10352"/>
    <cellStyle name="SAPBEXexcCritical4 14 3 3 2" xfId="10353"/>
    <cellStyle name="SAPBEXexcCritical4 14 3 3 3" xfId="10354"/>
    <cellStyle name="SAPBEXexcCritical4 14 3 3 4" xfId="10355"/>
    <cellStyle name="SAPBEXexcCritical4 14 3 3 5" xfId="10356"/>
    <cellStyle name="SAPBEXexcCritical4 14 3 3 6" xfId="10357"/>
    <cellStyle name="SAPBEXexcCritical4 14 3 4" xfId="10358"/>
    <cellStyle name="SAPBEXexcCritical4 14 3 5" xfId="10359"/>
    <cellStyle name="SAPBEXexcCritical4 14 3 6" xfId="10360"/>
    <cellStyle name="SAPBEXexcCritical4 14 3 7" xfId="10361"/>
    <cellStyle name="SAPBEXexcCritical4 14 3 8" xfId="10362"/>
    <cellStyle name="SAPBEXexcCritical4 14 4" xfId="10363"/>
    <cellStyle name="SAPBEXexcCritical4 14 5" xfId="10364"/>
    <cellStyle name="SAPBEXexcCritical4 14 6" xfId="10365"/>
    <cellStyle name="SAPBEXexcCritical4 14 7" xfId="10366"/>
    <cellStyle name="SAPBEXexcCritical4 14 8" xfId="10367"/>
    <cellStyle name="SAPBEXexcCritical4 15" xfId="10368"/>
    <cellStyle name="SAPBEXexcCritical4 15 2" xfId="10369"/>
    <cellStyle name="SAPBEXexcCritical4 15 2 2" xfId="10370"/>
    <cellStyle name="SAPBEXexcCritical4 15 2 2 2" xfId="10371"/>
    <cellStyle name="SAPBEXexcCritical4 15 2 2 3" xfId="10372"/>
    <cellStyle name="SAPBEXexcCritical4 15 2 2 4" xfId="10373"/>
    <cellStyle name="SAPBEXexcCritical4 15 2 2 5" xfId="10374"/>
    <cellStyle name="SAPBEXexcCritical4 15 2 2 6" xfId="10375"/>
    <cellStyle name="SAPBEXexcCritical4 15 2 3" xfId="10376"/>
    <cellStyle name="SAPBEXexcCritical4 15 2 3 2" xfId="10377"/>
    <cellStyle name="SAPBEXexcCritical4 15 2 3 3" xfId="10378"/>
    <cellStyle name="SAPBEXexcCritical4 15 2 3 4" xfId="10379"/>
    <cellStyle name="SAPBEXexcCritical4 15 2 3 5" xfId="10380"/>
    <cellStyle name="SAPBEXexcCritical4 15 2 3 6" xfId="10381"/>
    <cellStyle name="SAPBEXexcCritical4 15 2 4" xfId="10382"/>
    <cellStyle name="SAPBEXexcCritical4 15 2 5" xfId="10383"/>
    <cellStyle name="SAPBEXexcCritical4 15 2 6" xfId="10384"/>
    <cellStyle name="SAPBEXexcCritical4 15 2 7" xfId="10385"/>
    <cellStyle name="SAPBEXexcCritical4 15 2 8" xfId="10386"/>
    <cellStyle name="SAPBEXexcCritical4 15 3" xfId="10387"/>
    <cellStyle name="SAPBEXexcCritical4 15 3 2" xfId="10388"/>
    <cellStyle name="SAPBEXexcCritical4 15 3 2 2" xfId="10389"/>
    <cellStyle name="SAPBEXexcCritical4 15 3 2 3" xfId="10390"/>
    <cellStyle name="SAPBEXexcCritical4 15 3 2 4" xfId="10391"/>
    <cellStyle name="SAPBEXexcCritical4 15 3 2 5" xfId="10392"/>
    <cellStyle name="SAPBEXexcCritical4 15 3 2 6" xfId="10393"/>
    <cellStyle name="SAPBEXexcCritical4 15 3 3" xfId="10394"/>
    <cellStyle name="SAPBEXexcCritical4 15 3 3 2" xfId="10395"/>
    <cellStyle name="SAPBEXexcCritical4 15 3 3 3" xfId="10396"/>
    <cellStyle name="SAPBEXexcCritical4 15 3 3 4" xfId="10397"/>
    <cellStyle name="SAPBEXexcCritical4 15 3 3 5" xfId="10398"/>
    <cellStyle name="SAPBEXexcCritical4 15 3 3 6" xfId="10399"/>
    <cellStyle name="SAPBEXexcCritical4 15 3 4" xfId="10400"/>
    <cellStyle name="SAPBEXexcCritical4 15 3 5" xfId="10401"/>
    <cellStyle name="SAPBEXexcCritical4 15 3 6" xfId="10402"/>
    <cellStyle name="SAPBEXexcCritical4 15 3 7" xfId="10403"/>
    <cellStyle name="SAPBEXexcCritical4 15 3 8" xfId="10404"/>
    <cellStyle name="SAPBEXexcCritical4 15 4" xfId="10405"/>
    <cellStyle name="SAPBEXexcCritical4 15 5" xfId="10406"/>
    <cellStyle name="SAPBEXexcCritical4 15 6" xfId="10407"/>
    <cellStyle name="SAPBEXexcCritical4 15 7" xfId="10408"/>
    <cellStyle name="SAPBEXexcCritical4 15 8" xfId="10409"/>
    <cellStyle name="SAPBEXexcCritical4 16" xfId="10410"/>
    <cellStyle name="SAPBEXexcCritical4 16 2" xfId="10411"/>
    <cellStyle name="SAPBEXexcCritical4 16 2 2" xfId="10412"/>
    <cellStyle name="SAPBEXexcCritical4 16 2 2 2" xfId="10413"/>
    <cellStyle name="SAPBEXexcCritical4 16 2 2 3" xfId="10414"/>
    <cellStyle name="SAPBEXexcCritical4 16 2 2 4" xfId="10415"/>
    <cellStyle name="SAPBEXexcCritical4 16 2 2 5" xfId="10416"/>
    <cellStyle name="SAPBEXexcCritical4 16 2 2 6" xfId="10417"/>
    <cellStyle name="SAPBEXexcCritical4 16 2 3" xfId="10418"/>
    <cellStyle name="SAPBEXexcCritical4 16 2 3 2" xfId="10419"/>
    <cellStyle name="SAPBEXexcCritical4 16 2 3 3" xfId="10420"/>
    <cellStyle name="SAPBEXexcCritical4 16 2 3 4" xfId="10421"/>
    <cellStyle name="SAPBEXexcCritical4 16 2 3 5" xfId="10422"/>
    <cellStyle name="SAPBEXexcCritical4 16 2 3 6" xfId="10423"/>
    <cellStyle name="SAPBEXexcCritical4 16 2 4" xfId="10424"/>
    <cellStyle name="SAPBEXexcCritical4 16 2 5" xfId="10425"/>
    <cellStyle name="SAPBEXexcCritical4 16 2 6" xfId="10426"/>
    <cellStyle name="SAPBEXexcCritical4 16 2 7" xfId="10427"/>
    <cellStyle name="SAPBEXexcCritical4 16 2 8" xfId="10428"/>
    <cellStyle name="SAPBEXexcCritical4 16 3" xfId="10429"/>
    <cellStyle name="SAPBEXexcCritical4 16 3 2" xfId="10430"/>
    <cellStyle name="SAPBEXexcCritical4 16 3 2 2" xfId="10431"/>
    <cellStyle name="SAPBEXexcCritical4 16 3 2 3" xfId="10432"/>
    <cellStyle name="SAPBEXexcCritical4 16 3 2 4" xfId="10433"/>
    <cellStyle name="SAPBEXexcCritical4 16 3 2 5" xfId="10434"/>
    <cellStyle name="SAPBEXexcCritical4 16 3 2 6" xfId="10435"/>
    <cellStyle name="SAPBEXexcCritical4 16 3 3" xfId="10436"/>
    <cellStyle name="SAPBEXexcCritical4 16 3 3 2" xfId="10437"/>
    <cellStyle name="SAPBEXexcCritical4 16 3 3 3" xfId="10438"/>
    <cellStyle name="SAPBEXexcCritical4 16 3 3 4" xfId="10439"/>
    <cellStyle name="SAPBEXexcCritical4 16 3 3 5" xfId="10440"/>
    <cellStyle name="SAPBEXexcCritical4 16 3 3 6" xfId="10441"/>
    <cellStyle name="SAPBEXexcCritical4 16 3 4" xfId="10442"/>
    <cellStyle name="SAPBEXexcCritical4 16 3 5" xfId="10443"/>
    <cellStyle name="SAPBEXexcCritical4 16 3 6" xfId="10444"/>
    <cellStyle name="SAPBEXexcCritical4 16 3 7" xfId="10445"/>
    <cellStyle name="SAPBEXexcCritical4 16 3 8" xfId="10446"/>
    <cellStyle name="SAPBEXexcCritical4 16 4" xfId="10447"/>
    <cellStyle name="SAPBEXexcCritical4 16 5" xfId="10448"/>
    <cellStyle name="SAPBEXexcCritical4 16 6" xfId="10449"/>
    <cellStyle name="SAPBEXexcCritical4 16 7" xfId="10450"/>
    <cellStyle name="SAPBEXexcCritical4 16 8" xfId="10451"/>
    <cellStyle name="SAPBEXexcCritical4 17" xfId="10452"/>
    <cellStyle name="SAPBEXexcCritical4 17 2" xfId="10453"/>
    <cellStyle name="SAPBEXexcCritical4 17 2 2" xfId="10454"/>
    <cellStyle name="SAPBEXexcCritical4 17 2 2 2" xfId="10455"/>
    <cellStyle name="SAPBEXexcCritical4 17 2 2 3" xfId="10456"/>
    <cellStyle name="SAPBEXexcCritical4 17 2 2 4" xfId="10457"/>
    <cellStyle name="SAPBEXexcCritical4 17 2 2 5" xfId="10458"/>
    <cellStyle name="SAPBEXexcCritical4 17 2 2 6" xfId="10459"/>
    <cellStyle name="SAPBEXexcCritical4 17 2 3" xfId="10460"/>
    <cellStyle name="SAPBEXexcCritical4 17 2 3 2" xfId="10461"/>
    <cellStyle name="SAPBEXexcCritical4 17 2 3 3" xfId="10462"/>
    <cellStyle name="SAPBEXexcCritical4 17 2 3 4" xfId="10463"/>
    <cellStyle name="SAPBEXexcCritical4 17 2 3 5" xfId="10464"/>
    <cellStyle name="SAPBEXexcCritical4 17 2 3 6" xfId="10465"/>
    <cellStyle name="SAPBEXexcCritical4 17 2 4" xfId="10466"/>
    <cellStyle name="SAPBEXexcCritical4 17 2 5" xfId="10467"/>
    <cellStyle name="SAPBEXexcCritical4 17 2 6" xfId="10468"/>
    <cellStyle name="SAPBEXexcCritical4 17 2 7" xfId="10469"/>
    <cellStyle name="SAPBEXexcCritical4 17 2 8" xfId="10470"/>
    <cellStyle name="SAPBEXexcCritical4 17 3" xfId="10471"/>
    <cellStyle name="SAPBEXexcCritical4 17 3 2" xfId="10472"/>
    <cellStyle name="SAPBEXexcCritical4 17 3 2 2" xfId="10473"/>
    <cellStyle name="SAPBEXexcCritical4 17 3 2 3" xfId="10474"/>
    <cellStyle name="SAPBEXexcCritical4 17 3 2 4" xfId="10475"/>
    <cellStyle name="SAPBEXexcCritical4 17 3 2 5" xfId="10476"/>
    <cellStyle name="SAPBEXexcCritical4 17 3 2 6" xfId="10477"/>
    <cellStyle name="SAPBEXexcCritical4 17 3 3" xfId="10478"/>
    <cellStyle name="SAPBEXexcCritical4 17 3 3 2" xfId="10479"/>
    <cellStyle name="SAPBEXexcCritical4 17 3 3 3" xfId="10480"/>
    <cellStyle name="SAPBEXexcCritical4 17 3 3 4" xfId="10481"/>
    <cellStyle name="SAPBEXexcCritical4 17 3 3 5" xfId="10482"/>
    <cellStyle name="SAPBEXexcCritical4 17 3 3 6" xfId="10483"/>
    <cellStyle name="SAPBEXexcCritical4 17 3 4" xfId="10484"/>
    <cellStyle name="SAPBEXexcCritical4 17 3 5" xfId="10485"/>
    <cellStyle name="SAPBEXexcCritical4 17 3 6" xfId="10486"/>
    <cellStyle name="SAPBEXexcCritical4 17 3 7" xfId="10487"/>
    <cellStyle name="SAPBEXexcCritical4 17 3 8" xfId="10488"/>
    <cellStyle name="SAPBEXexcCritical4 17 4" xfId="10489"/>
    <cellStyle name="SAPBEXexcCritical4 17 5" xfId="10490"/>
    <cellStyle name="SAPBEXexcCritical4 17 6" xfId="10491"/>
    <cellStyle name="SAPBEXexcCritical4 17 7" xfId="10492"/>
    <cellStyle name="SAPBEXexcCritical4 17 8" xfId="10493"/>
    <cellStyle name="SAPBEXexcCritical4 18" xfId="10494"/>
    <cellStyle name="SAPBEXexcCritical4 18 2" xfId="10495"/>
    <cellStyle name="SAPBEXexcCritical4 18 2 2" xfId="10496"/>
    <cellStyle name="SAPBEXexcCritical4 18 2 2 2" xfId="10497"/>
    <cellStyle name="SAPBEXexcCritical4 18 2 2 3" xfId="10498"/>
    <cellStyle name="SAPBEXexcCritical4 18 2 2 4" xfId="10499"/>
    <cellStyle name="SAPBEXexcCritical4 18 2 2 5" xfId="10500"/>
    <cellStyle name="SAPBEXexcCritical4 18 2 2 6" xfId="10501"/>
    <cellStyle name="SAPBEXexcCritical4 18 2 3" xfId="10502"/>
    <cellStyle name="SAPBEXexcCritical4 18 2 3 2" xfId="10503"/>
    <cellStyle name="SAPBEXexcCritical4 18 2 3 3" xfId="10504"/>
    <cellStyle name="SAPBEXexcCritical4 18 2 3 4" xfId="10505"/>
    <cellStyle name="SAPBEXexcCritical4 18 2 3 5" xfId="10506"/>
    <cellStyle name="SAPBEXexcCritical4 18 2 3 6" xfId="10507"/>
    <cellStyle name="SAPBEXexcCritical4 18 2 4" xfId="10508"/>
    <cellStyle name="SAPBEXexcCritical4 18 2 5" xfId="10509"/>
    <cellStyle name="SAPBEXexcCritical4 18 2 6" xfId="10510"/>
    <cellStyle name="SAPBEXexcCritical4 18 2 7" xfId="10511"/>
    <cellStyle name="SAPBEXexcCritical4 18 2 8" xfId="10512"/>
    <cellStyle name="SAPBEXexcCritical4 18 3" xfId="10513"/>
    <cellStyle name="SAPBEXexcCritical4 18 3 2" xfId="10514"/>
    <cellStyle name="SAPBEXexcCritical4 18 3 2 2" xfId="10515"/>
    <cellStyle name="SAPBEXexcCritical4 18 3 2 3" xfId="10516"/>
    <cellStyle name="SAPBEXexcCritical4 18 3 2 4" xfId="10517"/>
    <cellStyle name="SAPBEXexcCritical4 18 3 2 5" xfId="10518"/>
    <cellStyle name="SAPBEXexcCritical4 18 3 2 6" xfId="10519"/>
    <cellStyle name="SAPBEXexcCritical4 18 3 3" xfId="10520"/>
    <cellStyle name="SAPBEXexcCritical4 18 3 3 2" xfId="10521"/>
    <cellStyle name="SAPBEXexcCritical4 18 3 3 3" xfId="10522"/>
    <cellStyle name="SAPBEXexcCritical4 18 3 3 4" xfId="10523"/>
    <cellStyle name="SAPBEXexcCritical4 18 3 3 5" xfId="10524"/>
    <cellStyle name="SAPBEXexcCritical4 18 3 3 6" xfId="10525"/>
    <cellStyle name="SAPBEXexcCritical4 18 3 4" xfId="10526"/>
    <cellStyle name="SAPBEXexcCritical4 18 3 5" xfId="10527"/>
    <cellStyle name="SAPBEXexcCritical4 18 3 6" xfId="10528"/>
    <cellStyle name="SAPBEXexcCritical4 18 3 7" xfId="10529"/>
    <cellStyle name="SAPBEXexcCritical4 18 3 8" xfId="10530"/>
    <cellStyle name="SAPBEXexcCritical4 18 4" xfId="10531"/>
    <cellStyle name="SAPBEXexcCritical4 18 5" xfId="10532"/>
    <cellStyle name="SAPBEXexcCritical4 18 6" xfId="10533"/>
    <cellStyle name="SAPBEXexcCritical4 18 7" xfId="10534"/>
    <cellStyle name="SAPBEXexcCritical4 18 8" xfId="10535"/>
    <cellStyle name="SAPBEXexcCritical4 19" xfId="10536"/>
    <cellStyle name="SAPBEXexcCritical4 19 2" xfId="10537"/>
    <cellStyle name="SAPBEXexcCritical4 19 2 2" xfId="10538"/>
    <cellStyle name="SAPBEXexcCritical4 19 2 2 2" xfId="10539"/>
    <cellStyle name="SAPBEXexcCritical4 19 2 2 3" xfId="10540"/>
    <cellStyle name="SAPBEXexcCritical4 19 2 2 4" xfId="10541"/>
    <cellStyle name="SAPBEXexcCritical4 19 2 2 5" xfId="10542"/>
    <cellStyle name="SAPBEXexcCritical4 19 2 2 6" xfId="10543"/>
    <cellStyle name="SAPBEXexcCritical4 19 2 3" xfId="10544"/>
    <cellStyle name="SAPBEXexcCritical4 19 2 3 2" xfId="10545"/>
    <cellStyle name="SAPBEXexcCritical4 19 2 3 3" xfId="10546"/>
    <cellStyle name="SAPBEXexcCritical4 19 2 3 4" xfId="10547"/>
    <cellStyle name="SAPBEXexcCritical4 19 2 3 5" xfId="10548"/>
    <cellStyle name="SAPBEXexcCritical4 19 2 3 6" xfId="10549"/>
    <cellStyle name="SAPBEXexcCritical4 19 2 4" xfId="10550"/>
    <cellStyle name="SAPBEXexcCritical4 19 2 5" xfId="10551"/>
    <cellStyle name="SAPBEXexcCritical4 19 2 6" xfId="10552"/>
    <cellStyle name="SAPBEXexcCritical4 19 2 7" xfId="10553"/>
    <cellStyle name="SAPBEXexcCritical4 19 2 8" xfId="10554"/>
    <cellStyle name="SAPBEXexcCritical4 19 3" xfId="10555"/>
    <cellStyle name="SAPBEXexcCritical4 19 3 2" xfId="10556"/>
    <cellStyle name="SAPBEXexcCritical4 19 3 2 2" xfId="10557"/>
    <cellStyle name="SAPBEXexcCritical4 19 3 2 3" xfId="10558"/>
    <cellStyle name="SAPBEXexcCritical4 19 3 2 4" xfId="10559"/>
    <cellStyle name="SAPBEXexcCritical4 19 3 2 5" xfId="10560"/>
    <cellStyle name="SAPBEXexcCritical4 19 3 2 6" xfId="10561"/>
    <cellStyle name="SAPBEXexcCritical4 19 3 3" xfId="10562"/>
    <cellStyle name="SAPBEXexcCritical4 19 3 3 2" xfId="10563"/>
    <cellStyle name="SAPBEXexcCritical4 19 3 3 3" xfId="10564"/>
    <cellStyle name="SAPBEXexcCritical4 19 3 3 4" xfId="10565"/>
    <cellStyle name="SAPBEXexcCritical4 19 3 3 5" xfId="10566"/>
    <cellStyle name="SAPBEXexcCritical4 19 3 3 6" xfId="10567"/>
    <cellStyle name="SAPBEXexcCritical4 19 3 4" xfId="10568"/>
    <cellStyle name="SAPBEXexcCritical4 19 3 5" xfId="10569"/>
    <cellStyle name="SAPBEXexcCritical4 19 3 6" xfId="10570"/>
    <cellStyle name="SAPBEXexcCritical4 19 3 7" xfId="10571"/>
    <cellStyle name="SAPBEXexcCritical4 19 3 8" xfId="10572"/>
    <cellStyle name="SAPBEXexcCritical4 19 4" xfId="10573"/>
    <cellStyle name="SAPBEXexcCritical4 19 5" xfId="10574"/>
    <cellStyle name="SAPBEXexcCritical4 19 6" xfId="10575"/>
    <cellStyle name="SAPBEXexcCritical4 19 7" xfId="10576"/>
    <cellStyle name="SAPBEXexcCritical4 19 8" xfId="10577"/>
    <cellStyle name="SAPBEXexcCritical4 2" xfId="10578"/>
    <cellStyle name="SAPBEXexcCritical4 2 2" xfId="10579"/>
    <cellStyle name="SAPBEXexcCritical4 2 2 2" xfId="10580"/>
    <cellStyle name="SAPBEXexcCritical4 2 2 2 2" xfId="10581"/>
    <cellStyle name="SAPBEXexcCritical4 2 2 2 3" xfId="10582"/>
    <cellStyle name="SAPBEXexcCritical4 2 2 2 4" xfId="10583"/>
    <cellStyle name="SAPBEXexcCritical4 2 2 2 5" xfId="10584"/>
    <cellStyle name="SAPBEXexcCritical4 2 2 2 6" xfId="10585"/>
    <cellStyle name="SAPBEXexcCritical4 2 2 3" xfId="10586"/>
    <cellStyle name="SAPBEXexcCritical4 2 2 3 2" xfId="10587"/>
    <cellStyle name="SAPBEXexcCritical4 2 2 3 3" xfId="10588"/>
    <cellStyle name="SAPBEXexcCritical4 2 2 3 4" xfId="10589"/>
    <cellStyle name="SAPBEXexcCritical4 2 2 3 5" xfId="10590"/>
    <cellStyle name="SAPBEXexcCritical4 2 2 3 6" xfId="10591"/>
    <cellStyle name="SAPBEXexcCritical4 2 2 4" xfId="10592"/>
    <cellStyle name="SAPBEXexcCritical4 2 2 5" xfId="10593"/>
    <cellStyle name="SAPBEXexcCritical4 2 2 6" xfId="10594"/>
    <cellStyle name="SAPBEXexcCritical4 2 2 7" xfId="10595"/>
    <cellStyle name="SAPBEXexcCritical4 2 2 8" xfId="10596"/>
    <cellStyle name="SAPBEXexcCritical4 2 3" xfId="10597"/>
    <cellStyle name="SAPBEXexcCritical4 2 3 2" xfId="10598"/>
    <cellStyle name="SAPBEXexcCritical4 2 3 2 2" xfId="10599"/>
    <cellStyle name="SAPBEXexcCritical4 2 3 2 3" xfId="10600"/>
    <cellStyle name="SAPBEXexcCritical4 2 3 2 4" xfId="10601"/>
    <cellStyle name="SAPBEXexcCritical4 2 3 2 5" xfId="10602"/>
    <cellStyle name="SAPBEXexcCritical4 2 3 2 6" xfId="10603"/>
    <cellStyle name="SAPBEXexcCritical4 2 3 3" xfId="10604"/>
    <cellStyle name="SAPBEXexcCritical4 2 3 3 2" xfId="10605"/>
    <cellStyle name="SAPBEXexcCritical4 2 3 3 3" xfId="10606"/>
    <cellStyle name="SAPBEXexcCritical4 2 3 3 4" xfId="10607"/>
    <cellStyle name="SAPBEXexcCritical4 2 3 3 5" xfId="10608"/>
    <cellStyle name="SAPBEXexcCritical4 2 3 3 6" xfId="10609"/>
    <cellStyle name="SAPBEXexcCritical4 2 3 4" xfId="10610"/>
    <cellStyle name="SAPBEXexcCritical4 2 3 5" xfId="10611"/>
    <cellStyle name="SAPBEXexcCritical4 2 3 6" xfId="10612"/>
    <cellStyle name="SAPBEXexcCritical4 2 3 7" xfId="10613"/>
    <cellStyle name="SAPBEXexcCritical4 2 3 8" xfId="10614"/>
    <cellStyle name="SAPBEXexcCritical4 2 4" xfId="10615"/>
    <cellStyle name="SAPBEXexcCritical4 2 5" xfId="10616"/>
    <cellStyle name="SAPBEXexcCritical4 2 6" xfId="10617"/>
    <cellStyle name="SAPBEXexcCritical4 2 7" xfId="10618"/>
    <cellStyle name="SAPBEXexcCritical4 2 8" xfId="10619"/>
    <cellStyle name="SAPBEXexcCritical4 20" xfId="10620"/>
    <cellStyle name="SAPBEXexcCritical4 20 2" xfId="10621"/>
    <cellStyle name="SAPBEXexcCritical4 20 2 2" xfId="10622"/>
    <cellStyle name="SAPBEXexcCritical4 20 2 3" xfId="10623"/>
    <cellStyle name="SAPBEXexcCritical4 20 2 4" xfId="10624"/>
    <cellStyle name="SAPBEXexcCritical4 20 2 5" xfId="10625"/>
    <cellStyle name="SAPBEXexcCritical4 20 2 6" xfId="10626"/>
    <cellStyle name="SAPBEXexcCritical4 20 3" xfId="10627"/>
    <cellStyle name="SAPBEXexcCritical4 20 3 2" xfId="10628"/>
    <cellStyle name="SAPBEXexcCritical4 20 3 3" xfId="10629"/>
    <cellStyle name="SAPBEXexcCritical4 20 3 4" xfId="10630"/>
    <cellStyle name="SAPBEXexcCritical4 20 3 5" xfId="10631"/>
    <cellStyle name="SAPBEXexcCritical4 20 3 6" xfId="10632"/>
    <cellStyle name="SAPBEXexcCritical4 20 4" xfId="10633"/>
    <cellStyle name="SAPBEXexcCritical4 20 5" xfId="10634"/>
    <cellStyle name="SAPBEXexcCritical4 20 6" xfId="10635"/>
    <cellStyle name="SAPBEXexcCritical4 20 7" xfId="10636"/>
    <cellStyle name="SAPBEXexcCritical4 20 8" xfId="10637"/>
    <cellStyle name="SAPBEXexcCritical4 21" xfId="10638"/>
    <cellStyle name="SAPBEXexcCritical4 21 2" xfId="10639"/>
    <cellStyle name="SAPBEXexcCritical4 21 2 2" xfId="10640"/>
    <cellStyle name="SAPBEXexcCritical4 21 2 3" xfId="10641"/>
    <cellStyle name="SAPBEXexcCritical4 21 2 4" xfId="10642"/>
    <cellStyle name="SAPBEXexcCritical4 21 2 5" xfId="10643"/>
    <cellStyle name="SAPBEXexcCritical4 21 2 6" xfId="10644"/>
    <cellStyle name="SAPBEXexcCritical4 21 3" xfId="10645"/>
    <cellStyle name="SAPBEXexcCritical4 21 3 2" xfId="10646"/>
    <cellStyle name="SAPBEXexcCritical4 21 3 3" xfId="10647"/>
    <cellStyle name="SAPBEXexcCritical4 21 3 4" xfId="10648"/>
    <cellStyle name="SAPBEXexcCritical4 21 3 5" xfId="10649"/>
    <cellStyle name="SAPBEXexcCritical4 21 3 6" xfId="10650"/>
    <cellStyle name="SAPBEXexcCritical4 21 4" xfId="10651"/>
    <cellStyle name="SAPBEXexcCritical4 21 5" xfId="10652"/>
    <cellStyle name="SAPBEXexcCritical4 21 6" xfId="10653"/>
    <cellStyle name="SAPBEXexcCritical4 21 7" xfId="10654"/>
    <cellStyle name="SAPBEXexcCritical4 21 8" xfId="10655"/>
    <cellStyle name="SAPBEXexcCritical4 22" xfId="10656"/>
    <cellStyle name="SAPBEXexcCritical4 23" xfId="10657"/>
    <cellStyle name="SAPBEXexcCritical4 24" xfId="10658"/>
    <cellStyle name="SAPBEXexcCritical4 25" xfId="10659"/>
    <cellStyle name="SAPBEXexcCritical4 26" xfId="10660"/>
    <cellStyle name="SAPBEXexcCritical4 27" xfId="32939"/>
    <cellStyle name="SAPBEXexcCritical4 3" xfId="10661"/>
    <cellStyle name="SAPBEXexcCritical4 3 2" xfId="10662"/>
    <cellStyle name="SAPBEXexcCritical4 3 2 2" xfId="10663"/>
    <cellStyle name="SAPBEXexcCritical4 3 2 2 2" xfId="10664"/>
    <cellStyle name="SAPBEXexcCritical4 3 2 2 3" xfId="10665"/>
    <cellStyle name="SAPBEXexcCritical4 3 2 2 4" xfId="10666"/>
    <cellStyle name="SAPBEXexcCritical4 3 2 2 5" xfId="10667"/>
    <cellStyle name="SAPBEXexcCritical4 3 2 2 6" xfId="10668"/>
    <cellStyle name="SAPBEXexcCritical4 3 2 3" xfId="10669"/>
    <cellStyle name="SAPBEXexcCritical4 3 2 3 2" xfId="10670"/>
    <cellStyle name="SAPBEXexcCritical4 3 2 3 3" xfId="10671"/>
    <cellStyle name="SAPBEXexcCritical4 3 2 3 4" xfId="10672"/>
    <cellStyle name="SAPBEXexcCritical4 3 2 3 5" xfId="10673"/>
    <cellStyle name="SAPBEXexcCritical4 3 2 3 6" xfId="10674"/>
    <cellStyle name="SAPBEXexcCritical4 3 2 4" xfId="10675"/>
    <cellStyle name="SAPBEXexcCritical4 3 2 5" xfId="10676"/>
    <cellStyle name="SAPBEXexcCritical4 3 2 6" xfId="10677"/>
    <cellStyle name="SAPBEXexcCritical4 3 2 7" xfId="10678"/>
    <cellStyle name="SAPBEXexcCritical4 3 2 8" xfId="10679"/>
    <cellStyle name="SAPBEXexcCritical4 3 3" xfId="10680"/>
    <cellStyle name="SAPBEXexcCritical4 3 3 2" xfId="10681"/>
    <cellStyle name="SAPBEXexcCritical4 3 3 2 2" xfId="10682"/>
    <cellStyle name="SAPBEXexcCritical4 3 3 2 3" xfId="10683"/>
    <cellStyle name="SAPBEXexcCritical4 3 3 2 4" xfId="10684"/>
    <cellStyle name="SAPBEXexcCritical4 3 3 2 5" xfId="10685"/>
    <cellStyle name="SAPBEXexcCritical4 3 3 2 6" xfId="10686"/>
    <cellStyle name="SAPBEXexcCritical4 3 3 3" xfId="10687"/>
    <cellStyle name="SAPBEXexcCritical4 3 3 3 2" xfId="10688"/>
    <cellStyle name="SAPBEXexcCritical4 3 3 3 3" xfId="10689"/>
    <cellStyle name="SAPBEXexcCritical4 3 3 3 4" xfId="10690"/>
    <cellStyle name="SAPBEXexcCritical4 3 3 3 5" xfId="10691"/>
    <cellStyle name="SAPBEXexcCritical4 3 3 3 6" xfId="10692"/>
    <cellStyle name="SAPBEXexcCritical4 3 3 4" xfId="10693"/>
    <cellStyle name="SAPBEXexcCritical4 3 3 5" xfId="10694"/>
    <cellStyle name="SAPBEXexcCritical4 3 3 6" xfId="10695"/>
    <cellStyle name="SAPBEXexcCritical4 3 3 7" xfId="10696"/>
    <cellStyle name="SAPBEXexcCritical4 3 3 8" xfId="10697"/>
    <cellStyle name="SAPBEXexcCritical4 3 4" xfId="10698"/>
    <cellStyle name="SAPBEXexcCritical4 3 5" xfId="10699"/>
    <cellStyle name="SAPBEXexcCritical4 3 6" xfId="10700"/>
    <cellStyle name="SAPBEXexcCritical4 3 7" xfId="10701"/>
    <cellStyle name="SAPBEXexcCritical4 3 8" xfId="10702"/>
    <cellStyle name="SAPBEXexcCritical4 4" xfId="10703"/>
    <cellStyle name="SAPBEXexcCritical4 4 2" xfId="10704"/>
    <cellStyle name="SAPBEXexcCritical4 4 2 2" xfId="10705"/>
    <cellStyle name="SAPBEXexcCritical4 4 2 2 2" xfId="10706"/>
    <cellStyle name="SAPBEXexcCritical4 4 2 2 3" xfId="10707"/>
    <cellStyle name="SAPBEXexcCritical4 4 2 2 4" xfId="10708"/>
    <cellStyle name="SAPBEXexcCritical4 4 2 2 5" xfId="10709"/>
    <cellStyle name="SAPBEXexcCritical4 4 2 2 6" xfId="10710"/>
    <cellStyle name="SAPBEXexcCritical4 4 2 3" xfId="10711"/>
    <cellStyle name="SAPBEXexcCritical4 4 2 3 2" xfId="10712"/>
    <cellStyle name="SAPBEXexcCritical4 4 2 3 3" xfId="10713"/>
    <cellStyle name="SAPBEXexcCritical4 4 2 3 4" xfId="10714"/>
    <cellStyle name="SAPBEXexcCritical4 4 2 3 5" xfId="10715"/>
    <cellStyle name="SAPBEXexcCritical4 4 2 3 6" xfId="10716"/>
    <cellStyle name="SAPBEXexcCritical4 4 2 4" xfId="10717"/>
    <cellStyle name="SAPBEXexcCritical4 4 2 5" xfId="10718"/>
    <cellStyle name="SAPBEXexcCritical4 4 2 6" xfId="10719"/>
    <cellStyle name="SAPBEXexcCritical4 4 2 7" xfId="10720"/>
    <cellStyle name="SAPBEXexcCritical4 4 2 8" xfId="10721"/>
    <cellStyle name="SAPBEXexcCritical4 4 3" xfId="10722"/>
    <cellStyle name="SAPBEXexcCritical4 4 3 2" xfId="10723"/>
    <cellStyle name="SAPBEXexcCritical4 4 3 2 2" xfId="10724"/>
    <cellStyle name="SAPBEXexcCritical4 4 3 2 3" xfId="10725"/>
    <cellStyle name="SAPBEXexcCritical4 4 3 2 4" xfId="10726"/>
    <cellStyle name="SAPBEXexcCritical4 4 3 2 5" xfId="10727"/>
    <cellStyle name="SAPBEXexcCritical4 4 3 2 6" xfId="10728"/>
    <cellStyle name="SAPBEXexcCritical4 4 3 3" xfId="10729"/>
    <cellStyle name="SAPBEXexcCritical4 4 3 3 2" xfId="10730"/>
    <cellStyle name="SAPBEXexcCritical4 4 3 3 3" xfId="10731"/>
    <cellStyle name="SAPBEXexcCritical4 4 3 3 4" xfId="10732"/>
    <cellStyle name="SAPBEXexcCritical4 4 3 3 5" xfId="10733"/>
    <cellStyle name="SAPBEXexcCritical4 4 3 3 6" xfId="10734"/>
    <cellStyle name="SAPBEXexcCritical4 4 3 4" xfId="10735"/>
    <cellStyle name="SAPBEXexcCritical4 4 3 5" xfId="10736"/>
    <cellStyle name="SAPBEXexcCritical4 4 3 6" xfId="10737"/>
    <cellStyle name="SAPBEXexcCritical4 4 3 7" xfId="10738"/>
    <cellStyle name="SAPBEXexcCritical4 4 3 8" xfId="10739"/>
    <cellStyle name="SAPBEXexcCritical4 4 4" xfId="10740"/>
    <cellStyle name="SAPBEXexcCritical4 4 5" xfId="10741"/>
    <cellStyle name="SAPBEXexcCritical4 4 6" xfId="10742"/>
    <cellStyle name="SAPBEXexcCritical4 4 7" xfId="10743"/>
    <cellStyle name="SAPBEXexcCritical4 4 8" xfId="10744"/>
    <cellStyle name="SAPBEXexcCritical4 5" xfId="10745"/>
    <cellStyle name="SAPBEXexcCritical4 5 2" xfId="10746"/>
    <cellStyle name="SAPBEXexcCritical4 5 2 2" xfId="10747"/>
    <cellStyle name="SAPBEXexcCritical4 5 2 2 2" xfId="10748"/>
    <cellStyle name="SAPBEXexcCritical4 5 2 2 3" xfId="10749"/>
    <cellStyle name="SAPBEXexcCritical4 5 2 2 4" xfId="10750"/>
    <cellStyle name="SAPBEXexcCritical4 5 2 2 5" xfId="10751"/>
    <cellStyle name="SAPBEXexcCritical4 5 2 2 6" xfId="10752"/>
    <cellStyle name="SAPBEXexcCritical4 5 2 3" xfId="10753"/>
    <cellStyle name="SAPBEXexcCritical4 5 2 3 2" xfId="10754"/>
    <cellStyle name="SAPBEXexcCritical4 5 2 3 3" xfId="10755"/>
    <cellStyle name="SAPBEXexcCritical4 5 2 3 4" xfId="10756"/>
    <cellStyle name="SAPBEXexcCritical4 5 2 3 5" xfId="10757"/>
    <cellStyle name="SAPBEXexcCritical4 5 2 3 6" xfId="10758"/>
    <cellStyle name="SAPBEXexcCritical4 5 2 4" xfId="10759"/>
    <cellStyle name="SAPBEXexcCritical4 5 2 5" xfId="10760"/>
    <cellStyle name="SAPBEXexcCritical4 5 2 6" xfId="10761"/>
    <cellStyle name="SAPBEXexcCritical4 5 2 7" xfId="10762"/>
    <cellStyle name="SAPBEXexcCritical4 5 2 8" xfId="10763"/>
    <cellStyle name="SAPBEXexcCritical4 5 3" xfId="10764"/>
    <cellStyle name="SAPBEXexcCritical4 5 3 2" xfId="10765"/>
    <cellStyle name="SAPBEXexcCritical4 5 3 2 2" xfId="10766"/>
    <cellStyle name="SAPBEXexcCritical4 5 3 2 3" xfId="10767"/>
    <cellStyle name="SAPBEXexcCritical4 5 3 2 4" xfId="10768"/>
    <cellStyle name="SAPBEXexcCritical4 5 3 2 5" xfId="10769"/>
    <cellStyle name="SAPBEXexcCritical4 5 3 2 6" xfId="10770"/>
    <cellStyle name="SAPBEXexcCritical4 5 3 3" xfId="10771"/>
    <cellStyle name="SAPBEXexcCritical4 5 3 3 2" xfId="10772"/>
    <cellStyle name="SAPBEXexcCritical4 5 3 3 3" xfId="10773"/>
    <cellStyle name="SAPBEXexcCritical4 5 3 3 4" xfId="10774"/>
    <cellStyle name="SAPBEXexcCritical4 5 3 3 5" xfId="10775"/>
    <cellStyle name="SAPBEXexcCritical4 5 3 3 6" xfId="10776"/>
    <cellStyle name="SAPBEXexcCritical4 5 3 4" xfId="10777"/>
    <cellStyle name="SAPBEXexcCritical4 5 3 5" xfId="10778"/>
    <cellStyle name="SAPBEXexcCritical4 5 3 6" xfId="10779"/>
    <cellStyle name="SAPBEXexcCritical4 5 3 7" xfId="10780"/>
    <cellStyle name="SAPBEXexcCritical4 5 3 8" xfId="10781"/>
    <cellStyle name="SAPBEXexcCritical4 5 4" xfId="10782"/>
    <cellStyle name="SAPBEXexcCritical4 5 5" xfId="10783"/>
    <cellStyle name="SAPBEXexcCritical4 5 6" xfId="10784"/>
    <cellStyle name="SAPBEXexcCritical4 5 7" xfId="10785"/>
    <cellStyle name="SAPBEXexcCritical4 5 8" xfId="10786"/>
    <cellStyle name="SAPBEXexcCritical4 6" xfId="10787"/>
    <cellStyle name="SAPBEXexcCritical4 6 2" xfId="10788"/>
    <cellStyle name="SAPBEXexcCritical4 6 2 2" xfId="10789"/>
    <cellStyle name="SAPBEXexcCritical4 6 2 2 2" xfId="10790"/>
    <cellStyle name="SAPBEXexcCritical4 6 2 2 3" xfId="10791"/>
    <cellStyle name="SAPBEXexcCritical4 6 2 2 4" xfId="10792"/>
    <cellStyle name="SAPBEXexcCritical4 6 2 2 5" xfId="10793"/>
    <cellStyle name="SAPBEXexcCritical4 6 2 2 6" xfId="10794"/>
    <cellStyle name="SAPBEXexcCritical4 6 2 3" xfId="10795"/>
    <cellStyle name="SAPBEXexcCritical4 6 2 3 2" xfId="10796"/>
    <cellStyle name="SAPBEXexcCritical4 6 2 3 3" xfId="10797"/>
    <cellStyle name="SAPBEXexcCritical4 6 2 3 4" xfId="10798"/>
    <cellStyle name="SAPBEXexcCritical4 6 2 3 5" xfId="10799"/>
    <cellStyle name="SAPBEXexcCritical4 6 2 3 6" xfId="10800"/>
    <cellStyle name="SAPBEXexcCritical4 6 2 4" xfId="10801"/>
    <cellStyle name="SAPBEXexcCritical4 6 2 5" xfId="10802"/>
    <cellStyle name="SAPBEXexcCritical4 6 2 6" xfId="10803"/>
    <cellStyle name="SAPBEXexcCritical4 6 2 7" xfId="10804"/>
    <cellStyle name="SAPBEXexcCritical4 6 2 8" xfId="10805"/>
    <cellStyle name="SAPBEXexcCritical4 6 3" xfId="10806"/>
    <cellStyle name="SAPBEXexcCritical4 6 3 2" xfId="10807"/>
    <cellStyle name="SAPBEXexcCritical4 6 3 2 2" xfId="10808"/>
    <cellStyle name="SAPBEXexcCritical4 6 3 2 3" xfId="10809"/>
    <cellStyle name="SAPBEXexcCritical4 6 3 2 4" xfId="10810"/>
    <cellStyle name="SAPBEXexcCritical4 6 3 2 5" xfId="10811"/>
    <cellStyle name="SAPBEXexcCritical4 6 3 2 6" xfId="10812"/>
    <cellStyle name="SAPBEXexcCritical4 6 3 3" xfId="10813"/>
    <cellStyle name="SAPBEXexcCritical4 6 3 3 2" xfId="10814"/>
    <cellStyle name="SAPBEXexcCritical4 6 3 3 3" xfId="10815"/>
    <cellStyle name="SAPBEXexcCritical4 6 3 3 4" xfId="10816"/>
    <cellStyle name="SAPBEXexcCritical4 6 3 3 5" xfId="10817"/>
    <cellStyle name="SAPBEXexcCritical4 6 3 3 6" xfId="10818"/>
    <cellStyle name="SAPBEXexcCritical4 6 3 4" xfId="10819"/>
    <cellStyle name="SAPBEXexcCritical4 6 3 5" xfId="10820"/>
    <cellStyle name="SAPBEXexcCritical4 6 3 6" xfId="10821"/>
    <cellStyle name="SAPBEXexcCritical4 6 3 7" xfId="10822"/>
    <cellStyle name="SAPBEXexcCritical4 6 3 8" xfId="10823"/>
    <cellStyle name="SAPBEXexcCritical4 6 4" xfId="10824"/>
    <cellStyle name="SAPBEXexcCritical4 6 5" xfId="10825"/>
    <cellStyle name="SAPBEXexcCritical4 6 6" xfId="10826"/>
    <cellStyle name="SAPBEXexcCritical4 6 7" xfId="10827"/>
    <cellStyle name="SAPBEXexcCritical4 6 8" xfId="10828"/>
    <cellStyle name="SAPBEXexcCritical4 7" xfId="10829"/>
    <cellStyle name="SAPBEXexcCritical4 7 2" xfId="10830"/>
    <cellStyle name="SAPBEXexcCritical4 7 2 2" xfId="10831"/>
    <cellStyle name="SAPBEXexcCritical4 7 2 2 2" xfId="10832"/>
    <cellStyle name="SAPBEXexcCritical4 7 2 2 3" xfId="10833"/>
    <cellStyle name="SAPBEXexcCritical4 7 2 2 4" xfId="10834"/>
    <cellStyle name="SAPBEXexcCritical4 7 2 2 5" xfId="10835"/>
    <cellStyle name="SAPBEXexcCritical4 7 2 2 6" xfId="10836"/>
    <cellStyle name="SAPBEXexcCritical4 7 2 3" xfId="10837"/>
    <cellStyle name="SAPBEXexcCritical4 7 2 3 2" xfId="10838"/>
    <cellStyle name="SAPBEXexcCritical4 7 2 3 3" xfId="10839"/>
    <cellStyle name="SAPBEXexcCritical4 7 2 3 4" xfId="10840"/>
    <cellStyle name="SAPBEXexcCritical4 7 2 3 5" xfId="10841"/>
    <cellStyle name="SAPBEXexcCritical4 7 2 3 6" xfId="10842"/>
    <cellStyle name="SAPBEXexcCritical4 7 2 4" xfId="10843"/>
    <cellStyle name="SAPBEXexcCritical4 7 2 5" xfId="10844"/>
    <cellStyle name="SAPBEXexcCritical4 7 2 6" xfId="10845"/>
    <cellStyle name="SAPBEXexcCritical4 7 2 7" xfId="10846"/>
    <cellStyle name="SAPBEXexcCritical4 7 2 8" xfId="10847"/>
    <cellStyle name="SAPBEXexcCritical4 7 3" xfId="10848"/>
    <cellStyle name="SAPBEXexcCritical4 7 3 2" xfId="10849"/>
    <cellStyle name="SAPBEXexcCritical4 7 3 2 2" xfId="10850"/>
    <cellStyle name="SAPBEXexcCritical4 7 3 2 3" xfId="10851"/>
    <cellStyle name="SAPBEXexcCritical4 7 3 2 4" xfId="10852"/>
    <cellStyle name="SAPBEXexcCritical4 7 3 2 5" xfId="10853"/>
    <cellStyle name="SAPBEXexcCritical4 7 3 2 6" xfId="10854"/>
    <cellStyle name="SAPBEXexcCritical4 7 3 3" xfId="10855"/>
    <cellStyle name="SAPBEXexcCritical4 7 3 3 2" xfId="10856"/>
    <cellStyle name="SAPBEXexcCritical4 7 3 3 3" xfId="10857"/>
    <cellStyle name="SAPBEXexcCritical4 7 3 3 4" xfId="10858"/>
    <cellStyle name="SAPBEXexcCritical4 7 3 3 5" xfId="10859"/>
    <cellStyle name="SAPBEXexcCritical4 7 3 3 6" xfId="10860"/>
    <cellStyle name="SAPBEXexcCritical4 7 3 4" xfId="10861"/>
    <cellStyle name="SAPBEXexcCritical4 7 3 5" xfId="10862"/>
    <cellStyle name="SAPBEXexcCritical4 7 3 6" xfId="10863"/>
    <cellStyle name="SAPBEXexcCritical4 7 3 7" xfId="10864"/>
    <cellStyle name="SAPBEXexcCritical4 7 3 8" xfId="10865"/>
    <cellStyle name="SAPBEXexcCritical4 7 4" xfId="10866"/>
    <cellStyle name="SAPBEXexcCritical4 7 5" xfId="10867"/>
    <cellStyle name="SAPBEXexcCritical4 7 6" xfId="10868"/>
    <cellStyle name="SAPBEXexcCritical4 7 7" xfId="10869"/>
    <cellStyle name="SAPBEXexcCritical4 7 8" xfId="10870"/>
    <cellStyle name="SAPBEXexcCritical4 8" xfId="10871"/>
    <cellStyle name="SAPBEXexcCritical4 8 2" xfId="10872"/>
    <cellStyle name="SAPBEXexcCritical4 8 2 2" xfId="10873"/>
    <cellStyle name="SAPBEXexcCritical4 8 2 2 2" xfId="10874"/>
    <cellStyle name="SAPBEXexcCritical4 8 2 2 3" xfId="10875"/>
    <cellStyle name="SAPBEXexcCritical4 8 2 2 4" xfId="10876"/>
    <cellStyle name="SAPBEXexcCritical4 8 2 2 5" xfId="10877"/>
    <cellStyle name="SAPBEXexcCritical4 8 2 2 6" xfId="10878"/>
    <cellStyle name="SAPBEXexcCritical4 8 2 3" xfId="10879"/>
    <cellStyle name="SAPBEXexcCritical4 8 2 3 2" xfId="10880"/>
    <cellStyle name="SAPBEXexcCritical4 8 2 3 3" xfId="10881"/>
    <cellStyle name="SAPBEXexcCritical4 8 2 3 4" xfId="10882"/>
    <cellStyle name="SAPBEXexcCritical4 8 2 3 5" xfId="10883"/>
    <cellStyle name="SAPBEXexcCritical4 8 2 3 6" xfId="10884"/>
    <cellStyle name="SAPBEXexcCritical4 8 2 4" xfId="10885"/>
    <cellStyle name="SAPBEXexcCritical4 8 2 5" xfId="10886"/>
    <cellStyle name="SAPBEXexcCritical4 8 2 6" xfId="10887"/>
    <cellStyle name="SAPBEXexcCritical4 8 2 7" xfId="10888"/>
    <cellStyle name="SAPBEXexcCritical4 8 2 8" xfId="10889"/>
    <cellStyle name="SAPBEXexcCritical4 8 3" xfId="10890"/>
    <cellStyle name="SAPBEXexcCritical4 8 3 2" xfId="10891"/>
    <cellStyle name="SAPBEXexcCritical4 8 3 2 2" xfId="10892"/>
    <cellStyle name="SAPBEXexcCritical4 8 3 2 3" xfId="10893"/>
    <cellStyle name="SAPBEXexcCritical4 8 3 2 4" xfId="10894"/>
    <cellStyle name="SAPBEXexcCritical4 8 3 2 5" xfId="10895"/>
    <cellStyle name="SAPBEXexcCritical4 8 3 2 6" xfId="10896"/>
    <cellStyle name="SAPBEXexcCritical4 8 3 3" xfId="10897"/>
    <cellStyle name="SAPBEXexcCritical4 8 3 3 2" xfId="10898"/>
    <cellStyle name="SAPBEXexcCritical4 8 3 3 3" xfId="10899"/>
    <cellStyle name="SAPBEXexcCritical4 8 3 3 4" xfId="10900"/>
    <cellStyle name="SAPBEXexcCritical4 8 3 3 5" xfId="10901"/>
    <cellStyle name="SAPBEXexcCritical4 8 3 3 6" xfId="10902"/>
    <cellStyle name="SAPBEXexcCritical4 8 3 4" xfId="10903"/>
    <cellStyle name="SAPBEXexcCritical4 8 3 5" xfId="10904"/>
    <cellStyle name="SAPBEXexcCritical4 8 3 6" xfId="10905"/>
    <cellStyle name="SAPBEXexcCritical4 8 3 7" xfId="10906"/>
    <cellStyle name="SAPBEXexcCritical4 8 3 8" xfId="10907"/>
    <cellStyle name="SAPBEXexcCritical4 8 4" xfId="10908"/>
    <cellStyle name="SAPBEXexcCritical4 8 5" xfId="10909"/>
    <cellStyle name="SAPBEXexcCritical4 8 6" xfId="10910"/>
    <cellStyle name="SAPBEXexcCritical4 8 7" xfId="10911"/>
    <cellStyle name="SAPBEXexcCritical4 8 8" xfId="10912"/>
    <cellStyle name="SAPBEXexcCritical4 9" xfId="10913"/>
    <cellStyle name="SAPBEXexcCritical4 9 2" xfId="10914"/>
    <cellStyle name="SAPBEXexcCritical4 9 2 2" xfId="10915"/>
    <cellStyle name="SAPBEXexcCritical4 9 2 2 2" xfId="10916"/>
    <cellStyle name="SAPBEXexcCritical4 9 2 2 3" xfId="10917"/>
    <cellStyle name="SAPBEXexcCritical4 9 2 2 4" xfId="10918"/>
    <cellStyle name="SAPBEXexcCritical4 9 2 2 5" xfId="10919"/>
    <cellStyle name="SAPBEXexcCritical4 9 2 2 6" xfId="10920"/>
    <cellStyle name="SAPBEXexcCritical4 9 2 3" xfId="10921"/>
    <cellStyle name="SAPBEXexcCritical4 9 2 3 2" xfId="10922"/>
    <cellStyle name="SAPBEXexcCritical4 9 2 3 3" xfId="10923"/>
    <cellStyle name="SAPBEXexcCritical4 9 2 3 4" xfId="10924"/>
    <cellStyle name="SAPBEXexcCritical4 9 2 3 5" xfId="10925"/>
    <cellStyle name="SAPBEXexcCritical4 9 2 3 6" xfId="10926"/>
    <cellStyle name="SAPBEXexcCritical4 9 2 4" xfId="10927"/>
    <cellStyle name="SAPBEXexcCritical4 9 2 5" xfId="10928"/>
    <cellStyle name="SAPBEXexcCritical4 9 2 6" xfId="10929"/>
    <cellStyle name="SAPBEXexcCritical4 9 2 7" xfId="10930"/>
    <cellStyle name="SAPBEXexcCritical4 9 2 8" xfId="10931"/>
    <cellStyle name="SAPBEXexcCritical4 9 3" xfId="10932"/>
    <cellStyle name="SAPBEXexcCritical4 9 3 2" xfId="10933"/>
    <cellStyle name="SAPBEXexcCritical4 9 3 2 2" xfId="10934"/>
    <cellStyle name="SAPBEXexcCritical4 9 3 2 3" xfId="10935"/>
    <cellStyle name="SAPBEXexcCritical4 9 3 2 4" xfId="10936"/>
    <cellStyle name="SAPBEXexcCritical4 9 3 2 5" xfId="10937"/>
    <cellStyle name="SAPBEXexcCritical4 9 3 2 6" xfId="10938"/>
    <cellStyle name="SAPBEXexcCritical4 9 3 3" xfId="10939"/>
    <cellStyle name="SAPBEXexcCritical4 9 3 3 2" xfId="10940"/>
    <cellStyle name="SAPBEXexcCritical4 9 3 3 3" xfId="10941"/>
    <cellStyle name="SAPBEXexcCritical4 9 3 3 4" xfId="10942"/>
    <cellStyle name="SAPBEXexcCritical4 9 3 3 5" xfId="10943"/>
    <cellStyle name="SAPBEXexcCritical4 9 3 3 6" xfId="10944"/>
    <cellStyle name="SAPBEXexcCritical4 9 3 4" xfId="10945"/>
    <cellStyle name="SAPBEXexcCritical4 9 3 5" xfId="10946"/>
    <cellStyle name="SAPBEXexcCritical4 9 3 6" xfId="10947"/>
    <cellStyle name="SAPBEXexcCritical4 9 3 7" xfId="10948"/>
    <cellStyle name="SAPBEXexcCritical4 9 3 8" xfId="10949"/>
    <cellStyle name="SAPBEXexcCritical4 9 4" xfId="10950"/>
    <cellStyle name="SAPBEXexcCritical4 9 5" xfId="10951"/>
    <cellStyle name="SAPBEXexcCritical4 9 6" xfId="10952"/>
    <cellStyle name="SAPBEXexcCritical4 9 7" xfId="10953"/>
    <cellStyle name="SAPBEXexcCritical4 9 8" xfId="10954"/>
    <cellStyle name="SAPBEXexcCritical5" xfId="20"/>
    <cellStyle name="SAPBEXexcCritical5 10" xfId="10955"/>
    <cellStyle name="SAPBEXexcCritical5 10 2" xfId="10956"/>
    <cellStyle name="SAPBEXexcCritical5 10 2 2" xfId="10957"/>
    <cellStyle name="SAPBEXexcCritical5 10 2 2 2" xfId="10958"/>
    <cellStyle name="SAPBEXexcCritical5 10 2 2 3" xfId="10959"/>
    <cellStyle name="SAPBEXexcCritical5 10 2 2 4" xfId="10960"/>
    <cellStyle name="SAPBEXexcCritical5 10 2 2 5" xfId="10961"/>
    <cellStyle name="SAPBEXexcCritical5 10 2 2 6" xfId="10962"/>
    <cellStyle name="SAPBEXexcCritical5 10 2 3" xfId="10963"/>
    <cellStyle name="SAPBEXexcCritical5 10 2 3 2" xfId="10964"/>
    <cellStyle name="SAPBEXexcCritical5 10 2 3 3" xfId="10965"/>
    <cellStyle name="SAPBEXexcCritical5 10 2 3 4" xfId="10966"/>
    <cellStyle name="SAPBEXexcCritical5 10 2 3 5" xfId="10967"/>
    <cellStyle name="SAPBEXexcCritical5 10 2 3 6" xfId="10968"/>
    <cellStyle name="SAPBEXexcCritical5 10 2 4" xfId="10969"/>
    <cellStyle name="SAPBEXexcCritical5 10 2 5" xfId="10970"/>
    <cellStyle name="SAPBEXexcCritical5 10 2 6" xfId="10971"/>
    <cellStyle name="SAPBEXexcCritical5 10 2 7" xfId="10972"/>
    <cellStyle name="SAPBEXexcCritical5 10 2 8" xfId="10973"/>
    <cellStyle name="SAPBEXexcCritical5 10 3" xfId="10974"/>
    <cellStyle name="SAPBEXexcCritical5 10 3 2" xfId="10975"/>
    <cellStyle name="SAPBEXexcCritical5 10 3 2 2" xfId="10976"/>
    <cellStyle name="SAPBEXexcCritical5 10 3 2 3" xfId="10977"/>
    <cellStyle name="SAPBEXexcCritical5 10 3 2 4" xfId="10978"/>
    <cellStyle name="SAPBEXexcCritical5 10 3 2 5" xfId="10979"/>
    <cellStyle name="SAPBEXexcCritical5 10 3 2 6" xfId="10980"/>
    <cellStyle name="SAPBEXexcCritical5 10 3 3" xfId="10981"/>
    <cellStyle name="SAPBEXexcCritical5 10 3 3 2" xfId="10982"/>
    <cellStyle name="SAPBEXexcCritical5 10 3 3 3" xfId="10983"/>
    <cellStyle name="SAPBEXexcCritical5 10 3 3 4" xfId="10984"/>
    <cellStyle name="SAPBEXexcCritical5 10 3 3 5" xfId="10985"/>
    <cellStyle name="SAPBEXexcCritical5 10 3 3 6" xfId="10986"/>
    <cellStyle name="SAPBEXexcCritical5 10 3 4" xfId="10987"/>
    <cellStyle name="SAPBEXexcCritical5 10 3 5" xfId="10988"/>
    <cellStyle name="SAPBEXexcCritical5 10 3 6" xfId="10989"/>
    <cellStyle name="SAPBEXexcCritical5 10 3 7" xfId="10990"/>
    <cellStyle name="SAPBEXexcCritical5 10 3 8" xfId="10991"/>
    <cellStyle name="SAPBEXexcCritical5 10 4" xfId="10992"/>
    <cellStyle name="SAPBEXexcCritical5 10 5" xfId="10993"/>
    <cellStyle name="SAPBEXexcCritical5 10 6" xfId="10994"/>
    <cellStyle name="SAPBEXexcCritical5 10 7" xfId="10995"/>
    <cellStyle name="SAPBEXexcCritical5 10 8" xfId="10996"/>
    <cellStyle name="SAPBEXexcCritical5 11" xfId="10997"/>
    <cellStyle name="SAPBEXexcCritical5 11 2" xfId="10998"/>
    <cellStyle name="SAPBEXexcCritical5 11 2 2" xfId="10999"/>
    <cellStyle name="SAPBEXexcCritical5 11 2 2 2" xfId="11000"/>
    <cellStyle name="SAPBEXexcCritical5 11 2 2 3" xfId="11001"/>
    <cellStyle name="SAPBEXexcCritical5 11 2 2 4" xfId="11002"/>
    <cellStyle name="SAPBEXexcCritical5 11 2 2 5" xfId="11003"/>
    <cellStyle name="SAPBEXexcCritical5 11 2 2 6" xfId="11004"/>
    <cellStyle name="SAPBEXexcCritical5 11 2 3" xfId="11005"/>
    <cellStyle name="SAPBEXexcCritical5 11 2 3 2" xfId="11006"/>
    <cellStyle name="SAPBEXexcCritical5 11 2 3 3" xfId="11007"/>
    <cellStyle name="SAPBEXexcCritical5 11 2 3 4" xfId="11008"/>
    <cellStyle name="SAPBEXexcCritical5 11 2 3 5" xfId="11009"/>
    <cellStyle name="SAPBEXexcCritical5 11 2 3 6" xfId="11010"/>
    <cellStyle name="SAPBEXexcCritical5 11 2 4" xfId="11011"/>
    <cellStyle name="SAPBEXexcCritical5 11 2 5" xfId="11012"/>
    <cellStyle name="SAPBEXexcCritical5 11 2 6" xfId="11013"/>
    <cellStyle name="SAPBEXexcCritical5 11 2 7" xfId="11014"/>
    <cellStyle name="SAPBEXexcCritical5 11 2 8" xfId="11015"/>
    <cellStyle name="SAPBEXexcCritical5 11 3" xfId="11016"/>
    <cellStyle name="SAPBEXexcCritical5 11 3 2" xfId="11017"/>
    <cellStyle name="SAPBEXexcCritical5 11 3 2 2" xfId="11018"/>
    <cellStyle name="SAPBEXexcCritical5 11 3 2 3" xfId="11019"/>
    <cellStyle name="SAPBEXexcCritical5 11 3 2 4" xfId="11020"/>
    <cellStyle name="SAPBEXexcCritical5 11 3 2 5" xfId="11021"/>
    <cellStyle name="SAPBEXexcCritical5 11 3 2 6" xfId="11022"/>
    <cellStyle name="SAPBEXexcCritical5 11 3 3" xfId="11023"/>
    <cellStyle name="SAPBEXexcCritical5 11 3 3 2" xfId="11024"/>
    <cellStyle name="SAPBEXexcCritical5 11 3 3 3" xfId="11025"/>
    <cellStyle name="SAPBEXexcCritical5 11 3 3 4" xfId="11026"/>
    <cellStyle name="SAPBEXexcCritical5 11 3 3 5" xfId="11027"/>
    <cellStyle name="SAPBEXexcCritical5 11 3 3 6" xfId="11028"/>
    <cellStyle name="SAPBEXexcCritical5 11 3 4" xfId="11029"/>
    <cellStyle name="SAPBEXexcCritical5 11 3 5" xfId="11030"/>
    <cellStyle name="SAPBEXexcCritical5 11 3 6" xfId="11031"/>
    <cellStyle name="SAPBEXexcCritical5 11 3 7" xfId="11032"/>
    <cellStyle name="SAPBEXexcCritical5 11 3 8" xfId="11033"/>
    <cellStyle name="SAPBEXexcCritical5 11 4" xfId="11034"/>
    <cellStyle name="SAPBEXexcCritical5 11 5" xfId="11035"/>
    <cellStyle name="SAPBEXexcCritical5 11 6" xfId="11036"/>
    <cellStyle name="SAPBEXexcCritical5 11 7" xfId="11037"/>
    <cellStyle name="SAPBEXexcCritical5 11 8" xfId="11038"/>
    <cellStyle name="SAPBEXexcCritical5 12" xfId="11039"/>
    <cellStyle name="SAPBEXexcCritical5 12 2" xfId="11040"/>
    <cellStyle name="SAPBEXexcCritical5 12 2 2" xfId="11041"/>
    <cellStyle name="SAPBEXexcCritical5 12 2 2 2" xfId="11042"/>
    <cellStyle name="SAPBEXexcCritical5 12 2 2 3" xfId="11043"/>
    <cellStyle name="SAPBEXexcCritical5 12 2 2 4" xfId="11044"/>
    <cellStyle name="SAPBEXexcCritical5 12 2 2 5" xfId="11045"/>
    <cellStyle name="SAPBEXexcCritical5 12 2 2 6" xfId="11046"/>
    <cellStyle name="SAPBEXexcCritical5 12 2 3" xfId="11047"/>
    <cellStyle name="SAPBEXexcCritical5 12 2 3 2" xfId="11048"/>
    <cellStyle name="SAPBEXexcCritical5 12 2 3 3" xfId="11049"/>
    <cellStyle name="SAPBEXexcCritical5 12 2 3 4" xfId="11050"/>
    <cellStyle name="SAPBEXexcCritical5 12 2 3 5" xfId="11051"/>
    <cellStyle name="SAPBEXexcCritical5 12 2 3 6" xfId="11052"/>
    <cellStyle name="SAPBEXexcCritical5 12 2 4" xfId="11053"/>
    <cellStyle name="SAPBEXexcCritical5 12 2 5" xfId="11054"/>
    <cellStyle name="SAPBEXexcCritical5 12 2 6" xfId="11055"/>
    <cellStyle name="SAPBEXexcCritical5 12 2 7" xfId="11056"/>
    <cellStyle name="SAPBEXexcCritical5 12 2 8" xfId="11057"/>
    <cellStyle name="SAPBEXexcCritical5 12 3" xfId="11058"/>
    <cellStyle name="SAPBEXexcCritical5 12 3 2" xfId="11059"/>
    <cellStyle name="SAPBEXexcCritical5 12 3 2 2" xfId="11060"/>
    <cellStyle name="SAPBEXexcCritical5 12 3 2 3" xfId="11061"/>
    <cellStyle name="SAPBEXexcCritical5 12 3 2 4" xfId="11062"/>
    <cellStyle name="SAPBEXexcCritical5 12 3 2 5" xfId="11063"/>
    <cellStyle name="SAPBEXexcCritical5 12 3 2 6" xfId="11064"/>
    <cellStyle name="SAPBEXexcCritical5 12 3 3" xfId="11065"/>
    <cellStyle name="SAPBEXexcCritical5 12 3 3 2" xfId="11066"/>
    <cellStyle name="SAPBEXexcCritical5 12 3 3 3" xfId="11067"/>
    <cellStyle name="SAPBEXexcCritical5 12 3 3 4" xfId="11068"/>
    <cellStyle name="SAPBEXexcCritical5 12 3 3 5" xfId="11069"/>
    <cellStyle name="SAPBEXexcCritical5 12 3 3 6" xfId="11070"/>
    <cellStyle name="SAPBEXexcCritical5 12 3 4" xfId="11071"/>
    <cellStyle name="SAPBEXexcCritical5 12 3 5" xfId="11072"/>
    <cellStyle name="SAPBEXexcCritical5 12 3 6" xfId="11073"/>
    <cellStyle name="SAPBEXexcCritical5 12 3 7" xfId="11074"/>
    <cellStyle name="SAPBEXexcCritical5 12 3 8" xfId="11075"/>
    <cellStyle name="SAPBEXexcCritical5 12 4" xfId="11076"/>
    <cellStyle name="SAPBEXexcCritical5 12 5" xfId="11077"/>
    <cellStyle name="SAPBEXexcCritical5 12 6" xfId="11078"/>
    <cellStyle name="SAPBEXexcCritical5 12 7" xfId="11079"/>
    <cellStyle name="SAPBEXexcCritical5 12 8" xfId="11080"/>
    <cellStyle name="SAPBEXexcCritical5 13" xfId="11081"/>
    <cellStyle name="SAPBEXexcCritical5 13 2" xfId="11082"/>
    <cellStyle name="SAPBEXexcCritical5 13 2 2" xfId="11083"/>
    <cellStyle name="SAPBEXexcCritical5 13 2 2 2" xfId="11084"/>
    <cellStyle name="SAPBEXexcCritical5 13 2 2 3" xfId="11085"/>
    <cellStyle name="SAPBEXexcCritical5 13 2 2 4" xfId="11086"/>
    <cellStyle name="SAPBEXexcCritical5 13 2 2 5" xfId="11087"/>
    <cellStyle name="SAPBEXexcCritical5 13 2 2 6" xfId="11088"/>
    <cellStyle name="SAPBEXexcCritical5 13 2 3" xfId="11089"/>
    <cellStyle name="SAPBEXexcCritical5 13 2 3 2" xfId="11090"/>
    <cellStyle name="SAPBEXexcCritical5 13 2 3 3" xfId="11091"/>
    <cellStyle name="SAPBEXexcCritical5 13 2 3 4" xfId="11092"/>
    <cellStyle name="SAPBEXexcCritical5 13 2 3 5" xfId="11093"/>
    <cellStyle name="SAPBEXexcCritical5 13 2 3 6" xfId="11094"/>
    <cellStyle name="SAPBEXexcCritical5 13 2 4" xfId="11095"/>
    <cellStyle name="SAPBEXexcCritical5 13 2 5" xfId="11096"/>
    <cellStyle name="SAPBEXexcCritical5 13 2 6" xfId="11097"/>
    <cellStyle name="SAPBEXexcCritical5 13 2 7" xfId="11098"/>
    <cellStyle name="SAPBEXexcCritical5 13 2 8" xfId="11099"/>
    <cellStyle name="SAPBEXexcCritical5 13 3" xfId="11100"/>
    <cellStyle name="SAPBEXexcCritical5 13 3 2" xfId="11101"/>
    <cellStyle name="SAPBEXexcCritical5 13 3 2 2" xfId="11102"/>
    <cellStyle name="SAPBEXexcCritical5 13 3 2 3" xfId="11103"/>
    <cellStyle name="SAPBEXexcCritical5 13 3 2 4" xfId="11104"/>
    <cellStyle name="SAPBEXexcCritical5 13 3 2 5" xfId="11105"/>
    <cellStyle name="SAPBEXexcCritical5 13 3 2 6" xfId="11106"/>
    <cellStyle name="SAPBEXexcCritical5 13 3 3" xfId="11107"/>
    <cellStyle name="SAPBEXexcCritical5 13 3 3 2" xfId="11108"/>
    <cellStyle name="SAPBEXexcCritical5 13 3 3 3" xfId="11109"/>
    <cellStyle name="SAPBEXexcCritical5 13 3 3 4" xfId="11110"/>
    <cellStyle name="SAPBEXexcCritical5 13 3 3 5" xfId="11111"/>
    <cellStyle name="SAPBEXexcCritical5 13 3 3 6" xfId="11112"/>
    <cellStyle name="SAPBEXexcCritical5 13 3 4" xfId="11113"/>
    <cellStyle name="SAPBEXexcCritical5 13 3 5" xfId="11114"/>
    <cellStyle name="SAPBEXexcCritical5 13 3 6" xfId="11115"/>
    <cellStyle name="SAPBEXexcCritical5 13 3 7" xfId="11116"/>
    <cellStyle name="SAPBEXexcCritical5 13 3 8" xfId="11117"/>
    <cellStyle name="SAPBEXexcCritical5 13 4" xfId="11118"/>
    <cellStyle name="SAPBEXexcCritical5 13 5" xfId="11119"/>
    <cellStyle name="SAPBEXexcCritical5 13 6" xfId="11120"/>
    <cellStyle name="SAPBEXexcCritical5 13 7" xfId="11121"/>
    <cellStyle name="SAPBEXexcCritical5 13 8" xfId="11122"/>
    <cellStyle name="SAPBEXexcCritical5 14" xfId="11123"/>
    <cellStyle name="SAPBEXexcCritical5 14 2" xfId="11124"/>
    <cellStyle name="SAPBEXexcCritical5 14 2 2" xfId="11125"/>
    <cellStyle name="SAPBEXexcCritical5 14 2 2 2" xfId="11126"/>
    <cellStyle name="SAPBEXexcCritical5 14 2 2 3" xfId="11127"/>
    <cellStyle name="SAPBEXexcCritical5 14 2 2 4" xfId="11128"/>
    <cellStyle name="SAPBEXexcCritical5 14 2 2 5" xfId="11129"/>
    <cellStyle name="SAPBEXexcCritical5 14 2 2 6" xfId="11130"/>
    <cellStyle name="SAPBEXexcCritical5 14 2 3" xfId="11131"/>
    <cellStyle name="SAPBEXexcCritical5 14 2 3 2" xfId="11132"/>
    <cellStyle name="SAPBEXexcCritical5 14 2 3 3" xfId="11133"/>
    <cellStyle name="SAPBEXexcCritical5 14 2 3 4" xfId="11134"/>
    <cellStyle name="SAPBEXexcCritical5 14 2 3 5" xfId="11135"/>
    <cellStyle name="SAPBEXexcCritical5 14 2 3 6" xfId="11136"/>
    <cellStyle name="SAPBEXexcCritical5 14 2 4" xfId="11137"/>
    <cellStyle name="SAPBEXexcCritical5 14 2 5" xfId="11138"/>
    <cellStyle name="SAPBEXexcCritical5 14 2 6" xfId="11139"/>
    <cellStyle name="SAPBEXexcCritical5 14 2 7" xfId="11140"/>
    <cellStyle name="SAPBEXexcCritical5 14 2 8" xfId="11141"/>
    <cellStyle name="SAPBEXexcCritical5 14 3" xfId="11142"/>
    <cellStyle name="SAPBEXexcCritical5 14 3 2" xfId="11143"/>
    <cellStyle name="SAPBEXexcCritical5 14 3 2 2" xfId="11144"/>
    <cellStyle name="SAPBEXexcCritical5 14 3 2 3" xfId="11145"/>
    <cellStyle name="SAPBEXexcCritical5 14 3 2 4" xfId="11146"/>
    <cellStyle name="SAPBEXexcCritical5 14 3 2 5" xfId="11147"/>
    <cellStyle name="SAPBEXexcCritical5 14 3 2 6" xfId="11148"/>
    <cellStyle name="SAPBEXexcCritical5 14 3 3" xfId="11149"/>
    <cellStyle name="SAPBEXexcCritical5 14 3 3 2" xfId="11150"/>
    <cellStyle name="SAPBEXexcCritical5 14 3 3 3" xfId="11151"/>
    <cellStyle name="SAPBEXexcCritical5 14 3 3 4" xfId="11152"/>
    <cellStyle name="SAPBEXexcCritical5 14 3 3 5" xfId="11153"/>
    <cellStyle name="SAPBEXexcCritical5 14 3 3 6" xfId="11154"/>
    <cellStyle name="SAPBEXexcCritical5 14 3 4" xfId="11155"/>
    <cellStyle name="SAPBEXexcCritical5 14 3 5" xfId="11156"/>
    <cellStyle name="SAPBEXexcCritical5 14 3 6" xfId="11157"/>
    <cellStyle name="SAPBEXexcCritical5 14 3 7" xfId="11158"/>
    <cellStyle name="SAPBEXexcCritical5 14 3 8" xfId="11159"/>
    <cellStyle name="SAPBEXexcCritical5 14 4" xfId="11160"/>
    <cellStyle name="SAPBEXexcCritical5 14 5" xfId="11161"/>
    <cellStyle name="SAPBEXexcCritical5 14 6" xfId="11162"/>
    <cellStyle name="SAPBEXexcCritical5 14 7" xfId="11163"/>
    <cellStyle name="SAPBEXexcCritical5 14 8" xfId="11164"/>
    <cellStyle name="SAPBEXexcCritical5 15" xfId="11165"/>
    <cellStyle name="SAPBEXexcCritical5 15 2" xfId="11166"/>
    <cellStyle name="SAPBEXexcCritical5 15 2 2" xfId="11167"/>
    <cellStyle name="SAPBEXexcCritical5 15 2 2 2" xfId="11168"/>
    <cellStyle name="SAPBEXexcCritical5 15 2 2 3" xfId="11169"/>
    <cellStyle name="SAPBEXexcCritical5 15 2 2 4" xfId="11170"/>
    <cellStyle name="SAPBEXexcCritical5 15 2 2 5" xfId="11171"/>
    <cellStyle name="SAPBEXexcCritical5 15 2 2 6" xfId="11172"/>
    <cellStyle name="SAPBEXexcCritical5 15 2 3" xfId="11173"/>
    <cellStyle name="SAPBEXexcCritical5 15 2 3 2" xfId="11174"/>
    <cellStyle name="SAPBEXexcCritical5 15 2 3 3" xfId="11175"/>
    <cellStyle name="SAPBEXexcCritical5 15 2 3 4" xfId="11176"/>
    <cellStyle name="SAPBEXexcCritical5 15 2 3 5" xfId="11177"/>
    <cellStyle name="SAPBEXexcCritical5 15 2 3 6" xfId="11178"/>
    <cellStyle name="SAPBEXexcCritical5 15 2 4" xfId="11179"/>
    <cellStyle name="SAPBEXexcCritical5 15 2 5" xfId="11180"/>
    <cellStyle name="SAPBEXexcCritical5 15 2 6" xfId="11181"/>
    <cellStyle name="SAPBEXexcCritical5 15 2 7" xfId="11182"/>
    <cellStyle name="SAPBEXexcCritical5 15 2 8" xfId="11183"/>
    <cellStyle name="SAPBEXexcCritical5 15 3" xfId="11184"/>
    <cellStyle name="SAPBEXexcCritical5 15 3 2" xfId="11185"/>
    <cellStyle name="SAPBEXexcCritical5 15 3 2 2" xfId="11186"/>
    <cellStyle name="SAPBEXexcCritical5 15 3 2 3" xfId="11187"/>
    <cellStyle name="SAPBEXexcCritical5 15 3 2 4" xfId="11188"/>
    <cellStyle name="SAPBEXexcCritical5 15 3 2 5" xfId="11189"/>
    <cellStyle name="SAPBEXexcCritical5 15 3 2 6" xfId="11190"/>
    <cellStyle name="SAPBEXexcCritical5 15 3 3" xfId="11191"/>
    <cellStyle name="SAPBEXexcCritical5 15 3 3 2" xfId="11192"/>
    <cellStyle name="SAPBEXexcCritical5 15 3 3 3" xfId="11193"/>
    <cellStyle name="SAPBEXexcCritical5 15 3 3 4" xfId="11194"/>
    <cellStyle name="SAPBEXexcCritical5 15 3 3 5" xfId="11195"/>
    <cellStyle name="SAPBEXexcCritical5 15 3 3 6" xfId="11196"/>
    <cellStyle name="SAPBEXexcCritical5 15 3 4" xfId="11197"/>
    <cellStyle name="SAPBEXexcCritical5 15 3 5" xfId="11198"/>
    <cellStyle name="SAPBEXexcCritical5 15 3 6" xfId="11199"/>
    <cellStyle name="SAPBEXexcCritical5 15 3 7" xfId="11200"/>
    <cellStyle name="SAPBEXexcCritical5 15 3 8" xfId="11201"/>
    <cellStyle name="SAPBEXexcCritical5 15 4" xfId="11202"/>
    <cellStyle name="SAPBEXexcCritical5 15 5" xfId="11203"/>
    <cellStyle name="SAPBEXexcCritical5 15 6" xfId="11204"/>
    <cellStyle name="SAPBEXexcCritical5 15 7" xfId="11205"/>
    <cellStyle name="SAPBEXexcCritical5 15 8" xfId="11206"/>
    <cellStyle name="SAPBEXexcCritical5 16" xfId="11207"/>
    <cellStyle name="SAPBEXexcCritical5 16 2" xfId="11208"/>
    <cellStyle name="SAPBEXexcCritical5 16 2 2" xfId="11209"/>
    <cellStyle name="SAPBEXexcCritical5 16 2 2 2" xfId="11210"/>
    <cellStyle name="SAPBEXexcCritical5 16 2 2 3" xfId="11211"/>
    <cellStyle name="SAPBEXexcCritical5 16 2 2 4" xfId="11212"/>
    <cellStyle name="SAPBEXexcCritical5 16 2 2 5" xfId="11213"/>
    <cellStyle name="SAPBEXexcCritical5 16 2 2 6" xfId="11214"/>
    <cellStyle name="SAPBEXexcCritical5 16 2 3" xfId="11215"/>
    <cellStyle name="SAPBEXexcCritical5 16 2 3 2" xfId="11216"/>
    <cellStyle name="SAPBEXexcCritical5 16 2 3 3" xfId="11217"/>
    <cellStyle name="SAPBEXexcCritical5 16 2 3 4" xfId="11218"/>
    <cellStyle name="SAPBEXexcCritical5 16 2 3 5" xfId="11219"/>
    <cellStyle name="SAPBEXexcCritical5 16 2 3 6" xfId="11220"/>
    <cellStyle name="SAPBEXexcCritical5 16 2 4" xfId="11221"/>
    <cellStyle name="SAPBEXexcCritical5 16 2 5" xfId="11222"/>
    <cellStyle name="SAPBEXexcCritical5 16 2 6" xfId="11223"/>
    <cellStyle name="SAPBEXexcCritical5 16 2 7" xfId="11224"/>
    <cellStyle name="SAPBEXexcCritical5 16 2 8" xfId="11225"/>
    <cellStyle name="SAPBEXexcCritical5 16 3" xfId="11226"/>
    <cellStyle name="SAPBEXexcCritical5 16 3 2" xfId="11227"/>
    <cellStyle name="SAPBEXexcCritical5 16 3 2 2" xfId="11228"/>
    <cellStyle name="SAPBEXexcCritical5 16 3 2 3" xfId="11229"/>
    <cellStyle name="SAPBEXexcCritical5 16 3 2 4" xfId="11230"/>
    <cellStyle name="SAPBEXexcCritical5 16 3 2 5" xfId="11231"/>
    <cellStyle name="SAPBEXexcCritical5 16 3 2 6" xfId="11232"/>
    <cellStyle name="SAPBEXexcCritical5 16 3 3" xfId="11233"/>
    <cellStyle name="SAPBEXexcCritical5 16 3 3 2" xfId="11234"/>
    <cellStyle name="SAPBEXexcCritical5 16 3 3 3" xfId="11235"/>
    <cellStyle name="SAPBEXexcCritical5 16 3 3 4" xfId="11236"/>
    <cellStyle name="SAPBEXexcCritical5 16 3 3 5" xfId="11237"/>
    <cellStyle name="SAPBEXexcCritical5 16 3 3 6" xfId="11238"/>
    <cellStyle name="SAPBEXexcCritical5 16 3 4" xfId="11239"/>
    <cellStyle name="SAPBEXexcCritical5 16 3 5" xfId="11240"/>
    <cellStyle name="SAPBEXexcCritical5 16 3 6" xfId="11241"/>
    <cellStyle name="SAPBEXexcCritical5 16 3 7" xfId="11242"/>
    <cellStyle name="SAPBEXexcCritical5 16 3 8" xfId="11243"/>
    <cellStyle name="SAPBEXexcCritical5 16 4" xfId="11244"/>
    <cellStyle name="SAPBEXexcCritical5 16 5" xfId="11245"/>
    <cellStyle name="SAPBEXexcCritical5 16 6" xfId="11246"/>
    <cellStyle name="SAPBEXexcCritical5 16 7" xfId="11247"/>
    <cellStyle name="SAPBEXexcCritical5 16 8" xfId="11248"/>
    <cellStyle name="SAPBEXexcCritical5 17" xfId="11249"/>
    <cellStyle name="SAPBEXexcCritical5 17 2" xfId="11250"/>
    <cellStyle name="SAPBEXexcCritical5 17 2 2" xfId="11251"/>
    <cellStyle name="SAPBEXexcCritical5 17 2 2 2" xfId="11252"/>
    <cellStyle name="SAPBEXexcCritical5 17 2 2 3" xfId="11253"/>
    <cellStyle name="SAPBEXexcCritical5 17 2 2 4" xfId="11254"/>
    <cellStyle name="SAPBEXexcCritical5 17 2 2 5" xfId="11255"/>
    <cellStyle name="SAPBEXexcCritical5 17 2 2 6" xfId="11256"/>
    <cellStyle name="SAPBEXexcCritical5 17 2 3" xfId="11257"/>
    <cellStyle name="SAPBEXexcCritical5 17 2 3 2" xfId="11258"/>
    <cellStyle name="SAPBEXexcCritical5 17 2 3 3" xfId="11259"/>
    <cellStyle name="SAPBEXexcCritical5 17 2 3 4" xfId="11260"/>
    <cellStyle name="SAPBEXexcCritical5 17 2 3 5" xfId="11261"/>
    <cellStyle name="SAPBEXexcCritical5 17 2 3 6" xfId="11262"/>
    <cellStyle name="SAPBEXexcCritical5 17 2 4" xfId="11263"/>
    <cellStyle name="SAPBEXexcCritical5 17 2 5" xfId="11264"/>
    <cellStyle name="SAPBEXexcCritical5 17 2 6" xfId="11265"/>
    <cellStyle name="SAPBEXexcCritical5 17 2 7" xfId="11266"/>
    <cellStyle name="SAPBEXexcCritical5 17 2 8" xfId="11267"/>
    <cellStyle name="SAPBEXexcCritical5 17 3" xfId="11268"/>
    <cellStyle name="SAPBEXexcCritical5 17 3 2" xfId="11269"/>
    <cellStyle name="SAPBEXexcCritical5 17 3 2 2" xfId="11270"/>
    <cellStyle name="SAPBEXexcCritical5 17 3 2 3" xfId="11271"/>
    <cellStyle name="SAPBEXexcCritical5 17 3 2 4" xfId="11272"/>
    <cellStyle name="SAPBEXexcCritical5 17 3 2 5" xfId="11273"/>
    <cellStyle name="SAPBEXexcCritical5 17 3 2 6" xfId="11274"/>
    <cellStyle name="SAPBEXexcCritical5 17 3 3" xfId="11275"/>
    <cellStyle name="SAPBEXexcCritical5 17 3 3 2" xfId="11276"/>
    <cellStyle name="SAPBEXexcCritical5 17 3 3 3" xfId="11277"/>
    <cellStyle name="SAPBEXexcCritical5 17 3 3 4" xfId="11278"/>
    <cellStyle name="SAPBEXexcCritical5 17 3 3 5" xfId="11279"/>
    <cellStyle name="SAPBEXexcCritical5 17 3 3 6" xfId="11280"/>
    <cellStyle name="SAPBEXexcCritical5 17 3 4" xfId="11281"/>
    <cellStyle name="SAPBEXexcCritical5 17 3 5" xfId="11282"/>
    <cellStyle name="SAPBEXexcCritical5 17 3 6" xfId="11283"/>
    <cellStyle name="SAPBEXexcCritical5 17 3 7" xfId="11284"/>
    <cellStyle name="SAPBEXexcCritical5 17 3 8" xfId="11285"/>
    <cellStyle name="SAPBEXexcCritical5 17 4" xfId="11286"/>
    <cellStyle name="SAPBEXexcCritical5 17 5" xfId="11287"/>
    <cellStyle name="SAPBEXexcCritical5 17 6" xfId="11288"/>
    <cellStyle name="SAPBEXexcCritical5 17 7" xfId="11289"/>
    <cellStyle name="SAPBEXexcCritical5 17 8" xfId="11290"/>
    <cellStyle name="SAPBEXexcCritical5 18" xfId="11291"/>
    <cellStyle name="SAPBEXexcCritical5 18 2" xfId="11292"/>
    <cellStyle name="SAPBEXexcCritical5 18 2 2" xfId="11293"/>
    <cellStyle name="SAPBEXexcCritical5 18 2 2 2" xfId="11294"/>
    <cellStyle name="SAPBEXexcCritical5 18 2 2 3" xfId="11295"/>
    <cellStyle name="SAPBEXexcCritical5 18 2 2 4" xfId="11296"/>
    <cellStyle name="SAPBEXexcCritical5 18 2 2 5" xfId="11297"/>
    <cellStyle name="SAPBEXexcCritical5 18 2 2 6" xfId="11298"/>
    <cellStyle name="SAPBEXexcCritical5 18 2 3" xfId="11299"/>
    <cellStyle name="SAPBEXexcCritical5 18 2 3 2" xfId="11300"/>
    <cellStyle name="SAPBEXexcCritical5 18 2 3 3" xfId="11301"/>
    <cellStyle name="SAPBEXexcCritical5 18 2 3 4" xfId="11302"/>
    <cellStyle name="SAPBEXexcCritical5 18 2 3 5" xfId="11303"/>
    <cellStyle name="SAPBEXexcCritical5 18 2 3 6" xfId="11304"/>
    <cellStyle name="SAPBEXexcCritical5 18 2 4" xfId="11305"/>
    <cellStyle name="SAPBEXexcCritical5 18 2 5" xfId="11306"/>
    <cellStyle name="SAPBEXexcCritical5 18 2 6" xfId="11307"/>
    <cellStyle name="SAPBEXexcCritical5 18 2 7" xfId="11308"/>
    <cellStyle name="SAPBEXexcCritical5 18 2 8" xfId="11309"/>
    <cellStyle name="SAPBEXexcCritical5 18 3" xfId="11310"/>
    <cellStyle name="SAPBEXexcCritical5 18 3 2" xfId="11311"/>
    <cellStyle name="SAPBEXexcCritical5 18 3 2 2" xfId="11312"/>
    <cellStyle name="SAPBEXexcCritical5 18 3 2 3" xfId="11313"/>
    <cellStyle name="SAPBEXexcCritical5 18 3 2 4" xfId="11314"/>
    <cellStyle name="SAPBEXexcCritical5 18 3 2 5" xfId="11315"/>
    <cellStyle name="SAPBEXexcCritical5 18 3 2 6" xfId="11316"/>
    <cellStyle name="SAPBEXexcCritical5 18 3 3" xfId="11317"/>
    <cellStyle name="SAPBEXexcCritical5 18 3 3 2" xfId="11318"/>
    <cellStyle name="SAPBEXexcCritical5 18 3 3 3" xfId="11319"/>
    <cellStyle name="SAPBEXexcCritical5 18 3 3 4" xfId="11320"/>
    <cellStyle name="SAPBEXexcCritical5 18 3 3 5" xfId="11321"/>
    <cellStyle name="SAPBEXexcCritical5 18 3 3 6" xfId="11322"/>
    <cellStyle name="SAPBEXexcCritical5 18 3 4" xfId="11323"/>
    <cellStyle name="SAPBEXexcCritical5 18 3 5" xfId="11324"/>
    <cellStyle name="SAPBEXexcCritical5 18 3 6" xfId="11325"/>
    <cellStyle name="SAPBEXexcCritical5 18 3 7" xfId="11326"/>
    <cellStyle name="SAPBEXexcCritical5 18 3 8" xfId="11327"/>
    <cellStyle name="SAPBEXexcCritical5 18 4" xfId="11328"/>
    <cellStyle name="SAPBEXexcCritical5 18 5" xfId="11329"/>
    <cellStyle name="SAPBEXexcCritical5 18 6" xfId="11330"/>
    <cellStyle name="SAPBEXexcCritical5 18 7" xfId="11331"/>
    <cellStyle name="SAPBEXexcCritical5 18 8" xfId="11332"/>
    <cellStyle name="SAPBEXexcCritical5 19" xfId="11333"/>
    <cellStyle name="SAPBEXexcCritical5 19 2" xfId="11334"/>
    <cellStyle name="SAPBEXexcCritical5 19 2 2" xfId="11335"/>
    <cellStyle name="SAPBEXexcCritical5 19 2 2 2" xfId="11336"/>
    <cellStyle name="SAPBEXexcCritical5 19 2 2 3" xfId="11337"/>
    <cellStyle name="SAPBEXexcCritical5 19 2 2 4" xfId="11338"/>
    <cellStyle name="SAPBEXexcCritical5 19 2 2 5" xfId="11339"/>
    <cellStyle name="SAPBEXexcCritical5 19 2 2 6" xfId="11340"/>
    <cellStyle name="SAPBEXexcCritical5 19 2 3" xfId="11341"/>
    <cellStyle name="SAPBEXexcCritical5 19 2 3 2" xfId="11342"/>
    <cellStyle name="SAPBEXexcCritical5 19 2 3 3" xfId="11343"/>
    <cellStyle name="SAPBEXexcCritical5 19 2 3 4" xfId="11344"/>
    <cellStyle name="SAPBEXexcCritical5 19 2 3 5" xfId="11345"/>
    <cellStyle name="SAPBEXexcCritical5 19 2 3 6" xfId="11346"/>
    <cellStyle name="SAPBEXexcCritical5 19 2 4" xfId="11347"/>
    <cellStyle name="SAPBEXexcCritical5 19 2 5" xfId="11348"/>
    <cellStyle name="SAPBEXexcCritical5 19 2 6" xfId="11349"/>
    <cellStyle name="SAPBEXexcCritical5 19 2 7" xfId="11350"/>
    <cellStyle name="SAPBEXexcCritical5 19 2 8" xfId="11351"/>
    <cellStyle name="SAPBEXexcCritical5 19 3" xfId="11352"/>
    <cellStyle name="SAPBEXexcCritical5 19 3 2" xfId="11353"/>
    <cellStyle name="SAPBEXexcCritical5 19 3 2 2" xfId="11354"/>
    <cellStyle name="SAPBEXexcCritical5 19 3 2 3" xfId="11355"/>
    <cellStyle name="SAPBEXexcCritical5 19 3 2 4" xfId="11356"/>
    <cellStyle name="SAPBEXexcCritical5 19 3 2 5" xfId="11357"/>
    <cellStyle name="SAPBEXexcCritical5 19 3 2 6" xfId="11358"/>
    <cellStyle name="SAPBEXexcCritical5 19 3 3" xfId="11359"/>
    <cellStyle name="SAPBEXexcCritical5 19 3 3 2" xfId="11360"/>
    <cellStyle name="SAPBEXexcCritical5 19 3 3 3" xfId="11361"/>
    <cellStyle name="SAPBEXexcCritical5 19 3 3 4" xfId="11362"/>
    <cellStyle name="SAPBEXexcCritical5 19 3 3 5" xfId="11363"/>
    <cellStyle name="SAPBEXexcCritical5 19 3 3 6" xfId="11364"/>
    <cellStyle name="SAPBEXexcCritical5 19 3 4" xfId="11365"/>
    <cellStyle name="SAPBEXexcCritical5 19 3 5" xfId="11366"/>
    <cellStyle name="SAPBEXexcCritical5 19 3 6" xfId="11367"/>
    <cellStyle name="SAPBEXexcCritical5 19 3 7" xfId="11368"/>
    <cellStyle name="SAPBEXexcCritical5 19 3 8" xfId="11369"/>
    <cellStyle name="SAPBEXexcCritical5 19 4" xfId="11370"/>
    <cellStyle name="SAPBEXexcCritical5 19 5" xfId="11371"/>
    <cellStyle name="SAPBEXexcCritical5 19 6" xfId="11372"/>
    <cellStyle name="SAPBEXexcCritical5 19 7" xfId="11373"/>
    <cellStyle name="SAPBEXexcCritical5 19 8" xfId="11374"/>
    <cellStyle name="SAPBEXexcCritical5 2" xfId="11375"/>
    <cellStyle name="SAPBEXexcCritical5 2 2" xfId="11376"/>
    <cellStyle name="SAPBEXexcCritical5 2 2 2" xfId="11377"/>
    <cellStyle name="SAPBEXexcCritical5 2 2 2 2" xfId="11378"/>
    <cellStyle name="SAPBEXexcCritical5 2 2 2 3" xfId="11379"/>
    <cellStyle name="SAPBEXexcCritical5 2 2 2 4" xfId="11380"/>
    <cellStyle name="SAPBEXexcCritical5 2 2 2 5" xfId="11381"/>
    <cellStyle name="SAPBEXexcCritical5 2 2 2 6" xfId="11382"/>
    <cellStyle name="SAPBEXexcCritical5 2 2 3" xfId="11383"/>
    <cellStyle name="SAPBEXexcCritical5 2 2 3 2" xfId="11384"/>
    <cellStyle name="SAPBEXexcCritical5 2 2 3 3" xfId="11385"/>
    <cellStyle name="SAPBEXexcCritical5 2 2 3 4" xfId="11386"/>
    <cellStyle name="SAPBEXexcCritical5 2 2 3 5" xfId="11387"/>
    <cellStyle name="SAPBEXexcCritical5 2 2 3 6" xfId="11388"/>
    <cellStyle name="SAPBEXexcCritical5 2 2 4" xfId="11389"/>
    <cellStyle name="SAPBEXexcCritical5 2 2 5" xfId="11390"/>
    <cellStyle name="SAPBEXexcCritical5 2 2 6" xfId="11391"/>
    <cellStyle name="SAPBEXexcCritical5 2 2 7" xfId="11392"/>
    <cellStyle name="SAPBEXexcCritical5 2 2 8" xfId="11393"/>
    <cellStyle name="SAPBEXexcCritical5 2 3" xfId="11394"/>
    <cellStyle name="SAPBEXexcCritical5 2 3 2" xfId="11395"/>
    <cellStyle name="SAPBEXexcCritical5 2 3 2 2" xfId="11396"/>
    <cellStyle name="SAPBEXexcCritical5 2 3 2 3" xfId="11397"/>
    <cellStyle name="SAPBEXexcCritical5 2 3 2 4" xfId="11398"/>
    <cellStyle name="SAPBEXexcCritical5 2 3 2 5" xfId="11399"/>
    <cellStyle name="SAPBEXexcCritical5 2 3 2 6" xfId="11400"/>
    <cellStyle name="SAPBEXexcCritical5 2 3 3" xfId="11401"/>
    <cellStyle name="SAPBEXexcCritical5 2 3 3 2" xfId="11402"/>
    <cellStyle name="SAPBEXexcCritical5 2 3 3 3" xfId="11403"/>
    <cellStyle name="SAPBEXexcCritical5 2 3 3 4" xfId="11404"/>
    <cellStyle name="SAPBEXexcCritical5 2 3 3 5" xfId="11405"/>
    <cellStyle name="SAPBEXexcCritical5 2 3 3 6" xfId="11406"/>
    <cellStyle name="SAPBEXexcCritical5 2 3 4" xfId="11407"/>
    <cellStyle name="SAPBEXexcCritical5 2 3 5" xfId="11408"/>
    <cellStyle name="SAPBEXexcCritical5 2 3 6" xfId="11409"/>
    <cellStyle name="SAPBEXexcCritical5 2 3 7" xfId="11410"/>
    <cellStyle name="SAPBEXexcCritical5 2 3 8" xfId="11411"/>
    <cellStyle name="SAPBEXexcCritical5 2 4" xfId="11412"/>
    <cellStyle name="SAPBEXexcCritical5 2 5" xfId="11413"/>
    <cellStyle name="SAPBEXexcCritical5 2 6" xfId="11414"/>
    <cellStyle name="SAPBEXexcCritical5 2 7" xfId="11415"/>
    <cellStyle name="SAPBEXexcCritical5 2 8" xfId="11416"/>
    <cellStyle name="SAPBEXexcCritical5 20" xfId="11417"/>
    <cellStyle name="SAPBEXexcCritical5 20 2" xfId="11418"/>
    <cellStyle name="SAPBEXexcCritical5 20 2 2" xfId="11419"/>
    <cellStyle name="SAPBEXexcCritical5 20 2 3" xfId="11420"/>
    <cellStyle name="SAPBEXexcCritical5 20 2 4" xfId="11421"/>
    <cellStyle name="SAPBEXexcCritical5 20 2 5" xfId="11422"/>
    <cellStyle name="SAPBEXexcCritical5 20 2 6" xfId="11423"/>
    <cellStyle name="SAPBEXexcCritical5 20 3" xfId="11424"/>
    <cellStyle name="SAPBEXexcCritical5 20 3 2" xfId="11425"/>
    <cellStyle name="SAPBEXexcCritical5 20 3 3" xfId="11426"/>
    <cellStyle name="SAPBEXexcCritical5 20 3 4" xfId="11427"/>
    <cellStyle name="SAPBEXexcCritical5 20 3 5" xfId="11428"/>
    <cellStyle name="SAPBEXexcCritical5 20 3 6" xfId="11429"/>
    <cellStyle name="SAPBEXexcCritical5 20 4" xfId="11430"/>
    <cellStyle name="SAPBEXexcCritical5 20 5" xfId="11431"/>
    <cellStyle name="SAPBEXexcCritical5 20 6" xfId="11432"/>
    <cellStyle name="SAPBEXexcCritical5 20 7" xfId="11433"/>
    <cellStyle name="SAPBEXexcCritical5 20 8" xfId="11434"/>
    <cellStyle name="SAPBEXexcCritical5 21" xfId="11435"/>
    <cellStyle name="SAPBEXexcCritical5 21 2" xfId="11436"/>
    <cellStyle name="SAPBEXexcCritical5 21 2 2" xfId="11437"/>
    <cellStyle name="SAPBEXexcCritical5 21 2 3" xfId="11438"/>
    <cellStyle name="SAPBEXexcCritical5 21 2 4" xfId="11439"/>
    <cellStyle name="SAPBEXexcCritical5 21 2 5" xfId="11440"/>
    <cellStyle name="SAPBEXexcCritical5 21 2 6" xfId="11441"/>
    <cellStyle name="SAPBEXexcCritical5 21 3" xfId="11442"/>
    <cellStyle name="SAPBEXexcCritical5 21 3 2" xfId="11443"/>
    <cellStyle name="SAPBEXexcCritical5 21 3 3" xfId="11444"/>
    <cellStyle name="SAPBEXexcCritical5 21 3 4" xfId="11445"/>
    <cellStyle name="SAPBEXexcCritical5 21 3 5" xfId="11446"/>
    <cellStyle name="SAPBEXexcCritical5 21 3 6" xfId="11447"/>
    <cellStyle name="SAPBEXexcCritical5 21 4" xfId="11448"/>
    <cellStyle name="SAPBEXexcCritical5 21 5" xfId="11449"/>
    <cellStyle name="SAPBEXexcCritical5 21 6" xfId="11450"/>
    <cellStyle name="SAPBEXexcCritical5 21 7" xfId="11451"/>
    <cellStyle name="SAPBEXexcCritical5 21 8" xfId="11452"/>
    <cellStyle name="SAPBEXexcCritical5 22" xfId="11453"/>
    <cellStyle name="SAPBEXexcCritical5 23" xfId="11454"/>
    <cellStyle name="SAPBEXexcCritical5 24" xfId="11455"/>
    <cellStyle name="SAPBEXexcCritical5 25" xfId="11456"/>
    <cellStyle name="SAPBEXexcCritical5 26" xfId="11457"/>
    <cellStyle name="SAPBEXexcCritical5 27" xfId="32940"/>
    <cellStyle name="SAPBEXexcCritical5 3" xfId="11458"/>
    <cellStyle name="SAPBEXexcCritical5 3 2" xfId="11459"/>
    <cellStyle name="SAPBEXexcCritical5 3 2 2" xfId="11460"/>
    <cellStyle name="SAPBEXexcCritical5 3 2 2 2" xfId="11461"/>
    <cellStyle name="SAPBEXexcCritical5 3 2 2 3" xfId="11462"/>
    <cellStyle name="SAPBEXexcCritical5 3 2 2 4" xfId="11463"/>
    <cellStyle name="SAPBEXexcCritical5 3 2 2 5" xfId="11464"/>
    <cellStyle name="SAPBEXexcCritical5 3 2 2 6" xfId="11465"/>
    <cellStyle name="SAPBEXexcCritical5 3 2 3" xfId="11466"/>
    <cellStyle name="SAPBEXexcCritical5 3 2 3 2" xfId="11467"/>
    <cellStyle name="SAPBEXexcCritical5 3 2 3 3" xfId="11468"/>
    <cellStyle name="SAPBEXexcCritical5 3 2 3 4" xfId="11469"/>
    <cellStyle name="SAPBEXexcCritical5 3 2 3 5" xfId="11470"/>
    <cellStyle name="SAPBEXexcCritical5 3 2 3 6" xfId="11471"/>
    <cellStyle name="SAPBEXexcCritical5 3 2 4" xfId="11472"/>
    <cellStyle name="SAPBEXexcCritical5 3 2 5" xfId="11473"/>
    <cellStyle name="SAPBEXexcCritical5 3 2 6" xfId="11474"/>
    <cellStyle name="SAPBEXexcCritical5 3 2 7" xfId="11475"/>
    <cellStyle name="SAPBEXexcCritical5 3 2 8" xfId="11476"/>
    <cellStyle name="SAPBEXexcCritical5 3 3" xfId="11477"/>
    <cellStyle name="SAPBEXexcCritical5 3 3 2" xfId="11478"/>
    <cellStyle name="SAPBEXexcCritical5 3 3 2 2" xfId="11479"/>
    <cellStyle name="SAPBEXexcCritical5 3 3 2 3" xfId="11480"/>
    <cellStyle name="SAPBEXexcCritical5 3 3 2 4" xfId="11481"/>
    <cellStyle name="SAPBEXexcCritical5 3 3 2 5" xfId="11482"/>
    <cellStyle name="SAPBEXexcCritical5 3 3 2 6" xfId="11483"/>
    <cellStyle name="SAPBEXexcCritical5 3 3 3" xfId="11484"/>
    <cellStyle name="SAPBEXexcCritical5 3 3 3 2" xfId="11485"/>
    <cellStyle name="SAPBEXexcCritical5 3 3 3 3" xfId="11486"/>
    <cellStyle name="SAPBEXexcCritical5 3 3 3 4" xfId="11487"/>
    <cellStyle name="SAPBEXexcCritical5 3 3 3 5" xfId="11488"/>
    <cellStyle name="SAPBEXexcCritical5 3 3 3 6" xfId="11489"/>
    <cellStyle name="SAPBEXexcCritical5 3 3 4" xfId="11490"/>
    <cellStyle name="SAPBEXexcCritical5 3 3 5" xfId="11491"/>
    <cellStyle name="SAPBEXexcCritical5 3 3 6" xfId="11492"/>
    <cellStyle name="SAPBEXexcCritical5 3 3 7" xfId="11493"/>
    <cellStyle name="SAPBEXexcCritical5 3 3 8" xfId="11494"/>
    <cellStyle name="SAPBEXexcCritical5 3 4" xfId="11495"/>
    <cellStyle name="SAPBEXexcCritical5 3 5" xfId="11496"/>
    <cellStyle name="SAPBEXexcCritical5 3 6" xfId="11497"/>
    <cellStyle name="SAPBEXexcCritical5 3 7" xfId="11498"/>
    <cellStyle name="SAPBEXexcCritical5 3 8" xfId="11499"/>
    <cellStyle name="SAPBEXexcCritical5 4" xfId="11500"/>
    <cellStyle name="SAPBEXexcCritical5 4 2" xfId="11501"/>
    <cellStyle name="SAPBEXexcCritical5 4 2 2" xfId="11502"/>
    <cellStyle name="SAPBEXexcCritical5 4 2 2 2" xfId="11503"/>
    <cellStyle name="SAPBEXexcCritical5 4 2 2 3" xfId="11504"/>
    <cellStyle name="SAPBEXexcCritical5 4 2 2 4" xfId="11505"/>
    <cellStyle name="SAPBEXexcCritical5 4 2 2 5" xfId="11506"/>
    <cellStyle name="SAPBEXexcCritical5 4 2 2 6" xfId="11507"/>
    <cellStyle name="SAPBEXexcCritical5 4 2 3" xfId="11508"/>
    <cellStyle name="SAPBEXexcCritical5 4 2 3 2" xfId="11509"/>
    <cellStyle name="SAPBEXexcCritical5 4 2 3 3" xfId="11510"/>
    <cellStyle name="SAPBEXexcCritical5 4 2 3 4" xfId="11511"/>
    <cellStyle name="SAPBEXexcCritical5 4 2 3 5" xfId="11512"/>
    <cellStyle name="SAPBEXexcCritical5 4 2 3 6" xfId="11513"/>
    <cellStyle name="SAPBEXexcCritical5 4 2 4" xfId="11514"/>
    <cellStyle name="SAPBEXexcCritical5 4 2 5" xfId="11515"/>
    <cellStyle name="SAPBEXexcCritical5 4 2 6" xfId="11516"/>
    <cellStyle name="SAPBEXexcCritical5 4 2 7" xfId="11517"/>
    <cellStyle name="SAPBEXexcCritical5 4 2 8" xfId="11518"/>
    <cellStyle name="SAPBEXexcCritical5 4 3" xfId="11519"/>
    <cellStyle name="SAPBEXexcCritical5 4 3 2" xfId="11520"/>
    <cellStyle name="SAPBEXexcCritical5 4 3 2 2" xfId="11521"/>
    <cellStyle name="SAPBEXexcCritical5 4 3 2 3" xfId="11522"/>
    <cellStyle name="SAPBEXexcCritical5 4 3 2 4" xfId="11523"/>
    <cellStyle name="SAPBEXexcCritical5 4 3 2 5" xfId="11524"/>
    <cellStyle name="SAPBEXexcCritical5 4 3 2 6" xfId="11525"/>
    <cellStyle name="SAPBEXexcCritical5 4 3 3" xfId="11526"/>
    <cellStyle name="SAPBEXexcCritical5 4 3 3 2" xfId="11527"/>
    <cellStyle name="SAPBEXexcCritical5 4 3 3 3" xfId="11528"/>
    <cellStyle name="SAPBEXexcCritical5 4 3 3 4" xfId="11529"/>
    <cellStyle name="SAPBEXexcCritical5 4 3 3 5" xfId="11530"/>
    <cellStyle name="SAPBEXexcCritical5 4 3 3 6" xfId="11531"/>
    <cellStyle name="SAPBEXexcCritical5 4 3 4" xfId="11532"/>
    <cellStyle name="SAPBEXexcCritical5 4 3 5" xfId="11533"/>
    <cellStyle name="SAPBEXexcCritical5 4 3 6" xfId="11534"/>
    <cellStyle name="SAPBEXexcCritical5 4 3 7" xfId="11535"/>
    <cellStyle name="SAPBEXexcCritical5 4 3 8" xfId="11536"/>
    <cellStyle name="SAPBEXexcCritical5 4 4" xfId="11537"/>
    <cellStyle name="SAPBEXexcCritical5 4 5" xfId="11538"/>
    <cellStyle name="SAPBEXexcCritical5 4 6" xfId="11539"/>
    <cellStyle name="SAPBEXexcCritical5 4 7" xfId="11540"/>
    <cellStyle name="SAPBEXexcCritical5 4 8" xfId="11541"/>
    <cellStyle name="SAPBEXexcCritical5 5" xfId="11542"/>
    <cellStyle name="SAPBEXexcCritical5 5 2" xfId="11543"/>
    <cellStyle name="SAPBEXexcCritical5 5 2 2" xfId="11544"/>
    <cellStyle name="SAPBEXexcCritical5 5 2 2 2" xfId="11545"/>
    <cellStyle name="SAPBEXexcCritical5 5 2 2 3" xfId="11546"/>
    <cellStyle name="SAPBEXexcCritical5 5 2 2 4" xfId="11547"/>
    <cellStyle name="SAPBEXexcCritical5 5 2 2 5" xfId="11548"/>
    <cellStyle name="SAPBEXexcCritical5 5 2 2 6" xfId="11549"/>
    <cellStyle name="SAPBEXexcCritical5 5 2 3" xfId="11550"/>
    <cellStyle name="SAPBEXexcCritical5 5 2 3 2" xfId="11551"/>
    <cellStyle name="SAPBEXexcCritical5 5 2 3 3" xfId="11552"/>
    <cellStyle name="SAPBEXexcCritical5 5 2 3 4" xfId="11553"/>
    <cellStyle name="SAPBEXexcCritical5 5 2 3 5" xfId="11554"/>
    <cellStyle name="SAPBEXexcCritical5 5 2 3 6" xfId="11555"/>
    <cellStyle name="SAPBEXexcCritical5 5 2 4" xfId="11556"/>
    <cellStyle name="SAPBEXexcCritical5 5 2 5" xfId="11557"/>
    <cellStyle name="SAPBEXexcCritical5 5 2 6" xfId="11558"/>
    <cellStyle name="SAPBEXexcCritical5 5 2 7" xfId="11559"/>
    <cellStyle name="SAPBEXexcCritical5 5 2 8" xfId="11560"/>
    <cellStyle name="SAPBEXexcCritical5 5 3" xfId="11561"/>
    <cellStyle name="SAPBEXexcCritical5 5 3 2" xfId="11562"/>
    <cellStyle name="SAPBEXexcCritical5 5 3 2 2" xfId="11563"/>
    <cellStyle name="SAPBEXexcCritical5 5 3 2 3" xfId="11564"/>
    <cellStyle name="SAPBEXexcCritical5 5 3 2 4" xfId="11565"/>
    <cellStyle name="SAPBEXexcCritical5 5 3 2 5" xfId="11566"/>
    <cellStyle name="SAPBEXexcCritical5 5 3 2 6" xfId="11567"/>
    <cellStyle name="SAPBEXexcCritical5 5 3 3" xfId="11568"/>
    <cellStyle name="SAPBEXexcCritical5 5 3 3 2" xfId="11569"/>
    <cellStyle name="SAPBEXexcCritical5 5 3 3 3" xfId="11570"/>
    <cellStyle name="SAPBEXexcCritical5 5 3 3 4" xfId="11571"/>
    <cellStyle name="SAPBEXexcCritical5 5 3 3 5" xfId="11572"/>
    <cellStyle name="SAPBEXexcCritical5 5 3 3 6" xfId="11573"/>
    <cellStyle name="SAPBEXexcCritical5 5 3 4" xfId="11574"/>
    <cellStyle name="SAPBEXexcCritical5 5 3 5" xfId="11575"/>
    <cellStyle name="SAPBEXexcCritical5 5 3 6" xfId="11576"/>
    <cellStyle name="SAPBEXexcCritical5 5 3 7" xfId="11577"/>
    <cellStyle name="SAPBEXexcCritical5 5 3 8" xfId="11578"/>
    <cellStyle name="SAPBEXexcCritical5 5 4" xfId="11579"/>
    <cellStyle name="SAPBEXexcCritical5 5 5" xfId="11580"/>
    <cellStyle name="SAPBEXexcCritical5 5 6" xfId="11581"/>
    <cellStyle name="SAPBEXexcCritical5 5 7" xfId="11582"/>
    <cellStyle name="SAPBEXexcCritical5 5 8" xfId="11583"/>
    <cellStyle name="SAPBEXexcCritical5 6" xfId="11584"/>
    <cellStyle name="SAPBEXexcCritical5 6 2" xfId="11585"/>
    <cellStyle name="SAPBEXexcCritical5 6 2 2" xfId="11586"/>
    <cellStyle name="SAPBEXexcCritical5 6 2 2 2" xfId="11587"/>
    <cellStyle name="SAPBEXexcCritical5 6 2 2 3" xfId="11588"/>
    <cellStyle name="SAPBEXexcCritical5 6 2 2 4" xfId="11589"/>
    <cellStyle name="SAPBEXexcCritical5 6 2 2 5" xfId="11590"/>
    <cellStyle name="SAPBEXexcCritical5 6 2 2 6" xfId="11591"/>
    <cellStyle name="SAPBEXexcCritical5 6 2 3" xfId="11592"/>
    <cellStyle name="SAPBEXexcCritical5 6 2 3 2" xfId="11593"/>
    <cellStyle name="SAPBEXexcCritical5 6 2 3 3" xfId="11594"/>
    <cellStyle name="SAPBEXexcCritical5 6 2 3 4" xfId="11595"/>
    <cellStyle name="SAPBEXexcCritical5 6 2 3 5" xfId="11596"/>
    <cellStyle name="SAPBEXexcCritical5 6 2 3 6" xfId="11597"/>
    <cellStyle name="SAPBEXexcCritical5 6 2 4" xfId="11598"/>
    <cellStyle name="SAPBEXexcCritical5 6 2 5" xfId="11599"/>
    <cellStyle name="SAPBEXexcCritical5 6 2 6" xfId="11600"/>
    <cellStyle name="SAPBEXexcCritical5 6 2 7" xfId="11601"/>
    <cellStyle name="SAPBEXexcCritical5 6 2 8" xfId="11602"/>
    <cellStyle name="SAPBEXexcCritical5 6 3" xfId="11603"/>
    <cellStyle name="SAPBEXexcCritical5 6 3 2" xfId="11604"/>
    <cellStyle name="SAPBEXexcCritical5 6 3 2 2" xfId="11605"/>
    <cellStyle name="SAPBEXexcCritical5 6 3 2 3" xfId="11606"/>
    <cellStyle name="SAPBEXexcCritical5 6 3 2 4" xfId="11607"/>
    <cellStyle name="SAPBEXexcCritical5 6 3 2 5" xfId="11608"/>
    <cellStyle name="SAPBEXexcCritical5 6 3 2 6" xfId="11609"/>
    <cellStyle name="SAPBEXexcCritical5 6 3 3" xfId="11610"/>
    <cellStyle name="SAPBEXexcCritical5 6 3 3 2" xfId="11611"/>
    <cellStyle name="SAPBEXexcCritical5 6 3 3 3" xfId="11612"/>
    <cellStyle name="SAPBEXexcCritical5 6 3 3 4" xfId="11613"/>
    <cellStyle name="SAPBEXexcCritical5 6 3 3 5" xfId="11614"/>
    <cellStyle name="SAPBEXexcCritical5 6 3 3 6" xfId="11615"/>
    <cellStyle name="SAPBEXexcCritical5 6 3 4" xfId="11616"/>
    <cellStyle name="SAPBEXexcCritical5 6 3 5" xfId="11617"/>
    <cellStyle name="SAPBEXexcCritical5 6 3 6" xfId="11618"/>
    <cellStyle name="SAPBEXexcCritical5 6 3 7" xfId="11619"/>
    <cellStyle name="SAPBEXexcCritical5 6 3 8" xfId="11620"/>
    <cellStyle name="SAPBEXexcCritical5 6 4" xfId="11621"/>
    <cellStyle name="SAPBEXexcCritical5 6 5" xfId="11622"/>
    <cellStyle name="SAPBEXexcCritical5 6 6" xfId="11623"/>
    <cellStyle name="SAPBEXexcCritical5 6 7" xfId="11624"/>
    <cellStyle name="SAPBEXexcCritical5 6 8" xfId="11625"/>
    <cellStyle name="SAPBEXexcCritical5 7" xfId="11626"/>
    <cellStyle name="SAPBEXexcCritical5 7 2" xfId="11627"/>
    <cellStyle name="SAPBEXexcCritical5 7 2 2" xfId="11628"/>
    <cellStyle name="SAPBEXexcCritical5 7 2 2 2" xfId="11629"/>
    <cellStyle name="SAPBEXexcCritical5 7 2 2 3" xfId="11630"/>
    <cellStyle name="SAPBEXexcCritical5 7 2 2 4" xfId="11631"/>
    <cellStyle name="SAPBEXexcCritical5 7 2 2 5" xfId="11632"/>
    <cellStyle name="SAPBEXexcCritical5 7 2 2 6" xfId="11633"/>
    <cellStyle name="SAPBEXexcCritical5 7 2 3" xfId="11634"/>
    <cellStyle name="SAPBEXexcCritical5 7 2 3 2" xfId="11635"/>
    <cellStyle name="SAPBEXexcCritical5 7 2 3 3" xfId="11636"/>
    <cellStyle name="SAPBEXexcCritical5 7 2 3 4" xfId="11637"/>
    <cellStyle name="SAPBEXexcCritical5 7 2 3 5" xfId="11638"/>
    <cellStyle name="SAPBEXexcCritical5 7 2 3 6" xfId="11639"/>
    <cellStyle name="SAPBEXexcCritical5 7 2 4" xfId="11640"/>
    <cellStyle name="SAPBEXexcCritical5 7 2 5" xfId="11641"/>
    <cellStyle name="SAPBEXexcCritical5 7 2 6" xfId="11642"/>
    <cellStyle name="SAPBEXexcCritical5 7 2 7" xfId="11643"/>
    <cellStyle name="SAPBEXexcCritical5 7 2 8" xfId="11644"/>
    <cellStyle name="SAPBEXexcCritical5 7 3" xfId="11645"/>
    <cellStyle name="SAPBEXexcCritical5 7 3 2" xfId="11646"/>
    <cellStyle name="SAPBEXexcCritical5 7 3 2 2" xfId="11647"/>
    <cellStyle name="SAPBEXexcCritical5 7 3 2 3" xfId="11648"/>
    <cellStyle name="SAPBEXexcCritical5 7 3 2 4" xfId="11649"/>
    <cellStyle name="SAPBEXexcCritical5 7 3 2 5" xfId="11650"/>
    <cellStyle name="SAPBEXexcCritical5 7 3 2 6" xfId="11651"/>
    <cellStyle name="SAPBEXexcCritical5 7 3 3" xfId="11652"/>
    <cellStyle name="SAPBEXexcCritical5 7 3 3 2" xfId="11653"/>
    <cellStyle name="SAPBEXexcCritical5 7 3 3 3" xfId="11654"/>
    <cellStyle name="SAPBEXexcCritical5 7 3 3 4" xfId="11655"/>
    <cellStyle name="SAPBEXexcCritical5 7 3 3 5" xfId="11656"/>
    <cellStyle name="SAPBEXexcCritical5 7 3 3 6" xfId="11657"/>
    <cellStyle name="SAPBEXexcCritical5 7 3 4" xfId="11658"/>
    <cellStyle name="SAPBEXexcCritical5 7 3 5" xfId="11659"/>
    <cellStyle name="SAPBEXexcCritical5 7 3 6" xfId="11660"/>
    <cellStyle name="SAPBEXexcCritical5 7 3 7" xfId="11661"/>
    <cellStyle name="SAPBEXexcCritical5 7 3 8" xfId="11662"/>
    <cellStyle name="SAPBEXexcCritical5 7 4" xfId="11663"/>
    <cellStyle name="SAPBEXexcCritical5 7 5" xfId="11664"/>
    <cellStyle name="SAPBEXexcCritical5 7 6" xfId="11665"/>
    <cellStyle name="SAPBEXexcCritical5 7 7" xfId="11666"/>
    <cellStyle name="SAPBEXexcCritical5 7 8" xfId="11667"/>
    <cellStyle name="SAPBEXexcCritical5 8" xfId="11668"/>
    <cellStyle name="SAPBEXexcCritical5 8 2" xfId="11669"/>
    <cellStyle name="SAPBEXexcCritical5 8 2 2" xfId="11670"/>
    <cellStyle name="SAPBEXexcCritical5 8 2 2 2" xfId="11671"/>
    <cellStyle name="SAPBEXexcCritical5 8 2 2 3" xfId="11672"/>
    <cellStyle name="SAPBEXexcCritical5 8 2 2 4" xfId="11673"/>
    <cellStyle name="SAPBEXexcCritical5 8 2 2 5" xfId="11674"/>
    <cellStyle name="SAPBEXexcCritical5 8 2 2 6" xfId="11675"/>
    <cellStyle name="SAPBEXexcCritical5 8 2 3" xfId="11676"/>
    <cellStyle name="SAPBEXexcCritical5 8 2 3 2" xfId="11677"/>
    <cellStyle name="SAPBEXexcCritical5 8 2 3 3" xfId="11678"/>
    <cellStyle name="SAPBEXexcCritical5 8 2 3 4" xfId="11679"/>
    <cellStyle name="SAPBEXexcCritical5 8 2 3 5" xfId="11680"/>
    <cellStyle name="SAPBEXexcCritical5 8 2 3 6" xfId="11681"/>
    <cellStyle name="SAPBEXexcCritical5 8 2 4" xfId="11682"/>
    <cellStyle name="SAPBEXexcCritical5 8 2 5" xfId="11683"/>
    <cellStyle name="SAPBEXexcCritical5 8 2 6" xfId="11684"/>
    <cellStyle name="SAPBEXexcCritical5 8 2 7" xfId="11685"/>
    <cellStyle name="SAPBEXexcCritical5 8 2 8" xfId="11686"/>
    <cellStyle name="SAPBEXexcCritical5 8 3" xfId="11687"/>
    <cellStyle name="SAPBEXexcCritical5 8 3 2" xfId="11688"/>
    <cellStyle name="SAPBEXexcCritical5 8 3 2 2" xfId="11689"/>
    <cellStyle name="SAPBEXexcCritical5 8 3 2 3" xfId="11690"/>
    <cellStyle name="SAPBEXexcCritical5 8 3 2 4" xfId="11691"/>
    <cellStyle name="SAPBEXexcCritical5 8 3 2 5" xfId="11692"/>
    <cellStyle name="SAPBEXexcCritical5 8 3 2 6" xfId="11693"/>
    <cellStyle name="SAPBEXexcCritical5 8 3 3" xfId="11694"/>
    <cellStyle name="SAPBEXexcCritical5 8 3 3 2" xfId="11695"/>
    <cellStyle name="SAPBEXexcCritical5 8 3 3 3" xfId="11696"/>
    <cellStyle name="SAPBEXexcCritical5 8 3 3 4" xfId="11697"/>
    <cellStyle name="SAPBEXexcCritical5 8 3 3 5" xfId="11698"/>
    <cellStyle name="SAPBEXexcCritical5 8 3 3 6" xfId="11699"/>
    <cellStyle name="SAPBEXexcCritical5 8 3 4" xfId="11700"/>
    <cellStyle name="SAPBEXexcCritical5 8 3 5" xfId="11701"/>
    <cellStyle name="SAPBEXexcCritical5 8 3 6" xfId="11702"/>
    <cellStyle name="SAPBEXexcCritical5 8 3 7" xfId="11703"/>
    <cellStyle name="SAPBEXexcCritical5 8 3 8" xfId="11704"/>
    <cellStyle name="SAPBEXexcCritical5 8 4" xfId="11705"/>
    <cellStyle name="SAPBEXexcCritical5 8 5" xfId="11706"/>
    <cellStyle name="SAPBEXexcCritical5 8 6" xfId="11707"/>
    <cellStyle name="SAPBEXexcCritical5 8 7" xfId="11708"/>
    <cellStyle name="SAPBEXexcCritical5 8 8" xfId="11709"/>
    <cellStyle name="SAPBEXexcCritical5 9" xfId="11710"/>
    <cellStyle name="SAPBEXexcCritical5 9 2" xfId="11711"/>
    <cellStyle name="SAPBEXexcCritical5 9 2 2" xfId="11712"/>
    <cellStyle name="SAPBEXexcCritical5 9 2 2 2" xfId="11713"/>
    <cellStyle name="SAPBEXexcCritical5 9 2 2 3" xfId="11714"/>
    <cellStyle name="SAPBEXexcCritical5 9 2 2 4" xfId="11715"/>
    <cellStyle name="SAPBEXexcCritical5 9 2 2 5" xfId="11716"/>
    <cellStyle name="SAPBEXexcCritical5 9 2 2 6" xfId="11717"/>
    <cellStyle name="SAPBEXexcCritical5 9 2 3" xfId="11718"/>
    <cellStyle name="SAPBEXexcCritical5 9 2 3 2" xfId="11719"/>
    <cellStyle name="SAPBEXexcCritical5 9 2 3 3" xfId="11720"/>
    <cellStyle name="SAPBEXexcCritical5 9 2 3 4" xfId="11721"/>
    <cellStyle name="SAPBEXexcCritical5 9 2 3 5" xfId="11722"/>
    <cellStyle name="SAPBEXexcCritical5 9 2 3 6" xfId="11723"/>
    <cellStyle name="SAPBEXexcCritical5 9 2 4" xfId="11724"/>
    <cellStyle name="SAPBEXexcCritical5 9 2 5" xfId="11725"/>
    <cellStyle name="SAPBEXexcCritical5 9 2 6" xfId="11726"/>
    <cellStyle name="SAPBEXexcCritical5 9 2 7" xfId="11727"/>
    <cellStyle name="SAPBEXexcCritical5 9 2 8" xfId="11728"/>
    <cellStyle name="SAPBEXexcCritical5 9 3" xfId="11729"/>
    <cellStyle name="SAPBEXexcCritical5 9 3 2" xfId="11730"/>
    <cellStyle name="SAPBEXexcCritical5 9 3 2 2" xfId="11731"/>
    <cellStyle name="SAPBEXexcCritical5 9 3 2 3" xfId="11732"/>
    <cellStyle name="SAPBEXexcCritical5 9 3 2 4" xfId="11733"/>
    <cellStyle name="SAPBEXexcCritical5 9 3 2 5" xfId="11734"/>
    <cellStyle name="SAPBEXexcCritical5 9 3 2 6" xfId="11735"/>
    <cellStyle name="SAPBEXexcCritical5 9 3 3" xfId="11736"/>
    <cellStyle name="SAPBEXexcCritical5 9 3 3 2" xfId="11737"/>
    <cellStyle name="SAPBEXexcCritical5 9 3 3 3" xfId="11738"/>
    <cellStyle name="SAPBEXexcCritical5 9 3 3 4" xfId="11739"/>
    <cellStyle name="SAPBEXexcCritical5 9 3 3 5" xfId="11740"/>
    <cellStyle name="SAPBEXexcCritical5 9 3 3 6" xfId="11741"/>
    <cellStyle name="SAPBEXexcCritical5 9 3 4" xfId="11742"/>
    <cellStyle name="SAPBEXexcCritical5 9 3 5" xfId="11743"/>
    <cellStyle name="SAPBEXexcCritical5 9 3 6" xfId="11744"/>
    <cellStyle name="SAPBEXexcCritical5 9 3 7" xfId="11745"/>
    <cellStyle name="SAPBEXexcCritical5 9 3 8" xfId="11746"/>
    <cellStyle name="SAPBEXexcCritical5 9 4" xfId="11747"/>
    <cellStyle name="SAPBEXexcCritical5 9 5" xfId="11748"/>
    <cellStyle name="SAPBEXexcCritical5 9 6" xfId="11749"/>
    <cellStyle name="SAPBEXexcCritical5 9 7" xfId="11750"/>
    <cellStyle name="SAPBEXexcCritical5 9 8" xfId="11751"/>
    <cellStyle name="SAPBEXexcCritical6" xfId="21"/>
    <cellStyle name="SAPBEXexcCritical6 10" xfId="11752"/>
    <cellStyle name="SAPBEXexcCritical6 10 2" xfId="11753"/>
    <cellStyle name="SAPBEXexcCritical6 10 2 2" xfId="11754"/>
    <cellStyle name="SAPBEXexcCritical6 10 2 2 2" xfId="11755"/>
    <cellStyle name="SAPBEXexcCritical6 10 2 2 3" xfId="11756"/>
    <cellStyle name="SAPBEXexcCritical6 10 2 2 4" xfId="11757"/>
    <cellStyle name="SAPBEXexcCritical6 10 2 2 5" xfId="11758"/>
    <cellStyle name="SAPBEXexcCritical6 10 2 2 6" xfId="11759"/>
    <cellStyle name="SAPBEXexcCritical6 10 2 3" xfId="11760"/>
    <cellStyle name="SAPBEXexcCritical6 10 2 3 2" xfId="11761"/>
    <cellStyle name="SAPBEXexcCritical6 10 2 3 3" xfId="11762"/>
    <cellStyle name="SAPBEXexcCritical6 10 2 3 4" xfId="11763"/>
    <cellStyle name="SAPBEXexcCritical6 10 2 3 5" xfId="11764"/>
    <cellStyle name="SAPBEXexcCritical6 10 2 3 6" xfId="11765"/>
    <cellStyle name="SAPBEXexcCritical6 10 2 4" xfId="11766"/>
    <cellStyle name="SAPBEXexcCritical6 10 2 5" xfId="11767"/>
    <cellStyle name="SAPBEXexcCritical6 10 2 6" xfId="11768"/>
    <cellStyle name="SAPBEXexcCritical6 10 2 7" xfId="11769"/>
    <cellStyle name="SAPBEXexcCritical6 10 2 8" xfId="11770"/>
    <cellStyle name="SAPBEXexcCritical6 10 3" xfId="11771"/>
    <cellStyle name="SAPBEXexcCritical6 10 3 2" xfId="11772"/>
    <cellStyle name="SAPBEXexcCritical6 10 3 2 2" xfId="11773"/>
    <cellStyle name="SAPBEXexcCritical6 10 3 2 3" xfId="11774"/>
    <cellStyle name="SAPBEXexcCritical6 10 3 2 4" xfId="11775"/>
    <cellStyle name="SAPBEXexcCritical6 10 3 2 5" xfId="11776"/>
    <cellStyle name="SAPBEXexcCritical6 10 3 2 6" xfId="11777"/>
    <cellStyle name="SAPBEXexcCritical6 10 3 3" xfId="11778"/>
    <cellStyle name="SAPBEXexcCritical6 10 3 3 2" xfId="11779"/>
    <cellStyle name="SAPBEXexcCritical6 10 3 3 3" xfId="11780"/>
    <cellStyle name="SAPBEXexcCritical6 10 3 3 4" xfId="11781"/>
    <cellStyle name="SAPBEXexcCritical6 10 3 3 5" xfId="11782"/>
    <cellStyle name="SAPBEXexcCritical6 10 3 3 6" xfId="11783"/>
    <cellStyle name="SAPBEXexcCritical6 10 3 4" xfId="11784"/>
    <cellStyle name="SAPBEXexcCritical6 10 3 5" xfId="11785"/>
    <cellStyle name="SAPBEXexcCritical6 10 3 6" xfId="11786"/>
    <cellStyle name="SAPBEXexcCritical6 10 3 7" xfId="11787"/>
    <cellStyle name="SAPBEXexcCritical6 10 3 8" xfId="11788"/>
    <cellStyle name="SAPBEXexcCritical6 10 4" xfId="11789"/>
    <cellStyle name="SAPBEXexcCritical6 10 5" xfId="11790"/>
    <cellStyle name="SAPBEXexcCritical6 10 6" xfId="11791"/>
    <cellStyle name="SAPBEXexcCritical6 10 7" xfId="11792"/>
    <cellStyle name="SAPBEXexcCritical6 10 8" xfId="11793"/>
    <cellStyle name="SAPBEXexcCritical6 11" xfId="11794"/>
    <cellStyle name="SAPBEXexcCritical6 11 2" xfId="11795"/>
    <cellStyle name="SAPBEXexcCritical6 11 2 2" xfId="11796"/>
    <cellStyle name="SAPBEXexcCritical6 11 2 2 2" xfId="11797"/>
    <cellStyle name="SAPBEXexcCritical6 11 2 2 3" xfId="11798"/>
    <cellStyle name="SAPBEXexcCritical6 11 2 2 4" xfId="11799"/>
    <cellStyle name="SAPBEXexcCritical6 11 2 2 5" xfId="11800"/>
    <cellStyle name="SAPBEXexcCritical6 11 2 2 6" xfId="11801"/>
    <cellStyle name="SAPBEXexcCritical6 11 2 3" xfId="11802"/>
    <cellStyle name="SAPBEXexcCritical6 11 2 3 2" xfId="11803"/>
    <cellStyle name="SAPBEXexcCritical6 11 2 3 3" xfId="11804"/>
    <cellStyle name="SAPBEXexcCritical6 11 2 3 4" xfId="11805"/>
    <cellStyle name="SAPBEXexcCritical6 11 2 3 5" xfId="11806"/>
    <cellStyle name="SAPBEXexcCritical6 11 2 3 6" xfId="11807"/>
    <cellStyle name="SAPBEXexcCritical6 11 2 4" xfId="11808"/>
    <cellStyle name="SAPBEXexcCritical6 11 2 5" xfId="11809"/>
    <cellStyle name="SAPBEXexcCritical6 11 2 6" xfId="11810"/>
    <cellStyle name="SAPBEXexcCritical6 11 2 7" xfId="11811"/>
    <cellStyle name="SAPBEXexcCritical6 11 2 8" xfId="11812"/>
    <cellStyle name="SAPBEXexcCritical6 11 3" xfId="11813"/>
    <cellStyle name="SAPBEXexcCritical6 11 3 2" xfId="11814"/>
    <cellStyle name="SAPBEXexcCritical6 11 3 2 2" xfId="11815"/>
    <cellStyle name="SAPBEXexcCritical6 11 3 2 3" xfId="11816"/>
    <cellStyle name="SAPBEXexcCritical6 11 3 2 4" xfId="11817"/>
    <cellStyle name="SAPBEXexcCritical6 11 3 2 5" xfId="11818"/>
    <cellStyle name="SAPBEXexcCritical6 11 3 2 6" xfId="11819"/>
    <cellStyle name="SAPBEXexcCritical6 11 3 3" xfId="11820"/>
    <cellStyle name="SAPBEXexcCritical6 11 3 3 2" xfId="11821"/>
    <cellStyle name="SAPBEXexcCritical6 11 3 3 3" xfId="11822"/>
    <cellStyle name="SAPBEXexcCritical6 11 3 3 4" xfId="11823"/>
    <cellStyle name="SAPBEXexcCritical6 11 3 3 5" xfId="11824"/>
    <cellStyle name="SAPBEXexcCritical6 11 3 3 6" xfId="11825"/>
    <cellStyle name="SAPBEXexcCritical6 11 3 4" xfId="11826"/>
    <cellStyle name="SAPBEXexcCritical6 11 3 5" xfId="11827"/>
    <cellStyle name="SAPBEXexcCritical6 11 3 6" xfId="11828"/>
    <cellStyle name="SAPBEXexcCritical6 11 3 7" xfId="11829"/>
    <cellStyle name="SAPBEXexcCritical6 11 3 8" xfId="11830"/>
    <cellStyle name="SAPBEXexcCritical6 11 4" xfId="11831"/>
    <cellStyle name="SAPBEXexcCritical6 11 5" xfId="11832"/>
    <cellStyle name="SAPBEXexcCritical6 11 6" xfId="11833"/>
    <cellStyle name="SAPBEXexcCritical6 11 7" xfId="11834"/>
    <cellStyle name="SAPBEXexcCritical6 11 8" xfId="11835"/>
    <cellStyle name="SAPBEXexcCritical6 12" xfId="11836"/>
    <cellStyle name="SAPBEXexcCritical6 12 2" xfId="11837"/>
    <cellStyle name="SAPBEXexcCritical6 12 2 2" xfId="11838"/>
    <cellStyle name="SAPBEXexcCritical6 12 2 2 2" xfId="11839"/>
    <cellStyle name="SAPBEXexcCritical6 12 2 2 3" xfId="11840"/>
    <cellStyle name="SAPBEXexcCritical6 12 2 2 4" xfId="11841"/>
    <cellStyle name="SAPBEXexcCritical6 12 2 2 5" xfId="11842"/>
    <cellStyle name="SAPBEXexcCritical6 12 2 2 6" xfId="11843"/>
    <cellStyle name="SAPBEXexcCritical6 12 2 3" xfId="11844"/>
    <cellStyle name="SAPBEXexcCritical6 12 2 3 2" xfId="11845"/>
    <cellStyle name="SAPBEXexcCritical6 12 2 3 3" xfId="11846"/>
    <cellStyle name="SAPBEXexcCritical6 12 2 3 4" xfId="11847"/>
    <cellStyle name="SAPBEXexcCritical6 12 2 3 5" xfId="11848"/>
    <cellStyle name="SAPBEXexcCritical6 12 2 3 6" xfId="11849"/>
    <cellStyle name="SAPBEXexcCritical6 12 2 4" xfId="11850"/>
    <cellStyle name="SAPBEXexcCritical6 12 2 5" xfId="11851"/>
    <cellStyle name="SAPBEXexcCritical6 12 2 6" xfId="11852"/>
    <cellStyle name="SAPBEXexcCritical6 12 2 7" xfId="11853"/>
    <cellStyle name="SAPBEXexcCritical6 12 2 8" xfId="11854"/>
    <cellStyle name="SAPBEXexcCritical6 12 3" xfId="11855"/>
    <cellStyle name="SAPBEXexcCritical6 12 3 2" xfId="11856"/>
    <cellStyle name="SAPBEXexcCritical6 12 3 2 2" xfId="11857"/>
    <cellStyle name="SAPBEXexcCritical6 12 3 2 3" xfId="11858"/>
    <cellStyle name="SAPBEXexcCritical6 12 3 2 4" xfId="11859"/>
    <cellStyle name="SAPBEXexcCritical6 12 3 2 5" xfId="11860"/>
    <cellStyle name="SAPBEXexcCritical6 12 3 2 6" xfId="11861"/>
    <cellStyle name="SAPBEXexcCritical6 12 3 3" xfId="11862"/>
    <cellStyle name="SAPBEXexcCritical6 12 3 3 2" xfId="11863"/>
    <cellStyle name="SAPBEXexcCritical6 12 3 3 3" xfId="11864"/>
    <cellStyle name="SAPBEXexcCritical6 12 3 3 4" xfId="11865"/>
    <cellStyle name="SAPBEXexcCritical6 12 3 3 5" xfId="11866"/>
    <cellStyle name="SAPBEXexcCritical6 12 3 3 6" xfId="11867"/>
    <cellStyle name="SAPBEXexcCritical6 12 3 4" xfId="11868"/>
    <cellStyle name="SAPBEXexcCritical6 12 3 5" xfId="11869"/>
    <cellStyle name="SAPBEXexcCritical6 12 3 6" xfId="11870"/>
    <cellStyle name="SAPBEXexcCritical6 12 3 7" xfId="11871"/>
    <cellStyle name="SAPBEXexcCritical6 12 3 8" xfId="11872"/>
    <cellStyle name="SAPBEXexcCritical6 12 4" xfId="11873"/>
    <cellStyle name="SAPBEXexcCritical6 12 5" xfId="11874"/>
    <cellStyle name="SAPBEXexcCritical6 12 6" xfId="11875"/>
    <cellStyle name="SAPBEXexcCritical6 12 7" xfId="11876"/>
    <cellStyle name="SAPBEXexcCritical6 12 8" xfId="11877"/>
    <cellStyle name="SAPBEXexcCritical6 13" xfId="11878"/>
    <cellStyle name="SAPBEXexcCritical6 13 2" xfId="11879"/>
    <cellStyle name="SAPBEXexcCritical6 13 2 2" xfId="11880"/>
    <cellStyle name="SAPBEXexcCritical6 13 2 2 2" xfId="11881"/>
    <cellStyle name="SAPBEXexcCritical6 13 2 2 3" xfId="11882"/>
    <cellStyle name="SAPBEXexcCritical6 13 2 2 4" xfId="11883"/>
    <cellStyle name="SAPBEXexcCritical6 13 2 2 5" xfId="11884"/>
    <cellStyle name="SAPBEXexcCritical6 13 2 2 6" xfId="11885"/>
    <cellStyle name="SAPBEXexcCritical6 13 2 3" xfId="11886"/>
    <cellStyle name="SAPBEXexcCritical6 13 2 3 2" xfId="11887"/>
    <cellStyle name="SAPBEXexcCritical6 13 2 3 3" xfId="11888"/>
    <cellStyle name="SAPBEXexcCritical6 13 2 3 4" xfId="11889"/>
    <cellStyle name="SAPBEXexcCritical6 13 2 3 5" xfId="11890"/>
    <cellStyle name="SAPBEXexcCritical6 13 2 3 6" xfId="11891"/>
    <cellStyle name="SAPBEXexcCritical6 13 2 4" xfId="11892"/>
    <cellStyle name="SAPBEXexcCritical6 13 2 5" xfId="11893"/>
    <cellStyle name="SAPBEXexcCritical6 13 2 6" xfId="11894"/>
    <cellStyle name="SAPBEXexcCritical6 13 2 7" xfId="11895"/>
    <cellStyle name="SAPBEXexcCritical6 13 2 8" xfId="11896"/>
    <cellStyle name="SAPBEXexcCritical6 13 3" xfId="11897"/>
    <cellStyle name="SAPBEXexcCritical6 13 3 2" xfId="11898"/>
    <cellStyle name="SAPBEXexcCritical6 13 3 2 2" xfId="11899"/>
    <cellStyle name="SAPBEXexcCritical6 13 3 2 3" xfId="11900"/>
    <cellStyle name="SAPBEXexcCritical6 13 3 2 4" xfId="11901"/>
    <cellStyle name="SAPBEXexcCritical6 13 3 2 5" xfId="11902"/>
    <cellStyle name="SAPBEXexcCritical6 13 3 2 6" xfId="11903"/>
    <cellStyle name="SAPBEXexcCritical6 13 3 3" xfId="11904"/>
    <cellStyle name="SAPBEXexcCritical6 13 3 3 2" xfId="11905"/>
    <cellStyle name="SAPBEXexcCritical6 13 3 3 3" xfId="11906"/>
    <cellStyle name="SAPBEXexcCritical6 13 3 3 4" xfId="11907"/>
    <cellStyle name="SAPBEXexcCritical6 13 3 3 5" xfId="11908"/>
    <cellStyle name="SAPBEXexcCritical6 13 3 3 6" xfId="11909"/>
    <cellStyle name="SAPBEXexcCritical6 13 3 4" xfId="11910"/>
    <cellStyle name="SAPBEXexcCritical6 13 3 5" xfId="11911"/>
    <cellStyle name="SAPBEXexcCritical6 13 3 6" xfId="11912"/>
    <cellStyle name="SAPBEXexcCritical6 13 3 7" xfId="11913"/>
    <cellStyle name="SAPBEXexcCritical6 13 3 8" xfId="11914"/>
    <cellStyle name="SAPBEXexcCritical6 13 4" xfId="11915"/>
    <cellStyle name="SAPBEXexcCritical6 13 5" xfId="11916"/>
    <cellStyle name="SAPBEXexcCritical6 13 6" xfId="11917"/>
    <cellStyle name="SAPBEXexcCritical6 13 7" xfId="11918"/>
    <cellStyle name="SAPBEXexcCritical6 13 8" xfId="11919"/>
    <cellStyle name="SAPBEXexcCritical6 14" xfId="11920"/>
    <cellStyle name="SAPBEXexcCritical6 14 2" xfId="11921"/>
    <cellStyle name="SAPBEXexcCritical6 14 2 2" xfId="11922"/>
    <cellStyle name="SAPBEXexcCritical6 14 2 2 2" xfId="11923"/>
    <cellStyle name="SAPBEXexcCritical6 14 2 2 3" xfId="11924"/>
    <cellStyle name="SAPBEXexcCritical6 14 2 2 4" xfId="11925"/>
    <cellStyle name="SAPBEXexcCritical6 14 2 2 5" xfId="11926"/>
    <cellStyle name="SAPBEXexcCritical6 14 2 2 6" xfId="11927"/>
    <cellStyle name="SAPBEXexcCritical6 14 2 3" xfId="11928"/>
    <cellStyle name="SAPBEXexcCritical6 14 2 3 2" xfId="11929"/>
    <cellStyle name="SAPBEXexcCritical6 14 2 3 3" xfId="11930"/>
    <cellStyle name="SAPBEXexcCritical6 14 2 3 4" xfId="11931"/>
    <cellStyle name="SAPBEXexcCritical6 14 2 3 5" xfId="11932"/>
    <cellStyle name="SAPBEXexcCritical6 14 2 3 6" xfId="11933"/>
    <cellStyle name="SAPBEXexcCritical6 14 2 4" xfId="11934"/>
    <cellStyle name="SAPBEXexcCritical6 14 2 5" xfId="11935"/>
    <cellStyle name="SAPBEXexcCritical6 14 2 6" xfId="11936"/>
    <cellStyle name="SAPBEXexcCritical6 14 2 7" xfId="11937"/>
    <cellStyle name="SAPBEXexcCritical6 14 2 8" xfId="11938"/>
    <cellStyle name="SAPBEXexcCritical6 14 3" xfId="11939"/>
    <cellStyle name="SAPBEXexcCritical6 14 3 2" xfId="11940"/>
    <cellStyle name="SAPBEXexcCritical6 14 3 2 2" xfId="11941"/>
    <cellStyle name="SAPBEXexcCritical6 14 3 2 3" xfId="11942"/>
    <cellStyle name="SAPBEXexcCritical6 14 3 2 4" xfId="11943"/>
    <cellStyle name="SAPBEXexcCritical6 14 3 2 5" xfId="11944"/>
    <cellStyle name="SAPBEXexcCritical6 14 3 2 6" xfId="11945"/>
    <cellStyle name="SAPBEXexcCritical6 14 3 3" xfId="11946"/>
    <cellStyle name="SAPBEXexcCritical6 14 3 3 2" xfId="11947"/>
    <cellStyle name="SAPBEXexcCritical6 14 3 3 3" xfId="11948"/>
    <cellStyle name="SAPBEXexcCritical6 14 3 3 4" xfId="11949"/>
    <cellStyle name="SAPBEXexcCritical6 14 3 3 5" xfId="11950"/>
    <cellStyle name="SAPBEXexcCritical6 14 3 3 6" xfId="11951"/>
    <cellStyle name="SAPBEXexcCritical6 14 3 4" xfId="11952"/>
    <cellStyle name="SAPBEXexcCritical6 14 3 5" xfId="11953"/>
    <cellStyle name="SAPBEXexcCritical6 14 3 6" xfId="11954"/>
    <cellStyle name="SAPBEXexcCritical6 14 3 7" xfId="11955"/>
    <cellStyle name="SAPBEXexcCritical6 14 3 8" xfId="11956"/>
    <cellStyle name="SAPBEXexcCritical6 14 4" xfId="11957"/>
    <cellStyle name="SAPBEXexcCritical6 14 5" xfId="11958"/>
    <cellStyle name="SAPBEXexcCritical6 14 6" xfId="11959"/>
    <cellStyle name="SAPBEXexcCritical6 14 7" xfId="11960"/>
    <cellStyle name="SAPBEXexcCritical6 14 8" xfId="11961"/>
    <cellStyle name="SAPBEXexcCritical6 15" xfId="11962"/>
    <cellStyle name="SAPBEXexcCritical6 15 2" xfId="11963"/>
    <cellStyle name="SAPBEXexcCritical6 15 2 2" xfId="11964"/>
    <cellStyle name="SAPBEXexcCritical6 15 2 2 2" xfId="11965"/>
    <cellStyle name="SAPBEXexcCritical6 15 2 2 3" xfId="11966"/>
    <cellStyle name="SAPBEXexcCritical6 15 2 2 4" xfId="11967"/>
    <cellStyle name="SAPBEXexcCritical6 15 2 2 5" xfId="11968"/>
    <cellStyle name="SAPBEXexcCritical6 15 2 2 6" xfId="11969"/>
    <cellStyle name="SAPBEXexcCritical6 15 2 3" xfId="11970"/>
    <cellStyle name="SAPBEXexcCritical6 15 2 3 2" xfId="11971"/>
    <cellStyle name="SAPBEXexcCritical6 15 2 3 3" xfId="11972"/>
    <cellStyle name="SAPBEXexcCritical6 15 2 3 4" xfId="11973"/>
    <cellStyle name="SAPBEXexcCritical6 15 2 3 5" xfId="11974"/>
    <cellStyle name="SAPBEXexcCritical6 15 2 3 6" xfId="11975"/>
    <cellStyle name="SAPBEXexcCritical6 15 2 4" xfId="11976"/>
    <cellStyle name="SAPBEXexcCritical6 15 2 5" xfId="11977"/>
    <cellStyle name="SAPBEXexcCritical6 15 2 6" xfId="11978"/>
    <cellStyle name="SAPBEXexcCritical6 15 2 7" xfId="11979"/>
    <cellStyle name="SAPBEXexcCritical6 15 2 8" xfId="11980"/>
    <cellStyle name="SAPBEXexcCritical6 15 3" xfId="11981"/>
    <cellStyle name="SAPBEXexcCritical6 15 3 2" xfId="11982"/>
    <cellStyle name="SAPBEXexcCritical6 15 3 2 2" xfId="11983"/>
    <cellStyle name="SAPBEXexcCritical6 15 3 2 3" xfId="11984"/>
    <cellStyle name="SAPBEXexcCritical6 15 3 2 4" xfId="11985"/>
    <cellStyle name="SAPBEXexcCritical6 15 3 2 5" xfId="11986"/>
    <cellStyle name="SAPBEXexcCritical6 15 3 2 6" xfId="11987"/>
    <cellStyle name="SAPBEXexcCritical6 15 3 3" xfId="11988"/>
    <cellStyle name="SAPBEXexcCritical6 15 3 3 2" xfId="11989"/>
    <cellStyle name="SAPBEXexcCritical6 15 3 3 3" xfId="11990"/>
    <cellStyle name="SAPBEXexcCritical6 15 3 3 4" xfId="11991"/>
    <cellStyle name="SAPBEXexcCritical6 15 3 3 5" xfId="11992"/>
    <cellStyle name="SAPBEXexcCritical6 15 3 3 6" xfId="11993"/>
    <cellStyle name="SAPBEXexcCritical6 15 3 4" xfId="11994"/>
    <cellStyle name="SAPBEXexcCritical6 15 3 5" xfId="11995"/>
    <cellStyle name="SAPBEXexcCritical6 15 3 6" xfId="11996"/>
    <cellStyle name="SAPBEXexcCritical6 15 3 7" xfId="11997"/>
    <cellStyle name="SAPBEXexcCritical6 15 3 8" xfId="11998"/>
    <cellStyle name="SAPBEXexcCritical6 15 4" xfId="11999"/>
    <cellStyle name="SAPBEXexcCritical6 15 5" xfId="12000"/>
    <cellStyle name="SAPBEXexcCritical6 15 6" xfId="12001"/>
    <cellStyle name="SAPBEXexcCritical6 15 7" xfId="12002"/>
    <cellStyle name="SAPBEXexcCritical6 15 8" xfId="12003"/>
    <cellStyle name="SAPBEXexcCritical6 16" xfId="12004"/>
    <cellStyle name="SAPBEXexcCritical6 16 2" xfId="12005"/>
    <cellStyle name="SAPBEXexcCritical6 16 2 2" xfId="12006"/>
    <cellStyle name="SAPBEXexcCritical6 16 2 2 2" xfId="12007"/>
    <cellStyle name="SAPBEXexcCritical6 16 2 2 3" xfId="12008"/>
    <cellStyle name="SAPBEXexcCritical6 16 2 2 4" xfId="12009"/>
    <cellStyle name="SAPBEXexcCritical6 16 2 2 5" xfId="12010"/>
    <cellStyle name="SAPBEXexcCritical6 16 2 2 6" xfId="12011"/>
    <cellStyle name="SAPBEXexcCritical6 16 2 3" xfId="12012"/>
    <cellStyle name="SAPBEXexcCritical6 16 2 3 2" xfId="12013"/>
    <cellStyle name="SAPBEXexcCritical6 16 2 3 3" xfId="12014"/>
    <cellStyle name="SAPBEXexcCritical6 16 2 3 4" xfId="12015"/>
    <cellStyle name="SAPBEXexcCritical6 16 2 3 5" xfId="12016"/>
    <cellStyle name="SAPBEXexcCritical6 16 2 3 6" xfId="12017"/>
    <cellStyle name="SAPBEXexcCritical6 16 2 4" xfId="12018"/>
    <cellStyle name="SAPBEXexcCritical6 16 2 5" xfId="12019"/>
    <cellStyle name="SAPBEXexcCritical6 16 2 6" xfId="12020"/>
    <cellStyle name="SAPBEXexcCritical6 16 2 7" xfId="12021"/>
    <cellStyle name="SAPBEXexcCritical6 16 2 8" xfId="12022"/>
    <cellStyle name="SAPBEXexcCritical6 16 3" xfId="12023"/>
    <cellStyle name="SAPBEXexcCritical6 16 3 2" xfId="12024"/>
    <cellStyle name="SAPBEXexcCritical6 16 3 2 2" xfId="12025"/>
    <cellStyle name="SAPBEXexcCritical6 16 3 2 3" xfId="12026"/>
    <cellStyle name="SAPBEXexcCritical6 16 3 2 4" xfId="12027"/>
    <cellStyle name="SAPBEXexcCritical6 16 3 2 5" xfId="12028"/>
    <cellStyle name="SAPBEXexcCritical6 16 3 2 6" xfId="12029"/>
    <cellStyle name="SAPBEXexcCritical6 16 3 3" xfId="12030"/>
    <cellStyle name="SAPBEXexcCritical6 16 3 3 2" xfId="12031"/>
    <cellStyle name="SAPBEXexcCritical6 16 3 3 3" xfId="12032"/>
    <cellStyle name="SAPBEXexcCritical6 16 3 3 4" xfId="12033"/>
    <cellStyle name="SAPBEXexcCritical6 16 3 3 5" xfId="12034"/>
    <cellStyle name="SAPBEXexcCritical6 16 3 3 6" xfId="12035"/>
    <cellStyle name="SAPBEXexcCritical6 16 3 4" xfId="12036"/>
    <cellStyle name="SAPBEXexcCritical6 16 3 5" xfId="12037"/>
    <cellStyle name="SAPBEXexcCritical6 16 3 6" xfId="12038"/>
    <cellStyle name="SAPBEXexcCritical6 16 3 7" xfId="12039"/>
    <cellStyle name="SAPBEXexcCritical6 16 3 8" xfId="12040"/>
    <cellStyle name="SAPBEXexcCritical6 16 4" xfId="12041"/>
    <cellStyle name="SAPBEXexcCritical6 16 5" xfId="12042"/>
    <cellStyle name="SAPBEXexcCritical6 16 6" xfId="12043"/>
    <cellStyle name="SAPBEXexcCritical6 16 7" xfId="12044"/>
    <cellStyle name="SAPBEXexcCritical6 16 8" xfId="12045"/>
    <cellStyle name="SAPBEXexcCritical6 17" xfId="12046"/>
    <cellStyle name="SAPBEXexcCritical6 17 2" xfId="12047"/>
    <cellStyle name="SAPBEXexcCritical6 17 2 2" xfId="12048"/>
    <cellStyle name="SAPBEXexcCritical6 17 2 2 2" xfId="12049"/>
    <cellStyle name="SAPBEXexcCritical6 17 2 2 3" xfId="12050"/>
    <cellStyle name="SAPBEXexcCritical6 17 2 2 4" xfId="12051"/>
    <cellStyle name="SAPBEXexcCritical6 17 2 2 5" xfId="12052"/>
    <cellStyle name="SAPBEXexcCritical6 17 2 2 6" xfId="12053"/>
    <cellStyle name="SAPBEXexcCritical6 17 2 3" xfId="12054"/>
    <cellStyle name="SAPBEXexcCritical6 17 2 3 2" xfId="12055"/>
    <cellStyle name="SAPBEXexcCritical6 17 2 3 3" xfId="12056"/>
    <cellStyle name="SAPBEXexcCritical6 17 2 3 4" xfId="12057"/>
    <cellStyle name="SAPBEXexcCritical6 17 2 3 5" xfId="12058"/>
    <cellStyle name="SAPBEXexcCritical6 17 2 3 6" xfId="12059"/>
    <cellStyle name="SAPBEXexcCritical6 17 2 4" xfId="12060"/>
    <cellStyle name="SAPBEXexcCritical6 17 2 5" xfId="12061"/>
    <cellStyle name="SAPBEXexcCritical6 17 2 6" xfId="12062"/>
    <cellStyle name="SAPBEXexcCritical6 17 2 7" xfId="12063"/>
    <cellStyle name="SAPBEXexcCritical6 17 2 8" xfId="12064"/>
    <cellStyle name="SAPBEXexcCritical6 17 3" xfId="12065"/>
    <cellStyle name="SAPBEXexcCritical6 17 3 2" xfId="12066"/>
    <cellStyle name="SAPBEXexcCritical6 17 3 2 2" xfId="12067"/>
    <cellStyle name="SAPBEXexcCritical6 17 3 2 3" xfId="12068"/>
    <cellStyle name="SAPBEXexcCritical6 17 3 2 4" xfId="12069"/>
    <cellStyle name="SAPBEXexcCritical6 17 3 2 5" xfId="12070"/>
    <cellStyle name="SAPBEXexcCritical6 17 3 2 6" xfId="12071"/>
    <cellStyle name="SAPBEXexcCritical6 17 3 3" xfId="12072"/>
    <cellStyle name="SAPBEXexcCritical6 17 3 3 2" xfId="12073"/>
    <cellStyle name="SAPBEXexcCritical6 17 3 3 3" xfId="12074"/>
    <cellStyle name="SAPBEXexcCritical6 17 3 3 4" xfId="12075"/>
    <cellStyle name="SAPBEXexcCritical6 17 3 3 5" xfId="12076"/>
    <cellStyle name="SAPBEXexcCritical6 17 3 3 6" xfId="12077"/>
    <cellStyle name="SAPBEXexcCritical6 17 3 4" xfId="12078"/>
    <cellStyle name="SAPBEXexcCritical6 17 3 5" xfId="12079"/>
    <cellStyle name="SAPBEXexcCritical6 17 3 6" xfId="12080"/>
    <cellStyle name="SAPBEXexcCritical6 17 3 7" xfId="12081"/>
    <cellStyle name="SAPBEXexcCritical6 17 3 8" xfId="12082"/>
    <cellStyle name="SAPBEXexcCritical6 17 4" xfId="12083"/>
    <cellStyle name="SAPBEXexcCritical6 17 5" xfId="12084"/>
    <cellStyle name="SAPBEXexcCritical6 17 6" xfId="12085"/>
    <cellStyle name="SAPBEXexcCritical6 17 7" xfId="12086"/>
    <cellStyle name="SAPBEXexcCritical6 17 8" xfId="12087"/>
    <cellStyle name="SAPBEXexcCritical6 18" xfId="12088"/>
    <cellStyle name="SAPBEXexcCritical6 18 2" xfId="12089"/>
    <cellStyle name="SAPBEXexcCritical6 18 2 2" xfId="12090"/>
    <cellStyle name="SAPBEXexcCritical6 18 2 2 2" xfId="12091"/>
    <cellStyle name="SAPBEXexcCritical6 18 2 2 3" xfId="12092"/>
    <cellStyle name="SAPBEXexcCritical6 18 2 2 4" xfId="12093"/>
    <cellStyle name="SAPBEXexcCritical6 18 2 2 5" xfId="12094"/>
    <cellStyle name="SAPBEXexcCritical6 18 2 2 6" xfId="12095"/>
    <cellStyle name="SAPBEXexcCritical6 18 2 3" xfId="12096"/>
    <cellStyle name="SAPBEXexcCritical6 18 2 3 2" xfId="12097"/>
    <cellStyle name="SAPBEXexcCritical6 18 2 3 3" xfId="12098"/>
    <cellStyle name="SAPBEXexcCritical6 18 2 3 4" xfId="12099"/>
    <cellStyle name="SAPBEXexcCritical6 18 2 3 5" xfId="12100"/>
    <cellStyle name="SAPBEXexcCritical6 18 2 3 6" xfId="12101"/>
    <cellStyle name="SAPBEXexcCritical6 18 2 4" xfId="12102"/>
    <cellStyle name="SAPBEXexcCritical6 18 2 5" xfId="12103"/>
    <cellStyle name="SAPBEXexcCritical6 18 2 6" xfId="12104"/>
    <cellStyle name="SAPBEXexcCritical6 18 2 7" xfId="12105"/>
    <cellStyle name="SAPBEXexcCritical6 18 2 8" xfId="12106"/>
    <cellStyle name="SAPBEXexcCritical6 18 3" xfId="12107"/>
    <cellStyle name="SAPBEXexcCritical6 18 3 2" xfId="12108"/>
    <cellStyle name="SAPBEXexcCritical6 18 3 2 2" xfId="12109"/>
    <cellStyle name="SAPBEXexcCritical6 18 3 2 3" xfId="12110"/>
    <cellStyle name="SAPBEXexcCritical6 18 3 2 4" xfId="12111"/>
    <cellStyle name="SAPBEXexcCritical6 18 3 2 5" xfId="12112"/>
    <cellStyle name="SAPBEXexcCritical6 18 3 2 6" xfId="12113"/>
    <cellStyle name="SAPBEXexcCritical6 18 3 3" xfId="12114"/>
    <cellStyle name="SAPBEXexcCritical6 18 3 3 2" xfId="12115"/>
    <cellStyle name="SAPBEXexcCritical6 18 3 3 3" xfId="12116"/>
    <cellStyle name="SAPBEXexcCritical6 18 3 3 4" xfId="12117"/>
    <cellStyle name="SAPBEXexcCritical6 18 3 3 5" xfId="12118"/>
    <cellStyle name="SAPBEXexcCritical6 18 3 3 6" xfId="12119"/>
    <cellStyle name="SAPBEXexcCritical6 18 3 4" xfId="12120"/>
    <cellStyle name="SAPBEXexcCritical6 18 3 5" xfId="12121"/>
    <cellStyle name="SAPBEXexcCritical6 18 3 6" xfId="12122"/>
    <cellStyle name="SAPBEXexcCritical6 18 3 7" xfId="12123"/>
    <cellStyle name="SAPBEXexcCritical6 18 3 8" xfId="12124"/>
    <cellStyle name="SAPBEXexcCritical6 18 4" xfId="12125"/>
    <cellStyle name="SAPBEXexcCritical6 18 5" xfId="12126"/>
    <cellStyle name="SAPBEXexcCritical6 18 6" xfId="12127"/>
    <cellStyle name="SAPBEXexcCritical6 18 7" xfId="12128"/>
    <cellStyle name="SAPBEXexcCritical6 18 8" xfId="12129"/>
    <cellStyle name="SAPBEXexcCritical6 19" xfId="12130"/>
    <cellStyle name="SAPBEXexcCritical6 19 2" xfId="12131"/>
    <cellStyle name="SAPBEXexcCritical6 19 2 2" xfId="12132"/>
    <cellStyle name="SAPBEXexcCritical6 19 2 2 2" xfId="12133"/>
    <cellStyle name="SAPBEXexcCritical6 19 2 2 3" xfId="12134"/>
    <cellStyle name="SAPBEXexcCritical6 19 2 2 4" xfId="12135"/>
    <cellStyle name="SAPBEXexcCritical6 19 2 2 5" xfId="12136"/>
    <cellStyle name="SAPBEXexcCritical6 19 2 2 6" xfId="12137"/>
    <cellStyle name="SAPBEXexcCritical6 19 2 3" xfId="12138"/>
    <cellStyle name="SAPBEXexcCritical6 19 2 3 2" xfId="12139"/>
    <cellStyle name="SAPBEXexcCritical6 19 2 3 3" xfId="12140"/>
    <cellStyle name="SAPBEXexcCritical6 19 2 3 4" xfId="12141"/>
    <cellStyle name="SAPBEXexcCritical6 19 2 3 5" xfId="12142"/>
    <cellStyle name="SAPBEXexcCritical6 19 2 3 6" xfId="12143"/>
    <cellStyle name="SAPBEXexcCritical6 19 2 4" xfId="12144"/>
    <cellStyle name="SAPBEXexcCritical6 19 2 5" xfId="12145"/>
    <cellStyle name="SAPBEXexcCritical6 19 2 6" xfId="12146"/>
    <cellStyle name="SAPBEXexcCritical6 19 2 7" xfId="12147"/>
    <cellStyle name="SAPBEXexcCritical6 19 2 8" xfId="12148"/>
    <cellStyle name="SAPBEXexcCritical6 19 3" xfId="12149"/>
    <cellStyle name="SAPBEXexcCritical6 19 3 2" xfId="12150"/>
    <cellStyle name="SAPBEXexcCritical6 19 3 2 2" xfId="12151"/>
    <cellStyle name="SAPBEXexcCritical6 19 3 2 3" xfId="12152"/>
    <cellStyle name="SAPBEXexcCritical6 19 3 2 4" xfId="12153"/>
    <cellStyle name="SAPBEXexcCritical6 19 3 2 5" xfId="12154"/>
    <cellStyle name="SAPBEXexcCritical6 19 3 2 6" xfId="12155"/>
    <cellStyle name="SAPBEXexcCritical6 19 3 3" xfId="12156"/>
    <cellStyle name="SAPBEXexcCritical6 19 3 3 2" xfId="12157"/>
    <cellStyle name="SAPBEXexcCritical6 19 3 3 3" xfId="12158"/>
    <cellStyle name="SAPBEXexcCritical6 19 3 3 4" xfId="12159"/>
    <cellStyle name="SAPBEXexcCritical6 19 3 3 5" xfId="12160"/>
    <cellStyle name="SAPBEXexcCritical6 19 3 3 6" xfId="12161"/>
    <cellStyle name="SAPBEXexcCritical6 19 3 4" xfId="12162"/>
    <cellStyle name="SAPBEXexcCritical6 19 3 5" xfId="12163"/>
    <cellStyle name="SAPBEXexcCritical6 19 3 6" xfId="12164"/>
    <cellStyle name="SAPBEXexcCritical6 19 3 7" xfId="12165"/>
    <cellStyle name="SAPBEXexcCritical6 19 3 8" xfId="12166"/>
    <cellStyle name="SAPBEXexcCritical6 19 4" xfId="12167"/>
    <cellStyle name="SAPBEXexcCritical6 19 5" xfId="12168"/>
    <cellStyle name="SAPBEXexcCritical6 19 6" xfId="12169"/>
    <cellStyle name="SAPBEXexcCritical6 19 7" xfId="12170"/>
    <cellStyle name="SAPBEXexcCritical6 19 8" xfId="12171"/>
    <cellStyle name="SAPBEXexcCritical6 2" xfId="12172"/>
    <cellStyle name="SAPBEXexcCritical6 2 2" xfId="12173"/>
    <cellStyle name="SAPBEXexcCritical6 2 2 2" xfId="12174"/>
    <cellStyle name="SAPBEXexcCritical6 2 2 2 2" xfId="12175"/>
    <cellStyle name="SAPBEXexcCritical6 2 2 2 3" xfId="12176"/>
    <cellStyle name="SAPBEXexcCritical6 2 2 2 4" xfId="12177"/>
    <cellStyle name="SAPBEXexcCritical6 2 2 2 5" xfId="12178"/>
    <cellStyle name="SAPBEXexcCritical6 2 2 2 6" xfId="12179"/>
    <cellStyle name="SAPBEXexcCritical6 2 2 3" xfId="12180"/>
    <cellStyle name="SAPBEXexcCritical6 2 2 3 2" xfId="12181"/>
    <cellStyle name="SAPBEXexcCritical6 2 2 3 3" xfId="12182"/>
    <cellStyle name="SAPBEXexcCritical6 2 2 3 4" xfId="12183"/>
    <cellStyle name="SAPBEXexcCritical6 2 2 3 5" xfId="12184"/>
    <cellStyle name="SAPBEXexcCritical6 2 2 3 6" xfId="12185"/>
    <cellStyle name="SAPBEXexcCritical6 2 2 4" xfId="12186"/>
    <cellStyle name="SAPBEXexcCritical6 2 2 5" xfId="12187"/>
    <cellStyle name="SAPBEXexcCritical6 2 2 6" xfId="12188"/>
    <cellStyle name="SAPBEXexcCritical6 2 2 7" xfId="12189"/>
    <cellStyle name="SAPBEXexcCritical6 2 2 8" xfId="12190"/>
    <cellStyle name="SAPBEXexcCritical6 2 3" xfId="12191"/>
    <cellStyle name="SAPBEXexcCritical6 2 3 2" xfId="12192"/>
    <cellStyle name="SAPBEXexcCritical6 2 3 2 2" xfId="12193"/>
    <cellStyle name="SAPBEXexcCritical6 2 3 2 3" xfId="12194"/>
    <cellStyle name="SAPBEXexcCritical6 2 3 2 4" xfId="12195"/>
    <cellStyle name="SAPBEXexcCritical6 2 3 2 5" xfId="12196"/>
    <cellStyle name="SAPBEXexcCritical6 2 3 2 6" xfId="12197"/>
    <cellStyle name="SAPBEXexcCritical6 2 3 3" xfId="12198"/>
    <cellStyle name="SAPBEXexcCritical6 2 3 3 2" xfId="12199"/>
    <cellStyle name="SAPBEXexcCritical6 2 3 3 3" xfId="12200"/>
    <cellStyle name="SAPBEXexcCritical6 2 3 3 4" xfId="12201"/>
    <cellStyle name="SAPBEXexcCritical6 2 3 3 5" xfId="12202"/>
    <cellStyle name="SAPBEXexcCritical6 2 3 3 6" xfId="12203"/>
    <cellStyle name="SAPBEXexcCritical6 2 3 4" xfId="12204"/>
    <cellStyle name="SAPBEXexcCritical6 2 3 5" xfId="12205"/>
    <cellStyle name="SAPBEXexcCritical6 2 3 6" xfId="12206"/>
    <cellStyle name="SAPBEXexcCritical6 2 3 7" xfId="12207"/>
    <cellStyle name="SAPBEXexcCritical6 2 3 8" xfId="12208"/>
    <cellStyle name="SAPBEXexcCritical6 2 4" xfId="12209"/>
    <cellStyle name="SAPBEXexcCritical6 2 5" xfId="12210"/>
    <cellStyle name="SAPBEXexcCritical6 2 6" xfId="12211"/>
    <cellStyle name="SAPBEXexcCritical6 2 7" xfId="12212"/>
    <cellStyle name="SAPBEXexcCritical6 2 8" xfId="12213"/>
    <cellStyle name="SAPBEXexcCritical6 20" xfId="12214"/>
    <cellStyle name="SAPBEXexcCritical6 20 2" xfId="12215"/>
    <cellStyle name="SAPBEXexcCritical6 20 2 2" xfId="12216"/>
    <cellStyle name="SAPBEXexcCritical6 20 2 3" xfId="12217"/>
    <cellStyle name="SAPBEXexcCritical6 20 2 4" xfId="12218"/>
    <cellStyle name="SAPBEXexcCritical6 20 2 5" xfId="12219"/>
    <cellStyle name="SAPBEXexcCritical6 20 2 6" xfId="12220"/>
    <cellStyle name="SAPBEXexcCritical6 20 3" xfId="12221"/>
    <cellStyle name="SAPBEXexcCritical6 20 3 2" xfId="12222"/>
    <cellStyle name="SAPBEXexcCritical6 20 3 3" xfId="12223"/>
    <cellStyle name="SAPBEXexcCritical6 20 3 4" xfId="12224"/>
    <cellStyle name="SAPBEXexcCritical6 20 3 5" xfId="12225"/>
    <cellStyle name="SAPBEXexcCritical6 20 3 6" xfId="12226"/>
    <cellStyle name="SAPBEXexcCritical6 20 4" xfId="12227"/>
    <cellStyle name="SAPBEXexcCritical6 20 5" xfId="12228"/>
    <cellStyle name="SAPBEXexcCritical6 20 6" xfId="12229"/>
    <cellStyle name="SAPBEXexcCritical6 20 7" xfId="12230"/>
    <cellStyle name="SAPBEXexcCritical6 20 8" xfId="12231"/>
    <cellStyle name="SAPBEXexcCritical6 21" xfId="12232"/>
    <cellStyle name="SAPBEXexcCritical6 21 2" xfId="12233"/>
    <cellStyle name="SAPBEXexcCritical6 21 2 2" xfId="12234"/>
    <cellStyle name="SAPBEXexcCritical6 21 2 3" xfId="12235"/>
    <cellStyle name="SAPBEXexcCritical6 21 2 4" xfId="12236"/>
    <cellStyle name="SAPBEXexcCritical6 21 2 5" xfId="12237"/>
    <cellStyle name="SAPBEXexcCritical6 21 2 6" xfId="12238"/>
    <cellStyle name="SAPBEXexcCritical6 21 3" xfId="12239"/>
    <cellStyle name="SAPBEXexcCritical6 21 3 2" xfId="12240"/>
    <cellStyle name="SAPBEXexcCritical6 21 3 3" xfId="12241"/>
    <cellStyle name="SAPBEXexcCritical6 21 3 4" xfId="12242"/>
    <cellStyle name="SAPBEXexcCritical6 21 3 5" xfId="12243"/>
    <cellStyle name="SAPBEXexcCritical6 21 3 6" xfId="12244"/>
    <cellStyle name="SAPBEXexcCritical6 21 4" xfId="12245"/>
    <cellStyle name="SAPBEXexcCritical6 21 5" xfId="12246"/>
    <cellStyle name="SAPBEXexcCritical6 21 6" xfId="12247"/>
    <cellStyle name="SAPBEXexcCritical6 21 7" xfId="12248"/>
    <cellStyle name="SAPBEXexcCritical6 21 8" xfId="12249"/>
    <cellStyle name="SAPBEXexcCritical6 22" xfId="12250"/>
    <cellStyle name="SAPBEXexcCritical6 23" xfId="12251"/>
    <cellStyle name="SAPBEXexcCritical6 24" xfId="12252"/>
    <cellStyle name="SAPBEXexcCritical6 25" xfId="12253"/>
    <cellStyle name="SAPBEXexcCritical6 26" xfId="12254"/>
    <cellStyle name="SAPBEXexcCritical6 27" xfId="32941"/>
    <cellStyle name="SAPBEXexcCritical6 3" xfId="12255"/>
    <cellStyle name="SAPBEXexcCritical6 3 2" xfId="12256"/>
    <cellStyle name="SAPBEXexcCritical6 3 2 2" xfId="12257"/>
    <cellStyle name="SAPBEXexcCritical6 3 2 2 2" xfId="12258"/>
    <cellStyle name="SAPBEXexcCritical6 3 2 2 3" xfId="12259"/>
    <cellStyle name="SAPBEXexcCritical6 3 2 2 4" xfId="12260"/>
    <cellStyle name="SAPBEXexcCritical6 3 2 2 5" xfId="12261"/>
    <cellStyle name="SAPBEXexcCritical6 3 2 2 6" xfId="12262"/>
    <cellStyle name="SAPBEXexcCritical6 3 2 3" xfId="12263"/>
    <cellStyle name="SAPBEXexcCritical6 3 2 3 2" xfId="12264"/>
    <cellStyle name="SAPBEXexcCritical6 3 2 3 3" xfId="12265"/>
    <cellStyle name="SAPBEXexcCritical6 3 2 3 4" xfId="12266"/>
    <cellStyle name="SAPBEXexcCritical6 3 2 3 5" xfId="12267"/>
    <cellStyle name="SAPBEXexcCritical6 3 2 3 6" xfId="12268"/>
    <cellStyle name="SAPBEXexcCritical6 3 2 4" xfId="12269"/>
    <cellStyle name="SAPBEXexcCritical6 3 2 5" xfId="12270"/>
    <cellStyle name="SAPBEXexcCritical6 3 2 6" xfId="12271"/>
    <cellStyle name="SAPBEXexcCritical6 3 2 7" xfId="12272"/>
    <cellStyle name="SAPBEXexcCritical6 3 2 8" xfId="12273"/>
    <cellStyle name="SAPBEXexcCritical6 3 3" xfId="12274"/>
    <cellStyle name="SAPBEXexcCritical6 3 3 2" xfId="12275"/>
    <cellStyle name="SAPBEXexcCritical6 3 3 2 2" xfId="12276"/>
    <cellStyle name="SAPBEXexcCritical6 3 3 2 3" xfId="12277"/>
    <cellStyle name="SAPBEXexcCritical6 3 3 2 4" xfId="12278"/>
    <cellStyle name="SAPBEXexcCritical6 3 3 2 5" xfId="12279"/>
    <cellStyle name="SAPBEXexcCritical6 3 3 2 6" xfId="12280"/>
    <cellStyle name="SAPBEXexcCritical6 3 3 3" xfId="12281"/>
    <cellStyle name="SAPBEXexcCritical6 3 3 3 2" xfId="12282"/>
    <cellStyle name="SAPBEXexcCritical6 3 3 3 3" xfId="12283"/>
    <cellStyle name="SAPBEXexcCritical6 3 3 3 4" xfId="12284"/>
    <cellStyle name="SAPBEXexcCritical6 3 3 3 5" xfId="12285"/>
    <cellStyle name="SAPBEXexcCritical6 3 3 3 6" xfId="12286"/>
    <cellStyle name="SAPBEXexcCritical6 3 3 4" xfId="12287"/>
    <cellStyle name="SAPBEXexcCritical6 3 3 5" xfId="12288"/>
    <cellStyle name="SAPBEXexcCritical6 3 3 6" xfId="12289"/>
    <cellStyle name="SAPBEXexcCritical6 3 3 7" xfId="12290"/>
    <cellStyle name="SAPBEXexcCritical6 3 3 8" xfId="12291"/>
    <cellStyle name="SAPBEXexcCritical6 3 4" xfId="12292"/>
    <cellStyle name="SAPBEXexcCritical6 3 5" xfId="12293"/>
    <cellStyle name="SAPBEXexcCritical6 3 6" xfId="12294"/>
    <cellStyle name="SAPBEXexcCritical6 3 7" xfId="12295"/>
    <cellStyle name="SAPBEXexcCritical6 3 8" xfId="12296"/>
    <cellStyle name="SAPBEXexcCritical6 4" xfId="12297"/>
    <cellStyle name="SAPBEXexcCritical6 4 2" xfId="12298"/>
    <cellStyle name="SAPBEXexcCritical6 4 2 2" xfId="12299"/>
    <cellStyle name="SAPBEXexcCritical6 4 2 2 2" xfId="12300"/>
    <cellStyle name="SAPBEXexcCritical6 4 2 2 3" xfId="12301"/>
    <cellStyle name="SAPBEXexcCritical6 4 2 2 4" xfId="12302"/>
    <cellStyle name="SAPBEXexcCritical6 4 2 2 5" xfId="12303"/>
    <cellStyle name="SAPBEXexcCritical6 4 2 2 6" xfId="12304"/>
    <cellStyle name="SAPBEXexcCritical6 4 2 3" xfId="12305"/>
    <cellStyle name="SAPBEXexcCritical6 4 2 3 2" xfId="12306"/>
    <cellStyle name="SAPBEXexcCritical6 4 2 3 3" xfId="12307"/>
    <cellStyle name="SAPBEXexcCritical6 4 2 3 4" xfId="12308"/>
    <cellStyle name="SAPBEXexcCritical6 4 2 3 5" xfId="12309"/>
    <cellStyle name="SAPBEXexcCritical6 4 2 3 6" xfId="12310"/>
    <cellStyle name="SAPBEXexcCritical6 4 2 4" xfId="12311"/>
    <cellStyle name="SAPBEXexcCritical6 4 2 5" xfId="12312"/>
    <cellStyle name="SAPBEXexcCritical6 4 2 6" xfId="12313"/>
    <cellStyle name="SAPBEXexcCritical6 4 2 7" xfId="12314"/>
    <cellStyle name="SAPBEXexcCritical6 4 2 8" xfId="12315"/>
    <cellStyle name="SAPBEXexcCritical6 4 3" xfId="12316"/>
    <cellStyle name="SAPBEXexcCritical6 4 3 2" xfId="12317"/>
    <cellStyle name="SAPBEXexcCritical6 4 3 2 2" xfId="12318"/>
    <cellStyle name="SAPBEXexcCritical6 4 3 2 3" xfId="12319"/>
    <cellStyle name="SAPBEXexcCritical6 4 3 2 4" xfId="12320"/>
    <cellStyle name="SAPBEXexcCritical6 4 3 2 5" xfId="12321"/>
    <cellStyle name="SAPBEXexcCritical6 4 3 2 6" xfId="12322"/>
    <cellStyle name="SAPBEXexcCritical6 4 3 3" xfId="12323"/>
    <cellStyle name="SAPBEXexcCritical6 4 3 3 2" xfId="12324"/>
    <cellStyle name="SAPBEXexcCritical6 4 3 3 3" xfId="12325"/>
    <cellStyle name="SAPBEXexcCritical6 4 3 3 4" xfId="12326"/>
    <cellStyle name="SAPBEXexcCritical6 4 3 3 5" xfId="12327"/>
    <cellStyle name="SAPBEXexcCritical6 4 3 3 6" xfId="12328"/>
    <cellStyle name="SAPBEXexcCritical6 4 3 4" xfId="12329"/>
    <cellStyle name="SAPBEXexcCritical6 4 3 5" xfId="12330"/>
    <cellStyle name="SAPBEXexcCritical6 4 3 6" xfId="12331"/>
    <cellStyle name="SAPBEXexcCritical6 4 3 7" xfId="12332"/>
    <cellStyle name="SAPBEXexcCritical6 4 3 8" xfId="12333"/>
    <cellStyle name="SAPBEXexcCritical6 4 4" xfId="12334"/>
    <cellStyle name="SAPBEXexcCritical6 4 5" xfId="12335"/>
    <cellStyle name="SAPBEXexcCritical6 4 6" xfId="12336"/>
    <cellStyle name="SAPBEXexcCritical6 4 7" xfId="12337"/>
    <cellStyle name="SAPBEXexcCritical6 4 8" xfId="12338"/>
    <cellStyle name="SAPBEXexcCritical6 5" xfId="12339"/>
    <cellStyle name="SAPBEXexcCritical6 5 2" xfId="12340"/>
    <cellStyle name="SAPBEXexcCritical6 5 2 2" xfId="12341"/>
    <cellStyle name="SAPBEXexcCritical6 5 2 2 2" xfId="12342"/>
    <cellStyle name="SAPBEXexcCritical6 5 2 2 3" xfId="12343"/>
    <cellStyle name="SAPBEXexcCritical6 5 2 2 4" xfId="12344"/>
    <cellStyle name="SAPBEXexcCritical6 5 2 2 5" xfId="12345"/>
    <cellStyle name="SAPBEXexcCritical6 5 2 2 6" xfId="12346"/>
    <cellStyle name="SAPBEXexcCritical6 5 2 3" xfId="12347"/>
    <cellStyle name="SAPBEXexcCritical6 5 2 3 2" xfId="12348"/>
    <cellStyle name="SAPBEXexcCritical6 5 2 3 3" xfId="12349"/>
    <cellStyle name="SAPBEXexcCritical6 5 2 3 4" xfId="12350"/>
    <cellStyle name="SAPBEXexcCritical6 5 2 3 5" xfId="12351"/>
    <cellStyle name="SAPBEXexcCritical6 5 2 3 6" xfId="12352"/>
    <cellStyle name="SAPBEXexcCritical6 5 2 4" xfId="12353"/>
    <cellStyle name="SAPBEXexcCritical6 5 2 5" xfId="12354"/>
    <cellStyle name="SAPBEXexcCritical6 5 2 6" xfId="12355"/>
    <cellStyle name="SAPBEXexcCritical6 5 2 7" xfId="12356"/>
    <cellStyle name="SAPBEXexcCritical6 5 2 8" xfId="12357"/>
    <cellStyle name="SAPBEXexcCritical6 5 3" xfId="12358"/>
    <cellStyle name="SAPBEXexcCritical6 5 3 2" xfId="12359"/>
    <cellStyle name="SAPBEXexcCritical6 5 3 2 2" xfId="12360"/>
    <cellStyle name="SAPBEXexcCritical6 5 3 2 3" xfId="12361"/>
    <cellStyle name="SAPBEXexcCritical6 5 3 2 4" xfId="12362"/>
    <cellStyle name="SAPBEXexcCritical6 5 3 2 5" xfId="12363"/>
    <cellStyle name="SAPBEXexcCritical6 5 3 2 6" xfId="12364"/>
    <cellStyle name="SAPBEXexcCritical6 5 3 3" xfId="12365"/>
    <cellStyle name="SAPBEXexcCritical6 5 3 3 2" xfId="12366"/>
    <cellStyle name="SAPBEXexcCritical6 5 3 3 3" xfId="12367"/>
    <cellStyle name="SAPBEXexcCritical6 5 3 3 4" xfId="12368"/>
    <cellStyle name="SAPBEXexcCritical6 5 3 3 5" xfId="12369"/>
    <cellStyle name="SAPBEXexcCritical6 5 3 3 6" xfId="12370"/>
    <cellStyle name="SAPBEXexcCritical6 5 3 4" xfId="12371"/>
    <cellStyle name="SAPBEXexcCritical6 5 3 5" xfId="12372"/>
    <cellStyle name="SAPBEXexcCritical6 5 3 6" xfId="12373"/>
    <cellStyle name="SAPBEXexcCritical6 5 3 7" xfId="12374"/>
    <cellStyle name="SAPBEXexcCritical6 5 3 8" xfId="12375"/>
    <cellStyle name="SAPBEXexcCritical6 5 4" xfId="12376"/>
    <cellStyle name="SAPBEXexcCritical6 5 5" xfId="12377"/>
    <cellStyle name="SAPBEXexcCritical6 5 6" xfId="12378"/>
    <cellStyle name="SAPBEXexcCritical6 5 7" xfId="12379"/>
    <cellStyle name="SAPBEXexcCritical6 5 8" xfId="12380"/>
    <cellStyle name="SAPBEXexcCritical6 6" xfId="12381"/>
    <cellStyle name="SAPBEXexcCritical6 6 2" xfId="12382"/>
    <cellStyle name="SAPBEXexcCritical6 6 2 2" xfId="12383"/>
    <cellStyle name="SAPBEXexcCritical6 6 2 2 2" xfId="12384"/>
    <cellStyle name="SAPBEXexcCritical6 6 2 2 3" xfId="12385"/>
    <cellStyle name="SAPBEXexcCritical6 6 2 2 4" xfId="12386"/>
    <cellStyle name="SAPBEXexcCritical6 6 2 2 5" xfId="12387"/>
    <cellStyle name="SAPBEXexcCritical6 6 2 2 6" xfId="12388"/>
    <cellStyle name="SAPBEXexcCritical6 6 2 3" xfId="12389"/>
    <cellStyle name="SAPBEXexcCritical6 6 2 3 2" xfId="12390"/>
    <cellStyle name="SAPBEXexcCritical6 6 2 3 3" xfId="12391"/>
    <cellStyle name="SAPBEXexcCritical6 6 2 3 4" xfId="12392"/>
    <cellStyle name="SAPBEXexcCritical6 6 2 3 5" xfId="12393"/>
    <cellStyle name="SAPBEXexcCritical6 6 2 3 6" xfId="12394"/>
    <cellStyle name="SAPBEXexcCritical6 6 2 4" xfId="12395"/>
    <cellStyle name="SAPBEXexcCritical6 6 2 5" xfId="12396"/>
    <cellStyle name="SAPBEXexcCritical6 6 2 6" xfId="12397"/>
    <cellStyle name="SAPBEXexcCritical6 6 2 7" xfId="12398"/>
    <cellStyle name="SAPBEXexcCritical6 6 2 8" xfId="12399"/>
    <cellStyle name="SAPBEXexcCritical6 6 3" xfId="12400"/>
    <cellStyle name="SAPBEXexcCritical6 6 3 2" xfId="12401"/>
    <cellStyle name="SAPBEXexcCritical6 6 3 2 2" xfId="12402"/>
    <cellStyle name="SAPBEXexcCritical6 6 3 2 3" xfId="12403"/>
    <cellStyle name="SAPBEXexcCritical6 6 3 2 4" xfId="12404"/>
    <cellStyle name="SAPBEXexcCritical6 6 3 2 5" xfId="12405"/>
    <cellStyle name="SAPBEXexcCritical6 6 3 2 6" xfId="12406"/>
    <cellStyle name="SAPBEXexcCritical6 6 3 3" xfId="12407"/>
    <cellStyle name="SAPBEXexcCritical6 6 3 3 2" xfId="12408"/>
    <cellStyle name="SAPBEXexcCritical6 6 3 3 3" xfId="12409"/>
    <cellStyle name="SAPBEXexcCritical6 6 3 3 4" xfId="12410"/>
    <cellStyle name="SAPBEXexcCritical6 6 3 3 5" xfId="12411"/>
    <cellStyle name="SAPBEXexcCritical6 6 3 3 6" xfId="12412"/>
    <cellStyle name="SAPBEXexcCritical6 6 3 4" xfId="12413"/>
    <cellStyle name="SAPBEXexcCritical6 6 3 5" xfId="12414"/>
    <cellStyle name="SAPBEXexcCritical6 6 3 6" xfId="12415"/>
    <cellStyle name="SAPBEXexcCritical6 6 3 7" xfId="12416"/>
    <cellStyle name="SAPBEXexcCritical6 6 3 8" xfId="12417"/>
    <cellStyle name="SAPBEXexcCritical6 6 4" xfId="12418"/>
    <cellStyle name="SAPBEXexcCritical6 6 5" xfId="12419"/>
    <cellStyle name="SAPBEXexcCritical6 6 6" xfId="12420"/>
    <cellStyle name="SAPBEXexcCritical6 6 7" xfId="12421"/>
    <cellStyle name="SAPBEXexcCritical6 6 8" xfId="12422"/>
    <cellStyle name="SAPBEXexcCritical6 7" xfId="12423"/>
    <cellStyle name="SAPBEXexcCritical6 7 2" xfId="12424"/>
    <cellStyle name="SAPBEXexcCritical6 7 2 2" xfId="12425"/>
    <cellStyle name="SAPBEXexcCritical6 7 2 2 2" xfId="12426"/>
    <cellStyle name="SAPBEXexcCritical6 7 2 2 3" xfId="12427"/>
    <cellStyle name="SAPBEXexcCritical6 7 2 2 4" xfId="12428"/>
    <cellStyle name="SAPBEXexcCritical6 7 2 2 5" xfId="12429"/>
    <cellStyle name="SAPBEXexcCritical6 7 2 2 6" xfId="12430"/>
    <cellStyle name="SAPBEXexcCritical6 7 2 3" xfId="12431"/>
    <cellStyle name="SAPBEXexcCritical6 7 2 3 2" xfId="12432"/>
    <cellStyle name="SAPBEXexcCritical6 7 2 3 3" xfId="12433"/>
    <cellStyle name="SAPBEXexcCritical6 7 2 3 4" xfId="12434"/>
    <cellStyle name="SAPBEXexcCritical6 7 2 3 5" xfId="12435"/>
    <cellStyle name="SAPBEXexcCritical6 7 2 3 6" xfId="12436"/>
    <cellStyle name="SAPBEXexcCritical6 7 2 4" xfId="12437"/>
    <cellStyle name="SAPBEXexcCritical6 7 2 5" xfId="12438"/>
    <cellStyle name="SAPBEXexcCritical6 7 2 6" xfId="12439"/>
    <cellStyle name="SAPBEXexcCritical6 7 2 7" xfId="12440"/>
    <cellStyle name="SAPBEXexcCritical6 7 2 8" xfId="12441"/>
    <cellStyle name="SAPBEXexcCritical6 7 3" xfId="12442"/>
    <cellStyle name="SAPBEXexcCritical6 7 3 2" xfId="12443"/>
    <cellStyle name="SAPBEXexcCritical6 7 3 2 2" xfId="12444"/>
    <cellStyle name="SAPBEXexcCritical6 7 3 2 3" xfId="12445"/>
    <cellStyle name="SAPBEXexcCritical6 7 3 2 4" xfId="12446"/>
    <cellStyle name="SAPBEXexcCritical6 7 3 2 5" xfId="12447"/>
    <cellStyle name="SAPBEXexcCritical6 7 3 2 6" xfId="12448"/>
    <cellStyle name="SAPBEXexcCritical6 7 3 3" xfId="12449"/>
    <cellStyle name="SAPBEXexcCritical6 7 3 3 2" xfId="12450"/>
    <cellStyle name="SAPBEXexcCritical6 7 3 3 3" xfId="12451"/>
    <cellStyle name="SAPBEXexcCritical6 7 3 3 4" xfId="12452"/>
    <cellStyle name="SAPBEXexcCritical6 7 3 3 5" xfId="12453"/>
    <cellStyle name="SAPBEXexcCritical6 7 3 3 6" xfId="12454"/>
    <cellStyle name="SAPBEXexcCritical6 7 3 4" xfId="12455"/>
    <cellStyle name="SAPBEXexcCritical6 7 3 5" xfId="12456"/>
    <cellStyle name="SAPBEXexcCritical6 7 3 6" xfId="12457"/>
    <cellStyle name="SAPBEXexcCritical6 7 3 7" xfId="12458"/>
    <cellStyle name="SAPBEXexcCritical6 7 3 8" xfId="12459"/>
    <cellStyle name="SAPBEXexcCritical6 7 4" xfId="12460"/>
    <cellStyle name="SAPBEXexcCritical6 7 5" xfId="12461"/>
    <cellStyle name="SAPBEXexcCritical6 7 6" xfId="12462"/>
    <cellStyle name="SAPBEXexcCritical6 7 7" xfId="12463"/>
    <cellStyle name="SAPBEXexcCritical6 7 8" xfId="12464"/>
    <cellStyle name="SAPBEXexcCritical6 8" xfId="12465"/>
    <cellStyle name="SAPBEXexcCritical6 8 2" xfId="12466"/>
    <cellStyle name="SAPBEXexcCritical6 8 2 2" xfId="12467"/>
    <cellStyle name="SAPBEXexcCritical6 8 2 2 2" xfId="12468"/>
    <cellStyle name="SAPBEXexcCritical6 8 2 2 3" xfId="12469"/>
    <cellStyle name="SAPBEXexcCritical6 8 2 2 4" xfId="12470"/>
    <cellStyle name="SAPBEXexcCritical6 8 2 2 5" xfId="12471"/>
    <cellStyle name="SAPBEXexcCritical6 8 2 2 6" xfId="12472"/>
    <cellStyle name="SAPBEXexcCritical6 8 2 3" xfId="12473"/>
    <cellStyle name="SAPBEXexcCritical6 8 2 3 2" xfId="12474"/>
    <cellStyle name="SAPBEXexcCritical6 8 2 3 3" xfId="12475"/>
    <cellStyle name="SAPBEXexcCritical6 8 2 3 4" xfId="12476"/>
    <cellStyle name="SAPBEXexcCritical6 8 2 3 5" xfId="12477"/>
    <cellStyle name="SAPBEXexcCritical6 8 2 3 6" xfId="12478"/>
    <cellStyle name="SAPBEXexcCritical6 8 2 4" xfId="12479"/>
    <cellStyle name="SAPBEXexcCritical6 8 2 5" xfId="12480"/>
    <cellStyle name="SAPBEXexcCritical6 8 2 6" xfId="12481"/>
    <cellStyle name="SAPBEXexcCritical6 8 2 7" xfId="12482"/>
    <cellStyle name="SAPBEXexcCritical6 8 2 8" xfId="12483"/>
    <cellStyle name="SAPBEXexcCritical6 8 3" xfId="12484"/>
    <cellStyle name="SAPBEXexcCritical6 8 3 2" xfId="12485"/>
    <cellStyle name="SAPBEXexcCritical6 8 3 2 2" xfId="12486"/>
    <cellStyle name="SAPBEXexcCritical6 8 3 2 3" xfId="12487"/>
    <cellStyle name="SAPBEXexcCritical6 8 3 2 4" xfId="12488"/>
    <cellStyle name="SAPBEXexcCritical6 8 3 2 5" xfId="12489"/>
    <cellStyle name="SAPBEXexcCritical6 8 3 2 6" xfId="12490"/>
    <cellStyle name="SAPBEXexcCritical6 8 3 3" xfId="12491"/>
    <cellStyle name="SAPBEXexcCritical6 8 3 3 2" xfId="12492"/>
    <cellStyle name="SAPBEXexcCritical6 8 3 3 3" xfId="12493"/>
    <cellStyle name="SAPBEXexcCritical6 8 3 3 4" xfId="12494"/>
    <cellStyle name="SAPBEXexcCritical6 8 3 3 5" xfId="12495"/>
    <cellStyle name="SAPBEXexcCritical6 8 3 3 6" xfId="12496"/>
    <cellStyle name="SAPBEXexcCritical6 8 3 4" xfId="12497"/>
    <cellStyle name="SAPBEXexcCritical6 8 3 5" xfId="12498"/>
    <cellStyle name="SAPBEXexcCritical6 8 3 6" xfId="12499"/>
    <cellStyle name="SAPBEXexcCritical6 8 3 7" xfId="12500"/>
    <cellStyle name="SAPBEXexcCritical6 8 3 8" xfId="12501"/>
    <cellStyle name="SAPBEXexcCritical6 8 4" xfId="12502"/>
    <cellStyle name="SAPBEXexcCritical6 8 5" xfId="12503"/>
    <cellStyle name="SAPBEXexcCritical6 8 6" xfId="12504"/>
    <cellStyle name="SAPBEXexcCritical6 8 7" xfId="12505"/>
    <cellStyle name="SAPBEXexcCritical6 8 8" xfId="12506"/>
    <cellStyle name="SAPBEXexcCritical6 9" xfId="12507"/>
    <cellStyle name="SAPBEXexcCritical6 9 2" xfId="12508"/>
    <cellStyle name="SAPBEXexcCritical6 9 2 2" xfId="12509"/>
    <cellStyle name="SAPBEXexcCritical6 9 2 2 2" xfId="12510"/>
    <cellStyle name="SAPBEXexcCritical6 9 2 2 3" xfId="12511"/>
    <cellStyle name="SAPBEXexcCritical6 9 2 2 4" xfId="12512"/>
    <cellStyle name="SAPBEXexcCritical6 9 2 2 5" xfId="12513"/>
    <cellStyle name="SAPBEXexcCritical6 9 2 2 6" xfId="12514"/>
    <cellStyle name="SAPBEXexcCritical6 9 2 3" xfId="12515"/>
    <cellStyle name="SAPBEXexcCritical6 9 2 3 2" xfId="12516"/>
    <cellStyle name="SAPBEXexcCritical6 9 2 3 3" xfId="12517"/>
    <cellStyle name="SAPBEXexcCritical6 9 2 3 4" xfId="12518"/>
    <cellStyle name="SAPBEXexcCritical6 9 2 3 5" xfId="12519"/>
    <cellStyle name="SAPBEXexcCritical6 9 2 3 6" xfId="12520"/>
    <cellStyle name="SAPBEXexcCritical6 9 2 4" xfId="12521"/>
    <cellStyle name="SAPBEXexcCritical6 9 2 5" xfId="12522"/>
    <cellStyle name="SAPBEXexcCritical6 9 2 6" xfId="12523"/>
    <cellStyle name="SAPBEXexcCritical6 9 2 7" xfId="12524"/>
    <cellStyle name="SAPBEXexcCritical6 9 2 8" xfId="12525"/>
    <cellStyle name="SAPBEXexcCritical6 9 3" xfId="12526"/>
    <cellStyle name="SAPBEXexcCritical6 9 3 2" xfId="12527"/>
    <cellStyle name="SAPBEXexcCritical6 9 3 2 2" xfId="12528"/>
    <cellStyle name="SAPBEXexcCritical6 9 3 2 3" xfId="12529"/>
    <cellStyle name="SAPBEXexcCritical6 9 3 2 4" xfId="12530"/>
    <cellStyle name="SAPBEXexcCritical6 9 3 2 5" xfId="12531"/>
    <cellStyle name="SAPBEXexcCritical6 9 3 2 6" xfId="12532"/>
    <cellStyle name="SAPBEXexcCritical6 9 3 3" xfId="12533"/>
    <cellStyle name="SAPBEXexcCritical6 9 3 3 2" xfId="12534"/>
    <cellStyle name="SAPBEXexcCritical6 9 3 3 3" xfId="12535"/>
    <cellStyle name="SAPBEXexcCritical6 9 3 3 4" xfId="12536"/>
    <cellStyle name="SAPBEXexcCritical6 9 3 3 5" xfId="12537"/>
    <cellStyle name="SAPBEXexcCritical6 9 3 3 6" xfId="12538"/>
    <cellStyle name="SAPBEXexcCritical6 9 3 4" xfId="12539"/>
    <cellStyle name="SAPBEXexcCritical6 9 3 5" xfId="12540"/>
    <cellStyle name="SAPBEXexcCritical6 9 3 6" xfId="12541"/>
    <cellStyle name="SAPBEXexcCritical6 9 3 7" xfId="12542"/>
    <cellStyle name="SAPBEXexcCritical6 9 3 8" xfId="12543"/>
    <cellStyle name="SAPBEXexcCritical6 9 4" xfId="12544"/>
    <cellStyle name="SAPBEXexcCritical6 9 5" xfId="12545"/>
    <cellStyle name="SAPBEXexcCritical6 9 6" xfId="12546"/>
    <cellStyle name="SAPBEXexcCritical6 9 7" xfId="12547"/>
    <cellStyle name="SAPBEXexcCritical6 9 8" xfId="12548"/>
    <cellStyle name="SAPBEXexcGood" xfId="12549"/>
    <cellStyle name="SAPBEXexcGood1" xfId="22"/>
    <cellStyle name="SAPBEXexcGood1 10" xfId="12550"/>
    <cellStyle name="SAPBEXexcGood1 10 2" xfId="12551"/>
    <cellStyle name="SAPBEXexcGood1 10 2 2" xfId="12552"/>
    <cellStyle name="SAPBEXexcGood1 10 2 2 2" xfId="12553"/>
    <cellStyle name="SAPBEXexcGood1 10 2 2 3" xfId="12554"/>
    <cellStyle name="SAPBEXexcGood1 10 2 2 4" xfId="12555"/>
    <cellStyle name="SAPBEXexcGood1 10 2 2 5" xfId="12556"/>
    <cellStyle name="SAPBEXexcGood1 10 2 2 6" xfId="12557"/>
    <cellStyle name="SAPBEXexcGood1 10 2 3" xfId="12558"/>
    <cellStyle name="SAPBEXexcGood1 10 2 3 2" xfId="12559"/>
    <cellStyle name="SAPBEXexcGood1 10 2 3 3" xfId="12560"/>
    <cellStyle name="SAPBEXexcGood1 10 2 3 4" xfId="12561"/>
    <cellStyle name="SAPBEXexcGood1 10 2 3 5" xfId="12562"/>
    <cellStyle name="SAPBEXexcGood1 10 2 3 6" xfId="12563"/>
    <cellStyle name="SAPBEXexcGood1 10 2 4" xfId="12564"/>
    <cellStyle name="SAPBEXexcGood1 10 2 5" xfId="12565"/>
    <cellStyle name="SAPBEXexcGood1 10 2 6" xfId="12566"/>
    <cellStyle name="SAPBEXexcGood1 10 2 7" xfId="12567"/>
    <cellStyle name="SAPBEXexcGood1 10 2 8" xfId="12568"/>
    <cellStyle name="SAPBEXexcGood1 10 3" xfId="12569"/>
    <cellStyle name="SAPBEXexcGood1 10 3 2" xfId="12570"/>
    <cellStyle name="SAPBEXexcGood1 10 3 2 2" xfId="12571"/>
    <cellStyle name="SAPBEXexcGood1 10 3 2 3" xfId="12572"/>
    <cellStyle name="SAPBEXexcGood1 10 3 2 4" xfId="12573"/>
    <cellStyle name="SAPBEXexcGood1 10 3 2 5" xfId="12574"/>
    <cellStyle name="SAPBEXexcGood1 10 3 2 6" xfId="12575"/>
    <cellStyle name="SAPBEXexcGood1 10 3 3" xfId="12576"/>
    <cellStyle name="SAPBEXexcGood1 10 3 3 2" xfId="12577"/>
    <cellStyle name="SAPBEXexcGood1 10 3 3 3" xfId="12578"/>
    <cellStyle name="SAPBEXexcGood1 10 3 3 4" xfId="12579"/>
    <cellStyle name="SAPBEXexcGood1 10 3 3 5" xfId="12580"/>
    <cellStyle name="SAPBEXexcGood1 10 3 3 6" xfId="12581"/>
    <cellStyle name="SAPBEXexcGood1 10 3 4" xfId="12582"/>
    <cellStyle name="SAPBEXexcGood1 10 3 5" xfId="12583"/>
    <cellStyle name="SAPBEXexcGood1 10 3 6" xfId="12584"/>
    <cellStyle name="SAPBEXexcGood1 10 3 7" xfId="12585"/>
    <cellStyle name="SAPBEXexcGood1 10 3 8" xfId="12586"/>
    <cellStyle name="SAPBEXexcGood1 10 4" xfId="12587"/>
    <cellStyle name="SAPBEXexcGood1 10 5" xfId="12588"/>
    <cellStyle name="SAPBEXexcGood1 10 6" xfId="12589"/>
    <cellStyle name="SAPBEXexcGood1 10 7" xfId="12590"/>
    <cellStyle name="SAPBEXexcGood1 10 8" xfId="12591"/>
    <cellStyle name="SAPBEXexcGood1 11" xfId="12592"/>
    <cellStyle name="SAPBEXexcGood1 11 2" xfId="12593"/>
    <cellStyle name="SAPBEXexcGood1 11 2 2" xfId="12594"/>
    <cellStyle name="SAPBEXexcGood1 11 2 2 2" xfId="12595"/>
    <cellStyle name="SAPBEXexcGood1 11 2 2 3" xfId="12596"/>
    <cellStyle name="SAPBEXexcGood1 11 2 2 4" xfId="12597"/>
    <cellStyle name="SAPBEXexcGood1 11 2 2 5" xfId="12598"/>
    <cellStyle name="SAPBEXexcGood1 11 2 2 6" xfId="12599"/>
    <cellStyle name="SAPBEXexcGood1 11 2 3" xfId="12600"/>
    <cellStyle name="SAPBEXexcGood1 11 2 3 2" xfId="12601"/>
    <cellStyle name="SAPBEXexcGood1 11 2 3 3" xfId="12602"/>
    <cellStyle name="SAPBEXexcGood1 11 2 3 4" xfId="12603"/>
    <cellStyle name="SAPBEXexcGood1 11 2 3 5" xfId="12604"/>
    <cellStyle name="SAPBEXexcGood1 11 2 3 6" xfId="12605"/>
    <cellStyle name="SAPBEXexcGood1 11 2 4" xfId="12606"/>
    <cellStyle name="SAPBEXexcGood1 11 2 5" xfId="12607"/>
    <cellStyle name="SAPBEXexcGood1 11 2 6" xfId="12608"/>
    <cellStyle name="SAPBEXexcGood1 11 2 7" xfId="12609"/>
    <cellStyle name="SAPBEXexcGood1 11 2 8" xfId="12610"/>
    <cellStyle name="SAPBEXexcGood1 11 3" xfId="12611"/>
    <cellStyle name="SAPBEXexcGood1 11 3 2" xfId="12612"/>
    <cellStyle name="SAPBEXexcGood1 11 3 2 2" xfId="12613"/>
    <cellStyle name="SAPBEXexcGood1 11 3 2 3" xfId="12614"/>
    <cellStyle name="SAPBEXexcGood1 11 3 2 4" xfId="12615"/>
    <cellStyle name="SAPBEXexcGood1 11 3 2 5" xfId="12616"/>
    <cellStyle name="SAPBEXexcGood1 11 3 2 6" xfId="12617"/>
    <cellStyle name="SAPBEXexcGood1 11 3 3" xfId="12618"/>
    <cellStyle name="SAPBEXexcGood1 11 3 3 2" xfId="12619"/>
    <cellStyle name="SAPBEXexcGood1 11 3 3 3" xfId="12620"/>
    <cellStyle name="SAPBEXexcGood1 11 3 3 4" xfId="12621"/>
    <cellStyle name="SAPBEXexcGood1 11 3 3 5" xfId="12622"/>
    <cellStyle name="SAPBEXexcGood1 11 3 3 6" xfId="12623"/>
    <cellStyle name="SAPBEXexcGood1 11 3 4" xfId="12624"/>
    <cellStyle name="SAPBEXexcGood1 11 3 5" xfId="12625"/>
    <cellStyle name="SAPBEXexcGood1 11 3 6" xfId="12626"/>
    <cellStyle name="SAPBEXexcGood1 11 3 7" xfId="12627"/>
    <cellStyle name="SAPBEXexcGood1 11 3 8" xfId="12628"/>
    <cellStyle name="SAPBEXexcGood1 11 4" xfId="12629"/>
    <cellStyle name="SAPBEXexcGood1 11 5" xfId="12630"/>
    <cellStyle name="SAPBEXexcGood1 11 6" xfId="12631"/>
    <cellStyle name="SAPBEXexcGood1 11 7" xfId="12632"/>
    <cellStyle name="SAPBEXexcGood1 11 8" xfId="12633"/>
    <cellStyle name="SAPBEXexcGood1 12" xfId="12634"/>
    <cellStyle name="SAPBEXexcGood1 12 2" xfId="12635"/>
    <cellStyle name="SAPBEXexcGood1 12 2 2" xfId="12636"/>
    <cellStyle name="SAPBEXexcGood1 12 2 2 2" xfId="12637"/>
    <cellStyle name="SAPBEXexcGood1 12 2 2 3" xfId="12638"/>
    <cellStyle name="SAPBEXexcGood1 12 2 2 4" xfId="12639"/>
    <cellStyle name="SAPBEXexcGood1 12 2 2 5" xfId="12640"/>
    <cellStyle name="SAPBEXexcGood1 12 2 2 6" xfId="12641"/>
    <cellStyle name="SAPBEXexcGood1 12 2 3" xfId="12642"/>
    <cellStyle name="SAPBEXexcGood1 12 2 3 2" xfId="12643"/>
    <cellStyle name="SAPBEXexcGood1 12 2 3 3" xfId="12644"/>
    <cellStyle name="SAPBEXexcGood1 12 2 3 4" xfId="12645"/>
    <cellStyle name="SAPBEXexcGood1 12 2 3 5" xfId="12646"/>
    <cellStyle name="SAPBEXexcGood1 12 2 3 6" xfId="12647"/>
    <cellStyle name="SAPBEXexcGood1 12 2 4" xfId="12648"/>
    <cellStyle name="SAPBEXexcGood1 12 2 5" xfId="12649"/>
    <cellStyle name="SAPBEXexcGood1 12 2 6" xfId="12650"/>
    <cellStyle name="SAPBEXexcGood1 12 2 7" xfId="12651"/>
    <cellStyle name="SAPBEXexcGood1 12 2 8" xfId="12652"/>
    <cellStyle name="SAPBEXexcGood1 12 3" xfId="12653"/>
    <cellStyle name="SAPBEXexcGood1 12 3 2" xfId="12654"/>
    <cellStyle name="SAPBEXexcGood1 12 3 2 2" xfId="12655"/>
    <cellStyle name="SAPBEXexcGood1 12 3 2 3" xfId="12656"/>
    <cellStyle name="SAPBEXexcGood1 12 3 2 4" xfId="12657"/>
    <cellStyle name="SAPBEXexcGood1 12 3 2 5" xfId="12658"/>
    <cellStyle name="SAPBEXexcGood1 12 3 2 6" xfId="12659"/>
    <cellStyle name="SAPBEXexcGood1 12 3 3" xfId="12660"/>
    <cellStyle name="SAPBEXexcGood1 12 3 3 2" xfId="12661"/>
    <cellStyle name="SAPBEXexcGood1 12 3 3 3" xfId="12662"/>
    <cellStyle name="SAPBEXexcGood1 12 3 3 4" xfId="12663"/>
    <cellStyle name="SAPBEXexcGood1 12 3 3 5" xfId="12664"/>
    <cellStyle name="SAPBEXexcGood1 12 3 3 6" xfId="12665"/>
    <cellStyle name="SAPBEXexcGood1 12 3 4" xfId="12666"/>
    <cellStyle name="SAPBEXexcGood1 12 3 5" xfId="12667"/>
    <cellStyle name="SAPBEXexcGood1 12 3 6" xfId="12668"/>
    <cellStyle name="SAPBEXexcGood1 12 3 7" xfId="12669"/>
    <cellStyle name="SAPBEXexcGood1 12 3 8" xfId="12670"/>
    <cellStyle name="SAPBEXexcGood1 12 4" xfId="12671"/>
    <cellStyle name="SAPBEXexcGood1 12 5" xfId="12672"/>
    <cellStyle name="SAPBEXexcGood1 12 6" xfId="12673"/>
    <cellStyle name="SAPBEXexcGood1 12 7" xfId="12674"/>
    <cellStyle name="SAPBEXexcGood1 12 8" xfId="12675"/>
    <cellStyle name="SAPBEXexcGood1 13" xfId="12676"/>
    <cellStyle name="SAPBEXexcGood1 13 2" xfId="12677"/>
    <cellStyle name="SAPBEXexcGood1 13 2 2" xfId="12678"/>
    <cellStyle name="SAPBEXexcGood1 13 2 2 2" xfId="12679"/>
    <cellStyle name="SAPBEXexcGood1 13 2 2 3" xfId="12680"/>
    <cellStyle name="SAPBEXexcGood1 13 2 2 4" xfId="12681"/>
    <cellStyle name="SAPBEXexcGood1 13 2 2 5" xfId="12682"/>
    <cellStyle name="SAPBEXexcGood1 13 2 2 6" xfId="12683"/>
    <cellStyle name="SAPBEXexcGood1 13 2 3" xfId="12684"/>
    <cellStyle name="SAPBEXexcGood1 13 2 3 2" xfId="12685"/>
    <cellStyle name="SAPBEXexcGood1 13 2 3 3" xfId="12686"/>
    <cellStyle name="SAPBEXexcGood1 13 2 3 4" xfId="12687"/>
    <cellStyle name="SAPBEXexcGood1 13 2 3 5" xfId="12688"/>
    <cellStyle name="SAPBEXexcGood1 13 2 3 6" xfId="12689"/>
    <cellStyle name="SAPBEXexcGood1 13 2 4" xfId="12690"/>
    <cellStyle name="SAPBEXexcGood1 13 2 5" xfId="12691"/>
    <cellStyle name="SAPBEXexcGood1 13 2 6" xfId="12692"/>
    <cellStyle name="SAPBEXexcGood1 13 2 7" xfId="12693"/>
    <cellStyle name="SAPBEXexcGood1 13 2 8" xfId="12694"/>
    <cellStyle name="SAPBEXexcGood1 13 3" xfId="12695"/>
    <cellStyle name="SAPBEXexcGood1 13 3 2" xfId="12696"/>
    <cellStyle name="SAPBEXexcGood1 13 3 2 2" xfId="12697"/>
    <cellStyle name="SAPBEXexcGood1 13 3 2 3" xfId="12698"/>
    <cellStyle name="SAPBEXexcGood1 13 3 2 4" xfId="12699"/>
    <cellStyle name="SAPBEXexcGood1 13 3 2 5" xfId="12700"/>
    <cellStyle name="SAPBEXexcGood1 13 3 2 6" xfId="12701"/>
    <cellStyle name="SAPBEXexcGood1 13 3 3" xfId="12702"/>
    <cellStyle name="SAPBEXexcGood1 13 3 3 2" xfId="12703"/>
    <cellStyle name="SAPBEXexcGood1 13 3 3 3" xfId="12704"/>
    <cellStyle name="SAPBEXexcGood1 13 3 3 4" xfId="12705"/>
    <cellStyle name="SAPBEXexcGood1 13 3 3 5" xfId="12706"/>
    <cellStyle name="SAPBEXexcGood1 13 3 3 6" xfId="12707"/>
    <cellStyle name="SAPBEXexcGood1 13 3 4" xfId="12708"/>
    <cellStyle name="SAPBEXexcGood1 13 3 5" xfId="12709"/>
    <cellStyle name="SAPBEXexcGood1 13 3 6" xfId="12710"/>
    <cellStyle name="SAPBEXexcGood1 13 3 7" xfId="12711"/>
    <cellStyle name="SAPBEXexcGood1 13 3 8" xfId="12712"/>
    <cellStyle name="SAPBEXexcGood1 13 4" xfId="12713"/>
    <cellStyle name="SAPBEXexcGood1 13 5" xfId="12714"/>
    <cellStyle name="SAPBEXexcGood1 13 6" xfId="12715"/>
    <cellStyle name="SAPBEXexcGood1 13 7" xfId="12716"/>
    <cellStyle name="SAPBEXexcGood1 13 8" xfId="12717"/>
    <cellStyle name="SAPBEXexcGood1 14" xfId="12718"/>
    <cellStyle name="SAPBEXexcGood1 14 2" xfId="12719"/>
    <cellStyle name="SAPBEXexcGood1 14 2 2" xfId="12720"/>
    <cellStyle name="SAPBEXexcGood1 14 2 2 2" xfId="12721"/>
    <cellStyle name="SAPBEXexcGood1 14 2 2 3" xfId="12722"/>
    <cellStyle name="SAPBEXexcGood1 14 2 2 4" xfId="12723"/>
    <cellStyle name="SAPBEXexcGood1 14 2 2 5" xfId="12724"/>
    <cellStyle name="SAPBEXexcGood1 14 2 2 6" xfId="12725"/>
    <cellStyle name="SAPBEXexcGood1 14 2 3" xfId="12726"/>
    <cellStyle name="SAPBEXexcGood1 14 2 3 2" xfId="12727"/>
    <cellStyle name="SAPBEXexcGood1 14 2 3 3" xfId="12728"/>
    <cellStyle name="SAPBEXexcGood1 14 2 3 4" xfId="12729"/>
    <cellStyle name="SAPBEXexcGood1 14 2 3 5" xfId="12730"/>
    <cellStyle name="SAPBEXexcGood1 14 2 3 6" xfId="12731"/>
    <cellStyle name="SAPBEXexcGood1 14 2 4" xfId="12732"/>
    <cellStyle name="SAPBEXexcGood1 14 2 5" xfId="12733"/>
    <cellStyle name="SAPBEXexcGood1 14 2 6" xfId="12734"/>
    <cellStyle name="SAPBEXexcGood1 14 2 7" xfId="12735"/>
    <cellStyle name="SAPBEXexcGood1 14 2 8" xfId="12736"/>
    <cellStyle name="SAPBEXexcGood1 14 3" xfId="12737"/>
    <cellStyle name="SAPBEXexcGood1 14 3 2" xfId="12738"/>
    <cellStyle name="SAPBEXexcGood1 14 3 2 2" xfId="12739"/>
    <cellStyle name="SAPBEXexcGood1 14 3 2 3" xfId="12740"/>
    <cellStyle name="SAPBEXexcGood1 14 3 2 4" xfId="12741"/>
    <cellStyle name="SAPBEXexcGood1 14 3 2 5" xfId="12742"/>
    <cellStyle name="SAPBEXexcGood1 14 3 2 6" xfId="12743"/>
    <cellStyle name="SAPBEXexcGood1 14 3 3" xfId="12744"/>
    <cellStyle name="SAPBEXexcGood1 14 3 3 2" xfId="12745"/>
    <cellStyle name="SAPBEXexcGood1 14 3 3 3" xfId="12746"/>
    <cellStyle name="SAPBEXexcGood1 14 3 3 4" xfId="12747"/>
    <cellStyle name="SAPBEXexcGood1 14 3 3 5" xfId="12748"/>
    <cellStyle name="SAPBEXexcGood1 14 3 3 6" xfId="12749"/>
    <cellStyle name="SAPBEXexcGood1 14 3 4" xfId="12750"/>
    <cellStyle name="SAPBEXexcGood1 14 3 5" xfId="12751"/>
    <cellStyle name="SAPBEXexcGood1 14 3 6" xfId="12752"/>
    <cellStyle name="SAPBEXexcGood1 14 3 7" xfId="12753"/>
    <cellStyle name="SAPBEXexcGood1 14 3 8" xfId="12754"/>
    <cellStyle name="SAPBEXexcGood1 14 4" xfId="12755"/>
    <cellStyle name="SAPBEXexcGood1 14 5" xfId="12756"/>
    <cellStyle name="SAPBEXexcGood1 14 6" xfId="12757"/>
    <cellStyle name="SAPBEXexcGood1 14 7" xfId="12758"/>
    <cellStyle name="SAPBEXexcGood1 14 8" xfId="12759"/>
    <cellStyle name="SAPBEXexcGood1 15" xfId="12760"/>
    <cellStyle name="SAPBEXexcGood1 15 2" xfId="12761"/>
    <cellStyle name="SAPBEXexcGood1 15 2 2" xfId="12762"/>
    <cellStyle name="SAPBEXexcGood1 15 2 2 2" xfId="12763"/>
    <cellStyle name="SAPBEXexcGood1 15 2 2 3" xfId="12764"/>
    <cellStyle name="SAPBEXexcGood1 15 2 2 4" xfId="12765"/>
    <cellStyle name="SAPBEXexcGood1 15 2 2 5" xfId="12766"/>
    <cellStyle name="SAPBEXexcGood1 15 2 2 6" xfId="12767"/>
    <cellStyle name="SAPBEXexcGood1 15 2 3" xfId="12768"/>
    <cellStyle name="SAPBEXexcGood1 15 2 3 2" xfId="12769"/>
    <cellStyle name="SAPBEXexcGood1 15 2 3 3" xfId="12770"/>
    <cellStyle name="SAPBEXexcGood1 15 2 3 4" xfId="12771"/>
    <cellStyle name="SAPBEXexcGood1 15 2 3 5" xfId="12772"/>
    <cellStyle name="SAPBEXexcGood1 15 2 3 6" xfId="12773"/>
    <cellStyle name="SAPBEXexcGood1 15 2 4" xfId="12774"/>
    <cellStyle name="SAPBEXexcGood1 15 2 5" xfId="12775"/>
    <cellStyle name="SAPBEXexcGood1 15 2 6" xfId="12776"/>
    <cellStyle name="SAPBEXexcGood1 15 2 7" xfId="12777"/>
    <cellStyle name="SAPBEXexcGood1 15 2 8" xfId="12778"/>
    <cellStyle name="SAPBEXexcGood1 15 3" xfId="12779"/>
    <cellStyle name="SAPBEXexcGood1 15 3 2" xfId="12780"/>
    <cellStyle name="SAPBEXexcGood1 15 3 2 2" xfId="12781"/>
    <cellStyle name="SAPBEXexcGood1 15 3 2 3" xfId="12782"/>
    <cellStyle name="SAPBEXexcGood1 15 3 2 4" xfId="12783"/>
    <cellStyle name="SAPBEXexcGood1 15 3 2 5" xfId="12784"/>
    <cellStyle name="SAPBEXexcGood1 15 3 2 6" xfId="12785"/>
    <cellStyle name="SAPBEXexcGood1 15 3 3" xfId="12786"/>
    <cellStyle name="SAPBEXexcGood1 15 3 3 2" xfId="12787"/>
    <cellStyle name="SAPBEXexcGood1 15 3 3 3" xfId="12788"/>
    <cellStyle name="SAPBEXexcGood1 15 3 3 4" xfId="12789"/>
    <cellStyle name="SAPBEXexcGood1 15 3 3 5" xfId="12790"/>
    <cellStyle name="SAPBEXexcGood1 15 3 3 6" xfId="12791"/>
    <cellStyle name="SAPBEXexcGood1 15 3 4" xfId="12792"/>
    <cellStyle name="SAPBEXexcGood1 15 3 5" xfId="12793"/>
    <cellStyle name="SAPBEXexcGood1 15 3 6" xfId="12794"/>
    <cellStyle name="SAPBEXexcGood1 15 3 7" xfId="12795"/>
    <cellStyle name="SAPBEXexcGood1 15 3 8" xfId="12796"/>
    <cellStyle name="SAPBEXexcGood1 15 4" xfId="12797"/>
    <cellStyle name="SAPBEXexcGood1 15 5" xfId="12798"/>
    <cellStyle name="SAPBEXexcGood1 15 6" xfId="12799"/>
    <cellStyle name="SAPBEXexcGood1 15 7" xfId="12800"/>
    <cellStyle name="SAPBEXexcGood1 15 8" xfId="12801"/>
    <cellStyle name="SAPBEXexcGood1 16" xfId="12802"/>
    <cellStyle name="SAPBEXexcGood1 16 2" xfId="12803"/>
    <cellStyle name="SAPBEXexcGood1 16 2 2" xfId="12804"/>
    <cellStyle name="SAPBEXexcGood1 16 2 2 2" xfId="12805"/>
    <cellStyle name="SAPBEXexcGood1 16 2 2 3" xfId="12806"/>
    <cellStyle name="SAPBEXexcGood1 16 2 2 4" xfId="12807"/>
    <cellStyle name="SAPBEXexcGood1 16 2 2 5" xfId="12808"/>
    <cellStyle name="SAPBEXexcGood1 16 2 2 6" xfId="12809"/>
    <cellStyle name="SAPBEXexcGood1 16 2 3" xfId="12810"/>
    <cellStyle name="SAPBEXexcGood1 16 2 3 2" xfId="12811"/>
    <cellStyle name="SAPBEXexcGood1 16 2 3 3" xfId="12812"/>
    <cellStyle name="SAPBEXexcGood1 16 2 3 4" xfId="12813"/>
    <cellStyle name="SAPBEXexcGood1 16 2 3 5" xfId="12814"/>
    <cellStyle name="SAPBEXexcGood1 16 2 3 6" xfId="12815"/>
    <cellStyle name="SAPBEXexcGood1 16 2 4" xfId="12816"/>
    <cellStyle name="SAPBEXexcGood1 16 2 5" xfId="12817"/>
    <cellStyle name="SAPBEXexcGood1 16 2 6" xfId="12818"/>
    <cellStyle name="SAPBEXexcGood1 16 2 7" xfId="12819"/>
    <cellStyle name="SAPBEXexcGood1 16 2 8" xfId="12820"/>
    <cellStyle name="SAPBEXexcGood1 16 3" xfId="12821"/>
    <cellStyle name="SAPBEXexcGood1 16 3 2" xfId="12822"/>
    <cellStyle name="SAPBEXexcGood1 16 3 2 2" xfId="12823"/>
    <cellStyle name="SAPBEXexcGood1 16 3 2 3" xfId="12824"/>
    <cellStyle name="SAPBEXexcGood1 16 3 2 4" xfId="12825"/>
    <cellStyle name="SAPBEXexcGood1 16 3 2 5" xfId="12826"/>
    <cellStyle name="SAPBEXexcGood1 16 3 2 6" xfId="12827"/>
    <cellStyle name="SAPBEXexcGood1 16 3 3" xfId="12828"/>
    <cellStyle name="SAPBEXexcGood1 16 3 3 2" xfId="12829"/>
    <cellStyle name="SAPBEXexcGood1 16 3 3 3" xfId="12830"/>
    <cellStyle name="SAPBEXexcGood1 16 3 3 4" xfId="12831"/>
    <cellStyle name="SAPBEXexcGood1 16 3 3 5" xfId="12832"/>
    <cellStyle name="SAPBEXexcGood1 16 3 3 6" xfId="12833"/>
    <cellStyle name="SAPBEXexcGood1 16 3 4" xfId="12834"/>
    <cellStyle name="SAPBEXexcGood1 16 3 5" xfId="12835"/>
    <cellStyle name="SAPBEXexcGood1 16 3 6" xfId="12836"/>
    <cellStyle name="SAPBEXexcGood1 16 3 7" xfId="12837"/>
    <cellStyle name="SAPBEXexcGood1 16 3 8" xfId="12838"/>
    <cellStyle name="SAPBEXexcGood1 16 4" xfId="12839"/>
    <cellStyle name="SAPBEXexcGood1 16 5" xfId="12840"/>
    <cellStyle name="SAPBEXexcGood1 16 6" xfId="12841"/>
    <cellStyle name="SAPBEXexcGood1 16 7" xfId="12842"/>
    <cellStyle name="SAPBEXexcGood1 16 8" xfId="12843"/>
    <cellStyle name="SAPBEXexcGood1 17" xfId="12844"/>
    <cellStyle name="SAPBEXexcGood1 17 2" xfId="12845"/>
    <cellStyle name="SAPBEXexcGood1 17 2 2" xfId="12846"/>
    <cellStyle name="SAPBEXexcGood1 17 2 2 2" xfId="12847"/>
    <cellStyle name="SAPBEXexcGood1 17 2 2 3" xfId="12848"/>
    <cellStyle name="SAPBEXexcGood1 17 2 2 4" xfId="12849"/>
    <cellStyle name="SAPBEXexcGood1 17 2 2 5" xfId="12850"/>
    <cellStyle name="SAPBEXexcGood1 17 2 2 6" xfId="12851"/>
    <cellStyle name="SAPBEXexcGood1 17 2 3" xfId="12852"/>
    <cellStyle name="SAPBEXexcGood1 17 2 3 2" xfId="12853"/>
    <cellStyle name="SAPBEXexcGood1 17 2 3 3" xfId="12854"/>
    <cellStyle name="SAPBEXexcGood1 17 2 3 4" xfId="12855"/>
    <cellStyle name="SAPBEXexcGood1 17 2 3 5" xfId="12856"/>
    <cellStyle name="SAPBEXexcGood1 17 2 3 6" xfId="12857"/>
    <cellStyle name="SAPBEXexcGood1 17 2 4" xfId="12858"/>
    <cellStyle name="SAPBEXexcGood1 17 2 5" xfId="12859"/>
    <cellStyle name="SAPBEXexcGood1 17 2 6" xfId="12860"/>
    <cellStyle name="SAPBEXexcGood1 17 2 7" xfId="12861"/>
    <cellStyle name="SAPBEXexcGood1 17 2 8" xfId="12862"/>
    <cellStyle name="SAPBEXexcGood1 17 3" xfId="12863"/>
    <cellStyle name="SAPBEXexcGood1 17 3 2" xfId="12864"/>
    <cellStyle name="SAPBEXexcGood1 17 3 2 2" xfId="12865"/>
    <cellStyle name="SAPBEXexcGood1 17 3 2 3" xfId="12866"/>
    <cellStyle name="SAPBEXexcGood1 17 3 2 4" xfId="12867"/>
    <cellStyle name="SAPBEXexcGood1 17 3 2 5" xfId="12868"/>
    <cellStyle name="SAPBEXexcGood1 17 3 2 6" xfId="12869"/>
    <cellStyle name="SAPBEXexcGood1 17 3 3" xfId="12870"/>
    <cellStyle name="SAPBEXexcGood1 17 3 3 2" xfId="12871"/>
    <cellStyle name="SAPBEXexcGood1 17 3 3 3" xfId="12872"/>
    <cellStyle name="SAPBEXexcGood1 17 3 3 4" xfId="12873"/>
    <cellStyle name="SAPBEXexcGood1 17 3 3 5" xfId="12874"/>
    <cellStyle name="SAPBEXexcGood1 17 3 3 6" xfId="12875"/>
    <cellStyle name="SAPBEXexcGood1 17 3 4" xfId="12876"/>
    <cellStyle name="SAPBEXexcGood1 17 3 5" xfId="12877"/>
    <cellStyle name="SAPBEXexcGood1 17 3 6" xfId="12878"/>
    <cellStyle name="SAPBEXexcGood1 17 3 7" xfId="12879"/>
    <cellStyle name="SAPBEXexcGood1 17 3 8" xfId="12880"/>
    <cellStyle name="SAPBEXexcGood1 17 4" xfId="12881"/>
    <cellStyle name="SAPBEXexcGood1 17 5" xfId="12882"/>
    <cellStyle name="SAPBEXexcGood1 17 6" xfId="12883"/>
    <cellStyle name="SAPBEXexcGood1 17 7" xfId="12884"/>
    <cellStyle name="SAPBEXexcGood1 17 8" xfId="12885"/>
    <cellStyle name="SAPBEXexcGood1 18" xfId="12886"/>
    <cellStyle name="SAPBEXexcGood1 18 2" xfId="12887"/>
    <cellStyle name="SAPBEXexcGood1 18 2 2" xfId="12888"/>
    <cellStyle name="SAPBEXexcGood1 18 2 2 2" xfId="12889"/>
    <cellStyle name="SAPBEXexcGood1 18 2 2 3" xfId="12890"/>
    <cellStyle name="SAPBEXexcGood1 18 2 2 4" xfId="12891"/>
    <cellStyle name="SAPBEXexcGood1 18 2 2 5" xfId="12892"/>
    <cellStyle name="SAPBEXexcGood1 18 2 2 6" xfId="12893"/>
    <cellStyle name="SAPBEXexcGood1 18 2 3" xfId="12894"/>
    <cellStyle name="SAPBEXexcGood1 18 2 3 2" xfId="12895"/>
    <cellStyle name="SAPBEXexcGood1 18 2 3 3" xfId="12896"/>
    <cellStyle name="SAPBEXexcGood1 18 2 3 4" xfId="12897"/>
    <cellStyle name="SAPBEXexcGood1 18 2 3 5" xfId="12898"/>
    <cellStyle name="SAPBEXexcGood1 18 2 3 6" xfId="12899"/>
    <cellStyle name="SAPBEXexcGood1 18 2 4" xfId="12900"/>
    <cellStyle name="SAPBEXexcGood1 18 2 5" xfId="12901"/>
    <cellStyle name="SAPBEXexcGood1 18 2 6" xfId="12902"/>
    <cellStyle name="SAPBEXexcGood1 18 2 7" xfId="12903"/>
    <cellStyle name="SAPBEXexcGood1 18 2 8" xfId="12904"/>
    <cellStyle name="SAPBEXexcGood1 18 3" xfId="12905"/>
    <cellStyle name="SAPBEXexcGood1 18 3 2" xfId="12906"/>
    <cellStyle name="SAPBEXexcGood1 18 3 2 2" xfId="12907"/>
    <cellStyle name="SAPBEXexcGood1 18 3 2 3" xfId="12908"/>
    <cellStyle name="SAPBEXexcGood1 18 3 2 4" xfId="12909"/>
    <cellStyle name="SAPBEXexcGood1 18 3 2 5" xfId="12910"/>
    <cellStyle name="SAPBEXexcGood1 18 3 2 6" xfId="12911"/>
    <cellStyle name="SAPBEXexcGood1 18 3 3" xfId="12912"/>
    <cellStyle name="SAPBEXexcGood1 18 3 3 2" xfId="12913"/>
    <cellStyle name="SAPBEXexcGood1 18 3 3 3" xfId="12914"/>
    <cellStyle name="SAPBEXexcGood1 18 3 3 4" xfId="12915"/>
    <cellStyle name="SAPBEXexcGood1 18 3 3 5" xfId="12916"/>
    <cellStyle name="SAPBEXexcGood1 18 3 3 6" xfId="12917"/>
    <cellStyle name="SAPBEXexcGood1 18 3 4" xfId="12918"/>
    <cellStyle name="SAPBEXexcGood1 18 3 5" xfId="12919"/>
    <cellStyle name="SAPBEXexcGood1 18 3 6" xfId="12920"/>
    <cellStyle name="SAPBEXexcGood1 18 3 7" xfId="12921"/>
    <cellStyle name="SAPBEXexcGood1 18 3 8" xfId="12922"/>
    <cellStyle name="SAPBEXexcGood1 18 4" xfId="12923"/>
    <cellStyle name="SAPBEXexcGood1 18 5" xfId="12924"/>
    <cellStyle name="SAPBEXexcGood1 18 6" xfId="12925"/>
    <cellStyle name="SAPBEXexcGood1 18 7" xfId="12926"/>
    <cellStyle name="SAPBEXexcGood1 18 8" xfId="12927"/>
    <cellStyle name="SAPBEXexcGood1 19" xfId="12928"/>
    <cellStyle name="SAPBEXexcGood1 19 2" xfId="12929"/>
    <cellStyle name="SAPBEXexcGood1 19 2 2" xfId="12930"/>
    <cellStyle name="SAPBEXexcGood1 19 2 2 2" xfId="12931"/>
    <cellStyle name="SAPBEXexcGood1 19 2 2 3" xfId="12932"/>
    <cellStyle name="SAPBEXexcGood1 19 2 2 4" xfId="12933"/>
    <cellStyle name="SAPBEXexcGood1 19 2 2 5" xfId="12934"/>
    <cellStyle name="SAPBEXexcGood1 19 2 2 6" xfId="12935"/>
    <cellStyle name="SAPBEXexcGood1 19 2 3" xfId="12936"/>
    <cellStyle name="SAPBEXexcGood1 19 2 3 2" xfId="12937"/>
    <cellStyle name="SAPBEXexcGood1 19 2 3 3" xfId="12938"/>
    <cellStyle name="SAPBEXexcGood1 19 2 3 4" xfId="12939"/>
    <cellStyle name="SAPBEXexcGood1 19 2 3 5" xfId="12940"/>
    <cellStyle name="SAPBEXexcGood1 19 2 3 6" xfId="12941"/>
    <cellStyle name="SAPBEXexcGood1 19 2 4" xfId="12942"/>
    <cellStyle name="SAPBEXexcGood1 19 2 5" xfId="12943"/>
    <cellStyle name="SAPBEXexcGood1 19 2 6" xfId="12944"/>
    <cellStyle name="SAPBEXexcGood1 19 2 7" xfId="12945"/>
    <cellStyle name="SAPBEXexcGood1 19 2 8" xfId="12946"/>
    <cellStyle name="SAPBEXexcGood1 19 3" xfId="12947"/>
    <cellStyle name="SAPBEXexcGood1 19 3 2" xfId="12948"/>
    <cellStyle name="SAPBEXexcGood1 19 3 2 2" xfId="12949"/>
    <cellStyle name="SAPBEXexcGood1 19 3 2 3" xfId="12950"/>
    <cellStyle name="SAPBEXexcGood1 19 3 2 4" xfId="12951"/>
    <cellStyle name="SAPBEXexcGood1 19 3 2 5" xfId="12952"/>
    <cellStyle name="SAPBEXexcGood1 19 3 2 6" xfId="12953"/>
    <cellStyle name="SAPBEXexcGood1 19 3 3" xfId="12954"/>
    <cellStyle name="SAPBEXexcGood1 19 3 3 2" xfId="12955"/>
    <cellStyle name="SAPBEXexcGood1 19 3 3 3" xfId="12956"/>
    <cellStyle name="SAPBEXexcGood1 19 3 3 4" xfId="12957"/>
    <cellStyle name="SAPBEXexcGood1 19 3 3 5" xfId="12958"/>
    <cellStyle name="SAPBEXexcGood1 19 3 3 6" xfId="12959"/>
    <cellStyle name="SAPBEXexcGood1 19 3 4" xfId="12960"/>
    <cellStyle name="SAPBEXexcGood1 19 3 5" xfId="12961"/>
    <cellStyle name="SAPBEXexcGood1 19 3 6" xfId="12962"/>
    <cellStyle name="SAPBEXexcGood1 19 3 7" xfId="12963"/>
    <cellStyle name="SAPBEXexcGood1 19 3 8" xfId="12964"/>
    <cellStyle name="SAPBEXexcGood1 19 4" xfId="12965"/>
    <cellStyle name="SAPBEXexcGood1 19 5" xfId="12966"/>
    <cellStyle name="SAPBEXexcGood1 19 6" xfId="12967"/>
    <cellStyle name="SAPBEXexcGood1 19 7" xfId="12968"/>
    <cellStyle name="SAPBEXexcGood1 19 8" xfId="12969"/>
    <cellStyle name="SAPBEXexcGood1 2" xfId="12970"/>
    <cellStyle name="SAPBEXexcGood1 2 2" xfId="12971"/>
    <cellStyle name="SAPBEXexcGood1 2 2 2" xfId="12972"/>
    <cellStyle name="SAPBEXexcGood1 2 2 2 2" xfId="12973"/>
    <cellStyle name="SAPBEXexcGood1 2 2 2 3" xfId="12974"/>
    <cellStyle name="SAPBEXexcGood1 2 2 2 4" xfId="12975"/>
    <cellStyle name="SAPBEXexcGood1 2 2 2 5" xfId="12976"/>
    <cellStyle name="SAPBEXexcGood1 2 2 2 6" xfId="12977"/>
    <cellStyle name="SAPBEXexcGood1 2 2 3" xfId="12978"/>
    <cellStyle name="SAPBEXexcGood1 2 2 3 2" xfId="12979"/>
    <cellStyle name="SAPBEXexcGood1 2 2 3 3" xfId="12980"/>
    <cellStyle name="SAPBEXexcGood1 2 2 3 4" xfId="12981"/>
    <cellStyle name="SAPBEXexcGood1 2 2 3 5" xfId="12982"/>
    <cellStyle name="SAPBEXexcGood1 2 2 3 6" xfId="12983"/>
    <cellStyle name="SAPBEXexcGood1 2 2 4" xfId="12984"/>
    <cellStyle name="SAPBEXexcGood1 2 2 5" xfId="12985"/>
    <cellStyle name="SAPBEXexcGood1 2 2 6" xfId="12986"/>
    <cellStyle name="SAPBEXexcGood1 2 2 7" xfId="12987"/>
    <cellStyle name="SAPBEXexcGood1 2 2 8" xfId="12988"/>
    <cellStyle name="SAPBEXexcGood1 2 3" xfId="12989"/>
    <cellStyle name="SAPBEXexcGood1 2 3 2" xfId="12990"/>
    <cellStyle name="SAPBEXexcGood1 2 3 2 2" xfId="12991"/>
    <cellStyle name="SAPBEXexcGood1 2 3 2 3" xfId="12992"/>
    <cellStyle name="SAPBEXexcGood1 2 3 2 4" xfId="12993"/>
    <cellStyle name="SAPBEXexcGood1 2 3 2 5" xfId="12994"/>
    <cellStyle name="SAPBEXexcGood1 2 3 2 6" xfId="12995"/>
    <cellStyle name="SAPBEXexcGood1 2 3 3" xfId="12996"/>
    <cellStyle name="SAPBEXexcGood1 2 3 3 2" xfId="12997"/>
    <cellStyle name="SAPBEXexcGood1 2 3 3 3" xfId="12998"/>
    <cellStyle name="SAPBEXexcGood1 2 3 3 4" xfId="12999"/>
    <cellStyle name="SAPBEXexcGood1 2 3 3 5" xfId="13000"/>
    <cellStyle name="SAPBEXexcGood1 2 3 3 6" xfId="13001"/>
    <cellStyle name="SAPBEXexcGood1 2 3 4" xfId="13002"/>
    <cellStyle name="SAPBEXexcGood1 2 3 5" xfId="13003"/>
    <cellStyle name="SAPBEXexcGood1 2 3 6" xfId="13004"/>
    <cellStyle name="SAPBEXexcGood1 2 3 7" xfId="13005"/>
    <cellStyle name="SAPBEXexcGood1 2 3 8" xfId="13006"/>
    <cellStyle name="SAPBEXexcGood1 2 4" xfId="13007"/>
    <cellStyle name="SAPBEXexcGood1 2 5" xfId="13008"/>
    <cellStyle name="SAPBEXexcGood1 2 6" xfId="13009"/>
    <cellStyle name="SAPBEXexcGood1 2 7" xfId="13010"/>
    <cellStyle name="SAPBEXexcGood1 2 8" xfId="13011"/>
    <cellStyle name="SAPBEXexcGood1 20" xfId="13012"/>
    <cellStyle name="SAPBEXexcGood1 20 2" xfId="13013"/>
    <cellStyle name="SAPBEXexcGood1 20 2 2" xfId="13014"/>
    <cellStyle name="SAPBEXexcGood1 20 2 3" xfId="13015"/>
    <cellStyle name="SAPBEXexcGood1 20 2 4" xfId="13016"/>
    <cellStyle name="SAPBEXexcGood1 20 2 5" xfId="13017"/>
    <cellStyle name="SAPBEXexcGood1 20 2 6" xfId="13018"/>
    <cellStyle name="SAPBEXexcGood1 20 3" xfId="13019"/>
    <cellStyle name="SAPBEXexcGood1 20 3 2" xfId="13020"/>
    <cellStyle name="SAPBEXexcGood1 20 3 3" xfId="13021"/>
    <cellStyle name="SAPBEXexcGood1 20 3 4" xfId="13022"/>
    <cellStyle name="SAPBEXexcGood1 20 3 5" xfId="13023"/>
    <cellStyle name="SAPBEXexcGood1 20 3 6" xfId="13024"/>
    <cellStyle name="SAPBEXexcGood1 20 4" xfId="13025"/>
    <cellStyle name="SAPBEXexcGood1 20 5" xfId="13026"/>
    <cellStyle name="SAPBEXexcGood1 20 6" xfId="13027"/>
    <cellStyle name="SAPBEXexcGood1 20 7" xfId="13028"/>
    <cellStyle name="SAPBEXexcGood1 20 8" xfId="13029"/>
    <cellStyle name="SAPBEXexcGood1 21" xfId="13030"/>
    <cellStyle name="SAPBEXexcGood1 21 2" xfId="13031"/>
    <cellStyle name="SAPBEXexcGood1 21 2 2" xfId="13032"/>
    <cellStyle name="SAPBEXexcGood1 21 2 3" xfId="13033"/>
    <cellStyle name="SAPBEXexcGood1 21 2 4" xfId="13034"/>
    <cellStyle name="SAPBEXexcGood1 21 2 5" xfId="13035"/>
    <cellStyle name="SAPBEXexcGood1 21 2 6" xfId="13036"/>
    <cellStyle name="SAPBEXexcGood1 21 3" xfId="13037"/>
    <cellStyle name="SAPBEXexcGood1 21 3 2" xfId="13038"/>
    <cellStyle name="SAPBEXexcGood1 21 3 3" xfId="13039"/>
    <cellStyle name="SAPBEXexcGood1 21 3 4" xfId="13040"/>
    <cellStyle name="SAPBEXexcGood1 21 3 5" xfId="13041"/>
    <cellStyle name="SAPBEXexcGood1 21 3 6" xfId="13042"/>
    <cellStyle name="SAPBEXexcGood1 21 4" xfId="13043"/>
    <cellStyle name="SAPBEXexcGood1 21 5" xfId="13044"/>
    <cellStyle name="SAPBEXexcGood1 21 6" xfId="13045"/>
    <cellStyle name="SAPBEXexcGood1 21 7" xfId="13046"/>
    <cellStyle name="SAPBEXexcGood1 21 8" xfId="13047"/>
    <cellStyle name="SAPBEXexcGood1 22" xfId="13048"/>
    <cellStyle name="SAPBEXexcGood1 23" xfId="13049"/>
    <cellStyle name="SAPBEXexcGood1 24" xfId="13050"/>
    <cellStyle name="SAPBEXexcGood1 25" xfId="13051"/>
    <cellStyle name="SAPBEXexcGood1 26" xfId="13052"/>
    <cellStyle name="SAPBEXexcGood1 27" xfId="32942"/>
    <cellStyle name="SAPBEXexcGood1 3" xfId="13053"/>
    <cellStyle name="SAPBEXexcGood1 3 2" xfId="13054"/>
    <cellStyle name="SAPBEXexcGood1 3 2 2" xfId="13055"/>
    <cellStyle name="SAPBEXexcGood1 3 2 2 2" xfId="13056"/>
    <cellStyle name="SAPBEXexcGood1 3 2 2 3" xfId="13057"/>
    <cellStyle name="SAPBEXexcGood1 3 2 2 4" xfId="13058"/>
    <cellStyle name="SAPBEXexcGood1 3 2 2 5" xfId="13059"/>
    <cellStyle name="SAPBEXexcGood1 3 2 2 6" xfId="13060"/>
    <cellStyle name="SAPBEXexcGood1 3 2 3" xfId="13061"/>
    <cellStyle name="SAPBEXexcGood1 3 2 3 2" xfId="13062"/>
    <cellStyle name="SAPBEXexcGood1 3 2 3 3" xfId="13063"/>
    <cellStyle name="SAPBEXexcGood1 3 2 3 4" xfId="13064"/>
    <cellStyle name="SAPBEXexcGood1 3 2 3 5" xfId="13065"/>
    <cellStyle name="SAPBEXexcGood1 3 2 3 6" xfId="13066"/>
    <cellStyle name="SAPBEXexcGood1 3 2 4" xfId="13067"/>
    <cellStyle name="SAPBEXexcGood1 3 2 5" xfId="13068"/>
    <cellStyle name="SAPBEXexcGood1 3 2 6" xfId="13069"/>
    <cellStyle name="SAPBEXexcGood1 3 2 7" xfId="13070"/>
    <cellStyle name="SAPBEXexcGood1 3 2 8" xfId="13071"/>
    <cellStyle name="SAPBEXexcGood1 3 3" xfId="13072"/>
    <cellStyle name="SAPBEXexcGood1 3 3 2" xfId="13073"/>
    <cellStyle name="SAPBEXexcGood1 3 3 2 2" xfId="13074"/>
    <cellStyle name="SAPBEXexcGood1 3 3 2 3" xfId="13075"/>
    <cellStyle name="SAPBEXexcGood1 3 3 2 4" xfId="13076"/>
    <cellStyle name="SAPBEXexcGood1 3 3 2 5" xfId="13077"/>
    <cellStyle name="SAPBEXexcGood1 3 3 2 6" xfId="13078"/>
    <cellStyle name="SAPBEXexcGood1 3 3 3" xfId="13079"/>
    <cellStyle name="SAPBEXexcGood1 3 3 3 2" xfId="13080"/>
    <cellStyle name="SAPBEXexcGood1 3 3 3 3" xfId="13081"/>
    <cellStyle name="SAPBEXexcGood1 3 3 3 4" xfId="13082"/>
    <cellStyle name="SAPBEXexcGood1 3 3 3 5" xfId="13083"/>
    <cellStyle name="SAPBEXexcGood1 3 3 3 6" xfId="13084"/>
    <cellStyle name="SAPBEXexcGood1 3 3 4" xfId="13085"/>
    <cellStyle name="SAPBEXexcGood1 3 3 5" xfId="13086"/>
    <cellStyle name="SAPBEXexcGood1 3 3 6" xfId="13087"/>
    <cellStyle name="SAPBEXexcGood1 3 3 7" xfId="13088"/>
    <cellStyle name="SAPBEXexcGood1 3 3 8" xfId="13089"/>
    <cellStyle name="SAPBEXexcGood1 3 4" xfId="13090"/>
    <cellStyle name="SAPBEXexcGood1 3 5" xfId="13091"/>
    <cellStyle name="SAPBEXexcGood1 3 6" xfId="13092"/>
    <cellStyle name="SAPBEXexcGood1 3 7" xfId="13093"/>
    <cellStyle name="SAPBEXexcGood1 3 8" xfId="13094"/>
    <cellStyle name="SAPBEXexcGood1 4" xfId="13095"/>
    <cellStyle name="SAPBEXexcGood1 4 2" xfId="13096"/>
    <cellStyle name="SAPBEXexcGood1 4 2 2" xfId="13097"/>
    <cellStyle name="SAPBEXexcGood1 4 2 2 2" xfId="13098"/>
    <cellStyle name="SAPBEXexcGood1 4 2 2 3" xfId="13099"/>
    <cellStyle name="SAPBEXexcGood1 4 2 2 4" xfId="13100"/>
    <cellStyle name="SAPBEXexcGood1 4 2 2 5" xfId="13101"/>
    <cellStyle name="SAPBEXexcGood1 4 2 2 6" xfId="13102"/>
    <cellStyle name="SAPBEXexcGood1 4 2 3" xfId="13103"/>
    <cellStyle name="SAPBEXexcGood1 4 2 3 2" xfId="13104"/>
    <cellStyle name="SAPBEXexcGood1 4 2 3 3" xfId="13105"/>
    <cellStyle name="SAPBEXexcGood1 4 2 3 4" xfId="13106"/>
    <cellStyle name="SAPBEXexcGood1 4 2 3 5" xfId="13107"/>
    <cellStyle name="SAPBEXexcGood1 4 2 3 6" xfId="13108"/>
    <cellStyle name="SAPBEXexcGood1 4 2 4" xfId="13109"/>
    <cellStyle name="SAPBEXexcGood1 4 2 5" xfId="13110"/>
    <cellStyle name="SAPBEXexcGood1 4 2 6" xfId="13111"/>
    <cellStyle name="SAPBEXexcGood1 4 2 7" xfId="13112"/>
    <cellStyle name="SAPBEXexcGood1 4 2 8" xfId="13113"/>
    <cellStyle name="SAPBEXexcGood1 4 3" xfId="13114"/>
    <cellStyle name="SAPBEXexcGood1 4 3 2" xfId="13115"/>
    <cellStyle name="SAPBEXexcGood1 4 3 2 2" xfId="13116"/>
    <cellStyle name="SAPBEXexcGood1 4 3 2 3" xfId="13117"/>
    <cellStyle name="SAPBEXexcGood1 4 3 2 4" xfId="13118"/>
    <cellStyle name="SAPBEXexcGood1 4 3 2 5" xfId="13119"/>
    <cellStyle name="SAPBEXexcGood1 4 3 2 6" xfId="13120"/>
    <cellStyle name="SAPBEXexcGood1 4 3 3" xfId="13121"/>
    <cellStyle name="SAPBEXexcGood1 4 3 3 2" xfId="13122"/>
    <cellStyle name="SAPBEXexcGood1 4 3 3 3" xfId="13123"/>
    <cellStyle name="SAPBEXexcGood1 4 3 3 4" xfId="13124"/>
    <cellStyle name="SAPBEXexcGood1 4 3 3 5" xfId="13125"/>
    <cellStyle name="SAPBEXexcGood1 4 3 3 6" xfId="13126"/>
    <cellStyle name="SAPBEXexcGood1 4 3 4" xfId="13127"/>
    <cellStyle name="SAPBEXexcGood1 4 3 5" xfId="13128"/>
    <cellStyle name="SAPBEXexcGood1 4 3 6" xfId="13129"/>
    <cellStyle name="SAPBEXexcGood1 4 3 7" xfId="13130"/>
    <cellStyle name="SAPBEXexcGood1 4 3 8" xfId="13131"/>
    <cellStyle name="SAPBEXexcGood1 4 4" xfId="13132"/>
    <cellStyle name="SAPBEXexcGood1 4 5" xfId="13133"/>
    <cellStyle name="SAPBEXexcGood1 4 6" xfId="13134"/>
    <cellStyle name="SAPBEXexcGood1 4 7" xfId="13135"/>
    <cellStyle name="SAPBEXexcGood1 4 8" xfId="13136"/>
    <cellStyle name="SAPBEXexcGood1 5" xfId="13137"/>
    <cellStyle name="SAPBEXexcGood1 5 2" xfId="13138"/>
    <cellStyle name="SAPBEXexcGood1 5 2 2" xfId="13139"/>
    <cellStyle name="SAPBEXexcGood1 5 2 2 2" xfId="13140"/>
    <cellStyle name="SAPBEXexcGood1 5 2 2 3" xfId="13141"/>
    <cellStyle name="SAPBEXexcGood1 5 2 2 4" xfId="13142"/>
    <cellStyle name="SAPBEXexcGood1 5 2 2 5" xfId="13143"/>
    <cellStyle name="SAPBEXexcGood1 5 2 2 6" xfId="13144"/>
    <cellStyle name="SAPBEXexcGood1 5 2 3" xfId="13145"/>
    <cellStyle name="SAPBEXexcGood1 5 2 3 2" xfId="13146"/>
    <cellStyle name="SAPBEXexcGood1 5 2 3 3" xfId="13147"/>
    <cellStyle name="SAPBEXexcGood1 5 2 3 4" xfId="13148"/>
    <cellStyle name="SAPBEXexcGood1 5 2 3 5" xfId="13149"/>
    <cellStyle name="SAPBEXexcGood1 5 2 3 6" xfId="13150"/>
    <cellStyle name="SAPBEXexcGood1 5 2 4" xfId="13151"/>
    <cellStyle name="SAPBEXexcGood1 5 2 5" xfId="13152"/>
    <cellStyle name="SAPBEXexcGood1 5 2 6" xfId="13153"/>
    <cellStyle name="SAPBEXexcGood1 5 2 7" xfId="13154"/>
    <cellStyle name="SAPBEXexcGood1 5 2 8" xfId="13155"/>
    <cellStyle name="SAPBEXexcGood1 5 3" xfId="13156"/>
    <cellStyle name="SAPBEXexcGood1 5 3 2" xfId="13157"/>
    <cellStyle name="SAPBEXexcGood1 5 3 2 2" xfId="13158"/>
    <cellStyle name="SAPBEXexcGood1 5 3 2 3" xfId="13159"/>
    <cellStyle name="SAPBEXexcGood1 5 3 2 4" xfId="13160"/>
    <cellStyle name="SAPBEXexcGood1 5 3 2 5" xfId="13161"/>
    <cellStyle name="SAPBEXexcGood1 5 3 2 6" xfId="13162"/>
    <cellStyle name="SAPBEXexcGood1 5 3 3" xfId="13163"/>
    <cellStyle name="SAPBEXexcGood1 5 3 3 2" xfId="13164"/>
    <cellStyle name="SAPBEXexcGood1 5 3 3 3" xfId="13165"/>
    <cellStyle name="SAPBEXexcGood1 5 3 3 4" xfId="13166"/>
    <cellStyle name="SAPBEXexcGood1 5 3 3 5" xfId="13167"/>
    <cellStyle name="SAPBEXexcGood1 5 3 3 6" xfId="13168"/>
    <cellStyle name="SAPBEXexcGood1 5 3 4" xfId="13169"/>
    <cellStyle name="SAPBEXexcGood1 5 3 5" xfId="13170"/>
    <cellStyle name="SAPBEXexcGood1 5 3 6" xfId="13171"/>
    <cellStyle name="SAPBEXexcGood1 5 3 7" xfId="13172"/>
    <cellStyle name="SAPBEXexcGood1 5 3 8" xfId="13173"/>
    <cellStyle name="SAPBEXexcGood1 5 4" xfId="13174"/>
    <cellStyle name="SAPBEXexcGood1 5 5" xfId="13175"/>
    <cellStyle name="SAPBEXexcGood1 5 6" xfId="13176"/>
    <cellStyle name="SAPBEXexcGood1 5 7" xfId="13177"/>
    <cellStyle name="SAPBEXexcGood1 5 8" xfId="13178"/>
    <cellStyle name="SAPBEXexcGood1 6" xfId="13179"/>
    <cellStyle name="SAPBEXexcGood1 6 2" xfId="13180"/>
    <cellStyle name="SAPBEXexcGood1 6 2 2" xfId="13181"/>
    <cellStyle name="SAPBEXexcGood1 6 2 2 2" xfId="13182"/>
    <cellStyle name="SAPBEXexcGood1 6 2 2 3" xfId="13183"/>
    <cellStyle name="SAPBEXexcGood1 6 2 2 4" xfId="13184"/>
    <cellStyle name="SAPBEXexcGood1 6 2 2 5" xfId="13185"/>
    <cellStyle name="SAPBEXexcGood1 6 2 2 6" xfId="13186"/>
    <cellStyle name="SAPBEXexcGood1 6 2 3" xfId="13187"/>
    <cellStyle name="SAPBEXexcGood1 6 2 3 2" xfId="13188"/>
    <cellStyle name="SAPBEXexcGood1 6 2 3 3" xfId="13189"/>
    <cellStyle name="SAPBEXexcGood1 6 2 3 4" xfId="13190"/>
    <cellStyle name="SAPBEXexcGood1 6 2 3 5" xfId="13191"/>
    <cellStyle name="SAPBEXexcGood1 6 2 3 6" xfId="13192"/>
    <cellStyle name="SAPBEXexcGood1 6 2 4" xfId="13193"/>
    <cellStyle name="SAPBEXexcGood1 6 2 5" xfId="13194"/>
    <cellStyle name="SAPBEXexcGood1 6 2 6" xfId="13195"/>
    <cellStyle name="SAPBEXexcGood1 6 2 7" xfId="13196"/>
    <cellStyle name="SAPBEXexcGood1 6 2 8" xfId="13197"/>
    <cellStyle name="SAPBEXexcGood1 6 3" xfId="13198"/>
    <cellStyle name="SAPBEXexcGood1 6 3 2" xfId="13199"/>
    <cellStyle name="SAPBEXexcGood1 6 3 2 2" xfId="13200"/>
    <cellStyle name="SAPBEXexcGood1 6 3 2 3" xfId="13201"/>
    <cellStyle name="SAPBEXexcGood1 6 3 2 4" xfId="13202"/>
    <cellStyle name="SAPBEXexcGood1 6 3 2 5" xfId="13203"/>
    <cellStyle name="SAPBEXexcGood1 6 3 2 6" xfId="13204"/>
    <cellStyle name="SAPBEXexcGood1 6 3 3" xfId="13205"/>
    <cellStyle name="SAPBEXexcGood1 6 3 3 2" xfId="13206"/>
    <cellStyle name="SAPBEXexcGood1 6 3 3 3" xfId="13207"/>
    <cellStyle name="SAPBEXexcGood1 6 3 3 4" xfId="13208"/>
    <cellStyle name="SAPBEXexcGood1 6 3 3 5" xfId="13209"/>
    <cellStyle name="SAPBEXexcGood1 6 3 3 6" xfId="13210"/>
    <cellStyle name="SAPBEXexcGood1 6 3 4" xfId="13211"/>
    <cellStyle name="SAPBEXexcGood1 6 3 5" xfId="13212"/>
    <cellStyle name="SAPBEXexcGood1 6 3 6" xfId="13213"/>
    <cellStyle name="SAPBEXexcGood1 6 3 7" xfId="13214"/>
    <cellStyle name="SAPBEXexcGood1 6 3 8" xfId="13215"/>
    <cellStyle name="SAPBEXexcGood1 6 4" xfId="13216"/>
    <cellStyle name="SAPBEXexcGood1 6 5" xfId="13217"/>
    <cellStyle name="SAPBEXexcGood1 6 6" xfId="13218"/>
    <cellStyle name="SAPBEXexcGood1 6 7" xfId="13219"/>
    <cellStyle name="SAPBEXexcGood1 6 8" xfId="13220"/>
    <cellStyle name="SAPBEXexcGood1 7" xfId="13221"/>
    <cellStyle name="SAPBEXexcGood1 7 2" xfId="13222"/>
    <cellStyle name="SAPBEXexcGood1 7 2 2" xfId="13223"/>
    <cellStyle name="SAPBEXexcGood1 7 2 2 2" xfId="13224"/>
    <cellStyle name="SAPBEXexcGood1 7 2 2 3" xfId="13225"/>
    <cellStyle name="SAPBEXexcGood1 7 2 2 4" xfId="13226"/>
    <cellStyle name="SAPBEXexcGood1 7 2 2 5" xfId="13227"/>
    <cellStyle name="SAPBEXexcGood1 7 2 2 6" xfId="13228"/>
    <cellStyle name="SAPBEXexcGood1 7 2 3" xfId="13229"/>
    <cellStyle name="SAPBEXexcGood1 7 2 3 2" xfId="13230"/>
    <cellStyle name="SAPBEXexcGood1 7 2 3 3" xfId="13231"/>
    <cellStyle name="SAPBEXexcGood1 7 2 3 4" xfId="13232"/>
    <cellStyle name="SAPBEXexcGood1 7 2 3 5" xfId="13233"/>
    <cellStyle name="SAPBEXexcGood1 7 2 3 6" xfId="13234"/>
    <cellStyle name="SAPBEXexcGood1 7 2 4" xfId="13235"/>
    <cellStyle name="SAPBEXexcGood1 7 2 5" xfId="13236"/>
    <cellStyle name="SAPBEXexcGood1 7 2 6" xfId="13237"/>
    <cellStyle name="SAPBEXexcGood1 7 2 7" xfId="13238"/>
    <cellStyle name="SAPBEXexcGood1 7 2 8" xfId="13239"/>
    <cellStyle name="SAPBEXexcGood1 7 3" xfId="13240"/>
    <cellStyle name="SAPBEXexcGood1 7 3 2" xfId="13241"/>
    <cellStyle name="SAPBEXexcGood1 7 3 2 2" xfId="13242"/>
    <cellStyle name="SAPBEXexcGood1 7 3 2 3" xfId="13243"/>
    <cellStyle name="SAPBEXexcGood1 7 3 2 4" xfId="13244"/>
    <cellStyle name="SAPBEXexcGood1 7 3 2 5" xfId="13245"/>
    <cellStyle name="SAPBEXexcGood1 7 3 2 6" xfId="13246"/>
    <cellStyle name="SAPBEXexcGood1 7 3 3" xfId="13247"/>
    <cellStyle name="SAPBEXexcGood1 7 3 3 2" xfId="13248"/>
    <cellStyle name="SAPBEXexcGood1 7 3 3 3" xfId="13249"/>
    <cellStyle name="SAPBEXexcGood1 7 3 3 4" xfId="13250"/>
    <cellStyle name="SAPBEXexcGood1 7 3 3 5" xfId="13251"/>
    <cellStyle name="SAPBEXexcGood1 7 3 3 6" xfId="13252"/>
    <cellStyle name="SAPBEXexcGood1 7 3 4" xfId="13253"/>
    <cellStyle name="SAPBEXexcGood1 7 3 5" xfId="13254"/>
    <cellStyle name="SAPBEXexcGood1 7 3 6" xfId="13255"/>
    <cellStyle name="SAPBEXexcGood1 7 3 7" xfId="13256"/>
    <cellStyle name="SAPBEXexcGood1 7 3 8" xfId="13257"/>
    <cellStyle name="SAPBEXexcGood1 7 4" xfId="13258"/>
    <cellStyle name="SAPBEXexcGood1 7 5" xfId="13259"/>
    <cellStyle name="SAPBEXexcGood1 7 6" xfId="13260"/>
    <cellStyle name="SAPBEXexcGood1 7 7" xfId="13261"/>
    <cellStyle name="SAPBEXexcGood1 7 8" xfId="13262"/>
    <cellStyle name="SAPBEXexcGood1 8" xfId="13263"/>
    <cellStyle name="SAPBEXexcGood1 8 2" xfId="13264"/>
    <cellStyle name="SAPBEXexcGood1 8 2 2" xfId="13265"/>
    <cellStyle name="SAPBEXexcGood1 8 2 2 2" xfId="13266"/>
    <cellStyle name="SAPBEXexcGood1 8 2 2 3" xfId="13267"/>
    <cellStyle name="SAPBEXexcGood1 8 2 2 4" xfId="13268"/>
    <cellStyle name="SAPBEXexcGood1 8 2 2 5" xfId="13269"/>
    <cellStyle name="SAPBEXexcGood1 8 2 2 6" xfId="13270"/>
    <cellStyle name="SAPBEXexcGood1 8 2 3" xfId="13271"/>
    <cellStyle name="SAPBEXexcGood1 8 2 3 2" xfId="13272"/>
    <cellStyle name="SAPBEXexcGood1 8 2 3 3" xfId="13273"/>
    <cellStyle name="SAPBEXexcGood1 8 2 3 4" xfId="13274"/>
    <cellStyle name="SAPBEXexcGood1 8 2 3 5" xfId="13275"/>
    <cellStyle name="SAPBEXexcGood1 8 2 3 6" xfId="13276"/>
    <cellStyle name="SAPBEXexcGood1 8 2 4" xfId="13277"/>
    <cellStyle name="SAPBEXexcGood1 8 2 5" xfId="13278"/>
    <cellStyle name="SAPBEXexcGood1 8 2 6" xfId="13279"/>
    <cellStyle name="SAPBEXexcGood1 8 2 7" xfId="13280"/>
    <cellStyle name="SAPBEXexcGood1 8 2 8" xfId="13281"/>
    <cellStyle name="SAPBEXexcGood1 8 3" xfId="13282"/>
    <cellStyle name="SAPBEXexcGood1 8 3 2" xfId="13283"/>
    <cellStyle name="SAPBEXexcGood1 8 3 2 2" xfId="13284"/>
    <cellStyle name="SAPBEXexcGood1 8 3 2 3" xfId="13285"/>
    <cellStyle name="SAPBEXexcGood1 8 3 2 4" xfId="13286"/>
    <cellStyle name="SAPBEXexcGood1 8 3 2 5" xfId="13287"/>
    <cellStyle name="SAPBEXexcGood1 8 3 2 6" xfId="13288"/>
    <cellStyle name="SAPBEXexcGood1 8 3 3" xfId="13289"/>
    <cellStyle name="SAPBEXexcGood1 8 3 3 2" xfId="13290"/>
    <cellStyle name="SAPBEXexcGood1 8 3 3 3" xfId="13291"/>
    <cellStyle name="SAPBEXexcGood1 8 3 3 4" xfId="13292"/>
    <cellStyle name="SAPBEXexcGood1 8 3 3 5" xfId="13293"/>
    <cellStyle name="SAPBEXexcGood1 8 3 3 6" xfId="13294"/>
    <cellStyle name="SAPBEXexcGood1 8 3 4" xfId="13295"/>
    <cellStyle name="SAPBEXexcGood1 8 3 5" xfId="13296"/>
    <cellStyle name="SAPBEXexcGood1 8 3 6" xfId="13297"/>
    <cellStyle name="SAPBEXexcGood1 8 3 7" xfId="13298"/>
    <cellStyle name="SAPBEXexcGood1 8 3 8" xfId="13299"/>
    <cellStyle name="SAPBEXexcGood1 8 4" xfId="13300"/>
    <cellStyle name="SAPBEXexcGood1 8 5" xfId="13301"/>
    <cellStyle name="SAPBEXexcGood1 8 6" xfId="13302"/>
    <cellStyle name="SAPBEXexcGood1 8 7" xfId="13303"/>
    <cellStyle name="SAPBEXexcGood1 8 8" xfId="13304"/>
    <cellStyle name="SAPBEXexcGood1 9" xfId="13305"/>
    <cellStyle name="SAPBEXexcGood1 9 2" xfId="13306"/>
    <cellStyle name="SAPBEXexcGood1 9 2 2" xfId="13307"/>
    <cellStyle name="SAPBEXexcGood1 9 2 2 2" xfId="13308"/>
    <cellStyle name="SAPBEXexcGood1 9 2 2 3" xfId="13309"/>
    <cellStyle name="SAPBEXexcGood1 9 2 2 4" xfId="13310"/>
    <cellStyle name="SAPBEXexcGood1 9 2 2 5" xfId="13311"/>
    <cellStyle name="SAPBEXexcGood1 9 2 2 6" xfId="13312"/>
    <cellStyle name="SAPBEXexcGood1 9 2 3" xfId="13313"/>
    <cellStyle name="SAPBEXexcGood1 9 2 3 2" xfId="13314"/>
    <cellStyle name="SAPBEXexcGood1 9 2 3 3" xfId="13315"/>
    <cellStyle name="SAPBEXexcGood1 9 2 3 4" xfId="13316"/>
    <cellStyle name="SAPBEXexcGood1 9 2 3 5" xfId="13317"/>
    <cellStyle name="SAPBEXexcGood1 9 2 3 6" xfId="13318"/>
    <cellStyle name="SAPBEXexcGood1 9 2 4" xfId="13319"/>
    <cellStyle name="SAPBEXexcGood1 9 2 5" xfId="13320"/>
    <cellStyle name="SAPBEXexcGood1 9 2 6" xfId="13321"/>
    <cellStyle name="SAPBEXexcGood1 9 2 7" xfId="13322"/>
    <cellStyle name="SAPBEXexcGood1 9 2 8" xfId="13323"/>
    <cellStyle name="SAPBEXexcGood1 9 3" xfId="13324"/>
    <cellStyle name="SAPBEXexcGood1 9 3 2" xfId="13325"/>
    <cellStyle name="SAPBEXexcGood1 9 3 2 2" xfId="13326"/>
    <cellStyle name="SAPBEXexcGood1 9 3 2 3" xfId="13327"/>
    <cellStyle name="SAPBEXexcGood1 9 3 2 4" xfId="13328"/>
    <cellStyle name="SAPBEXexcGood1 9 3 2 5" xfId="13329"/>
    <cellStyle name="SAPBEXexcGood1 9 3 2 6" xfId="13330"/>
    <cellStyle name="SAPBEXexcGood1 9 3 3" xfId="13331"/>
    <cellStyle name="SAPBEXexcGood1 9 3 3 2" xfId="13332"/>
    <cellStyle name="SAPBEXexcGood1 9 3 3 3" xfId="13333"/>
    <cellStyle name="SAPBEXexcGood1 9 3 3 4" xfId="13334"/>
    <cellStyle name="SAPBEXexcGood1 9 3 3 5" xfId="13335"/>
    <cellStyle name="SAPBEXexcGood1 9 3 3 6" xfId="13336"/>
    <cellStyle name="SAPBEXexcGood1 9 3 4" xfId="13337"/>
    <cellStyle name="SAPBEXexcGood1 9 3 5" xfId="13338"/>
    <cellStyle name="SAPBEXexcGood1 9 3 6" xfId="13339"/>
    <cellStyle name="SAPBEXexcGood1 9 3 7" xfId="13340"/>
    <cellStyle name="SAPBEXexcGood1 9 3 8" xfId="13341"/>
    <cellStyle name="SAPBEXexcGood1 9 4" xfId="13342"/>
    <cellStyle name="SAPBEXexcGood1 9 5" xfId="13343"/>
    <cellStyle name="SAPBEXexcGood1 9 6" xfId="13344"/>
    <cellStyle name="SAPBEXexcGood1 9 7" xfId="13345"/>
    <cellStyle name="SAPBEXexcGood1 9 8" xfId="13346"/>
    <cellStyle name="SAPBEXexcGood2" xfId="23"/>
    <cellStyle name="SAPBEXexcGood2 10" xfId="13347"/>
    <cellStyle name="SAPBEXexcGood2 10 2" xfId="13348"/>
    <cellStyle name="SAPBEXexcGood2 10 2 2" xfId="13349"/>
    <cellStyle name="SAPBEXexcGood2 10 2 2 2" xfId="13350"/>
    <cellStyle name="SAPBEXexcGood2 10 2 2 3" xfId="13351"/>
    <cellStyle name="SAPBEXexcGood2 10 2 2 4" xfId="13352"/>
    <cellStyle name="SAPBEXexcGood2 10 2 2 5" xfId="13353"/>
    <cellStyle name="SAPBEXexcGood2 10 2 2 6" xfId="13354"/>
    <cellStyle name="SAPBEXexcGood2 10 2 3" xfId="13355"/>
    <cellStyle name="SAPBEXexcGood2 10 2 3 2" xfId="13356"/>
    <cellStyle name="SAPBEXexcGood2 10 2 3 3" xfId="13357"/>
    <cellStyle name="SAPBEXexcGood2 10 2 3 4" xfId="13358"/>
    <cellStyle name="SAPBEXexcGood2 10 2 3 5" xfId="13359"/>
    <cellStyle name="SAPBEXexcGood2 10 2 3 6" xfId="13360"/>
    <cellStyle name="SAPBEXexcGood2 10 2 4" xfId="13361"/>
    <cellStyle name="SAPBEXexcGood2 10 2 5" xfId="13362"/>
    <cellStyle name="SAPBEXexcGood2 10 2 6" xfId="13363"/>
    <cellStyle name="SAPBEXexcGood2 10 2 7" xfId="13364"/>
    <cellStyle name="SAPBEXexcGood2 10 2 8" xfId="13365"/>
    <cellStyle name="SAPBEXexcGood2 10 3" xfId="13366"/>
    <cellStyle name="SAPBEXexcGood2 10 3 2" xfId="13367"/>
    <cellStyle name="SAPBEXexcGood2 10 3 2 2" xfId="13368"/>
    <cellStyle name="SAPBEXexcGood2 10 3 2 3" xfId="13369"/>
    <cellStyle name="SAPBEXexcGood2 10 3 2 4" xfId="13370"/>
    <cellStyle name="SAPBEXexcGood2 10 3 2 5" xfId="13371"/>
    <cellStyle name="SAPBEXexcGood2 10 3 2 6" xfId="13372"/>
    <cellStyle name="SAPBEXexcGood2 10 3 3" xfId="13373"/>
    <cellStyle name="SAPBEXexcGood2 10 3 3 2" xfId="13374"/>
    <cellStyle name="SAPBEXexcGood2 10 3 3 3" xfId="13375"/>
    <cellStyle name="SAPBEXexcGood2 10 3 3 4" xfId="13376"/>
    <cellStyle name="SAPBEXexcGood2 10 3 3 5" xfId="13377"/>
    <cellStyle name="SAPBEXexcGood2 10 3 3 6" xfId="13378"/>
    <cellStyle name="SAPBEXexcGood2 10 3 4" xfId="13379"/>
    <cellStyle name="SAPBEXexcGood2 10 3 5" xfId="13380"/>
    <cellStyle name="SAPBEXexcGood2 10 3 6" xfId="13381"/>
    <cellStyle name="SAPBEXexcGood2 10 3 7" xfId="13382"/>
    <cellStyle name="SAPBEXexcGood2 10 3 8" xfId="13383"/>
    <cellStyle name="SAPBEXexcGood2 10 4" xfId="13384"/>
    <cellStyle name="SAPBEXexcGood2 10 5" xfId="13385"/>
    <cellStyle name="SAPBEXexcGood2 10 6" xfId="13386"/>
    <cellStyle name="SAPBEXexcGood2 10 7" xfId="13387"/>
    <cellStyle name="SAPBEXexcGood2 10 8" xfId="13388"/>
    <cellStyle name="SAPBEXexcGood2 11" xfId="13389"/>
    <cellStyle name="SAPBEXexcGood2 11 2" xfId="13390"/>
    <cellStyle name="SAPBEXexcGood2 11 2 2" xfId="13391"/>
    <cellStyle name="SAPBEXexcGood2 11 2 2 2" xfId="13392"/>
    <cellStyle name="SAPBEXexcGood2 11 2 2 3" xfId="13393"/>
    <cellStyle name="SAPBEXexcGood2 11 2 2 4" xfId="13394"/>
    <cellStyle name="SAPBEXexcGood2 11 2 2 5" xfId="13395"/>
    <cellStyle name="SAPBEXexcGood2 11 2 2 6" xfId="13396"/>
    <cellStyle name="SAPBEXexcGood2 11 2 3" xfId="13397"/>
    <cellStyle name="SAPBEXexcGood2 11 2 3 2" xfId="13398"/>
    <cellStyle name="SAPBEXexcGood2 11 2 3 3" xfId="13399"/>
    <cellStyle name="SAPBEXexcGood2 11 2 3 4" xfId="13400"/>
    <cellStyle name="SAPBEXexcGood2 11 2 3 5" xfId="13401"/>
    <cellStyle name="SAPBEXexcGood2 11 2 3 6" xfId="13402"/>
    <cellStyle name="SAPBEXexcGood2 11 2 4" xfId="13403"/>
    <cellStyle name="SAPBEXexcGood2 11 2 5" xfId="13404"/>
    <cellStyle name="SAPBEXexcGood2 11 2 6" xfId="13405"/>
    <cellStyle name="SAPBEXexcGood2 11 2 7" xfId="13406"/>
    <cellStyle name="SAPBEXexcGood2 11 2 8" xfId="13407"/>
    <cellStyle name="SAPBEXexcGood2 11 3" xfId="13408"/>
    <cellStyle name="SAPBEXexcGood2 11 3 2" xfId="13409"/>
    <cellStyle name="SAPBEXexcGood2 11 3 2 2" xfId="13410"/>
    <cellStyle name="SAPBEXexcGood2 11 3 2 3" xfId="13411"/>
    <cellStyle name="SAPBEXexcGood2 11 3 2 4" xfId="13412"/>
    <cellStyle name="SAPBEXexcGood2 11 3 2 5" xfId="13413"/>
    <cellStyle name="SAPBEXexcGood2 11 3 2 6" xfId="13414"/>
    <cellStyle name="SAPBEXexcGood2 11 3 3" xfId="13415"/>
    <cellStyle name="SAPBEXexcGood2 11 3 3 2" xfId="13416"/>
    <cellStyle name="SAPBEXexcGood2 11 3 3 3" xfId="13417"/>
    <cellStyle name="SAPBEXexcGood2 11 3 3 4" xfId="13418"/>
    <cellStyle name="SAPBEXexcGood2 11 3 3 5" xfId="13419"/>
    <cellStyle name="SAPBEXexcGood2 11 3 3 6" xfId="13420"/>
    <cellStyle name="SAPBEXexcGood2 11 3 4" xfId="13421"/>
    <cellStyle name="SAPBEXexcGood2 11 3 5" xfId="13422"/>
    <cellStyle name="SAPBEXexcGood2 11 3 6" xfId="13423"/>
    <cellStyle name="SAPBEXexcGood2 11 3 7" xfId="13424"/>
    <cellStyle name="SAPBEXexcGood2 11 3 8" xfId="13425"/>
    <cellStyle name="SAPBEXexcGood2 11 4" xfId="13426"/>
    <cellStyle name="SAPBEXexcGood2 11 5" xfId="13427"/>
    <cellStyle name="SAPBEXexcGood2 11 6" xfId="13428"/>
    <cellStyle name="SAPBEXexcGood2 11 7" xfId="13429"/>
    <cellStyle name="SAPBEXexcGood2 11 8" xfId="13430"/>
    <cellStyle name="SAPBEXexcGood2 12" xfId="13431"/>
    <cellStyle name="SAPBEXexcGood2 12 2" xfId="13432"/>
    <cellStyle name="SAPBEXexcGood2 12 2 2" xfId="13433"/>
    <cellStyle name="SAPBEXexcGood2 12 2 2 2" xfId="13434"/>
    <cellStyle name="SAPBEXexcGood2 12 2 2 3" xfId="13435"/>
    <cellStyle name="SAPBEXexcGood2 12 2 2 4" xfId="13436"/>
    <cellStyle name="SAPBEXexcGood2 12 2 2 5" xfId="13437"/>
    <cellStyle name="SAPBEXexcGood2 12 2 2 6" xfId="13438"/>
    <cellStyle name="SAPBEXexcGood2 12 2 3" xfId="13439"/>
    <cellStyle name="SAPBEXexcGood2 12 2 3 2" xfId="13440"/>
    <cellStyle name="SAPBEXexcGood2 12 2 3 3" xfId="13441"/>
    <cellStyle name="SAPBEXexcGood2 12 2 3 4" xfId="13442"/>
    <cellStyle name="SAPBEXexcGood2 12 2 3 5" xfId="13443"/>
    <cellStyle name="SAPBEXexcGood2 12 2 3 6" xfId="13444"/>
    <cellStyle name="SAPBEXexcGood2 12 2 4" xfId="13445"/>
    <cellStyle name="SAPBEXexcGood2 12 2 5" xfId="13446"/>
    <cellStyle name="SAPBEXexcGood2 12 2 6" xfId="13447"/>
    <cellStyle name="SAPBEXexcGood2 12 2 7" xfId="13448"/>
    <cellStyle name="SAPBEXexcGood2 12 2 8" xfId="13449"/>
    <cellStyle name="SAPBEXexcGood2 12 3" xfId="13450"/>
    <cellStyle name="SAPBEXexcGood2 12 3 2" xfId="13451"/>
    <cellStyle name="SAPBEXexcGood2 12 3 2 2" xfId="13452"/>
    <cellStyle name="SAPBEXexcGood2 12 3 2 3" xfId="13453"/>
    <cellStyle name="SAPBEXexcGood2 12 3 2 4" xfId="13454"/>
    <cellStyle name="SAPBEXexcGood2 12 3 2 5" xfId="13455"/>
    <cellStyle name="SAPBEXexcGood2 12 3 2 6" xfId="13456"/>
    <cellStyle name="SAPBEXexcGood2 12 3 3" xfId="13457"/>
    <cellStyle name="SAPBEXexcGood2 12 3 3 2" xfId="13458"/>
    <cellStyle name="SAPBEXexcGood2 12 3 3 3" xfId="13459"/>
    <cellStyle name="SAPBEXexcGood2 12 3 3 4" xfId="13460"/>
    <cellStyle name="SAPBEXexcGood2 12 3 3 5" xfId="13461"/>
    <cellStyle name="SAPBEXexcGood2 12 3 3 6" xfId="13462"/>
    <cellStyle name="SAPBEXexcGood2 12 3 4" xfId="13463"/>
    <cellStyle name="SAPBEXexcGood2 12 3 5" xfId="13464"/>
    <cellStyle name="SAPBEXexcGood2 12 3 6" xfId="13465"/>
    <cellStyle name="SAPBEXexcGood2 12 3 7" xfId="13466"/>
    <cellStyle name="SAPBEXexcGood2 12 3 8" xfId="13467"/>
    <cellStyle name="SAPBEXexcGood2 12 4" xfId="13468"/>
    <cellStyle name="SAPBEXexcGood2 12 5" xfId="13469"/>
    <cellStyle name="SAPBEXexcGood2 12 6" xfId="13470"/>
    <cellStyle name="SAPBEXexcGood2 12 7" xfId="13471"/>
    <cellStyle name="SAPBEXexcGood2 12 8" xfId="13472"/>
    <cellStyle name="SAPBEXexcGood2 13" xfId="13473"/>
    <cellStyle name="SAPBEXexcGood2 13 2" xfId="13474"/>
    <cellStyle name="SAPBEXexcGood2 13 2 2" xfId="13475"/>
    <cellStyle name="SAPBEXexcGood2 13 2 2 2" xfId="13476"/>
    <cellStyle name="SAPBEXexcGood2 13 2 2 3" xfId="13477"/>
    <cellStyle name="SAPBEXexcGood2 13 2 2 4" xfId="13478"/>
    <cellStyle name="SAPBEXexcGood2 13 2 2 5" xfId="13479"/>
    <cellStyle name="SAPBEXexcGood2 13 2 2 6" xfId="13480"/>
    <cellStyle name="SAPBEXexcGood2 13 2 3" xfId="13481"/>
    <cellStyle name="SAPBEXexcGood2 13 2 3 2" xfId="13482"/>
    <cellStyle name="SAPBEXexcGood2 13 2 3 3" xfId="13483"/>
    <cellStyle name="SAPBEXexcGood2 13 2 3 4" xfId="13484"/>
    <cellStyle name="SAPBEXexcGood2 13 2 3 5" xfId="13485"/>
    <cellStyle name="SAPBEXexcGood2 13 2 3 6" xfId="13486"/>
    <cellStyle name="SAPBEXexcGood2 13 2 4" xfId="13487"/>
    <cellStyle name="SAPBEXexcGood2 13 2 5" xfId="13488"/>
    <cellStyle name="SAPBEXexcGood2 13 2 6" xfId="13489"/>
    <cellStyle name="SAPBEXexcGood2 13 2 7" xfId="13490"/>
    <cellStyle name="SAPBEXexcGood2 13 2 8" xfId="13491"/>
    <cellStyle name="SAPBEXexcGood2 13 3" xfId="13492"/>
    <cellStyle name="SAPBEXexcGood2 13 3 2" xfId="13493"/>
    <cellStyle name="SAPBEXexcGood2 13 3 2 2" xfId="13494"/>
    <cellStyle name="SAPBEXexcGood2 13 3 2 3" xfId="13495"/>
    <cellStyle name="SAPBEXexcGood2 13 3 2 4" xfId="13496"/>
    <cellStyle name="SAPBEXexcGood2 13 3 2 5" xfId="13497"/>
    <cellStyle name="SAPBEXexcGood2 13 3 2 6" xfId="13498"/>
    <cellStyle name="SAPBEXexcGood2 13 3 3" xfId="13499"/>
    <cellStyle name="SAPBEXexcGood2 13 3 3 2" xfId="13500"/>
    <cellStyle name="SAPBEXexcGood2 13 3 3 3" xfId="13501"/>
    <cellStyle name="SAPBEXexcGood2 13 3 3 4" xfId="13502"/>
    <cellStyle name="SAPBEXexcGood2 13 3 3 5" xfId="13503"/>
    <cellStyle name="SAPBEXexcGood2 13 3 3 6" xfId="13504"/>
    <cellStyle name="SAPBEXexcGood2 13 3 4" xfId="13505"/>
    <cellStyle name="SAPBEXexcGood2 13 3 5" xfId="13506"/>
    <cellStyle name="SAPBEXexcGood2 13 3 6" xfId="13507"/>
    <cellStyle name="SAPBEXexcGood2 13 3 7" xfId="13508"/>
    <cellStyle name="SAPBEXexcGood2 13 3 8" xfId="13509"/>
    <cellStyle name="SAPBEXexcGood2 13 4" xfId="13510"/>
    <cellStyle name="SAPBEXexcGood2 13 5" xfId="13511"/>
    <cellStyle name="SAPBEXexcGood2 13 6" xfId="13512"/>
    <cellStyle name="SAPBEXexcGood2 13 7" xfId="13513"/>
    <cellStyle name="SAPBEXexcGood2 13 8" xfId="13514"/>
    <cellStyle name="SAPBEXexcGood2 14" xfId="13515"/>
    <cellStyle name="SAPBEXexcGood2 14 2" xfId="13516"/>
    <cellStyle name="SAPBEXexcGood2 14 2 2" xfId="13517"/>
    <cellStyle name="SAPBEXexcGood2 14 2 2 2" xfId="13518"/>
    <cellStyle name="SAPBEXexcGood2 14 2 2 3" xfId="13519"/>
    <cellStyle name="SAPBEXexcGood2 14 2 2 4" xfId="13520"/>
    <cellStyle name="SAPBEXexcGood2 14 2 2 5" xfId="13521"/>
    <cellStyle name="SAPBEXexcGood2 14 2 2 6" xfId="13522"/>
    <cellStyle name="SAPBEXexcGood2 14 2 3" xfId="13523"/>
    <cellStyle name="SAPBEXexcGood2 14 2 3 2" xfId="13524"/>
    <cellStyle name="SAPBEXexcGood2 14 2 3 3" xfId="13525"/>
    <cellStyle name="SAPBEXexcGood2 14 2 3 4" xfId="13526"/>
    <cellStyle name="SAPBEXexcGood2 14 2 3 5" xfId="13527"/>
    <cellStyle name="SAPBEXexcGood2 14 2 3 6" xfId="13528"/>
    <cellStyle name="SAPBEXexcGood2 14 2 4" xfId="13529"/>
    <cellStyle name="SAPBEXexcGood2 14 2 5" xfId="13530"/>
    <cellStyle name="SAPBEXexcGood2 14 2 6" xfId="13531"/>
    <cellStyle name="SAPBEXexcGood2 14 2 7" xfId="13532"/>
    <cellStyle name="SAPBEXexcGood2 14 2 8" xfId="13533"/>
    <cellStyle name="SAPBEXexcGood2 14 3" xfId="13534"/>
    <cellStyle name="SAPBEXexcGood2 14 3 2" xfId="13535"/>
    <cellStyle name="SAPBEXexcGood2 14 3 2 2" xfId="13536"/>
    <cellStyle name="SAPBEXexcGood2 14 3 2 3" xfId="13537"/>
    <cellStyle name="SAPBEXexcGood2 14 3 2 4" xfId="13538"/>
    <cellStyle name="SAPBEXexcGood2 14 3 2 5" xfId="13539"/>
    <cellStyle name="SAPBEXexcGood2 14 3 2 6" xfId="13540"/>
    <cellStyle name="SAPBEXexcGood2 14 3 3" xfId="13541"/>
    <cellStyle name="SAPBEXexcGood2 14 3 3 2" xfId="13542"/>
    <cellStyle name="SAPBEXexcGood2 14 3 3 3" xfId="13543"/>
    <cellStyle name="SAPBEXexcGood2 14 3 3 4" xfId="13544"/>
    <cellStyle name="SAPBEXexcGood2 14 3 3 5" xfId="13545"/>
    <cellStyle name="SAPBEXexcGood2 14 3 3 6" xfId="13546"/>
    <cellStyle name="SAPBEXexcGood2 14 3 4" xfId="13547"/>
    <cellStyle name="SAPBEXexcGood2 14 3 5" xfId="13548"/>
    <cellStyle name="SAPBEXexcGood2 14 3 6" xfId="13549"/>
    <cellStyle name="SAPBEXexcGood2 14 3 7" xfId="13550"/>
    <cellStyle name="SAPBEXexcGood2 14 3 8" xfId="13551"/>
    <cellStyle name="SAPBEXexcGood2 14 4" xfId="13552"/>
    <cellStyle name="SAPBEXexcGood2 14 5" xfId="13553"/>
    <cellStyle name="SAPBEXexcGood2 14 6" xfId="13554"/>
    <cellStyle name="SAPBEXexcGood2 14 7" xfId="13555"/>
    <cellStyle name="SAPBEXexcGood2 14 8" xfId="13556"/>
    <cellStyle name="SAPBEXexcGood2 15" xfId="13557"/>
    <cellStyle name="SAPBEXexcGood2 15 2" xfId="13558"/>
    <cellStyle name="SAPBEXexcGood2 15 2 2" xfId="13559"/>
    <cellStyle name="SAPBEXexcGood2 15 2 2 2" xfId="13560"/>
    <cellStyle name="SAPBEXexcGood2 15 2 2 3" xfId="13561"/>
    <cellStyle name="SAPBEXexcGood2 15 2 2 4" xfId="13562"/>
    <cellStyle name="SAPBEXexcGood2 15 2 2 5" xfId="13563"/>
    <cellStyle name="SAPBEXexcGood2 15 2 2 6" xfId="13564"/>
    <cellStyle name="SAPBEXexcGood2 15 2 3" xfId="13565"/>
    <cellStyle name="SAPBEXexcGood2 15 2 3 2" xfId="13566"/>
    <cellStyle name="SAPBEXexcGood2 15 2 3 3" xfId="13567"/>
    <cellStyle name="SAPBEXexcGood2 15 2 3 4" xfId="13568"/>
    <cellStyle name="SAPBEXexcGood2 15 2 3 5" xfId="13569"/>
    <cellStyle name="SAPBEXexcGood2 15 2 3 6" xfId="13570"/>
    <cellStyle name="SAPBEXexcGood2 15 2 4" xfId="13571"/>
    <cellStyle name="SAPBEXexcGood2 15 2 5" xfId="13572"/>
    <cellStyle name="SAPBEXexcGood2 15 2 6" xfId="13573"/>
    <cellStyle name="SAPBEXexcGood2 15 2 7" xfId="13574"/>
    <cellStyle name="SAPBEXexcGood2 15 2 8" xfId="13575"/>
    <cellStyle name="SAPBEXexcGood2 15 3" xfId="13576"/>
    <cellStyle name="SAPBEXexcGood2 15 3 2" xfId="13577"/>
    <cellStyle name="SAPBEXexcGood2 15 3 2 2" xfId="13578"/>
    <cellStyle name="SAPBEXexcGood2 15 3 2 3" xfId="13579"/>
    <cellStyle name="SAPBEXexcGood2 15 3 2 4" xfId="13580"/>
    <cellStyle name="SAPBEXexcGood2 15 3 2 5" xfId="13581"/>
    <cellStyle name="SAPBEXexcGood2 15 3 2 6" xfId="13582"/>
    <cellStyle name="SAPBEXexcGood2 15 3 3" xfId="13583"/>
    <cellStyle name="SAPBEXexcGood2 15 3 3 2" xfId="13584"/>
    <cellStyle name="SAPBEXexcGood2 15 3 3 3" xfId="13585"/>
    <cellStyle name="SAPBEXexcGood2 15 3 3 4" xfId="13586"/>
    <cellStyle name="SAPBEXexcGood2 15 3 3 5" xfId="13587"/>
    <cellStyle name="SAPBEXexcGood2 15 3 3 6" xfId="13588"/>
    <cellStyle name="SAPBEXexcGood2 15 3 4" xfId="13589"/>
    <cellStyle name="SAPBEXexcGood2 15 3 5" xfId="13590"/>
    <cellStyle name="SAPBEXexcGood2 15 3 6" xfId="13591"/>
    <cellStyle name="SAPBEXexcGood2 15 3 7" xfId="13592"/>
    <cellStyle name="SAPBEXexcGood2 15 3 8" xfId="13593"/>
    <cellStyle name="SAPBEXexcGood2 15 4" xfId="13594"/>
    <cellStyle name="SAPBEXexcGood2 15 5" xfId="13595"/>
    <cellStyle name="SAPBEXexcGood2 15 6" xfId="13596"/>
    <cellStyle name="SAPBEXexcGood2 15 7" xfId="13597"/>
    <cellStyle name="SAPBEXexcGood2 15 8" xfId="13598"/>
    <cellStyle name="SAPBEXexcGood2 16" xfId="13599"/>
    <cellStyle name="SAPBEXexcGood2 16 2" xfId="13600"/>
    <cellStyle name="SAPBEXexcGood2 16 2 2" xfId="13601"/>
    <cellStyle name="SAPBEXexcGood2 16 2 2 2" xfId="13602"/>
    <cellStyle name="SAPBEXexcGood2 16 2 2 3" xfId="13603"/>
    <cellStyle name="SAPBEXexcGood2 16 2 2 4" xfId="13604"/>
    <cellStyle name="SAPBEXexcGood2 16 2 2 5" xfId="13605"/>
    <cellStyle name="SAPBEXexcGood2 16 2 2 6" xfId="13606"/>
    <cellStyle name="SAPBEXexcGood2 16 2 3" xfId="13607"/>
    <cellStyle name="SAPBEXexcGood2 16 2 3 2" xfId="13608"/>
    <cellStyle name="SAPBEXexcGood2 16 2 3 3" xfId="13609"/>
    <cellStyle name="SAPBEXexcGood2 16 2 3 4" xfId="13610"/>
    <cellStyle name="SAPBEXexcGood2 16 2 3 5" xfId="13611"/>
    <cellStyle name="SAPBEXexcGood2 16 2 3 6" xfId="13612"/>
    <cellStyle name="SAPBEXexcGood2 16 2 4" xfId="13613"/>
    <cellStyle name="SAPBEXexcGood2 16 2 5" xfId="13614"/>
    <cellStyle name="SAPBEXexcGood2 16 2 6" xfId="13615"/>
    <cellStyle name="SAPBEXexcGood2 16 2 7" xfId="13616"/>
    <cellStyle name="SAPBEXexcGood2 16 2 8" xfId="13617"/>
    <cellStyle name="SAPBEXexcGood2 16 3" xfId="13618"/>
    <cellStyle name="SAPBEXexcGood2 16 3 2" xfId="13619"/>
    <cellStyle name="SAPBEXexcGood2 16 3 2 2" xfId="13620"/>
    <cellStyle name="SAPBEXexcGood2 16 3 2 3" xfId="13621"/>
    <cellStyle name="SAPBEXexcGood2 16 3 2 4" xfId="13622"/>
    <cellStyle name="SAPBEXexcGood2 16 3 2 5" xfId="13623"/>
    <cellStyle name="SAPBEXexcGood2 16 3 2 6" xfId="13624"/>
    <cellStyle name="SAPBEXexcGood2 16 3 3" xfId="13625"/>
    <cellStyle name="SAPBEXexcGood2 16 3 3 2" xfId="13626"/>
    <cellStyle name="SAPBEXexcGood2 16 3 3 3" xfId="13627"/>
    <cellStyle name="SAPBEXexcGood2 16 3 3 4" xfId="13628"/>
    <cellStyle name="SAPBEXexcGood2 16 3 3 5" xfId="13629"/>
    <cellStyle name="SAPBEXexcGood2 16 3 3 6" xfId="13630"/>
    <cellStyle name="SAPBEXexcGood2 16 3 4" xfId="13631"/>
    <cellStyle name="SAPBEXexcGood2 16 3 5" xfId="13632"/>
    <cellStyle name="SAPBEXexcGood2 16 3 6" xfId="13633"/>
    <cellStyle name="SAPBEXexcGood2 16 3 7" xfId="13634"/>
    <cellStyle name="SAPBEXexcGood2 16 3 8" xfId="13635"/>
    <cellStyle name="SAPBEXexcGood2 16 4" xfId="13636"/>
    <cellStyle name="SAPBEXexcGood2 16 5" xfId="13637"/>
    <cellStyle name="SAPBEXexcGood2 16 6" xfId="13638"/>
    <cellStyle name="SAPBEXexcGood2 16 7" xfId="13639"/>
    <cellStyle name="SAPBEXexcGood2 16 8" xfId="13640"/>
    <cellStyle name="SAPBEXexcGood2 17" xfId="13641"/>
    <cellStyle name="SAPBEXexcGood2 17 2" xfId="13642"/>
    <cellStyle name="SAPBEXexcGood2 17 2 2" xfId="13643"/>
    <cellStyle name="SAPBEXexcGood2 17 2 2 2" xfId="13644"/>
    <cellStyle name="SAPBEXexcGood2 17 2 2 3" xfId="13645"/>
    <cellStyle name="SAPBEXexcGood2 17 2 2 4" xfId="13646"/>
    <cellStyle name="SAPBEXexcGood2 17 2 2 5" xfId="13647"/>
    <cellStyle name="SAPBEXexcGood2 17 2 2 6" xfId="13648"/>
    <cellStyle name="SAPBEXexcGood2 17 2 3" xfId="13649"/>
    <cellStyle name="SAPBEXexcGood2 17 2 3 2" xfId="13650"/>
    <cellStyle name="SAPBEXexcGood2 17 2 3 3" xfId="13651"/>
    <cellStyle name="SAPBEXexcGood2 17 2 3 4" xfId="13652"/>
    <cellStyle name="SAPBEXexcGood2 17 2 3 5" xfId="13653"/>
    <cellStyle name="SAPBEXexcGood2 17 2 3 6" xfId="13654"/>
    <cellStyle name="SAPBEXexcGood2 17 2 4" xfId="13655"/>
    <cellStyle name="SAPBEXexcGood2 17 2 5" xfId="13656"/>
    <cellStyle name="SAPBEXexcGood2 17 2 6" xfId="13657"/>
    <cellStyle name="SAPBEXexcGood2 17 2 7" xfId="13658"/>
    <cellStyle name="SAPBEXexcGood2 17 2 8" xfId="13659"/>
    <cellStyle name="SAPBEXexcGood2 17 3" xfId="13660"/>
    <cellStyle name="SAPBEXexcGood2 17 3 2" xfId="13661"/>
    <cellStyle name="SAPBEXexcGood2 17 3 2 2" xfId="13662"/>
    <cellStyle name="SAPBEXexcGood2 17 3 2 3" xfId="13663"/>
    <cellStyle name="SAPBEXexcGood2 17 3 2 4" xfId="13664"/>
    <cellStyle name="SAPBEXexcGood2 17 3 2 5" xfId="13665"/>
    <cellStyle name="SAPBEXexcGood2 17 3 2 6" xfId="13666"/>
    <cellStyle name="SAPBEXexcGood2 17 3 3" xfId="13667"/>
    <cellStyle name="SAPBEXexcGood2 17 3 3 2" xfId="13668"/>
    <cellStyle name="SAPBEXexcGood2 17 3 3 3" xfId="13669"/>
    <cellStyle name="SAPBEXexcGood2 17 3 3 4" xfId="13670"/>
    <cellStyle name="SAPBEXexcGood2 17 3 3 5" xfId="13671"/>
    <cellStyle name="SAPBEXexcGood2 17 3 3 6" xfId="13672"/>
    <cellStyle name="SAPBEXexcGood2 17 3 4" xfId="13673"/>
    <cellStyle name="SAPBEXexcGood2 17 3 5" xfId="13674"/>
    <cellStyle name="SAPBEXexcGood2 17 3 6" xfId="13675"/>
    <cellStyle name="SAPBEXexcGood2 17 3 7" xfId="13676"/>
    <cellStyle name="SAPBEXexcGood2 17 3 8" xfId="13677"/>
    <cellStyle name="SAPBEXexcGood2 17 4" xfId="13678"/>
    <cellStyle name="SAPBEXexcGood2 17 5" xfId="13679"/>
    <cellStyle name="SAPBEXexcGood2 17 6" xfId="13680"/>
    <cellStyle name="SAPBEXexcGood2 17 7" xfId="13681"/>
    <cellStyle name="SAPBEXexcGood2 17 8" xfId="13682"/>
    <cellStyle name="SAPBEXexcGood2 18" xfId="13683"/>
    <cellStyle name="SAPBEXexcGood2 18 2" xfId="13684"/>
    <cellStyle name="SAPBEXexcGood2 18 2 2" xfId="13685"/>
    <cellStyle name="SAPBEXexcGood2 18 2 2 2" xfId="13686"/>
    <cellStyle name="SAPBEXexcGood2 18 2 2 3" xfId="13687"/>
    <cellStyle name="SAPBEXexcGood2 18 2 2 4" xfId="13688"/>
    <cellStyle name="SAPBEXexcGood2 18 2 2 5" xfId="13689"/>
    <cellStyle name="SAPBEXexcGood2 18 2 2 6" xfId="13690"/>
    <cellStyle name="SAPBEXexcGood2 18 2 3" xfId="13691"/>
    <cellStyle name="SAPBEXexcGood2 18 2 3 2" xfId="13692"/>
    <cellStyle name="SAPBEXexcGood2 18 2 3 3" xfId="13693"/>
    <cellStyle name="SAPBEXexcGood2 18 2 3 4" xfId="13694"/>
    <cellStyle name="SAPBEXexcGood2 18 2 3 5" xfId="13695"/>
    <cellStyle name="SAPBEXexcGood2 18 2 3 6" xfId="13696"/>
    <cellStyle name="SAPBEXexcGood2 18 2 4" xfId="13697"/>
    <cellStyle name="SAPBEXexcGood2 18 2 5" xfId="13698"/>
    <cellStyle name="SAPBEXexcGood2 18 2 6" xfId="13699"/>
    <cellStyle name="SAPBEXexcGood2 18 2 7" xfId="13700"/>
    <cellStyle name="SAPBEXexcGood2 18 2 8" xfId="13701"/>
    <cellStyle name="SAPBEXexcGood2 18 3" xfId="13702"/>
    <cellStyle name="SAPBEXexcGood2 18 3 2" xfId="13703"/>
    <cellStyle name="SAPBEXexcGood2 18 3 2 2" xfId="13704"/>
    <cellStyle name="SAPBEXexcGood2 18 3 2 3" xfId="13705"/>
    <cellStyle name="SAPBEXexcGood2 18 3 2 4" xfId="13706"/>
    <cellStyle name="SAPBEXexcGood2 18 3 2 5" xfId="13707"/>
    <cellStyle name="SAPBEXexcGood2 18 3 2 6" xfId="13708"/>
    <cellStyle name="SAPBEXexcGood2 18 3 3" xfId="13709"/>
    <cellStyle name="SAPBEXexcGood2 18 3 3 2" xfId="13710"/>
    <cellStyle name="SAPBEXexcGood2 18 3 3 3" xfId="13711"/>
    <cellStyle name="SAPBEXexcGood2 18 3 3 4" xfId="13712"/>
    <cellStyle name="SAPBEXexcGood2 18 3 3 5" xfId="13713"/>
    <cellStyle name="SAPBEXexcGood2 18 3 3 6" xfId="13714"/>
    <cellStyle name="SAPBEXexcGood2 18 3 4" xfId="13715"/>
    <cellStyle name="SAPBEXexcGood2 18 3 5" xfId="13716"/>
    <cellStyle name="SAPBEXexcGood2 18 3 6" xfId="13717"/>
    <cellStyle name="SAPBEXexcGood2 18 3 7" xfId="13718"/>
    <cellStyle name="SAPBEXexcGood2 18 3 8" xfId="13719"/>
    <cellStyle name="SAPBEXexcGood2 18 4" xfId="13720"/>
    <cellStyle name="SAPBEXexcGood2 18 5" xfId="13721"/>
    <cellStyle name="SAPBEXexcGood2 18 6" xfId="13722"/>
    <cellStyle name="SAPBEXexcGood2 18 7" xfId="13723"/>
    <cellStyle name="SAPBEXexcGood2 18 8" xfId="13724"/>
    <cellStyle name="SAPBEXexcGood2 19" xfId="13725"/>
    <cellStyle name="SAPBEXexcGood2 19 2" xfId="13726"/>
    <cellStyle name="SAPBEXexcGood2 19 2 2" xfId="13727"/>
    <cellStyle name="SAPBEXexcGood2 19 2 2 2" xfId="13728"/>
    <cellStyle name="SAPBEXexcGood2 19 2 2 3" xfId="13729"/>
    <cellStyle name="SAPBEXexcGood2 19 2 2 4" xfId="13730"/>
    <cellStyle name="SAPBEXexcGood2 19 2 2 5" xfId="13731"/>
    <cellStyle name="SAPBEXexcGood2 19 2 2 6" xfId="13732"/>
    <cellStyle name="SAPBEXexcGood2 19 2 3" xfId="13733"/>
    <cellStyle name="SAPBEXexcGood2 19 2 3 2" xfId="13734"/>
    <cellStyle name="SAPBEXexcGood2 19 2 3 3" xfId="13735"/>
    <cellStyle name="SAPBEXexcGood2 19 2 3 4" xfId="13736"/>
    <cellStyle name="SAPBEXexcGood2 19 2 3 5" xfId="13737"/>
    <cellStyle name="SAPBEXexcGood2 19 2 3 6" xfId="13738"/>
    <cellStyle name="SAPBEXexcGood2 19 2 4" xfId="13739"/>
    <cellStyle name="SAPBEXexcGood2 19 2 5" xfId="13740"/>
    <cellStyle name="SAPBEXexcGood2 19 2 6" xfId="13741"/>
    <cellStyle name="SAPBEXexcGood2 19 2 7" xfId="13742"/>
    <cellStyle name="SAPBEXexcGood2 19 2 8" xfId="13743"/>
    <cellStyle name="SAPBEXexcGood2 19 3" xfId="13744"/>
    <cellStyle name="SAPBEXexcGood2 19 3 2" xfId="13745"/>
    <cellStyle name="SAPBEXexcGood2 19 3 2 2" xfId="13746"/>
    <cellStyle name="SAPBEXexcGood2 19 3 2 3" xfId="13747"/>
    <cellStyle name="SAPBEXexcGood2 19 3 2 4" xfId="13748"/>
    <cellStyle name="SAPBEXexcGood2 19 3 2 5" xfId="13749"/>
    <cellStyle name="SAPBEXexcGood2 19 3 2 6" xfId="13750"/>
    <cellStyle name="SAPBEXexcGood2 19 3 3" xfId="13751"/>
    <cellStyle name="SAPBEXexcGood2 19 3 3 2" xfId="13752"/>
    <cellStyle name="SAPBEXexcGood2 19 3 3 3" xfId="13753"/>
    <cellStyle name="SAPBEXexcGood2 19 3 3 4" xfId="13754"/>
    <cellStyle name="SAPBEXexcGood2 19 3 3 5" xfId="13755"/>
    <cellStyle name="SAPBEXexcGood2 19 3 3 6" xfId="13756"/>
    <cellStyle name="SAPBEXexcGood2 19 3 4" xfId="13757"/>
    <cellStyle name="SAPBEXexcGood2 19 3 5" xfId="13758"/>
    <cellStyle name="SAPBEXexcGood2 19 3 6" xfId="13759"/>
    <cellStyle name="SAPBEXexcGood2 19 3 7" xfId="13760"/>
    <cellStyle name="SAPBEXexcGood2 19 3 8" xfId="13761"/>
    <cellStyle name="SAPBEXexcGood2 19 4" xfId="13762"/>
    <cellStyle name="SAPBEXexcGood2 19 5" xfId="13763"/>
    <cellStyle name="SAPBEXexcGood2 19 6" xfId="13764"/>
    <cellStyle name="SAPBEXexcGood2 19 7" xfId="13765"/>
    <cellStyle name="SAPBEXexcGood2 19 8" xfId="13766"/>
    <cellStyle name="SAPBEXexcGood2 2" xfId="13767"/>
    <cellStyle name="SAPBEXexcGood2 2 2" xfId="13768"/>
    <cellStyle name="SAPBEXexcGood2 2 2 2" xfId="13769"/>
    <cellStyle name="SAPBEXexcGood2 2 2 2 2" xfId="13770"/>
    <cellStyle name="SAPBEXexcGood2 2 2 2 3" xfId="13771"/>
    <cellStyle name="SAPBEXexcGood2 2 2 2 4" xfId="13772"/>
    <cellStyle name="SAPBEXexcGood2 2 2 2 5" xfId="13773"/>
    <cellStyle name="SAPBEXexcGood2 2 2 2 6" xfId="13774"/>
    <cellStyle name="SAPBEXexcGood2 2 2 3" xfId="13775"/>
    <cellStyle name="SAPBEXexcGood2 2 2 3 2" xfId="13776"/>
    <cellStyle name="SAPBEXexcGood2 2 2 3 3" xfId="13777"/>
    <cellStyle name="SAPBEXexcGood2 2 2 3 4" xfId="13778"/>
    <cellStyle name="SAPBEXexcGood2 2 2 3 5" xfId="13779"/>
    <cellStyle name="SAPBEXexcGood2 2 2 3 6" xfId="13780"/>
    <cellStyle name="SAPBEXexcGood2 2 2 4" xfId="13781"/>
    <cellStyle name="SAPBEXexcGood2 2 2 5" xfId="13782"/>
    <cellStyle name="SAPBEXexcGood2 2 2 6" xfId="13783"/>
    <cellStyle name="SAPBEXexcGood2 2 2 7" xfId="13784"/>
    <cellStyle name="SAPBEXexcGood2 2 2 8" xfId="13785"/>
    <cellStyle name="SAPBEXexcGood2 2 3" xfId="13786"/>
    <cellStyle name="SAPBEXexcGood2 2 3 2" xfId="13787"/>
    <cellStyle name="SAPBEXexcGood2 2 3 2 2" xfId="13788"/>
    <cellStyle name="SAPBEXexcGood2 2 3 2 3" xfId="13789"/>
    <cellStyle name="SAPBEXexcGood2 2 3 2 4" xfId="13790"/>
    <cellStyle name="SAPBEXexcGood2 2 3 2 5" xfId="13791"/>
    <cellStyle name="SAPBEXexcGood2 2 3 2 6" xfId="13792"/>
    <cellStyle name="SAPBEXexcGood2 2 3 3" xfId="13793"/>
    <cellStyle name="SAPBEXexcGood2 2 3 3 2" xfId="13794"/>
    <cellStyle name="SAPBEXexcGood2 2 3 3 3" xfId="13795"/>
    <cellStyle name="SAPBEXexcGood2 2 3 3 4" xfId="13796"/>
    <cellStyle name="SAPBEXexcGood2 2 3 3 5" xfId="13797"/>
    <cellStyle name="SAPBEXexcGood2 2 3 3 6" xfId="13798"/>
    <cellStyle name="SAPBEXexcGood2 2 3 4" xfId="13799"/>
    <cellStyle name="SAPBEXexcGood2 2 3 5" xfId="13800"/>
    <cellStyle name="SAPBEXexcGood2 2 3 6" xfId="13801"/>
    <cellStyle name="SAPBEXexcGood2 2 3 7" xfId="13802"/>
    <cellStyle name="SAPBEXexcGood2 2 3 8" xfId="13803"/>
    <cellStyle name="SAPBEXexcGood2 2 4" xfId="13804"/>
    <cellStyle name="SAPBEXexcGood2 2 5" xfId="13805"/>
    <cellStyle name="SAPBEXexcGood2 2 6" xfId="13806"/>
    <cellStyle name="SAPBEXexcGood2 2 7" xfId="13807"/>
    <cellStyle name="SAPBEXexcGood2 2 8" xfId="13808"/>
    <cellStyle name="SAPBEXexcGood2 20" xfId="13809"/>
    <cellStyle name="SAPBEXexcGood2 20 2" xfId="13810"/>
    <cellStyle name="SAPBEXexcGood2 20 2 2" xfId="13811"/>
    <cellStyle name="SAPBEXexcGood2 20 2 3" xfId="13812"/>
    <cellStyle name="SAPBEXexcGood2 20 2 4" xfId="13813"/>
    <cellStyle name="SAPBEXexcGood2 20 2 5" xfId="13814"/>
    <cellStyle name="SAPBEXexcGood2 20 2 6" xfId="13815"/>
    <cellStyle name="SAPBEXexcGood2 20 3" xfId="13816"/>
    <cellStyle name="SAPBEXexcGood2 20 3 2" xfId="13817"/>
    <cellStyle name="SAPBEXexcGood2 20 3 3" xfId="13818"/>
    <cellStyle name="SAPBEXexcGood2 20 3 4" xfId="13819"/>
    <cellStyle name="SAPBEXexcGood2 20 3 5" xfId="13820"/>
    <cellStyle name="SAPBEXexcGood2 20 3 6" xfId="13821"/>
    <cellStyle name="SAPBEXexcGood2 20 4" xfId="13822"/>
    <cellStyle name="SAPBEXexcGood2 20 5" xfId="13823"/>
    <cellStyle name="SAPBEXexcGood2 20 6" xfId="13824"/>
    <cellStyle name="SAPBEXexcGood2 20 7" xfId="13825"/>
    <cellStyle name="SAPBEXexcGood2 20 8" xfId="13826"/>
    <cellStyle name="SAPBEXexcGood2 21" xfId="13827"/>
    <cellStyle name="SAPBEXexcGood2 21 2" xfId="13828"/>
    <cellStyle name="SAPBEXexcGood2 21 2 2" xfId="13829"/>
    <cellStyle name="SAPBEXexcGood2 21 2 3" xfId="13830"/>
    <cellStyle name="SAPBEXexcGood2 21 2 4" xfId="13831"/>
    <cellStyle name="SAPBEXexcGood2 21 2 5" xfId="13832"/>
    <cellStyle name="SAPBEXexcGood2 21 2 6" xfId="13833"/>
    <cellStyle name="SAPBEXexcGood2 21 3" xfId="13834"/>
    <cellStyle name="SAPBEXexcGood2 21 3 2" xfId="13835"/>
    <cellStyle name="SAPBEXexcGood2 21 3 3" xfId="13836"/>
    <cellStyle name="SAPBEXexcGood2 21 3 4" xfId="13837"/>
    <cellStyle name="SAPBEXexcGood2 21 3 5" xfId="13838"/>
    <cellStyle name="SAPBEXexcGood2 21 3 6" xfId="13839"/>
    <cellStyle name="SAPBEXexcGood2 21 4" xfId="13840"/>
    <cellStyle name="SAPBEXexcGood2 21 5" xfId="13841"/>
    <cellStyle name="SAPBEXexcGood2 21 6" xfId="13842"/>
    <cellStyle name="SAPBEXexcGood2 21 7" xfId="13843"/>
    <cellStyle name="SAPBEXexcGood2 21 8" xfId="13844"/>
    <cellStyle name="SAPBEXexcGood2 22" xfId="13845"/>
    <cellStyle name="SAPBEXexcGood2 23" xfId="13846"/>
    <cellStyle name="SAPBEXexcGood2 24" xfId="13847"/>
    <cellStyle name="SAPBEXexcGood2 25" xfId="13848"/>
    <cellStyle name="SAPBEXexcGood2 26" xfId="13849"/>
    <cellStyle name="SAPBEXexcGood2 27" xfId="32943"/>
    <cellStyle name="SAPBEXexcGood2 3" xfId="13850"/>
    <cellStyle name="SAPBEXexcGood2 3 2" xfId="13851"/>
    <cellStyle name="SAPBEXexcGood2 3 2 2" xfId="13852"/>
    <cellStyle name="SAPBEXexcGood2 3 2 2 2" xfId="13853"/>
    <cellStyle name="SAPBEXexcGood2 3 2 2 3" xfId="13854"/>
    <cellStyle name="SAPBEXexcGood2 3 2 2 4" xfId="13855"/>
    <cellStyle name="SAPBEXexcGood2 3 2 2 5" xfId="13856"/>
    <cellStyle name="SAPBEXexcGood2 3 2 2 6" xfId="13857"/>
    <cellStyle name="SAPBEXexcGood2 3 2 3" xfId="13858"/>
    <cellStyle name="SAPBEXexcGood2 3 2 3 2" xfId="13859"/>
    <cellStyle name="SAPBEXexcGood2 3 2 3 3" xfId="13860"/>
    <cellStyle name="SAPBEXexcGood2 3 2 3 4" xfId="13861"/>
    <cellStyle name="SAPBEXexcGood2 3 2 3 5" xfId="13862"/>
    <cellStyle name="SAPBEXexcGood2 3 2 3 6" xfId="13863"/>
    <cellStyle name="SAPBEXexcGood2 3 2 4" xfId="13864"/>
    <cellStyle name="SAPBEXexcGood2 3 2 5" xfId="13865"/>
    <cellStyle name="SAPBEXexcGood2 3 2 6" xfId="13866"/>
    <cellStyle name="SAPBEXexcGood2 3 2 7" xfId="13867"/>
    <cellStyle name="SAPBEXexcGood2 3 2 8" xfId="13868"/>
    <cellStyle name="SAPBEXexcGood2 3 3" xfId="13869"/>
    <cellStyle name="SAPBEXexcGood2 3 3 2" xfId="13870"/>
    <cellStyle name="SAPBEXexcGood2 3 3 2 2" xfId="13871"/>
    <cellStyle name="SAPBEXexcGood2 3 3 2 3" xfId="13872"/>
    <cellStyle name="SAPBEXexcGood2 3 3 2 4" xfId="13873"/>
    <cellStyle name="SAPBEXexcGood2 3 3 2 5" xfId="13874"/>
    <cellStyle name="SAPBEXexcGood2 3 3 2 6" xfId="13875"/>
    <cellStyle name="SAPBEXexcGood2 3 3 3" xfId="13876"/>
    <cellStyle name="SAPBEXexcGood2 3 3 3 2" xfId="13877"/>
    <cellStyle name="SAPBEXexcGood2 3 3 3 3" xfId="13878"/>
    <cellStyle name="SAPBEXexcGood2 3 3 3 4" xfId="13879"/>
    <cellStyle name="SAPBEXexcGood2 3 3 3 5" xfId="13880"/>
    <cellStyle name="SAPBEXexcGood2 3 3 3 6" xfId="13881"/>
    <cellStyle name="SAPBEXexcGood2 3 3 4" xfId="13882"/>
    <cellStyle name="SAPBEXexcGood2 3 3 5" xfId="13883"/>
    <cellStyle name="SAPBEXexcGood2 3 3 6" xfId="13884"/>
    <cellStyle name="SAPBEXexcGood2 3 3 7" xfId="13885"/>
    <cellStyle name="SAPBEXexcGood2 3 3 8" xfId="13886"/>
    <cellStyle name="SAPBEXexcGood2 3 4" xfId="13887"/>
    <cellStyle name="SAPBEXexcGood2 3 5" xfId="13888"/>
    <cellStyle name="SAPBEXexcGood2 3 6" xfId="13889"/>
    <cellStyle name="SAPBEXexcGood2 3 7" xfId="13890"/>
    <cellStyle name="SAPBEXexcGood2 3 8" xfId="13891"/>
    <cellStyle name="SAPBEXexcGood2 4" xfId="13892"/>
    <cellStyle name="SAPBEXexcGood2 4 2" xfId="13893"/>
    <cellStyle name="SAPBEXexcGood2 4 2 2" xfId="13894"/>
    <cellStyle name="SAPBEXexcGood2 4 2 2 2" xfId="13895"/>
    <cellStyle name="SAPBEXexcGood2 4 2 2 3" xfId="13896"/>
    <cellStyle name="SAPBEXexcGood2 4 2 2 4" xfId="13897"/>
    <cellStyle name="SAPBEXexcGood2 4 2 2 5" xfId="13898"/>
    <cellStyle name="SAPBEXexcGood2 4 2 2 6" xfId="13899"/>
    <cellStyle name="SAPBEXexcGood2 4 2 3" xfId="13900"/>
    <cellStyle name="SAPBEXexcGood2 4 2 3 2" xfId="13901"/>
    <cellStyle name="SAPBEXexcGood2 4 2 3 3" xfId="13902"/>
    <cellStyle name="SAPBEXexcGood2 4 2 3 4" xfId="13903"/>
    <cellStyle name="SAPBEXexcGood2 4 2 3 5" xfId="13904"/>
    <cellStyle name="SAPBEXexcGood2 4 2 3 6" xfId="13905"/>
    <cellStyle name="SAPBEXexcGood2 4 2 4" xfId="13906"/>
    <cellStyle name="SAPBEXexcGood2 4 2 5" xfId="13907"/>
    <cellStyle name="SAPBEXexcGood2 4 2 6" xfId="13908"/>
    <cellStyle name="SAPBEXexcGood2 4 2 7" xfId="13909"/>
    <cellStyle name="SAPBEXexcGood2 4 2 8" xfId="13910"/>
    <cellStyle name="SAPBEXexcGood2 4 3" xfId="13911"/>
    <cellStyle name="SAPBEXexcGood2 4 3 2" xfId="13912"/>
    <cellStyle name="SAPBEXexcGood2 4 3 2 2" xfId="13913"/>
    <cellStyle name="SAPBEXexcGood2 4 3 2 3" xfId="13914"/>
    <cellStyle name="SAPBEXexcGood2 4 3 2 4" xfId="13915"/>
    <cellStyle name="SAPBEXexcGood2 4 3 2 5" xfId="13916"/>
    <cellStyle name="SAPBEXexcGood2 4 3 2 6" xfId="13917"/>
    <cellStyle name="SAPBEXexcGood2 4 3 3" xfId="13918"/>
    <cellStyle name="SAPBEXexcGood2 4 3 3 2" xfId="13919"/>
    <cellStyle name="SAPBEXexcGood2 4 3 3 3" xfId="13920"/>
    <cellStyle name="SAPBEXexcGood2 4 3 3 4" xfId="13921"/>
    <cellStyle name="SAPBEXexcGood2 4 3 3 5" xfId="13922"/>
    <cellStyle name="SAPBEXexcGood2 4 3 3 6" xfId="13923"/>
    <cellStyle name="SAPBEXexcGood2 4 3 4" xfId="13924"/>
    <cellStyle name="SAPBEXexcGood2 4 3 5" xfId="13925"/>
    <cellStyle name="SAPBEXexcGood2 4 3 6" xfId="13926"/>
    <cellStyle name="SAPBEXexcGood2 4 3 7" xfId="13927"/>
    <cellStyle name="SAPBEXexcGood2 4 3 8" xfId="13928"/>
    <cellStyle name="SAPBEXexcGood2 4 4" xfId="13929"/>
    <cellStyle name="SAPBEXexcGood2 4 5" xfId="13930"/>
    <cellStyle name="SAPBEXexcGood2 4 6" xfId="13931"/>
    <cellStyle name="SAPBEXexcGood2 4 7" xfId="13932"/>
    <cellStyle name="SAPBEXexcGood2 4 8" xfId="13933"/>
    <cellStyle name="SAPBEXexcGood2 5" xfId="13934"/>
    <cellStyle name="SAPBEXexcGood2 5 2" xfId="13935"/>
    <cellStyle name="SAPBEXexcGood2 5 2 2" xfId="13936"/>
    <cellStyle name="SAPBEXexcGood2 5 2 2 2" xfId="13937"/>
    <cellStyle name="SAPBEXexcGood2 5 2 2 3" xfId="13938"/>
    <cellStyle name="SAPBEXexcGood2 5 2 2 4" xfId="13939"/>
    <cellStyle name="SAPBEXexcGood2 5 2 2 5" xfId="13940"/>
    <cellStyle name="SAPBEXexcGood2 5 2 2 6" xfId="13941"/>
    <cellStyle name="SAPBEXexcGood2 5 2 3" xfId="13942"/>
    <cellStyle name="SAPBEXexcGood2 5 2 3 2" xfId="13943"/>
    <cellStyle name="SAPBEXexcGood2 5 2 3 3" xfId="13944"/>
    <cellStyle name="SAPBEXexcGood2 5 2 3 4" xfId="13945"/>
    <cellStyle name="SAPBEXexcGood2 5 2 3 5" xfId="13946"/>
    <cellStyle name="SAPBEXexcGood2 5 2 3 6" xfId="13947"/>
    <cellStyle name="SAPBEXexcGood2 5 2 4" xfId="13948"/>
    <cellStyle name="SAPBEXexcGood2 5 2 5" xfId="13949"/>
    <cellStyle name="SAPBEXexcGood2 5 2 6" xfId="13950"/>
    <cellStyle name="SAPBEXexcGood2 5 2 7" xfId="13951"/>
    <cellStyle name="SAPBEXexcGood2 5 2 8" xfId="13952"/>
    <cellStyle name="SAPBEXexcGood2 5 3" xfId="13953"/>
    <cellStyle name="SAPBEXexcGood2 5 3 2" xfId="13954"/>
    <cellStyle name="SAPBEXexcGood2 5 3 2 2" xfId="13955"/>
    <cellStyle name="SAPBEXexcGood2 5 3 2 3" xfId="13956"/>
    <cellStyle name="SAPBEXexcGood2 5 3 2 4" xfId="13957"/>
    <cellStyle name="SAPBEXexcGood2 5 3 2 5" xfId="13958"/>
    <cellStyle name="SAPBEXexcGood2 5 3 2 6" xfId="13959"/>
    <cellStyle name="SAPBEXexcGood2 5 3 3" xfId="13960"/>
    <cellStyle name="SAPBEXexcGood2 5 3 3 2" xfId="13961"/>
    <cellStyle name="SAPBEXexcGood2 5 3 3 3" xfId="13962"/>
    <cellStyle name="SAPBEXexcGood2 5 3 3 4" xfId="13963"/>
    <cellStyle name="SAPBEXexcGood2 5 3 3 5" xfId="13964"/>
    <cellStyle name="SAPBEXexcGood2 5 3 3 6" xfId="13965"/>
    <cellStyle name="SAPBEXexcGood2 5 3 4" xfId="13966"/>
    <cellStyle name="SAPBEXexcGood2 5 3 5" xfId="13967"/>
    <cellStyle name="SAPBEXexcGood2 5 3 6" xfId="13968"/>
    <cellStyle name="SAPBEXexcGood2 5 3 7" xfId="13969"/>
    <cellStyle name="SAPBEXexcGood2 5 3 8" xfId="13970"/>
    <cellStyle name="SAPBEXexcGood2 5 4" xfId="13971"/>
    <cellStyle name="SAPBEXexcGood2 5 5" xfId="13972"/>
    <cellStyle name="SAPBEXexcGood2 5 6" xfId="13973"/>
    <cellStyle name="SAPBEXexcGood2 5 7" xfId="13974"/>
    <cellStyle name="SAPBEXexcGood2 5 8" xfId="13975"/>
    <cellStyle name="SAPBEXexcGood2 6" xfId="13976"/>
    <cellStyle name="SAPBEXexcGood2 6 2" xfId="13977"/>
    <cellStyle name="SAPBEXexcGood2 6 2 2" xfId="13978"/>
    <cellStyle name="SAPBEXexcGood2 6 2 2 2" xfId="13979"/>
    <cellStyle name="SAPBEXexcGood2 6 2 2 3" xfId="13980"/>
    <cellStyle name="SAPBEXexcGood2 6 2 2 4" xfId="13981"/>
    <cellStyle name="SAPBEXexcGood2 6 2 2 5" xfId="13982"/>
    <cellStyle name="SAPBEXexcGood2 6 2 2 6" xfId="13983"/>
    <cellStyle name="SAPBEXexcGood2 6 2 3" xfId="13984"/>
    <cellStyle name="SAPBEXexcGood2 6 2 3 2" xfId="13985"/>
    <cellStyle name="SAPBEXexcGood2 6 2 3 3" xfId="13986"/>
    <cellStyle name="SAPBEXexcGood2 6 2 3 4" xfId="13987"/>
    <cellStyle name="SAPBEXexcGood2 6 2 3 5" xfId="13988"/>
    <cellStyle name="SAPBEXexcGood2 6 2 3 6" xfId="13989"/>
    <cellStyle name="SAPBEXexcGood2 6 2 4" xfId="13990"/>
    <cellStyle name="SAPBEXexcGood2 6 2 5" xfId="13991"/>
    <cellStyle name="SAPBEXexcGood2 6 2 6" xfId="13992"/>
    <cellStyle name="SAPBEXexcGood2 6 2 7" xfId="13993"/>
    <cellStyle name="SAPBEXexcGood2 6 2 8" xfId="13994"/>
    <cellStyle name="SAPBEXexcGood2 6 3" xfId="13995"/>
    <cellStyle name="SAPBEXexcGood2 6 3 2" xfId="13996"/>
    <cellStyle name="SAPBEXexcGood2 6 3 2 2" xfId="13997"/>
    <cellStyle name="SAPBEXexcGood2 6 3 2 3" xfId="13998"/>
    <cellStyle name="SAPBEXexcGood2 6 3 2 4" xfId="13999"/>
    <cellStyle name="SAPBEXexcGood2 6 3 2 5" xfId="14000"/>
    <cellStyle name="SAPBEXexcGood2 6 3 2 6" xfId="14001"/>
    <cellStyle name="SAPBEXexcGood2 6 3 3" xfId="14002"/>
    <cellStyle name="SAPBEXexcGood2 6 3 3 2" xfId="14003"/>
    <cellStyle name="SAPBEXexcGood2 6 3 3 3" xfId="14004"/>
    <cellStyle name="SAPBEXexcGood2 6 3 3 4" xfId="14005"/>
    <cellStyle name="SAPBEXexcGood2 6 3 3 5" xfId="14006"/>
    <cellStyle name="SAPBEXexcGood2 6 3 3 6" xfId="14007"/>
    <cellStyle name="SAPBEXexcGood2 6 3 4" xfId="14008"/>
    <cellStyle name="SAPBEXexcGood2 6 3 5" xfId="14009"/>
    <cellStyle name="SAPBEXexcGood2 6 3 6" xfId="14010"/>
    <cellStyle name="SAPBEXexcGood2 6 3 7" xfId="14011"/>
    <cellStyle name="SAPBEXexcGood2 6 3 8" xfId="14012"/>
    <cellStyle name="SAPBEXexcGood2 6 4" xfId="14013"/>
    <cellStyle name="SAPBEXexcGood2 6 5" xfId="14014"/>
    <cellStyle name="SAPBEXexcGood2 6 6" xfId="14015"/>
    <cellStyle name="SAPBEXexcGood2 6 7" xfId="14016"/>
    <cellStyle name="SAPBEXexcGood2 6 8" xfId="14017"/>
    <cellStyle name="SAPBEXexcGood2 7" xfId="14018"/>
    <cellStyle name="SAPBEXexcGood2 7 2" xfId="14019"/>
    <cellStyle name="SAPBEXexcGood2 7 2 2" xfId="14020"/>
    <cellStyle name="SAPBEXexcGood2 7 2 2 2" xfId="14021"/>
    <cellStyle name="SAPBEXexcGood2 7 2 2 3" xfId="14022"/>
    <cellStyle name="SAPBEXexcGood2 7 2 2 4" xfId="14023"/>
    <cellStyle name="SAPBEXexcGood2 7 2 2 5" xfId="14024"/>
    <cellStyle name="SAPBEXexcGood2 7 2 2 6" xfId="14025"/>
    <cellStyle name="SAPBEXexcGood2 7 2 3" xfId="14026"/>
    <cellStyle name="SAPBEXexcGood2 7 2 3 2" xfId="14027"/>
    <cellStyle name="SAPBEXexcGood2 7 2 3 3" xfId="14028"/>
    <cellStyle name="SAPBEXexcGood2 7 2 3 4" xfId="14029"/>
    <cellStyle name="SAPBEXexcGood2 7 2 3 5" xfId="14030"/>
    <cellStyle name="SAPBEXexcGood2 7 2 3 6" xfId="14031"/>
    <cellStyle name="SAPBEXexcGood2 7 2 4" xfId="14032"/>
    <cellStyle name="SAPBEXexcGood2 7 2 5" xfId="14033"/>
    <cellStyle name="SAPBEXexcGood2 7 2 6" xfId="14034"/>
    <cellStyle name="SAPBEXexcGood2 7 2 7" xfId="14035"/>
    <cellStyle name="SAPBEXexcGood2 7 2 8" xfId="14036"/>
    <cellStyle name="SAPBEXexcGood2 7 3" xfId="14037"/>
    <cellStyle name="SAPBEXexcGood2 7 3 2" xfId="14038"/>
    <cellStyle name="SAPBEXexcGood2 7 3 2 2" xfId="14039"/>
    <cellStyle name="SAPBEXexcGood2 7 3 2 3" xfId="14040"/>
    <cellStyle name="SAPBEXexcGood2 7 3 2 4" xfId="14041"/>
    <cellStyle name="SAPBEXexcGood2 7 3 2 5" xfId="14042"/>
    <cellStyle name="SAPBEXexcGood2 7 3 2 6" xfId="14043"/>
    <cellStyle name="SAPBEXexcGood2 7 3 3" xfId="14044"/>
    <cellStyle name="SAPBEXexcGood2 7 3 3 2" xfId="14045"/>
    <cellStyle name="SAPBEXexcGood2 7 3 3 3" xfId="14046"/>
    <cellStyle name="SAPBEXexcGood2 7 3 3 4" xfId="14047"/>
    <cellStyle name="SAPBEXexcGood2 7 3 3 5" xfId="14048"/>
    <cellStyle name="SAPBEXexcGood2 7 3 3 6" xfId="14049"/>
    <cellStyle name="SAPBEXexcGood2 7 3 4" xfId="14050"/>
    <cellStyle name="SAPBEXexcGood2 7 3 5" xfId="14051"/>
    <cellStyle name="SAPBEXexcGood2 7 3 6" xfId="14052"/>
    <cellStyle name="SAPBEXexcGood2 7 3 7" xfId="14053"/>
    <cellStyle name="SAPBEXexcGood2 7 3 8" xfId="14054"/>
    <cellStyle name="SAPBEXexcGood2 7 4" xfId="14055"/>
    <cellStyle name="SAPBEXexcGood2 7 5" xfId="14056"/>
    <cellStyle name="SAPBEXexcGood2 7 6" xfId="14057"/>
    <cellStyle name="SAPBEXexcGood2 7 7" xfId="14058"/>
    <cellStyle name="SAPBEXexcGood2 7 8" xfId="14059"/>
    <cellStyle name="SAPBEXexcGood2 8" xfId="14060"/>
    <cellStyle name="SAPBEXexcGood2 8 2" xfId="14061"/>
    <cellStyle name="SAPBEXexcGood2 8 2 2" xfId="14062"/>
    <cellStyle name="SAPBEXexcGood2 8 2 2 2" xfId="14063"/>
    <cellStyle name="SAPBEXexcGood2 8 2 2 3" xfId="14064"/>
    <cellStyle name="SAPBEXexcGood2 8 2 2 4" xfId="14065"/>
    <cellStyle name="SAPBEXexcGood2 8 2 2 5" xfId="14066"/>
    <cellStyle name="SAPBEXexcGood2 8 2 2 6" xfId="14067"/>
    <cellStyle name="SAPBEXexcGood2 8 2 3" xfId="14068"/>
    <cellStyle name="SAPBEXexcGood2 8 2 3 2" xfId="14069"/>
    <cellStyle name="SAPBEXexcGood2 8 2 3 3" xfId="14070"/>
    <cellStyle name="SAPBEXexcGood2 8 2 3 4" xfId="14071"/>
    <cellStyle name="SAPBEXexcGood2 8 2 3 5" xfId="14072"/>
    <cellStyle name="SAPBEXexcGood2 8 2 3 6" xfId="14073"/>
    <cellStyle name="SAPBEXexcGood2 8 2 4" xfId="14074"/>
    <cellStyle name="SAPBEXexcGood2 8 2 5" xfId="14075"/>
    <cellStyle name="SAPBEXexcGood2 8 2 6" xfId="14076"/>
    <cellStyle name="SAPBEXexcGood2 8 2 7" xfId="14077"/>
    <cellStyle name="SAPBEXexcGood2 8 2 8" xfId="14078"/>
    <cellStyle name="SAPBEXexcGood2 8 3" xfId="14079"/>
    <cellStyle name="SAPBEXexcGood2 8 3 2" xfId="14080"/>
    <cellStyle name="SAPBEXexcGood2 8 3 2 2" xfId="14081"/>
    <cellStyle name="SAPBEXexcGood2 8 3 2 3" xfId="14082"/>
    <cellStyle name="SAPBEXexcGood2 8 3 2 4" xfId="14083"/>
    <cellStyle name="SAPBEXexcGood2 8 3 2 5" xfId="14084"/>
    <cellStyle name="SAPBEXexcGood2 8 3 2 6" xfId="14085"/>
    <cellStyle name="SAPBEXexcGood2 8 3 3" xfId="14086"/>
    <cellStyle name="SAPBEXexcGood2 8 3 3 2" xfId="14087"/>
    <cellStyle name="SAPBEXexcGood2 8 3 3 3" xfId="14088"/>
    <cellStyle name="SAPBEXexcGood2 8 3 3 4" xfId="14089"/>
    <cellStyle name="SAPBEXexcGood2 8 3 3 5" xfId="14090"/>
    <cellStyle name="SAPBEXexcGood2 8 3 3 6" xfId="14091"/>
    <cellStyle name="SAPBEXexcGood2 8 3 4" xfId="14092"/>
    <cellStyle name="SAPBEXexcGood2 8 3 5" xfId="14093"/>
    <cellStyle name="SAPBEXexcGood2 8 3 6" xfId="14094"/>
    <cellStyle name="SAPBEXexcGood2 8 3 7" xfId="14095"/>
    <cellStyle name="SAPBEXexcGood2 8 3 8" xfId="14096"/>
    <cellStyle name="SAPBEXexcGood2 8 4" xfId="14097"/>
    <cellStyle name="SAPBEXexcGood2 8 5" xfId="14098"/>
    <cellStyle name="SAPBEXexcGood2 8 6" xfId="14099"/>
    <cellStyle name="SAPBEXexcGood2 8 7" xfId="14100"/>
    <cellStyle name="SAPBEXexcGood2 8 8" xfId="14101"/>
    <cellStyle name="SAPBEXexcGood2 9" xfId="14102"/>
    <cellStyle name="SAPBEXexcGood2 9 2" xfId="14103"/>
    <cellStyle name="SAPBEXexcGood2 9 2 2" xfId="14104"/>
    <cellStyle name="SAPBEXexcGood2 9 2 2 2" xfId="14105"/>
    <cellStyle name="SAPBEXexcGood2 9 2 2 3" xfId="14106"/>
    <cellStyle name="SAPBEXexcGood2 9 2 2 4" xfId="14107"/>
    <cellStyle name="SAPBEXexcGood2 9 2 2 5" xfId="14108"/>
    <cellStyle name="SAPBEXexcGood2 9 2 2 6" xfId="14109"/>
    <cellStyle name="SAPBEXexcGood2 9 2 3" xfId="14110"/>
    <cellStyle name="SAPBEXexcGood2 9 2 3 2" xfId="14111"/>
    <cellStyle name="SAPBEXexcGood2 9 2 3 3" xfId="14112"/>
    <cellStyle name="SAPBEXexcGood2 9 2 3 4" xfId="14113"/>
    <cellStyle name="SAPBEXexcGood2 9 2 3 5" xfId="14114"/>
    <cellStyle name="SAPBEXexcGood2 9 2 3 6" xfId="14115"/>
    <cellStyle name="SAPBEXexcGood2 9 2 4" xfId="14116"/>
    <cellStyle name="SAPBEXexcGood2 9 2 5" xfId="14117"/>
    <cellStyle name="SAPBEXexcGood2 9 2 6" xfId="14118"/>
    <cellStyle name="SAPBEXexcGood2 9 2 7" xfId="14119"/>
    <cellStyle name="SAPBEXexcGood2 9 2 8" xfId="14120"/>
    <cellStyle name="SAPBEXexcGood2 9 3" xfId="14121"/>
    <cellStyle name="SAPBEXexcGood2 9 3 2" xfId="14122"/>
    <cellStyle name="SAPBEXexcGood2 9 3 2 2" xfId="14123"/>
    <cellStyle name="SAPBEXexcGood2 9 3 2 3" xfId="14124"/>
    <cellStyle name="SAPBEXexcGood2 9 3 2 4" xfId="14125"/>
    <cellStyle name="SAPBEXexcGood2 9 3 2 5" xfId="14126"/>
    <cellStyle name="SAPBEXexcGood2 9 3 2 6" xfId="14127"/>
    <cellStyle name="SAPBEXexcGood2 9 3 3" xfId="14128"/>
    <cellStyle name="SAPBEXexcGood2 9 3 3 2" xfId="14129"/>
    <cellStyle name="SAPBEXexcGood2 9 3 3 3" xfId="14130"/>
    <cellStyle name="SAPBEXexcGood2 9 3 3 4" xfId="14131"/>
    <cellStyle name="SAPBEXexcGood2 9 3 3 5" xfId="14132"/>
    <cellStyle name="SAPBEXexcGood2 9 3 3 6" xfId="14133"/>
    <cellStyle name="SAPBEXexcGood2 9 3 4" xfId="14134"/>
    <cellStyle name="SAPBEXexcGood2 9 3 5" xfId="14135"/>
    <cellStyle name="SAPBEXexcGood2 9 3 6" xfId="14136"/>
    <cellStyle name="SAPBEXexcGood2 9 3 7" xfId="14137"/>
    <cellStyle name="SAPBEXexcGood2 9 3 8" xfId="14138"/>
    <cellStyle name="SAPBEXexcGood2 9 4" xfId="14139"/>
    <cellStyle name="SAPBEXexcGood2 9 5" xfId="14140"/>
    <cellStyle name="SAPBEXexcGood2 9 6" xfId="14141"/>
    <cellStyle name="SAPBEXexcGood2 9 7" xfId="14142"/>
    <cellStyle name="SAPBEXexcGood2 9 8" xfId="14143"/>
    <cellStyle name="SAPBEXexcGood3" xfId="24"/>
    <cellStyle name="SAPBEXexcGood3 10" xfId="14144"/>
    <cellStyle name="SAPBEXexcGood3 10 2" xfId="14145"/>
    <cellStyle name="SAPBEXexcGood3 10 2 2" xfId="14146"/>
    <cellStyle name="SAPBEXexcGood3 10 2 2 2" xfId="14147"/>
    <cellStyle name="SAPBEXexcGood3 10 2 2 3" xfId="14148"/>
    <cellStyle name="SAPBEXexcGood3 10 2 2 4" xfId="14149"/>
    <cellStyle name="SAPBEXexcGood3 10 2 2 5" xfId="14150"/>
    <cellStyle name="SAPBEXexcGood3 10 2 2 6" xfId="14151"/>
    <cellStyle name="SAPBEXexcGood3 10 2 3" xfId="14152"/>
    <cellStyle name="SAPBEXexcGood3 10 2 3 2" xfId="14153"/>
    <cellStyle name="SAPBEXexcGood3 10 2 3 3" xfId="14154"/>
    <cellStyle name="SAPBEXexcGood3 10 2 3 4" xfId="14155"/>
    <cellStyle name="SAPBEXexcGood3 10 2 3 5" xfId="14156"/>
    <cellStyle name="SAPBEXexcGood3 10 2 3 6" xfId="14157"/>
    <cellStyle name="SAPBEXexcGood3 10 2 4" xfId="14158"/>
    <cellStyle name="SAPBEXexcGood3 10 2 5" xfId="14159"/>
    <cellStyle name="SAPBEXexcGood3 10 2 6" xfId="14160"/>
    <cellStyle name="SAPBEXexcGood3 10 2 7" xfId="14161"/>
    <cellStyle name="SAPBEXexcGood3 10 2 8" xfId="14162"/>
    <cellStyle name="SAPBEXexcGood3 10 3" xfId="14163"/>
    <cellStyle name="SAPBEXexcGood3 10 3 2" xfId="14164"/>
    <cellStyle name="SAPBEXexcGood3 10 3 2 2" xfId="14165"/>
    <cellStyle name="SAPBEXexcGood3 10 3 2 3" xfId="14166"/>
    <cellStyle name="SAPBEXexcGood3 10 3 2 4" xfId="14167"/>
    <cellStyle name="SAPBEXexcGood3 10 3 2 5" xfId="14168"/>
    <cellStyle name="SAPBEXexcGood3 10 3 2 6" xfId="14169"/>
    <cellStyle name="SAPBEXexcGood3 10 3 3" xfId="14170"/>
    <cellStyle name="SAPBEXexcGood3 10 3 3 2" xfId="14171"/>
    <cellStyle name="SAPBEXexcGood3 10 3 3 3" xfId="14172"/>
    <cellStyle name="SAPBEXexcGood3 10 3 3 4" xfId="14173"/>
    <cellStyle name="SAPBEXexcGood3 10 3 3 5" xfId="14174"/>
    <cellStyle name="SAPBEXexcGood3 10 3 3 6" xfId="14175"/>
    <cellStyle name="SAPBEXexcGood3 10 3 4" xfId="14176"/>
    <cellStyle name="SAPBEXexcGood3 10 3 5" xfId="14177"/>
    <cellStyle name="SAPBEXexcGood3 10 3 6" xfId="14178"/>
    <cellStyle name="SAPBEXexcGood3 10 3 7" xfId="14179"/>
    <cellStyle name="SAPBEXexcGood3 10 3 8" xfId="14180"/>
    <cellStyle name="SAPBEXexcGood3 10 4" xfId="14181"/>
    <cellStyle name="SAPBEXexcGood3 10 5" xfId="14182"/>
    <cellStyle name="SAPBEXexcGood3 10 6" xfId="14183"/>
    <cellStyle name="SAPBEXexcGood3 10 7" xfId="14184"/>
    <cellStyle name="SAPBEXexcGood3 10 8" xfId="14185"/>
    <cellStyle name="SAPBEXexcGood3 11" xfId="14186"/>
    <cellStyle name="SAPBEXexcGood3 11 2" xfId="14187"/>
    <cellStyle name="SAPBEXexcGood3 11 2 2" xfId="14188"/>
    <cellStyle name="SAPBEXexcGood3 11 2 2 2" xfId="14189"/>
    <cellStyle name="SAPBEXexcGood3 11 2 2 3" xfId="14190"/>
    <cellStyle name="SAPBEXexcGood3 11 2 2 4" xfId="14191"/>
    <cellStyle name="SAPBEXexcGood3 11 2 2 5" xfId="14192"/>
    <cellStyle name="SAPBEXexcGood3 11 2 2 6" xfId="14193"/>
    <cellStyle name="SAPBEXexcGood3 11 2 3" xfId="14194"/>
    <cellStyle name="SAPBEXexcGood3 11 2 3 2" xfId="14195"/>
    <cellStyle name="SAPBEXexcGood3 11 2 3 3" xfId="14196"/>
    <cellStyle name="SAPBEXexcGood3 11 2 3 4" xfId="14197"/>
    <cellStyle name="SAPBEXexcGood3 11 2 3 5" xfId="14198"/>
    <cellStyle name="SAPBEXexcGood3 11 2 3 6" xfId="14199"/>
    <cellStyle name="SAPBEXexcGood3 11 2 4" xfId="14200"/>
    <cellStyle name="SAPBEXexcGood3 11 2 5" xfId="14201"/>
    <cellStyle name="SAPBEXexcGood3 11 2 6" xfId="14202"/>
    <cellStyle name="SAPBEXexcGood3 11 2 7" xfId="14203"/>
    <cellStyle name="SAPBEXexcGood3 11 2 8" xfId="14204"/>
    <cellStyle name="SAPBEXexcGood3 11 3" xfId="14205"/>
    <cellStyle name="SAPBEXexcGood3 11 3 2" xfId="14206"/>
    <cellStyle name="SAPBEXexcGood3 11 3 2 2" xfId="14207"/>
    <cellStyle name="SAPBEXexcGood3 11 3 2 3" xfId="14208"/>
    <cellStyle name="SAPBEXexcGood3 11 3 2 4" xfId="14209"/>
    <cellStyle name="SAPBEXexcGood3 11 3 2 5" xfId="14210"/>
    <cellStyle name="SAPBEXexcGood3 11 3 2 6" xfId="14211"/>
    <cellStyle name="SAPBEXexcGood3 11 3 3" xfId="14212"/>
    <cellStyle name="SAPBEXexcGood3 11 3 3 2" xfId="14213"/>
    <cellStyle name="SAPBEXexcGood3 11 3 3 3" xfId="14214"/>
    <cellStyle name="SAPBEXexcGood3 11 3 3 4" xfId="14215"/>
    <cellStyle name="SAPBEXexcGood3 11 3 3 5" xfId="14216"/>
    <cellStyle name="SAPBEXexcGood3 11 3 3 6" xfId="14217"/>
    <cellStyle name="SAPBEXexcGood3 11 3 4" xfId="14218"/>
    <cellStyle name="SAPBEXexcGood3 11 3 5" xfId="14219"/>
    <cellStyle name="SAPBEXexcGood3 11 3 6" xfId="14220"/>
    <cellStyle name="SAPBEXexcGood3 11 3 7" xfId="14221"/>
    <cellStyle name="SAPBEXexcGood3 11 3 8" xfId="14222"/>
    <cellStyle name="SAPBEXexcGood3 11 4" xfId="14223"/>
    <cellStyle name="SAPBEXexcGood3 11 5" xfId="14224"/>
    <cellStyle name="SAPBEXexcGood3 11 6" xfId="14225"/>
    <cellStyle name="SAPBEXexcGood3 11 7" xfId="14226"/>
    <cellStyle name="SAPBEXexcGood3 11 8" xfId="14227"/>
    <cellStyle name="SAPBEXexcGood3 12" xfId="14228"/>
    <cellStyle name="SAPBEXexcGood3 12 2" xfId="14229"/>
    <cellStyle name="SAPBEXexcGood3 12 2 2" xfId="14230"/>
    <cellStyle name="SAPBEXexcGood3 12 2 2 2" xfId="14231"/>
    <cellStyle name="SAPBEXexcGood3 12 2 2 3" xfId="14232"/>
    <cellStyle name="SAPBEXexcGood3 12 2 2 4" xfId="14233"/>
    <cellStyle name="SAPBEXexcGood3 12 2 2 5" xfId="14234"/>
    <cellStyle name="SAPBEXexcGood3 12 2 2 6" xfId="14235"/>
    <cellStyle name="SAPBEXexcGood3 12 2 3" xfId="14236"/>
    <cellStyle name="SAPBEXexcGood3 12 2 3 2" xfId="14237"/>
    <cellStyle name="SAPBEXexcGood3 12 2 3 3" xfId="14238"/>
    <cellStyle name="SAPBEXexcGood3 12 2 3 4" xfId="14239"/>
    <cellStyle name="SAPBEXexcGood3 12 2 3 5" xfId="14240"/>
    <cellStyle name="SAPBEXexcGood3 12 2 3 6" xfId="14241"/>
    <cellStyle name="SAPBEXexcGood3 12 2 4" xfId="14242"/>
    <cellStyle name="SAPBEXexcGood3 12 2 5" xfId="14243"/>
    <cellStyle name="SAPBEXexcGood3 12 2 6" xfId="14244"/>
    <cellStyle name="SAPBEXexcGood3 12 2 7" xfId="14245"/>
    <cellStyle name="SAPBEXexcGood3 12 2 8" xfId="14246"/>
    <cellStyle name="SAPBEXexcGood3 12 3" xfId="14247"/>
    <cellStyle name="SAPBEXexcGood3 12 3 2" xfId="14248"/>
    <cellStyle name="SAPBEXexcGood3 12 3 2 2" xfId="14249"/>
    <cellStyle name="SAPBEXexcGood3 12 3 2 3" xfId="14250"/>
    <cellStyle name="SAPBEXexcGood3 12 3 2 4" xfId="14251"/>
    <cellStyle name="SAPBEXexcGood3 12 3 2 5" xfId="14252"/>
    <cellStyle name="SAPBEXexcGood3 12 3 2 6" xfId="14253"/>
    <cellStyle name="SAPBEXexcGood3 12 3 3" xfId="14254"/>
    <cellStyle name="SAPBEXexcGood3 12 3 3 2" xfId="14255"/>
    <cellStyle name="SAPBEXexcGood3 12 3 3 3" xfId="14256"/>
    <cellStyle name="SAPBEXexcGood3 12 3 3 4" xfId="14257"/>
    <cellStyle name="SAPBEXexcGood3 12 3 3 5" xfId="14258"/>
    <cellStyle name="SAPBEXexcGood3 12 3 3 6" xfId="14259"/>
    <cellStyle name="SAPBEXexcGood3 12 3 4" xfId="14260"/>
    <cellStyle name="SAPBEXexcGood3 12 3 5" xfId="14261"/>
    <cellStyle name="SAPBEXexcGood3 12 3 6" xfId="14262"/>
    <cellStyle name="SAPBEXexcGood3 12 3 7" xfId="14263"/>
    <cellStyle name="SAPBEXexcGood3 12 3 8" xfId="14264"/>
    <cellStyle name="SAPBEXexcGood3 12 4" xfId="14265"/>
    <cellStyle name="SAPBEXexcGood3 12 5" xfId="14266"/>
    <cellStyle name="SAPBEXexcGood3 12 6" xfId="14267"/>
    <cellStyle name="SAPBEXexcGood3 12 7" xfId="14268"/>
    <cellStyle name="SAPBEXexcGood3 12 8" xfId="14269"/>
    <cellStyle name="SAPBEXexcGood3 13" xfId="14270"/>
    <cellStyle name="SAPBEXexcGood3 13 2" xfId="14271"/>
    <cellStyle name="SAPBEXexcGood3 13 2 2" xfId="14272"/>
    <cellStyle name="SAPBEXexcGood3 13 2 2 2" xfId="14273"/>
    <cellStyle name="SAPBEXexcGood3 13 2 2 3" xfId="14274"/>
    <cellStyle name="SAPBEXexcGood3 13 2 2 4" xfId="14275"/>
    <cellStyle name="SAPBEXexcGood3 13 2 2 5" xfId="14276"/>
    <cellStyle name="SAPBEXexcGood3 13 2 2 6" xfId="14277"/>
    <cellStyle name="SAPBEXexcGood3 13 2 3" xfId="14278"/>
    <cellStyle name="SAPBEXexcGood3 13 2 3 2" xfId="14279"/>
    <cellStyle name="SAPBEXexcGood3 13 2 3 3" xfId="14280"/>
    <cellStyle name="SAPBEXexcGood3 13 2 3 4" xfId="14281"/>
    <cellStyle name="SAPBEXexcGood3 13 2 3 5" xfId="14282"/>
    <cellStyle name="SAPBEXexcGood3 13 2 3 6" xfId="14283"/>
    <cellStyle name="SAPBEXexcGood3 13 2 4" xfId="14284"/>
    <cellStyle name="SAPBEXexcGood3 13 2 5" xfId="14285"/>
    <cellStyle name="SAPBEXexcGood3 13 2 6" xfId="14286"/>
    <cellStyle name="SAPBEXexcGood3 13 2 7" xfId="14287"/>
    <cellStyle name="SAPBEXexcGood3 13 2 8" xfId="14288"/>
    <cellStyle name="SAPBEXexcGood3 13 3" xfId="14289"/>
    <cellStyle name="SAPBEXexcGood3 13 3 2" xfId="14290"/>
    <cellStyle name="SAPBEXexcGood3 13 3 2 2" xfId="14291"/>
    <cellStyle name="SAPBEXexcGood3 13 3 2 3" xfId="14292"/>
    <cellStyle name="SAPBEXexcGood3 13 3 2 4" xfId="14293"/>
    <cellStyle name="SAPBEXexcGood3 13 3 2 5" xfId="14294"/>
    <cellStyle name="SAPBEXexcGood3 13 3 2 6" xfId="14295"/>
    <cellStyle name="SAPBEXexcGood3 13 3 3" xfId="14296"/>
    <cellStyle name="SAPBEXexcGood3 13 3 3 2" xfId="14297"/>
    <cellStyle name="SAPBEXexcGood3 13 3 3 3" xfId="14298"/>
    <cellStyle name="SAPBEXexcGood3 13 3 3 4" xfId="14299"/>
    <cellStyle name="SAPBEXexcGood3 13 3 3 5" xfId="14300"/>
    <cellStyle name="SAPBEXexcGood3 13 3 3 6" xfId="14301"/>
    <cellStyle name="SAPBEXexcGood3 13 3 4" xfId="14302"/>
    <cellStyle name="SAPBEXexcGood3 13 3 5" xfId="14303"/>
    <cellStyle name="SAPBEXexcGood3 13 3 6" xfId="14304"/>
    <cellStyle name="SAPBEXexcGood3 13 3 7" xfId="14305"/>
    <cellStyle name="SAPBEXexcGood3 13 3 8" xfId="14306"/>
    <cellStyle name="SAPBEXexcGood3 13 4" xfId="14307"/>
    <cellStyle name="SAPBEXexcGood3 13 5" xfId="14308"/>
    <cellStyle name="SAPBEXexcGood3 13 6" xfId="14309"/>
    <cellStyle name="SAPBEXexcGood3 13 7" xfId="14310"/>
    <cellStyle name="SAPBEXexcGood3 13 8" xfId="14311"/>
    <cellStyle name="SAPBEXexcGood3 14" xfId="14312"/>
    <cellStyle name="SAPBEXexcGood3 14 2" xfId="14313"/>
    <cellStyle name="SAPBEXexcGood3 14 2 2" xfId="14314"/>
    <cellStyle name="SAPBEXexcGood3 14 2 2 2" xfId="14315"/>
    <cellStyle name="SAPBEXexcGood3 14 2 2 3" xfId="14316"/>
    <cellStyle name="SAPBEXexcGood3 14 2 2 4" xfId="14317"/>
    <cellStyle name="SAPBEXexcGood3 14 2 2 5" xfId="14318"/>
    <cellStyle name="SAPBEXexcGood3 14 2 2 6" xfId="14319"/>
    <cellStyle name="SAPBEXexcGood3 14 2 3" xfId="14320"/>
    <cellStyle name="SAPBEXexcGood3 14 2 3 2" xfId="14321"/>
    <cellStyle name="SAPBEXexcGood3 14 2 3 3" xfId="14322"/>
    <cellStyle name="SAPBEXexcGood3 14 2 3 4" xfId="14323"/>
    <cellStyle name="SAPBEXexcGood3 14 2 3 5" xfId="14324"/>
    <cellStyle name="SAPBEXexcGood3 14 2 3 6" xfId="14325"/>
    <cellStyle name="SAPBEXexcGood3 14 2 4" xfId="14326"/>
    <cellStyle name="SAPBEXexcGood3 14 2 5" xfId="14327"/>
    <cellStyle name="SAPBEXexcGood3 14 2 6" xfId="14328"/>
    <cellStyle name="SAPBEXexcGood3 14 2 7" xfId="14329"/>
    <cellStyle name="SAPBEXexcGood3 14 2 8" xfId="14330"/>
    <cellStyle name="SAPBEXexcGood3 14 3" xfId="14331"/>
    <cellStyle name="SAPBEXexcGood3 14 3 2" xfId="14332"/>
    <cellStyle name="SAPBEXexcGood3 14 3 2 2" xfId="14333"/>
    <cellStyle name="SAPBEXexcGood3 14 3 2 3" xfId="14334"/>
    <cellStyle name="SAPBEXexcGood3 14 3 2 4" xfId="14335"/>
    <cellStyle name="SAPBEXexcGood3 14 3 2 5" xfId="14336"/>
    <cellStyle name="SAPBEXexcGood3 14 3 2 6" xfId="14337"/>
    <cellStyle name="SAPBEXexcGood3 14 3 3" xfId="14338"/>
    <cellStyle name="SAPBEXexcGood3 14 3 3 2" xfId="14339"/>
    <cellStyle name="SAPBEXexcGood3 14 3 3 3" xfId="14340"/>
    <cellStyle name="SAPBEXexcGood3 14 3 3 4" xfId="14341"/>
    <cellStyle name="SAPBEXexcGood3 14 3 3 5" xfId="14342"/>
    <cellStyle name="SAPBEXexcGood3 14 3 3 6" xfId="14343"/>
    <cellStyle name="SAPBEXexcGood3 14 3 4" xfId="14344"/>
    <cellStyle name="SAPBEXexcGood3 14 3 5" xfId="14345"/>
    <cellStyle name="SAPBEXexcGood3 14 3 6" xfId="14346"/>
    <cellStyle name="SAPBEXexcGood3 14 3 7" xfId="14347"/>
    <cellStyle name="SAPBEXexcGood3 14 3 8" xfId="14348"/>
    <cellStyle name="SAPBEXexcGood3 14 4" xfId="14349"/>
    <cellStyle name="SAPBEXexcGood3 14 5" xfId="14350"/>
    <cellStyle name="SAPBEXexcGood3 14 6" xfId="14351"/>
    <cellStyle name="SAPBEXexcGood3 14 7" xfId="14352"/>
    <cellStyle name="SAPBEXexcGood3 14 8" xfId="14353"/>
    <cellStyle name="SAPBEXexcGood3 15" xfId="14354"/>
    <cellStyle name="SAPBEXexcGood3 15 2" xfId="14355"/>
    <cellStyle name="SAPBEXexcGood3 15 2 2" xfId="14356"/>
    <cellStyle name="SAPBEXexcGood3 15 2 2 2" xfId="14357"/>
    <cellStyle name="SAPBEXexcGood3 15 2 2 3" xfId="14358"/>
    <cellStyle name="SAPBEXexcGood3 15 2 2 4" xfId="14359"/>
    <cellStyle name="SAPBEXexcGood3 15 2 2 5" xfId="14360"/>
    <cellStyle name="SAPBEXexcGood3 15 2 2 6" xfId="14361"/>
    <cellStyle name="SAPBEXexcGood3 15 2 3" xfId="14362"/>
    <cellStyle name="SAPBEXexcGood3 15 2 3 2" xfId="14363"/>
    <cellStyle name="SAPBEXexcGood3 15 2 3 3" xfId="14364"/>
    <cellStyle name="SAPBEXexcGood3 15 2 3 4" xfId="14365"/>
    <cellStyle name="SAPBEXexcGood3 15 2 3 5" xfId="14366"/>
    <cellStyle name="SAPBEXexcGood3 15 2 3 6" xfId="14367"/>
    <cellStyle name="SAPBEXexcGood3 15 2 4" xfId="14368"/>
    <cellStyle name="SAPBEXexcGood3 15 2 5" xfId="14369"/>
    <cellStyle name="SAPBEXexcGood3 15 2 6" xfId="14370"/>
    <cellStyle name="SAPBEXexcGood3 15 2 7" xfId="14371"/>
    <cellStyle name="SAPBEXexcGood3 15 2 8" xfId="14372"/>
    <cellStyle name="SAPBEXexcGood3 15 3" xfId="14373"/>
    <cellStyle name="SAPBEXexcGood3 15 3 2" xfId="14374"/>
    <cellStyle name="SAPBEXexcGood3 15 3 2 2" xfId="14375"/>
    <cellStyle name="SAPBEXexcGood3 15 3 2 3" xfId="14376"/>
    <cellStyle name="SAPBEXexcGood3 15 3 2 4" xfId="14377"/>
    <cellStyle name="SAPBEXexcGood3 15 3 2 5" xfId="14378"/>
    <cellStyle name="SAPBEXexcGood3 15 3 2 6" xfId="14379"/>
    <cellStyle name="SAPBEXexcGood3 15 3 3" xfId="14380"/>
    <cellStyle name="SAPBEXexcGood3 15 3 3 2" xfId="14381"/>
    <cellStyle name="SAPBEXexcGood3 15 3 3 3" xfId="14382"/>
    <cellStyle name="SAPBEXexcGood3 15 3 3 4" xfId="14383"/>
    <cellStyle name="SAPBEXexcGood3 15 3 3 5" xfId="14384"/>
    <cellStyle name="SAPBEXexcGood3 15 3 3 6" xfId="14385"/>
    <cellStyle name="SAPBEXexcGood3 15 3 4" xfId="14386"/>
    <cellStyle name="SAPBEXexcGood3 15 3 5" xfId="14387"/>
    <cellStyle name="SAPBEXexcGood3 15 3 6" xfId="14388"/>
    <cellStyle name="SAPBEXexcGood3 15 3 7" xfId="14389"/>
    <cellStyle name="SAPBEXexcGood3 15 3 8" xfId="14390"/>
    <cellStyle name="SAPBEXexcGood3 15 4" xfId="14391"/>
    <cellStyle name="SAPBEXexcGood3 15 5" xfId="14392"/>
    <cellStyle name="SAPBEXexcGood3 15 6" xfId="14393"/>
    <cellStyle name="SAPBEXexcGood3 15 7" xfId="14394"/>
    <cellStyle name="SAPBEXexcGood3 15 8" xfId="14395"/>
    <cellStyle name="SAPBEXexcGood3 16" xfId="14396"/>
    <cellStyle name="SAPBEXexcGood3 16 2" xfId="14397"/>
    <cellStyle name="SAPBEXexcGood3 16 2 2" xfId="14398"/>
    <cellStyle name="SAPBEXexcGood3 16 2 2 2" xfId="14399"/>
    <cellStyle name="SAPBEXexcGood3 16 2 2 3" xfId="14400"/>
    <cellStyle name="SAPBEXexcGood3 16 2 2 4" xfId="14401"/>
    <cellStyle name="SAPBEXexcGood3 16 2 2 5" xfId="14402"/>
    <cellStyle name="SAPBEXexcGood3 16 2 2 6" xfId="14403"/>
    <cellStyle name="SAPBEXexcGood3 16 2 3" xfId="14404"/>
    <cellStyle name="SAPBEXexcGood3 16 2 3 2" xfId="14405"/>
    <cellStyle name="SAPBEXexcGood3 16 2 3 3" xfId="14406"/>
    <cellStyle name="SAPBEXexcGood3 16 2 3 4" xfId="14407"/>
    <cellStyle name="SAPBEXexcGood3 16 2 3 5" xfId="14408"/>
    <cellStyle name="SAPBEXexcGood3 16 2 3 6" xfId="14409"/>
    <cellStyle name="SAPBEXexcGood3 16 2 4" xfId="14410"/>
    <cellStyle name="SAPBEXexcGood3 16 2 5" xfId="14411"/>
    <cellStyle name="SAPBEXexcGood3 16 2 6" xfId="14412"/>
    <cellStyle name="SAPBEXexcGood3 16 2 7" xfId="14413"/>
    <cellStyle name="SAPBEXexcGood3 16 2 8" xfId="14414"/>
    <cellStyle name="SAPBEXexcGood3 16 3" xfId="14415"/>
    <cellStyle name="SAPBEXexcGood3 16 3 2" xfId="14416"/>
    <cellStyle name="SAPBEXexcGood3 16 3 2 2" xfId="14417"/>
    <cellStyle name="SAPBEXexcGood3 16 3 2 3" xfId="14418"/>
    <cellStyle name="SAPBEXexcGood3 16 3 2 4" xfId="14419"/>
    <cellStyle name="SAPBEXexcGood3 16 3 2 5" xfId="14420"/>
    <cellStyle name="SAPBEXexcGood3 16 3 2 6" xfId="14421"/>
    <cellStyle name="SAPBEXexcGood3 16 3 3" xfId="14422"/>
    <cellStyle name="SAPBEXexcGood3 16 3 3 2" xfId="14423"/>
    <cellStyle name="SAPBEXexcGood3 16 3 3 3" xfId="14424"/>
    <cellStyle name="SAPBEXexcGood3 16 3 3 4" xfId="14425"/>
    <cellStyle name="SAPBEXexcGood3 16 3 3 5" xfId="14426"/>
    <cellStyle name="SAPBEXexcGood3 16 3 3 6" xfId="14427"/>
    <cellStyle name="SAPBEXexcGood3 16 3 4" xfId="14428"/>
    <cellStyle name="SAPBEXexcGood3 16 3 5" xfId="14429"/>
    <cellStyle name="SAPBEXexcGood3 16 3 6" xfId="14430"/>
    <cellStyle name="SAPBEXexcGood3 16 3 7" xfId="14431"/>
    <cellStyle name="SAPBEXexcGood3 16 3 8" xfId="14432"/>
    <cellStyle name="SAPBEXexcGood3 16 4" xfId="14433"/>
    <cellStyle name="SAPBEXexcGood3 16 5" xfId="14434"/>
    <cellStyle name="SAPBEXexcGood3 16 6" xfId="14435"/>
    <cellStyle name="SAPBEXexcGood3 16 7" xfId="14436"/>
    <cellStyle name="SAPBEXexcGood3 16 8" xfId="14437"/>
    <cellStyle name="SAPBEXexcGood3 17" xfId="14438"/>
    <cellStyle name="SAPBEXexcGood3 17 2" xfId="14439"/>
    <cellStyle name="SAPBEXexcGood3 17 2 2" xfId="14440"/>
    <cellStyle name="SAPBEXexcGood3 17 2 2 2" xfId="14441"/>
    <cellStyle name="SAPBEXexcGood3 17 2 2 3" xfId="14442"/>
    <cellStyle name="SAPBEXexcGood3 17 2 2 4" xfId="14443"/>
    <cellStyle name="SAPBEXexcGood3 17 2 2 5" xfId="14444"/>
    <cellStyle name="SAPBEXexcGood3 17 2 2 6" xfId="14445"/>
    <cellStyle name="SAPBEXexcGood3 17 2 3" xfId="14446"/>
    <cellStyle name="SAPBEXexcGood3 17 2 3 2" xfId="14447"/>
    <cellStyle name="SAPBEXexcGood3 17 2 3 3" xfId="14448"/>
    <cellStyle name="SAPBEXexcGood3 17 2 3 4" xfId="14449"/>
    <cellStyle name="SAPBEXexcGood3 17 2 3 5" xfId="14450"/>
    <cellStyle name="SAPBEXexcGood3 17 2 3 6" xfId="14451"/>
    <cellStyle name="SAPBEXexcGood3 17 2 4" xfId="14452"/>
    <cellStyle name="SAPBEXexcGood3 17 2 5" xfId="14453"/>
    <cellStyle name="SAPBEXexcGood3 17 2 6" xfId="14454"/>
    <cellStyle name="SAPBEXexcGood3 17 2 7" xfId="14455"/>
    <cellStyle name="SAPBEXexcGood3 17 2 8" xfId="14456"/>
    <cellStyle name="SAPBEXexcGood3 17 3" xfId="14457"/>
    <cellStyle name="SAPBEXexcGood3 17 3 2" xfId="14458"/>
    <cellStyle name="SAPBEXexcGood3 17 3 2 2" xfId="14459"/>
    <cellStyle name="SAPBEXexcGood3 17 3 2 3" xfId="14460"/>
    <cellStyle name="SAPBEXexcGood3 17 3 2 4" xfId="14461"/>
    <cellStyle name="SAPBEXexcGood3 17 3 2 5" xfId="14462"/>
    <cellStyle name="SAPBEXexcGood3 17 3 2 6" xfId="14463"/>
    <cellStyle name="SAPBEXexcGood3 17 3 3" xfId="14464"/>
    <cellStyle name="SAPBEXexcGood3 17 3 3 2" xfId="14465"/>
    <cellStyle name="SAPBEXexcGood3 17 3 3 3" xfId="14466"/>
    <cellStyle name="SAPBEXexcGood3 17 3 3 4" xfId="14467"/>
    <cellStyle name="SAPBEXexcGood3 17 3 3 5" xfId="14468"/>
    <cellStyle name="SAPBEXexcGood3 17 3 3 6" xfId="14469"/>
    <cellStyle name="SAPBEXexcGood3 17 3 4" xfId="14470"/>
    <cellStyle name="SAPBEXexcGood3 17 3 5" xfId="14471"/>
    <cellStyle name="SAPBEXexcGood3 17 3 6" xfId="14472"/>
    <cellStyle name="SAPBEXexcGood3 17 3 7" xfId="14473"/>
    <cellStyle name="SAPBEXexcGood3 17 3 8" xfId="14474"/>
    <cellStyle name="SAPBEXexcGood3 17 4" xfId="14475"/>
    <cellStyle name="SAPBEXexcGood3 17 5" xfId="14476"/>
    <cellStyle name="SAPBEXexcGood3 17 6" xfId="14477"/>
    <cellStyle name="SAPBEXexcGood3 17 7" xfId="14478"/>
    <cellStyle name="SAPBEXexcGood3 17 8" xfId="14479"/>
    <cellStyle name="SAPBEXexcGood3 18" xfId="14480"/>
    <cellStyle name="SAPBEXexcGood3 18 2" xfId="14481"/>
    <cellStyle name="SAPBEXexcGood3 18 2 2" xfId="14482"/>
    <cellStyle name="SAPBEXexcGood3 18 2 2 2" xfId="14483"/>
    <cellStyle name="SAPBEXexcGood3 18 2 2 3" xfId="14484"/>
    <cellStyle name="SAPBEXexcGood3 18 2 2 4" xfId="14485"/>
    <cellStyle name="SAPBEXexcGood3 18 2 2 5" xfId="14486"/>
    <cellStyle name="SAPBEXexcGood3 18 2 2 6" xfId="14487"/>
    <cellStyle name="SAPBEXexcGood3 18 2 3" xfId="14488"/>
    <cellStyle name="SAPBEXexcGood3 18 2 3 2" xfId="14489"/>
    <cellStyle name="SAPBEXexcGood3 18 2 3 3" xfId="14490"/>
    <cellStyle name="SAPBEXexcGood3 18 2 3 4" xfId="14491"/>
    <cellStyle name="SAPBEXexcGood3 18 2 3 5" xfId="14492"/>
    <cellStyle name="SAPBEXexcGood3 18 2 3 6" xfId="14493"/>
    <cellStyle name="SAPBEXexcGood3 18 2 4" xfId="14494"/>
    <cellStyle name="SAPBEXexcGood3 18 2 5" xfId="14495"/>
    <cellStyle name="SAPBEXexcGood3 18 2 6" xfId="14496"/>
    <cellStyle name="SAPBEXexcGood3 18 2 7" xfId="14497"/>
    <cellStyle name="SAPBEXexcGood3 18 2 8" xfId="14498"/>
    <cellStyle name="SAPBEXexcGood3 18 3" xfId="14499"/>
    <cellStyle name="SAPBEXexcGood3 18 3 2" xfId="14500"/>
    <cellStyle name="SAPBEXexcGood3 18 3 2 2" xfId="14501"/>
    <cellStyle name="SAPBEXexcGood3 18 3 2 3" xfId="14502"/>
    <cellStyle name="SAPBEXexcGood3 18 3 2 4" xfId="14503"/>
    <cellStyle name="SAPBEXexcGood3 18 3 2 5" xfId="14504"/>
    <cellStyle name="SAPBEXexcGood3 18 3 2 6" xfId="14505"/>
    <cellStyle name="SAPBEXexcGood3 18 3 3" xfId="14506"/>
    <cellStyle name="SAPBEXexcGood3 18 3 3 2" xfId="14507"/>
    <cellStyle name="SAPBEXexcGood3 18 3 3 3" xfId="14508"/>
    <cellStyle name="SAPBEXexcGood3 18 3 3 4" xfId="14509"/>
    <cellStyle name="SAPBEXexcGood3 18 3 3 5" xfId="14510"/>
    <cellStyle name="SAPBEXexcGood3 18 3 3 6" xfId="14511"/>
    <cellStyle name="SAPBEXexcGood3 18 3 4" xfId="14512"/>
    <cellStyle name="SAPBEXexcGood3 18 3 5" xfId="14513"/>
    <cellStyle name="SAPBEXexcGood3 18 3 6" xfId="14514"/>
    <cellStyle name="SAPBEXexcGood3 18 3 7" xfId="14515"/>
    <cellStyle name="SAPBEXexcGood3 18 3 8" xfId="14516"/>
    <cellStyle name="SAPBEXexcGood3 18 4" xfId="14517"/>
    <cellStyle name="SAPBEXexcGood3 18 5" xfId="14518"/>
    <cellStyle name="SAPBEXexcGood3 18 6" xfId="14519"/>
    <cellStyle name="SAPBEXexcGood3 18 7" xfId="14520"/>
    <cellStyle name="SAPBEXexcGood3 18 8" xfId="14521"/>
    <cellStyle name="SAPBEXexcGood3 19" xfId="14522"/>
    <cellStyle name="SAPBEXexcGood3 19 2" xfId="14523"/>
    <cellStyle name="SAPBEXexcGood3 19 2 2" xfId="14524"/>
    <cellStyle name="SAPBEXexcGood3 19 2 2 2" xfId="14525"/>
    <cellStyle name="SAPBEXexcGood3 19 2 2 3" xfId="14526"/>
    <cellStyle name="SAPBEXexcGood3 19 2 2 4" xfId="14527"/>
    <cellStyle name="SAPBEXexcGood3 19 2 2 5" xfId="14528"/>
    <cellStyle name="SAPBEXexcGood3 19 2 2 6" xfId="14529"/>
    <cellStyle name="SAPBEXexcGood3 19 2 3" xfId="14530"/>
    <cellStyle name="SAPBEXexcGood3 19 2 3 2" xfId="14531"/>
    <cellStyle name="SAPBEXexcGood3 19 2 3 3" xfId="14532"/>
    <cellStyle name="SAPBEXexcGood3 19 2 3 4" xfId="14533"/>
    <cellStyle name="SAPBEXexcGood3 19 2 3 5" xfId="14534"/>
    <cellStyle name="SAPBEXexcGood3 19 2 3 6" xfId="14535"/>
    <cellStyle name="SAPBEXexcGood3 19 2 4" xfId="14536"/>
    <cellStyle name="SAPBEXexcGood3 19 2 5" xfId="14537"/>
    <cellStyle name="SAPBEXexcGood3 19 2 6" xfId="14538"/>
    <cellStyle name="SAPBEXexcGood3 19 2 7" xfId="14539"/>
    <cellStyle name="SAPBEXexcGood3 19 2 8" xfId="14540"/>
    <cellStyle name="SAPBEXexcGood3 19 3" xfId="14541"/>
    <cellStyle name="SAPBEXexcGood3 19 3 2" xfId="14542"/>
    <cellStyle name="SAPBEXexcGood3 19 3 2 2" xfId="14543"/>
    <cellStyle name="SAPBEXexcGood3 19 3 2 3" xfId="14544"/>
    <cellStyle name="SAPBEXexcGood3 19 3 2 4" xfId="14545"/>
    <cellStyle name="SAPBEXexcGood3 19 3 2 5" xfId="14546"/>
    <cellStyle name="SAPBEXexcGood3 19 3 2 6" xfId="14547"/>
    <cellStyle name="SAPBEXexcGood3 19 3 3" xfId="14548"/>
    <cellStyle name="SAPBEXexcGood3 19 3 3 2" xfId="14549"/>
    <cellStyle name="SAPBEXexcGood3 19 3 3 3" xfId="14550"/>
    <cellStyle name="SAPBEXexcGood3 19 3 3 4" xfId="14551"/>
    <cellStyle name="SAPBEXexcGood3 19 3 3 5" xfId="14552"/>
    <cellStyle name="SAPBEXexcGood3 19 3 3 6" xfId="14553"/>
    <cellStyle name="SAPBEXexcGood3 19 3 4" xfId="14554"/>
    <cellStyle name="SAPBEXexcGood3 19 3 5" xfId="14555"/>
    <cellStyle name="SAPBEXexcGood3 19 3 6" xfId="14556"/>
    <cellStyle name="SAPBEXexcGood3 19 3 7" xfId="14557"/>
    <cellStyle name="SAPBEXexcGood3 19 3 8" xfId="14558"/>
    <cellStyle name="SAPBEXexcGood3 19 4" xfId="14559"/>
    <cellStyle name="SAPBEXexcGood3 19 5" xfId="14560"/>
    <cellStyle name="SAPBEXexcGood3 19 6" xfId="14561"/>
    <cellStyle name="SAPBEXexcGood3 19 7" xfId="14562"/>
    <cellStyle name="SAPBEXexcGood3 19 8" xfId="14563"/>
    <cellStyle name="SAPBEXexcGood3 2" xfId="14564"/>
    <cellStyle name="SAPBEXexcGood3 2 2" xfId="14565"/>
    <cellStyle name="SAPBEXexcGood3 2 2 2" xfId="14566"/>
    <cellStyle name="SAPBEXexcGood3 2 2 2 2" xfId="14567"/>
    <cellStyle name="SAPBEXexcGood3 2 2 2 3" xfId="14568"/>
    <cellStyle name="SAPBEXexcGood3 2 2 2 4" xfId="14569"/>
    <cellStyle name="SAPBEXexcGood3 2 2 2 5" xfId="14570"/>
    <cellStyle name="SAPBEXexcGood3 2 2 2 6" xfId="14571"/>
    <cellStyle name="SAPBEXexcGood3 2 2 3" xfId="14572"/>
    <cellStyle name="SAPBEXexcGood3 2 2 3 2" xfId="14573"/>
    <cellStyle name="SAPBEXexcGood3 2 2 3 3" xfId="14574"/>
    <cellStyle name="SAPBEXexcGood3 2 2 3 4" xfId="14575"/>
    <cellStyle name="SAPBEXexcGood3 2 2 3 5" xfId="14576"/>
    <cellStyle name="SAPBEXexcGood3 2 2 3 6" xfId="14577"/>
    <cellStyle name="SAPBEXexcGood3 2 2 4" xfId="14578"/>
    <cellStyle name="SAPBEXexcGood3 2 2 5" xfId="14579"/>
    <cellStyle name="SAPBEXexcGood3 2 2 6" xfId="14580"/>
    <cellStyle name="SAPBEXexcGood3 2 2 7" xfId="14581"/>
    <cellStyle name="SAPBEXexcGood3 2 2 8" xfId="14582"/>
    <cellStyle name="SAPBEXexcGood3 2 3" xfId="14583"/>
    <cellStyle name="SAPBEXexcGood3 2 3 2" xfId="14584"/>
    <cellStyle name="SAPBEXexcGood3 2 3 2 2" xfId="14585"/>
    <cellStyle name="SAPBEXexcGood3 2 3 2 3" xfId="14586"/>
    <cellStyle name="SAPBEXexcGood3 2 3 2 4" xfId="14587"/>
    <cellStyle name="SAPBEXexcGood3 2 3 2 5" xfId="14588"/>
    <cellStyle name="SAPBEXexcGood3 2 3 2 6" xfId="14589"/>
    <cellStyle name="SAPBEXexcGood3 2 3 3" xfId="14590"/>
    <cellStyle name="SAPBEXexcGood3 2 3 3 2" xfId="14591"/>
    <cellStyle name="SAPBEXexcGood3 2 3 3 3" xfId="14592"/>
    <cellStyle name="SAPBEXexcGood3 2 3 3 4" xfId="14593"/>
    <cellStyle name="SAPBEXexcGood3 2 3 3 5" xfId="14594"/>
    <cellStyle name="SAPBEXexcGood3 2 3 3 6" xfId="14595"/>
    <cellStyle name="SAPBEXexcGood3 2 3 4" xfId="14596"/>
    <cellStyle name="SAPBEXexcGood3 2 3 5" xfId="14597"/>
    <cellStyle name="SAPBEXexcGood3 2 3 6" xfId="14598"/>
    <cellStyle name="SAPBEXexcGood3 2 3 7" xfId="14599"/>
    <cellStyle name="SAPBEXexcGood3 2 3 8" xfId="14600"/>
    <cellStyle name="SAPBEXexcGood3 2 4" xfId="14601"/>
    <cellStyle name="SAPBEXexcGood3 2 5" xfId="14602"/>
    <cellStyle name="SAPBEXexcGood3 2 6" xfId="14603"/>
    <cellStyle name="SAPBEXexcGood3 2 7" xfId="14604"/>
    <cellStyle name="SAPBEXexcGood3 2 8" xfId="14605"/>
    <cellStyle name="SAPBEXexcGood3 20" xfId="14606"/>
    <cellStyle name="SAPBEXexcGood3 20 2" xfId="14607"/>
    <cellStyle name="SAPBEXexcGood3 20 2 2" xfId="14608"/>
    <cellStyle name="SAPBEXexcGood3 20 2 3" xfId="14609"/>
    <cellStyle name="SAPBEXexcGood3 20 2 4" xfId="14610"/>
    <cellStyle name="SAPBEXexcGood3 20 2 5" xfId="14611"/>
    <cellStyle name="SAPBEXexcGood3 20 2 6" xfId="14612"/>
    <cellStyle name="SAPBEXexcGood3 20 3" xfId="14613"/>
    <cellStyle name="SAPBEXexcGood3 20 3 2" xfId="14614"/>
    <cellStyle name="SAPBEXexcGood3 20 3 3" xfId="14615"/>
    <cellStyle name="SAPBEXexcGood3 20 3 4" xfId="14616"/>
    <cellStyle name="SAPBEXexcGood3 20 3 5" xfId="14617"/>
    <cellStyle name="SAPBEXexcGood3 20 3 6" xfId="14618"/>
    <cellStyle name="SAPBEXexcGood3 20 4" xfId="14619"/>
    <cellStyle name="SAPBEXexcGood3 20 5" xfId="14620"/>
    <cellStyle name="SAPBEXexcGood3 20 6" xfId="14621"/>
    <cellStyle name="SAPBEXexcGood3 20 7" xfId="14622"/>
    <cellStyle name="SAPBEXexcGood3 20 8" xfId="14623"/>
    <cellStyle name="SAPBEXexcGood3 21" xfId="14624"/>
    <cellStyle name="SAPBEXexcGood3 21 2" xfId="14625"/>
    <cellStyle name="SAPBEXexcGood3 21 2 2" xfId="14626"/>
    <cellStyle name="SAPBEXexcGood3 21 2 3" xfId="14627"/>
    <cellStyle name="SAPBEXexcGood3 21 2 4" xfId="14628"/>
    <cellStyle name="SAPBEXexcGood3 21 2 5" xfId="14629"/>
    <cellStyle name="SAPBEXexcGood3 21 2 6" xfId="14630"/>
    <cellStyle name="SAPBEXexcGood3 21 3" xfId="14631"/>
    <cellStyle name="SAPBEXexcGood3 21 3 2" xfId="14632"/>
    <cellStyle name="SAPBEXexcGood3 21 3 3" xfId="14633"/>
    <cellStyle name="SAPBEXexcGood3 21 3 4" xfId="14634"/>
    <cellStyle name="SAPBEXexcGood3 21 3 5" xfId="14635"/>
    <cellStyle name="SAPBEXexcGood3 21 3 6" xfId="14636"/>
    <cellStyle name="SAPBEXexcGood3 21 4" xfId="14637"/>
    <cellStyle name="SAPBEXexcGood3 21 5" xfId="14638"/>
    <cellStyle name="SAPBEXexcGood3 21 6" xfId="14639"/>
    <cellStyle name="SAPBEXexcGood3 21 7" xfId="14640"/>
    <cellStyle name="SAPBEXexcGood3 21 8" xfId="14641"/>
    <cellStyle name="SAPBEXexcGood3 22" xfId="14642"/>
    <cellStyle name="SAPBEXexcGood3 23" xfId="14643"/>
    <cellStyle name="SAPBEXexcGood3 24" xfId="14644"/>
    <cellStyle name="SAPBEXexcGood3 25" xfId="14645"/>
    <cellStyle name="SAPBEXexcGood3 26" xfId="14646"/>
    <cellStyle name="SAPBEXexcGood3 27" xfId="32944"/>
    <cellStyle name="SAPBEXexcGood3 3" xfId="14647"/>
    <cellStyle name="SAPBEXexcGood3 3 2" xfId="14648"/>
    <cellStyle name="SAPBEXexcGood3 3 2 2" xfId="14649"/>
    <cellStyle name="SAPBEXexcGood3 3 2 2 2" xfId="14650"/>
    <cellStyle name="SAPBEXexcGood3 3 2 2 3" xfId="14651"/>
    <cellStyle name="SAPBEXexcGood3 3 2 2 4" xfId="14652"/>
    <cellStyle name="SAPBEXexcGood3 3 2 2 5" xfId="14653"/>
    <cellStyle name="SAPBEXexcGood3 3 2 2 6" xfId="14654"/>
    <cellStyle name="SAPBEXexcGood3 3 2 3" xfId="14655"/>
    <cellStyle name="SAPBEXexcGood3 3 2 3 2" xfId="14656"/>
    <cellStyle name="SAPBEXexcGood3 3 2 3 3" xfId="14657"/>
    <cellStyle name="SAPBEXexcGood3 3 2 3 4" xfId="14658"/>
    <cellStyle name="SAPBEXexcGood3 3 2 3 5" xfId="14659"/>
    <cellStyle name="SAPBEXexcGood3 3 2 3 6" xfId="14660"/>
    <cellStyle name="SAPBEXexcGood3 3 2 4" xfId="14661"/>
    <cellStyle name="SAPBEXexcGood3 3 2 5" xfId="14662"/>
    <cellStyle name="SAPBEXexcGood3 3 2 6" xfId="14663"/>
    <cellStyle name="SAPBEXexcGood3 3 2 7" xfId="14664"/>
    <cellStyle name="SAPBEXexcGood3 3 2 8" xfId="14665"/>
    <cellStyle name="SAPBEXexcGood3 3 3" xfId="14666"/>
    <cellStyle name="SAPBEXexcGood3 3 3 2" xfId="14667"/>
    <cellStyle name="SAPBEXexcGood3 3 3 2 2" xfId="14668"/>
    <cellStyle name="SAPBEXexcGood3 3 3 2 3" xfId="14669"/>
    <cellStyle name="SAPBEXexcGood3 3 3 2 4" xfId="14670"/>
    <cellStyle name="SAPBEXexcGood3 3 3 2 5" xfId="14671"/>
    <cellStyle name="SAPBEXexcGood3 3 3 2 6" xfId="14672"/>
    <cellStyle name="SAPBEXexcGood3 3 3 3" xfId="14673"/>
    <cellStyle name="SAPBEXexcGood3 3 3 3 2" xfId="14674"/>
    <cellStyle name="SAPBEXexcGood3 3 3 3 3" xfId="14675"/>
    <cellStyle name="SAPBEXexcGood3 3 3 3 4" xfId="14676"/>
    <cellStyle name="SAPBEXexcGood3 3 3 3 5" xfId="14677"/>
    <cellStyle name="SAPBEXexcGood3 3 3 3 6" xfId="14678"/>
    <cellStyle name="SAPBEXexcGood3 3 3 4" xfId="14679"/>
    <cellStyle name="SAPBEXexcGood3 3 3 5" xfId="14680"/>
    <cellStyle name="SAPBEXexcGood3 3 3 6" xfId="14681"/>
    <cellStyle name="SAPBEXexcGood3 3 3 7" xfId="14682"/>
    <cellStyle name="SAPBEXexcGood3 3 3 8" xfId="14683"/>
    <cellStyle name="SAPBEXexcGood3 3 4" xfId="14684"/>
    <cellStyle name="SAPBEXexcGood3 3 5" xfId="14685"/>
    <cellStyle name="SAPBEXexcGood3 3 6" xfId="14686"/>
    <cellStyle name="SAPBEXexcGood3 3 7" xfId="14687"/>
    <cellStyle name="SAPBEXexcGood3 3 8" xfId="14688"/>
    <cellStyle name="SAPBEXexcGood3 4" xfId="14689"/>
    <cellStyle name="SAPBEXexcGood3 4 2" xfId="14690"/>
    <cellStyle name="SAPBEXexcGood3 4 2 2" xfId="14691"/>
    <cellStyle name="SAPBEXexcGood3 4 2 2 2" xfId="14692"/>
    <cellStyle name="SAPBEXexcGood3 4 2 2 3" xfId="14693"/>
    <cellStyle name="SAPBEXexcGood3 4 2 2 4" xfId="14694"/>
    <cellStyle name="SAPBEXexcGood3 4 2 2 5" xfId="14695"/>
    <cellStyle name="SAPBEXexcGood3 4 2 2 6" xfId="14696"/>
    <cellStyle name="SAPBEXexcGood3 4 2 3" xfId="14697"/>
    <cellStyle name="SAPBEXexcGood3 4 2 3 2" xfId="14698"/>
    <cellStyle name="SAPBEXexcGood3 4 2 3 3" xfId="14699"/>
    <cellStyle name="SAPBEXexcGood3 4 2 3 4" xfId="14700"/>
    <cellStyle name="SAPBEXexcGood3 4 2 3 5" xfId="14701"/>
    <cellStyle name="SAPBEXexcGood3 4 2 3 6" xfId="14702"/>
    <cellStyle name="SAPBEXexcGood3 4 2 4" xfId="14703"/>
    <cellStyle name="SAPBEXexcGood3 4 2 5" xfId="14704"/>
    <cellStyle name="SAPBEXexcGood3 4 2 6" xfId="14705"/>
    <cellStyle name="SAPBEXexcGood3 4 2 7" xfId="14706"/>
    <cellStyle name="SAPBEXexcGood3 4 2 8" xfId="14707"/>
    <cellStyle name="SAPBEXexcGood3 4 3" xfId="14708"/>
    <cellStyle name="SAPBEXexcGood3 4 3 2" xfId="14709"/>
    <cellStyle name="SAPBEXexcGood3 4 3 2 2" xfId="14710"/>
    <cellStyle name="SAPBEXexcGood3 4 3 2 3" xfId="14711"/>
    <cellStyle name="SAPBEXexcGood3 4 3 2 4" xfId="14712"/>
    <cellStyle name="SAPBEXexcGood3 4 3 2 5" xfId="14713"/>
    <cellStyle name="SAPBEXexcGood3 4 3 2 6" xfId="14714"/>
    <cellStyle name="SAPBEXexcGood3 4 3 3" xfId="14715"/>
    <cellStyle name="SAPBEXexcGood3 4 3 3 2" xfId="14716"/>
    <cellStyle name="SAPBEXexcGood3 4 3 3 3" xfId="14717"/>
    <cellStyle name="SAPBEXexcGood3 4 3 3 4" xfId="14718"/>
    <cellStyle name="SAPBEXexcGood3 4 3 3 5" xfId="14719"/>
    <cellStyle name="SAPBEXexcGood3 4 3 3 6" xfId="14720"/>
    <cellStyle name="SAPBEXexcGood3 4 3 4" xfId="14721"/>
    <cellStyle name="SAPBEXexcGood3 4 3 5" xfId="14722"/>
    <cellStyle name="SAPBEXexcGood3 4 3 6" xfId="14723"/>
    <cellStyle name="SAPBEXexcGood3 4 3 7" xfId="14724"/>
    <cellStyle name="SAPBEXexcGood3 4 3 8" xfId="14725"/>
    <cellStyle name="SAPBEXexcGood3 4 4" xfId="14726"/>
    <cellStyle name="SAPBEXexcGood3 4 5" xfId="14727"/>
    <cellStyle name="SAPBEXexcGood3 4 6" xfId="14728"/>
    <cellStyle name="SAPBEXexcGood3 4 7" xfId="14729"/>
    <cellStyle name="SAPBEXexcGood3 4 8" xfId="14730"/>
    <cellStyle name="SAPBEXexcGood3 5" xfId="14731"/>
    <cellStyle name="SAPBEXexcGood3 5 2" xfId="14732"/>
    <cellStyle name="SAPBEXexcGood3 5 2 2" xfId="14733"/>
    <cellStyle name="SAPBEXexcGood3 5 2 2 2" xfId="14734"/>
    <cellStyle name="SAPBEXexcGood3 5 2 2 3" xfId="14735"/>
    <cellStyle name="SAPBEXexcGood3 5 2 2 4" xfId="14736"/>
    <cellStyle name="SAPBEXexcGood3 5 2 2 5" xfId="14737"/>
    <cellStyle name="SAPBEXexcGood3 5 2 2 6" xfId="14738"/>
    <cellStyle name="SAPBEXexcGood3 5 2 3" xfId="14739"/>
    <cellStyle name="SAPBEXexcGood3 5 2 3 2" xfId="14740"/>
    <cellStyle name="SAPBEXexcGood3 5 2 3 3" xfId="14741"/>
    <cellStyle name="SAPBEXexcGood3 5 2 3 4" xfId="14742"/>
    <cellStyle name="SAPBEXexcGood3 5 2 3 5" xfId="14743"/>
    <cellStyle name="SAPBEXexcGood3 5 2 3 6" xfId="14744"/>
    <cellStyle name="SAPBEXexcGood3 5 2 4" xfId="14745"/>
    <cellStyle name="SAPBEXexcGood3 5 2 5" xfId="14746"/>
    <cellStyle name="SAPBEXexcGood3 5 2 6" xfId="14747"/>
    <cellStyle name="SAPBEXexcGood3 5 2 7" xfId="14748"/>
    <cellStyle name="SAPBEXexcGood3 5 2 8" xfId="14749"/>
    <cellStyle name="SAPBEXexcGood3 5 3" xfId="14750"/>
    <cellStyle name="SAPBEXexcGood3 5 3 2" xfId="14751"/>
    <cellStyle name="SAPBEXexcGood3 5 3 2 2" xfId="14752"/>
    <cellStyle name="SAPBEXexcGood3 5 3 2 3" xfId="14753"/>
    <cellStyle name="SAPBEXexcGood3 5 3 2 4" xfId="14754"/>
    <cellStyle name="SAPBEXexcGood3 5 3 2 5" xfId="14755"/>
    <cellStyle name="SAPBEXexcGood3 5 3 2 6" xfId="14756"/>
    <cellStyle name="SAPBEXexcGood3 5 3 3" xfId="14757"/>
    <cellStyle name="SAPBEXexcGood3 5 3 3 2" xfId="14758"/>
    <cellStyle name="SAPBEXexcGood3 5 3 3 3" xfId="14759"/>
    <cellStyle name="SAPBEXexcGood3 5 3 3 4" xfId="14760"/>
    <cellStyle name="SAPBEXexcGood3 5 3 3 5" xfId="14761"/>
    <cellStyle name="SAPBEXexcGood3 5 3 3 6" xfId="14762"/>
    <cellStyle name="SAPBEXexcGood3 5 3 4" xfId="14763"/>
    <cellStyle name="SAPBEXexcGood3 5 3 5" xfId="14764"/>
    <cellStyle name="SAPBEXexcGood3 5 3 6" xfId="14765"/>
    <cellStyle name="SAPBEXexcGood3 5 3 7" xfId="14766"/>
    <cellStyle name="SAPBEXexcGood3 5 3 8" xfId="14767"/>
    <cellStyle name="SAPBEXexcGood3 5 4" xfId="14768"/>
    <cellStyle name="SAPBEXexcGood3 5 5" xfId="14769"/>
    <cellStyle name="SAPBEXexcGood3 5 6" xfId="14770"/>
    <cellStyle name="SAPBEXexcGood3 5 7" xfId="14771"/>
    <cellStyle name="SAPBEXexcGood3 5 8" xfId="14772"/>
    <cellStyle name="SAPBEXexcGood3 6" xfId="14773"/>
    <cellStyle name="SAPBEXexcGood3 6 2" xfId="14774"/>
    <cellStyle name="SAPBEXexcGood3 6 2 2" xfId="14775"/>
    <cellStyle name="SAPBEXexcGood3 6 2 2 2" xfId="14776"/>
    <cellStyle name="SAPBEXexcGood3 6 2 2 3" xfId="14777"/>
    <cellStyle name="SAPBEXexcGood3 6 2 2 4" xfId="14778"/>
    <cellStyle name="SAPBEXexcGood3 6 2 2 5" xfId="14779"/>
    <cellStyle name="SAPBEXexcGood3 6 2 2 6" xfId="14780"/>
    <cellStyle name="SAPBEXexcGood3 6 2 3" xfId="14781"/>
    <cellStyle name="SAPBEXexcGood3 6 2 3 2" xfId="14782"/>
    <cellStyle name="SAPBEXexcGood3 6 2 3 3" xfId="14783"/>
    <cellStyle name="SAPBEXexcGood3 6 2 3 4" xfId="14784"/>
    <cellStyle name="SAPBEXexcGood3 6 2 3 5" xfId="14785"/>
    <cellStyle name="SAPBEXexcGood3 6 2 3 6" xfId="14786"/>
    <cellStyle name="SAPBEXexcGood3 6 2 4" xfId="14787"/>
    <cellStyle name="SAPBEXexcGood3 6 2 5" xfId="14788"/>
    <cellStyle name="SAPBEXexcGood3 6 2 6" xfId="14789"/>
    <cellStyle name="SAPBEXexcGood3 6 2 7" xfId="14790"/>
    <cellStyle name="SAPBEXexcGood3 6 2 8" xfId="14791"/>
    <cellStyle name="SAPBEXexcGood3 6 3" xfId="14792"/>
    <cellStyle name="SAPBEXexcGood3 6 3 2" xfId="14793"/>
    <cellStyle name="SAPBEXexcGood3 6 3 2 2" xfId="14794"/>
    <cellStyle name="SAPBEXexcGood3 6 3 2 3" xfId="14795"/>
    <cellStyle name="SAPBEXexcGood3 6 3 2 4" xfId="14796"/>
    <cellStyle name="SAPBEXexcGood3 6 3 2 5" xfId="14797"/>
    <cellStyle name="SAPBEXexcGood3 6 3 2 6" xfId="14798"/>
    <cellStyle name="SAPBEXexcGood3 6 3 3" xfId="14799"/>
    <cellStyle name="SAPBEXexcGood3 6 3 3 2" xfId="14800"/>
    <cellStyle name="SAPBEXexcGood3 6 3 3 3" xfId="14801"/>
    <cellStyle name="SAPBEXexcGood3 6 3 3 4" xfId="14802"/>
    <cellStyle name="SAPBEXexcGood3 6 3 3 5" xfId="14803"/>
    <cellStyle name="SAPBEXexcGood3 6 3 3 6" xfId="14804"/>
    <cellStyle name="SAPBEXexcGood3 6 3 4" xfId="14805"/>
    <cellStyle name="SAPBEXexcGood3 6 3 5" xfId="14806"/>
    <cellStyle name="SAPBEXexcGood3 6 3 6" xfId="14807"/>
    <cellStyle name="SAPBEXexcGood3 6 3 7" xfId="14808"/>
    <cellStyle name="SAPBEXexcGood3 6 3 8" xfId="14809"/>
    <cellStyle name="SAPBEXexcGood3 6 4" xfId="14810"/>
    <cellStyle name="SAPBEXexcGood3 6 5" xfId="14811"/>
    <cellStyle name="SAPBEXexcGood3 6 6" xfId="14812"/>
    <cellStyle name="SAPBEXexcGood3 6 7" xfId="14813"/>
    <cellStyle name="SAPBEXexcGood3 6 8" xfId="14814"/>
    <cellStyle name="SAPBEXexcGood3 7" xfId="14815"/>
    <cellStyle name="SAPBEXexcGood3 7 2" xfId="14816"/>
    <cellStyle name="SAPBEXexcGood3 7 2 2" xfId="14817"/>
    <cellStyle name="SAPBEXexcGood3 7 2 2 2" xfId="14818"/>
    <cellStyle name="SAPBEXexcGood3 7 2 2 3" xfId="14819"/>
    <cellStyle name="SAPBEXexcGood3 7 2 2 4" xfId="14820"/>
    <cellStyle name="SAPBEXexcGood3 7 2 2 5" xfId="14821"/>
    <cellStyle name="SAPBEXexcGood3 7 2 2 6" xfId="14822"/>
    <cellStyle name="SAPBEXexcGood3 7 2 3" xfId="14823"/>
    <cellStyle name="SAPBEXexcGood3 7 2 3 2" xfId="14824"/>
    <cellStyle name="SAPBEXexcGood3 7 2 3 3" xfId="14825"/>
    <cellStyle name="SAPBEXexcGood3 7 2 3 4" xfId="14826"/>
    <cellStyle name="SAPBEXexcGood3 7 2 3 5" xfId="14827"/>
    <cellStyle name="SAPBEXexcGood3 7 2 3 6" xfId="14828"/>
    <cellStyle name="SAPBEXexcGood3 7 2 4" xfId="14829"/>
    <cellStyle name="SAPBEXexcGood3 7 2 5" xfId="14830"/>
    <cellStyle name="SAPBEXexcGood3 7 2 6" xfId="14831"/>
    <cellStyle name="SAPBEXexcGood3 7 2 7" xfId="14832"/>
    <cellStyle name="SAPBEXexcGood3 7 2 8" xfId="14833"/>
    <cellStyle name="SAPBEXexcGood3 7 3" xfId="14834"/>
    <cellStyle name="SAPBEXexcGood3 7 3 2" xfId="14835"/>
    <cellStyle name="SAPBEXexcGood3 7 3 2 2" xfId="14836"/>
    <cellStyle name="SAPBEXexcGood3 7 3 2 3" xfId="14837"/>
    <cellStyle name="SAPBEXexcGood3 7 3 2 4" xfId="14838"/>
    <cellStyle name="SAPBEXexcGood3 7 3 2 5" xfId="14839"/>
    <cellStyle name="SAPBEXexcGood3 7 3 2 6" xfId="14840"/>
    <cellStyle name="SAPBEXexcGood3 7 3 3" xfId="14841"/>
    <cellStyle name="SAPBEXexcGood3 7 3 3 2" xfId="14842"/>
    <cellStyle name="SAPBEXexcGood3 7 3 3 3" xfId="14843"/>
    <cellStyle name="SAPBEXexcGood3 7 3 3 4" xfId="14844"/>
    <cellStyle name="SAPBEXexcGood3 7 3 3 5" xfId="14845"/>
    <cellStyle name="SAPBEXexcGood3 7 3 3 6" xfId="14846"/>
    <cellStyle name="SAPBEXexcGood3 7 3 4" xfId="14847"/>
    <cellStyle name="SAPBEXexcGood3 7 3 5" xfId="14848"/>
    <cellStyle name="SAPBEXexcGood3 7 3 6" xfId="14849"/>
    <cellStyle name="SAPBEXexcGood3 7 3 7" xfId="14850"/>
    <cellStyle name="SAPBEXexcGood3 7 3 8" xfId="14851"/>
    <cellStyle name="SAPBEXexcGood3 7 4" xfId="14852"/>
    <cellStyle name="SAPBEXexcGood3 7 5" xfId="14853"/>
    <cellStyle name="SAPBEXexcGood3 7 6" xfId="14854"/>
    <cellStyle name="SAPBEXexcGood3 7 7" xfId="14855"/>
    <cellStyle name="SAPBEXexcGood3 7 8" xfId="14856"/>
    <cellStyle name="SAPBEXexcGood3 8" xfId="14857"/>
    <cellStyle name="SAPBEXexcGood3 8 2" xfId="14858"/>
    <cellStyle name="SAPBEXexcGood3 8 2 2" xfId="14859"/>
    <cellStyle name="SAPBEXexcGood3 8 2 2 2" xfId="14860"/>
    <cellStyle name="SAPBEXexcGood3 8 2 2 3" xfId="14861"/>
    <cellStyle name="SAPBEXexcGood3 8 2 2 4" xfId="14862"/>
    <cellStyle name="SAPBEXexcGood3 8 2 2 5" xfId="14863"/>
    <cellStyle name="SAPBEXexcGood3 8 2 2 6" xfId="14864"/>
    <cellStyle name="SAPBEXexcGood3 8 2 3" xfId="14865"/>
    <cellStyle name="SAPBEXexcGood3 8 2 3 2" xfId="14866"/>
    <cellStyle name="SAPBEXexcGood3 8 2 3 3" xfId="14867"/>
    <cellStyle name="SAPBEXexcGood3 8 2 3 4" xfId="14868"/>
    <cellStyle name="SAPBEXexcGood3 8 2 3 5" xfId="14869"/>
    <cellStyle name="SAPBEXexcGood3 8 2 3 6" xfId="14870"/>
    <cellStyle name="SAPBEXexcGood3 8 2 4" xfId="14871"/>
    <cellStyle name="SAPBEXexcGood3 8 2 5" xfId="14872"/>
    <cellStyle name="SAPBEXexcGood3 8 2 6" xfId="14873"/>
    <cellStyle name="SAPBEXexcGood3 8 2 7" xfId="14874"/>
    <cellStyle name="SAPBEXexcGood3 8 2 8" xfId="14875"/>
    <cellStyle name="SAPBEXexcGood3 8 3" xfId="14876"/>
    <cellStyle name="SAPBEXexcGood3 8 3 2" xfId="14877"/>
    <cellStyle name="SAPBEXexcGood3 8 3 2 2" xfId="14878"/>
    <cellStyle name="SAPBEXexcGood3 8 3 2 3" xfId="14879"/>
    <cellStyle name="SAPBEXexcGood3 8 3 2 4" xfId="14880"/>
    <cellStyle name="SAPBEXexcGood3 8 3 2 5" xfId="14881"/>
    <cellStyle name="SAPBEXexcGood3 8 3 2 6" xfId="14882"/>
    <cellStyle name="SAPBEXexcGood3 8 3 3" xfId="14883"/>
    <cellStyle name="SAPBEXexcGood3 8 3 3 2" xfId="14884"/>
    <cellStyle name="SAPBEXexcGood3 8 3 3 3" xfId="14885"/>
    <cellStyle name="SAPBEXexcGood3 8 3 3 4" xfId="14886"/>
    <cellStyle name="SAPBEXexcGood3 8 3 3 5" xfId="14887"/>
    <cellStyle name="SAPBEXexcGood3 8 3 3 6" xfId="14888"/>
    <cellStyle name="SAPBEXexcGood3 8 3 4" xfId="14889"/>
    <cellStyle name="SAPBEXexcGood3 8 3 5" xfId="14890"/>
    <cellStyle name="SAPBEXexcGood3 8 3 6" xfId="14891"/>
    <cellStyle name="SAPBEXexcGood3 8 3 7" xfId="14892"/>
    <cellStyle name="SAPBEXexcGood3 8 3 8" xfId="14893"/>
    <cellStyle name="SAPBEXexcGood3 8 4" xfId="14894"/>
    <cellStyle name="SAPBEXexcGood3 8 5" xfId="14895"/>
    <cellStyle name="SAPBEXexcGood3 8 6" xfId="14896"/>
    <cellStyle name="SAPBEXexcGood3 8 7" xfId="14897"/>
    <cellStyle name="SAPBEXexcGood3 8 8" xfId="14898"/>
    <cellStyle name="SAPBEXexcGood3 9" xfId="14899"/>
    <cellStyle name="SAPBEXexcGood3 9 2" xfId="14900"/>
    <cellStyle name="SAPBEXexcGood3 9 2 2" xfId="14901"/>
    <cellStyle name="SAPBEXexcGood3 9 2 2 2" xfId="14902"/>
    <cellStyle name="SAPBEXexcGood3 9 2 2 3" xfId="14903"/>
    <cellStyle name="SAPBEXexcGood3 9 2 2 4" xfId="14904"/>
    <cellStyle name="SAPBEXexcGood3 9 2 2 5" xfId="14905"/>
    <cellStyle name="SAPBEXexcGood3 9 2 2 6" xfId="14906"/>
    <cellStyle name="SAPBEXexcGood3 9 2 3" xfId="14907"/>
    <cellStyle name="SAPBEXexcGood3 9 2 3 2" xfId="14908"/>
    <cellStyle name="SAPBEXexcGood3 9 2 3 3" xfId="14909"/>
    <cellStyle name="SAPBEXexcGood3 9 2 3 4" xfId="14910"/>
    <cellStyle name="SAPBEXexcGood3 9 2 3 5" xfId="14911"/>
    <cellStyle name="SAPBEXexcGood3 9 2 3 6" xfId="14912"/>
    <cellStyle name="SAPBEXexcGood3 9 2 4" xfId="14913"/>
    <cellStyle name="SAPBEXexcGood3 9 2 5" xfId="14914"/>
    <cellStyle name="SAPBEXexcGood3 9 2 6" xfId="14915"/>
    <cellStyle name="SAPBEXexcGood3 9 2 7" xfId="14916"/>
    <cellStyle name="SAPBEXexcGood3 9 2 8" xfId="14917"/>
    <cellStyle name="SAPBEXexcGood3 9 3" xfId="14918"/>
    <cellStyle name="SAPBEXexcGood3 9 3 2" xfId="14919"/>
    <cellStyle name="SAPBEXexcGood3 9 3 2 2" xfId="14920"/>
    <cellStyle name="SAPBEXexcGood3 9 3 2 3" xfId="14921"/>
    <cellStyle name="SAPBEXexcGood3 9 3 2 4" xfId="14922"/>
    <cellStyle name="SAPBEXexcGood3 9 3 2 5" xfId="14923"/>
    <cellStyle name="SAPBEXexcGood3 9 3 2 6" xfId="14924"/>
    <cellStyle name="SAPBEXexcGood3 9 3 3" xfId="14925"/>
    <cellStyle name="SAPBEXexcGood3 9 3 3 2" xfId="14926"/>
    <cellStyle name="SAPBEXexcGood3 9 3 3 3" xfId="14927"/>
    <cellStyle name="SAPBEXexcGood3 9 3 3 4" xfId="14928"/>
    <cellStyle name="SAPBEXexcGood3 9 3 3 5" xfId="14929"/>
    <cellStyle name="SAPBEXexcGood3 9 3 3 6" xfId="14930"/>
    <cellStyle name="SAPBEXexcGood3 9 3 4" xfId="14931"/>
    <cellStyle name="SAPBEXexcGood3 9 3 5" xfId="14932"/>
    <cellStyle name="SAPBEXexcGood3 9 3 6" xfId="14933"/>
    <cellStyle name="SAPBEXexcGood3 9 3 7" xfId="14934"/>
    <cellStyle name="SAPBEXexcGood3 9 3 8" xfId="14935"/>
    <cellStyle name="SAPBEXexcGood3 9 4" xfId="14936"/>
    <cellStyle name="SAPBEXexcGood3 9 5" xfId="14937"/>
    <cellStyle name="SAPBEXexcGood3 9 6" xfId="14938"/>
    <cellStyle name="SAPBEXexcGood3 9 7" xfId="14939"/>
    <cellStyle name="SAPBEXexcGood3 9 8" xfId="14940"/>
    <cellStyle name="SAPBEXexcVeryBad" xfId="14941"/>
    <cellStyle name="SAPBEXfilterDrill" xfId="25"/>
    <cellStyle name="SAPBEXfilterDrill 10" xfId="14942"/>
    <cellStyle name="SAPBEXfilterDrill 11" xfId="14943"/>
    <cellStyle name="SAPBEXfilterDrill 12" xfId="14944"/>
    <cellStyle name="SAPBEXfilterDrill 13" xfId="14945"/>
    <cellStyle name="SAPBEXfilterDrill 14" xfId="14946"/>
    <cellStyle name="SAPBEXfilterDrill 15" xfId="14947"/>
    <cellStyle name="SAPBEXfilterDrill 16" xfId="14948"/>
    <cellStyle name="SAPBEXfilterDrill 17" xfId="14949"/>
    <cellStyle name="SAPBEXfilterDrill 18" xfId="14950"/>
    <cellStyle name="SAPBEXfilterDrill 2" xfId="14951"/>
    <cellStyle name="SAPBEXfilterDrill 3" xfId="14952"/>
    <cellStyle name="SAPBEXfilterDrill 4" xfId="14953"/>
    <cellStyle name="SAPBEXfilterDrill 5" xfId="14954"/>
    <cellStyle name="SAPBEXfilterDrill 6" xfId="14955"/>
    <cellStyle name="SAPBEXfilterDrill 7" xfId="14956"/>
    <cellStyle name="SAPBEXfilterDrill 8" xfId="14957"/>
    <cellStyle name="SAPBEXfilterDrill 9" xfId="14958"/>
    <cellStyle name="SAPBEXfilterItem" xfId="26"/>
    <cellStyle name="SAPBEXfilterText" xfId="27"/>
    <cellStyle name="SAPBEXfilterText 2" xfId="14959"/>
    <cellStyle name="SAPBEXformats" xfId="28"/>
    <cellStyle name="SAPBEXformats 10" xfId="14960"/>
    <cellStyle name="SAPBEXformats 10 2" xfId="14961"/>
    <cellStyle name="SAPBEXformats 10 2 2" xfId="14962"/>
    <cellStyle name="SAPBEXformats 10 2 2 2" xfId="14963"/>
    <cellStyle name="SAPBEXformats 10 2 2 3" xfId="14964"/>
    <cellStyle name="SAPBEXformats 10 2 2 4" xfId="14965"/>
    <cellStyle name="SAPBEXformats 10 2 2 5" xfId="14966"/>
    <cellStyle name="SAPBEXformats 10 2 2 6" xfId="14967"/>
    <cellStyle name="SAPBEXformats 10 2 3" xfId="14968"/>
    <cellStyle name="SAPBEXformats 10 2 3 2" xfId="14969"/>
    <cellStyle name="SAPBEXformats 10 2 3 3" xfId="14970"/>
    <cellStyle name="SAPBEXformats 10 2 3 4" xfId="14971"/>
    <cellStyle name="SAPBEXformats 10 2 3 5" xfId="14972"/>
    <cellStyle name="SAPBEXformats 10 2 3 6" xfId="14973"/>
    <cellStyle name="SAPBEXformats 10 2 4" xfId="14974"/>
    <cellStyle name="SAPBEXformats 10 2 5" xfId="14975"/>
    <cellStyle name="SAPBEXformats 10 2 6" xfId="14976"/>
    <cellStyle name="SAPBEXformats 10 2 7" xfId="14977"/>
    <cellStyle name="SAPBEXformats 10 2 8" xfId="14978"/>
    <cellStyle name="SAPBEXformats 10 3" xfId="14979"/>
    <cellStyle name="SAPBEXformats 10 3 2" xfId="14980"/>
    <cellStyle name="SAPBEXformats 10 3 2 2" xfId="14981"/>
    <cellStyle name="SAPBEXformats 10 3 2 3" xfId="14982"/>
    <cellStyle name="SAPBEXformats 10 3 2 4" xfId="14983"/>
    <cellStyle name="SAPBEXformats 10 3 2 5" xfId="14984"/>
    <cellStyle name="SAPBEXformats 10 3 2 6" xfId="14985"/>
    <cellStyle name="SAPBEXformats 10 3 3" xfId="14986"/>
    <cellStyle name="SAPBEXformats 10 3 3 2" xfId="14987"/>
    <cellStyle name="SAPBEXformats 10 3 3 3" xfId="14988"/>
    <cellStyle name="SAPBEXformats 10 3 3 4" xfId="14989"/>
    <cellStyle name="SAPBEXformats 10 3 3 5" xfId="14990"/>
    <cellStyle name="SAPBEXformats 10 3 3 6" xfId="14991"/>
    <cellStyle name="SAPBEXformats 10 3 4" xfId="14992"/>
    <cellStyle name="SAPBEXformats 10 3 5" xfId="14993"/>
    <cellStyle name="SAPBEXformats 10 3 6" xfId="14994"/>
    <cellStyle name="SAPBEXformats 10 3 7" xfId="14995"/>
    <cellStyle name="SAPBEXformats 10 3 8" xfId="14996"/>
    <cellStyle name="SAPBEXformats 10 4" xfId="14997"/>
    <cellStyle name="SAPBEXformats 10 5" xfId="14998"/>
    <cellStyle name="SAPBEXformats 10 6" xfId="14999"/>
    <cellStyle name="SAPBEXformats 10 7" xfId="15000"/>
    <cellStyle name="SAPBEXformats 10 8" xfId="15001"/>
    <cellStyle name="SAPBEXformats 11" xfId="15002"/>
    <cellStyle name="SAPBEXformats 11 2" xfId="15003"/>
    <cellStyle name="SAPBEXformats 11 2 2" xfId="15004"/>
    <cellStyle name="SAPBEXformats 11 2 2 2" xfId="15005"/>
    <cellStyle name="SAPBEXformats 11 2 2 3" xfId="15006"/>
    <cellStyle name="SAPBEXformats 11 2 2 4" xfId="15007"/>
    <cellStyle name="SAPBEXformats 11 2 2 5" xfId="15008"/>
    <cellStyle name="SAPBEXformats 11 2 2 6" xfId="15009"/>
    <cellStyle name="SAPBEXformats 11 2 3" xfId="15010"/>
    <cellStyle name="SAPBEXformats 11 2 3 2" xfId="15011"/>
    <cellStyle name="SAPBEXformats 11 2 3 3" xfId="15012"/>
    <cellStyle name="SAPBEXformats 11 2 3 4" xfId="15013"/>
    <cellStyle name="SAPBEXformats 11 2 3 5" xfId="15014"/>
    <cellStyle name="SAPBEXformats 11 2 3 6" xfId="15015"/>
    <cellStyle name="SAPBEXformats 11 2 4" xfId="15016"/>
    <cellStyle name="SAPBEXformats 11 2 5" xfId="15017"/>
    <cellStyle name="SAPBEXformats 11 2 6" xfId="15018"/>
    <cellStyle name="SAPBEXformats 11 2 7" xfId="15019"/>
    <cellStyle name="SAPBEXformats 11 2 8" xfId="15020"/>
    <cellStyle name="SAPBEXformats 11 3" xfId="15021"/>
    <cellStyle name="SAPBEXformats 11 3 2" xfId="15022"/>
    <cellStyle name="SAPBEXformats 11 3 2 2" xfId="15023"/>
    <cellStyle name="SAPBEXformats 11 3 2 3" xfId="15024"/>
    <cellStyle name="SAPBEXformats 11 3 2 4" xfId="15025"/>
    <cellStyle name="SAPBEXformats 11 3 2 5" xfId="15026"/>
    <cellStyle name="SAPBEXformats 11 3 2 6" xfId="15027"/>
    <cellStyle name="SAPBEXformats 11 3 3" xfId="15028"/>
    <cellStyle name="SAPBEXformats 11 3 3 2" xfId="15029"/>
    <cellStyle name="SAPBEXformats 11 3 3 3" xfId="15030"/>
    <cellStyle name="SAPBEXformats 11 3 3 4" xfId="15031"/>
    <cellStyle name="SAPBEXformats 11 3 3 5" xfId="15032"/>
    <cellStyle name="SAPBEXformats 11 3 3 6" xfId="15033"/>
    <cellStyle name="SAPBEXformats 11 3 4" xfId="15034"/>
    <cellStyle name="SAPBEXformats 11 3 5" xfId="15035"/>
    <cellStyle name="SAPBEXformats 11 3 6" xfId="15036"/>
    <cellStyle name="SAPBEXformats 11 3 7" xfId="15037"/>
    <cellStyle name="SAPBEXformats 11 3 8" xfId="15038"/>
    <cellStyle name="SAPBEXformats 11 4" xfId="15039"/>
    <cellStyle name="SAPBEXformats 11 5" xfId="15040"/>
    <cellStyle name="SAPBEXformats 11 6" xfId="15041"/>
    <cellStyle name="SAPBEXformats 11 7" xfId="15042"/>
    <cellStyle name="SAPBEXformats 11 8" xfId="15043"/>
    <cellStyle name="SAPBEXformats 12" xfId="15044"/>
    <cellStyle name="SAPBEXformats 12 2" xfId="15045"/>
    <cellStyle name="SAPBEXformats 12 2 2" xfId="15046"/>
    <cellStyle name="SAPBEXformats 12 2 2 2" xfId="15047"/>
    <cellStyle name="SAPBEXformats 12 2 2 3" xfId="15048"/>
    <cellStyle name="SAPBEXformats 12 2 2 4" xfId="15049"/>
    <cellStyle name="SAPBEXformats 12 2 2 5" xfId="15050"/>
    <cellStyle name="SAPBEXformats 12 2 2 6" xfId="15051"/>
    <cellStyle name="SAPBEXformats 12 2 3" xfId="15052"/>
    <cellStyle name="SAPBEXformats 12 2 3 2" xfId="15053"/>
    <cellStyle name="SAPBEXformats 12 2 3 3" xfId="15054"/>
    <cellStyle name="SAPBEXformats 12 2 3 4" xfId="15055"/>
    <cellStyle name="SAPBEXformats 12 2 3 5" xfId="15056"/>
    <cellStyle name="SAPBEXformats 12 2 3 6" xfId="15057"/>
    <cellStyle name="SAPBEXformats 12 2 4" xfId="15058"/>
    <cellStyle name="SAPBEXformats 12 2 5" xfId="15059"/>
    <cellStyle name="SAPBEXformats 12 2 6" xfId="15060"/>
    <cellStyle name="SAPBEXformats 12 2 7" xfId="15061"/>
    <cellStyle name="SAPBEXformats 12 2 8" xfId="15062"/>
    <cellStyle name="SAPBEXformats 12 3" xfId="15063"/>
    <cellStyle name="SAPBEXformats 12 3 2" xfId="15064"/>
    <cellStyle name="SAPBEXformats 12 3 2 2" xfId="15065"/>
    <cellStyle name="SAPBEXformats 12 3 2 3" xfId="15066"/>
    <cellStyle name="SAPBEXformats 12 3 2 4" xfId="15067"/>
    <cellStyle name="SAPBEXformats 12 3 2 5" xfId="15068"/>
    <cellStyle name="SAPBEXformats 12 3 2 6" xfId="15069"/>
    <cellStyle name="SAPBEXformats 12 3 3" xfId="15070"/>
    <cellStyle name="SAPBEXformats 12 3 3 2" xfId="15071"/>
    <cellStyle name="SAPBEXformats 12 3 3 3" xfId="15072"/>
    <cellStyle name="SAPBEXformats 12 3 3 4" xfId="15073"/>
    <cellStyle name="SAPBEXformats 12 3 3 5" xfId="15074"/>
    <cellStyle name="SAPBEXformats 12 3 3 6" xfId="15075"/>
    <cellStyle name="SAPBEXformats 12 3 4" xfId="15076"/>
    <cellStyle name="SAPBEXformats 12 3 5" xfId="15077"/>
    <cellStyle name="SAPBEXformats 12 3 6" xfId="15078"/>
    <cellStyle name="SAPBEXformats 12 3 7" xfId="15079"/>
    <cellStyle name="SAPBEXformats 12 3 8" xfId="15080"/>
    <cellStyle name="SAPBEXformats 12 4" xfId="15081"/>
    <cellStyle name="SAPBEXformats 12 5" xfId="15082"/>
    <cellStyle name="SAPBEXformats 12 6" xfId="15083"/>
    <cellStyle name="SAPBEXformats 12 7" xfId="15084"/>
    <cellStyle name="SAPBEXformats 12 8" xfId="15085"/>
    <cellStyle name="SAPBEXformats 13" xfId="15086"/>
    <cellStyle name="SAPBEXformats 13 2" xfId="15087"/>
    <cellStyle name="SAPBEXformats 13 2 2" xfId="15088"/>
    <cellStyle name="SAPBEXformats 13 2 2 2" xfId="15089"/>
    <cellStyle name="SAPBEXformats 13 2 2 3" xfId="15090"/>
    <cellStyle name="SAPBEXformats 13 2 2 4" xfId="15091"/>
    <cellStyle name="SAPBEXformats 13 2 2 5" xfId="15092"/>
    <cellStyle name="SAPBEXformats 13 2 2 6" xfId="15093"/>
    <cellStyle name="SAPBEXformats 13 2 3" xfId="15094"/>
    <cellStyle name="SAPBEXformats 13 2 3 2" xfId="15095"/>
    <cellStyle name="SAPBEXformats 13 2 3 3" xfId="15096"/>
    <cellStyle name="SAPBEXformats 13 2 3 4" xfId="15097"/>
    <cellStyle name="SAPBEXformats 13 2 3 5" xfId="15098"/>
    <cellStyle name="SAPBEXformats 13 2 3 6" xfId="15099"/>
    <cellStyle name="SAPBEXformats 13 2 4" xfId="15100"/>
    <cellStyle name="SAPBEXformats 13 2 5" xfId="15101"/>
    <cellStyle name="SAPBEXformats 13 2 6" xfId="15102"/>
    <cellStyle name="SAPBEXformats 13 2 7" xfId="15103"/>
    <cellStyle name="SAPBEXformats 13 2 8" xfId="15104"/>
    <cellStyle name="SAPBEXformats 13 3" xfId="15105"/>
    <cellStyle name="SAPBEXformats 13 3 2" xfId="15106"/>
    <cellStyle name="SAPBEXformats 13 3 2 2" xfId="15107"/>
    <cellStyle name="SAPBEXformats 13 3 2 3" xfId="15108"/>
    <cellStyle name="SAPBEXformats 13 3 2 4" xfId="15109"/>
    <cellStyle name="SAPBEXformats 13 3 2 5" xfId="15110"/>
    <cellStyle name="SAPBEXformats 13 3 2 6" xfId="15111"/>
    <cellStyle name="SAPBEXformats 13 3 3" xfId="15112"/>
    <cellStyle name="SAPBEXformats 13 3 3 2" xfId="15113"/>
    <cellStyle name="SAPBEXformats 13 3 3 3" xfId="15114"/>
    <cellStyle name="SAPBEXformats 13 3 3 4" xfId="15115"/>
    <cellStyle name="SAPBEXformats 13 3 3 5" xfId="15116"/>
    <cellStyle name="SAPBEXformats 13 3 3 6" xfId="15117"/>
    <cellStyle name="SAPBEXformats 13 3 4" xfId="15118"/>
    <cellStyle name="SAPBEXformats 13 3 5" xfId="15119"/>
    <cellStyle name="SAPBEXformats 13 3 6" xfId="15120"/>
    <cellStyle name="SAPBEXformats 13 3 7" xfId="15121"/>
    <cellStyle name="SAPBEXformats 13 3 8" xfId="15122"/>
    <cellStyle name="SAPBEXformats 13 4" xfId="15123"/>
    <cellStyle name="SAPBEXformats 13 5" xfId="15124"/>
    <cellStyle name="SAPBEXformats 13 6" xfId="15125"/>
    <cellStyle name="SAPBEXformats 13 7" xfId="15126"/>
    <cellStyle name="SAPBEXformats 13 8" xfId="15127"/>
    <cellStyle name="SAPBEXformats 14" xfId="15128"/>
    <cellStyle name="SAPBEXformats 14 2" xfId="15129"/>
    <cellStyle name="SAPBEXformats 14 2 2" xfId="15130"/>
    <cellStyle name="SAPBEXformats 14 2 2 2" xfId="15131"/>
    <cellStyle name="SAPBEXformats 14 2 2 3" xfId="15132"/>
    <cellStyle name="SAPBEXformats 14 2 2 4" xfId="15133"/>
    <cellStyle name="SAPBEXformats 14 2 2 5" xfId="15134"/>
    <cellStyle name="SAPBEXformats 14 2 2 6" xfId="15135"/>
    <cellStyle name="SAPBEXformats 14 2 3" xfId="15136"/>
    <cellStyle name="SAPBEXformats 14 2 3 2" xfId="15137"/>
    <cellStyle name="SAPBEXformats 14 2 3 3" xfId="15138"/>
    <cellStyle name="SAPBEXformats 14 2 3 4" xfId="15139"/>
    <cellStyle name="SAPBEXformats 14 2 3 5" xfId="15140"/>
    <cellStyle name="SAPBEXformats 14 2 3 6" xfId="15141"/>
    <cellStyle name="SAPBEXformats 14 2 4" xfId="15142"/>
    <cellStyle name="SAPBEXformats 14 2 5" xfId="15143"/>
    <cellStyle name="SAPBEXformats 14 2 6" xfId="15144"/>
    <cellStyle name="SAPBEXformats 14 2 7" xfId="15145"/>
    <cellStyle name="SAPBEXformats 14 2 8" xfId="15146"/>
    <cellStyle name="SAPBEXformats 14 3" xfId="15147"/>
    <cellStyle name="SAPBEXformats 14 3 2" xfId="15148"/>
    <cellStyle name="SAPBEXformats 14 3 2 2" xfId="15149"/>
    <cellStyle name="SAPBEXformats 14 3 2 3" xfId="15150"/>
    <cellStyle name="SAPBEXformats 14 3 2 4" xfId="15151"/>
    <cellStyle name="SAPBEXformats 14 3 2 5" xfId="15152"/>
    <cellStyle name="SAPBEXformats 14 3 2 6" xfId="15153"/>
    <cellStyle name="SAPBEXformats 14 3 3" xfId="15154"/>
    <cellStyle name="SAPBEXformats 14 3 3 2" xfId="15155"/>
    <cellStyle name="SAPBEXformats 14 3 3 3" xfId="15156"/>
    <cellStyle name="SAPBEXformats 14 3 3 4" xfId="15157"/>
    <cellStyle name="SAPBEXformats 14 3 3 5" xfId="15158"/>
    <cellStyle name="SAPBEXformats 14 3 3 6" xfId="15159"/>
    <cellStyle name="SAPBEXformats 14 3 4" xfId="15160"/>
    <cellStyle name="SAPBEXformats 14 3 5" xfId="15161"/>
    <cellStyle name="SAPBEXformats 14 3 6" xfId="15162"/>
    <cellStyle name="SAPBEXformats 14 3 7" xfId="15163"/>
    <cellStyle name="SAPBEXformats 14 3 8" xfId="15164"/>
    <cellStyle name="SAPBEXformats 14 4" xfId="15165"/>
    <cellStyle name="SAPBEXformats 14 5" xfId="15166"/>
    <cellStyle name="SAPBEXformats 14 6" xfId="15167"/>
    <cellStyle name="SAPBEXformats 14 7" xfId="15168"/>
    <cellStyle name="SAPBEXformats 14 8" xfId="15169"/>
    <cellStyle name="SAPBEXformats 15" xfId="15170"/>
    <cellStyle name="SAPBEXformats 15 2" xfId="15171"/>
    <cellStyle name="SAPBEXformats 15 2 2" xfId="15172"/>
    <cellStyle name="SAPBEXformats 15 2 2 2" xfId="15173"/>
    <cellStyle name="SAPBEXformats 15 2 2 3" xfId="15174"/>
    <cellStyle name="SAPBEXformats 15 2 2 4" xfId="15175"/>
    <cellStyle name="SAPBEXformats 15 2 2 5" xfId="15176"/>
    <cellStyle name="SAPBEXformats 15 2 2 6" xfId="15177"/>
    <cellStyle name="SAPBEXformats 15 2 3" xfId="15178"/>
    <cellStyle name="SAPBEXformats 15 2 3 2" xfId="15179"/>
    <cellStyle name="SAPBEXformats 15 2 3 3" xfId="15180"/>
    <cellStyle name="SAPBEXformats 15 2 3 4" xfId="15181"/>
    <cellStyle name="SAPBEXformats 15 2 3 5" xfId="15182"/>
    <cellStyle name="SAPBEXformats 15 2 3 6" xfId="15183"/>
    <cellStyle name="SAPBEXformats 15 2 4" xfId="15184"/>
    <cellStyle name="SAPBEXformats 15 2 5" xfId="15185"/>
    <cellStyle name="SAPBEXformats 15 2 6" xfId="15186"/>
    <cellStyle name="SAPBEXformats 15 2 7" xfId="15187"/>
    <cellStyle name="SAPBEXformats 15 2 8" xfId="15188"/>
    <cellStyle name="SAPBEXformats 15 3" xfId="15189"/>
    <cellStyle name="SAPBEXformats 15 3 2" xfId="15190"/>
    <cellStyle name="SAPBEXformats 15 3 2 2" xfId="15191"/>
    <cellStyle name="SAPBEXformats 15 3 2 3" xfId="15192"/>
    <cellStyle name="SAPBEXformats 15 3 2 4" xfId="15193"/>
    <cellStyle name="SAPBEXformats 15 3 2 5" xfId="15194"/>
    <cellStyle name="SAPBEXformats 15 3 2 6" xfId="15195"/>
    <cellStyle name="SAPBEXformats 15 3 3" xfId="15196"/>
    <cellStyle name="SAPBEXformats 15 3 3 2" xfId="15197"/>
    <cellStyle name="SAPBEXformats 15 3 3 3" xfId="15198"/>
    <cellStyle name="SAPBEXformats 15 3 3 4" xfId="15199"/>
    <cellStyle name="SAPBEXformats 15 3 3 5" xfId="15200"/>
    <cellStyle name="SAPBEXformats 15 3 3 6" xfId="15201"/>
    <cellStyle name="SAPBEXformats 15 3 4" xfId="15202"/>
    <cellStyle name="SAPBEXformats 15 3 5" xfId="15203"/>
    <cellStyle name="SAPBEXformats 15 3 6" xfId="15204"/>
    <cellStyle name="SAPBEXformats 15 3 7" xfId="15205"/>
    <cellStyle name="SAPBEXformats 15 3 8" xfId="15206"/>
    <cellStyle name="SAPBEXformats 15 4" xfId="15207"/>
    <cellStyle name="SAPBEXformats 15 5" xfId="15208"/>
    <cellStyle name="SAPBEXformats 15 6" xfId="15209"/>
    <cellStyle name="SAPBEXformats 15 7" xfId="15210"/>
    <cellStyle name="SAPBEXformats 15 8" xfId="15211"/>
    <cellStyle name="SAPBEXformats 16" xfId="15212"/>
    <cellStyle name="SAPBEXformats 16 2" xfId="15213"/>
    <cellStyle name="SAPBEXformats 16 2 2" xfId="15214"/>
    <cellStyle name="SAPBEXformats 16 2 2 2" xfId="15215"/>
    <cellStyle name="SAPBEXformats 16 2 2 3" xfId="15216"/>
    <cellStyle name="SAPBEXformats 16 2 2 4" xfId="15217"/>
    <cellStyle name="SAPBEXformats 16 2 2 5" xfId="15218"/>
    <cellStyle name="SAPBEXformats 16 2 2 6" xfId="15219"/>
    <cellStyle name="SAPBEXformats 16 2 3" xfId="15220"/>
    <cellStyle name="SAPBEXformats 16 2 3 2" xfId="15221"/>
    <cellStyle name="SAPBEXformats 16 2 3 3" xfId="15222"/>
    <cellStyle name="SAPBEXformats 16 2 3 4" xfId="15223"/>
    <cellStyle name="SAPBEXformats 16 2 3 5" xfId="15224"/>
    <cellStyle name="SAPBEXformats 16 2 3 6" xfId="15225"/>
    <cellStyle name="SAPBEXformats 16 2 4" xfId="15226"/>
    <cellStyle name="SAPBEXformats 16 2 5" xfId="15227"/>
    <cellStyle name="SAPBEXformats 16 2 6" xfId="15228"/>
    <cellStyle name="SAPBEXformats 16 2 7" xfId="15229"/>
    <cellStyle name="SAPBEXformats 16 2 8" xfId="15230"/>
    <cellStyle name="SAPBEXformats 16 3" xfId="15231"/>
    <cellStyle name="SAPBEXformats 16 3 2" xfId="15232"/>
    <cellStyle name="SAPBEXformats 16 3 2 2" xfId="15233"/>
    <cellStyle name="SAPBEXformats 16 3 2 3" xfId="15234"/>
    <cellStyle name="SAPBEXformats 16 3 2 4" xfId="15235"/>
    <cellStyle name="SAPBEXformats 16 3 2 5" xfId="15236"/>
    <cellStyle name="SAPBEXformats 16 3 2 6" xfId="15237"/>
    <cellStyle name="SAPBEXformats 16 3 3" xfId="15238"/>
    <cellStyle name="SAPBEXformats 16 3 3 2" xfId="15239"/>
    <cellStyle name="SAPBEXformats 16 3 3 3" xfId="15240"/>
    <cellStyle name="SAPBEXformats 16 3 3 4" xfId="15241"/>
    <cellStyle name="SAPBEXformats 16 3 3 5" xfId="15242"/>
    <cellStyle name="SAPBEXformats 16 3 3 6" xfId="15243"/>
    <cellStyle name="SAPBEXformats 16 3 4" xfId="15244"/>
    <cellStyle name="SAPBEXformats 16 3 5" xfId="15245"/>
    <cellStyle name="SAPBEXformats 16 3 6" xfId="15246"/>
    <cellStyle name="SAPBEXformats 16 3 7" xfId="15247"/>
    <cellStyle name="SAPBEXformats 16 3 8" xfId="15248"/>
    <cellStyle name="SAPBEXformats 16 4" xfId="15249"/>
    <cellStyle name="SAPBEXformats 16 5" xfId="15250"/>
    <cellStyle name="SAPBEXformats 16 6" xfId="15251"/>
    <cellStyle name="SAPBEXformats 16 7" xfId="15252"/>
    <cellStyle name="SAPBEXformats 16 8" xfId="15253"/>
    <cellStyle name="SAPBEXformats 17" xfId="15254"/>
    <cellStyle name="SAPBEXformats 17 2" xfId="15255"/>
    <cellStyle name="SAPBEXformats 17 2 2" xfId="15256"/>
    <cellStyle name="SAPBEXformats 17 2 2 2" xfId="15257"/>
    <cellStyle name="SAPBEXformats 17 2 2 3" xfId="15258"/>
    <cellStyle name="SAPBEXformats 17 2 2 4" xfId="15259"/>
    <cellStyle name="SAPBEXformats 17 2 2 5" xfId="15260"/>
    <cellStyle name="SAPBEXformats 17 2 2 6" xfId="15261"/>
    <cellStyle name="SAPBEXformats 17 2 3" xfId="15262"/>
    <cellStyle name="SAPBEXformats 17 2 3 2" xfId="15263"/>
    <cellStyle name="SAPBEXformats 17 2 3 3" xfId="15264"/>
    <cellStyle name="SAPBEXformats 17 2 3 4" xfId="15265"/>
    <cellStyle name="SAPBEXformats 17 2 3 5" xfId="15266"/>
    <cellStyle name="SAPBEXformats 17 2 3 6" xfId="15267"/>
    <cellStyle name="SAPBEXformats 17 2 4" xfId="15268"/>
    <cellStyle name="SAPBEXformats 17 2 5" xfId="15269"/>
    <cellStyle name="SAPBEXformats 17 2 6" xfId="15270"/>
    <cellStyle name="SAPBEXformats 17 2 7" xfId="15271"/>
    <cellStyle name="SAPBEXformats 17 2 8" xfId="15272"/>
    <cellStyle name="SAPBEXformats 17 3" xfId="15273"/>
    <cellStyle name="SAPBEXformats 17 3 2" xfId="15274"/>
    <cellStyle name="SAPBEXformats 17 3 2 2" xfId="15275"/>
    <cellStyle name="SAPBEXformats 17 3 2 3" xfId="15276"/>
    <cellStyle name="SAPBEXformats 17 3 2 4" xfId="15277"/>
    <cellStyle name="SAPBEXformats 17 3 2 5" xfId="15278"/>
    <cellStyle name="SAPBEXformats 17 3 2 6" xfId="15279"/>
    <cellStyle name="SAPBEXformats 17 3 3" xfId="15280"/>
    <cellStyle name="SAPBEXformats 17 3 3 2" xfId="15281"/>
    <cellStyle name="SAPBEXformats 17 3 3 3" xfId="15282"/>
    <cellStyle name="SAPBEXformats 17 3 3 4" xfId="15283"/>
    <cellStyle name="SAPBEXformats 17 3 3 5" xfId="15284"/>
    <cellStyle name="SAPBEXformats 17 3 3 6" xfId="15285"/>
    <cellStyle name="SAPBEXformats 17 3 4" xfId="15286"/>
    <cellStyle name="SAPBEXformats 17 3 5" xfId="15287"/>
    <cellStyle name="SAPBEXformats 17 3 6" xfId="15288"/>
    <cellStyle name="SAPBEXformats 17 3 7" xfId="15289"/>
    <cellStyle name="SAPBEXformats 17 3 8" xfId="15290"/>
    <cellStyle name="SAPBEXformats 17 4" xfId="15291"/>
    <cellStyle name="SAPBEXformats 17 5" xfId="15292"/>
    <cellStyle name="SAPBEXformats 17 6" xfId="15293"/>
    <cellStyle name="SAPBEXformats 17 7" xfId="15294"/>
    <cellStyle name="SAPBEXformats 17 8" xfId="15295"/>
    <cellStyle name="SAPBEXformats 18" xfId="15296"/>
    <cellStyle name="SAPBEXformats 18 2" xfId="15297"/>
    <cellStyle name="SAPBEXformats 18 2 2" xfId="15298"/>
    <cellStyle name="SAPBEXformats 18 2 2 2" xfId="15299"/>
    <cellStyle name="SAPBEXformats 18 2 2 3" xfId="15300"/>
    <cellStyle name="SAPBEXformats 18 2 2 4" xfId="15301"/>
    <cellStyle name="SAPBEXformats 18 2 2 5" xfId="15302"/>
    <cellStyle name="SAPBEXformats 18 2 2 6" xfId="15303"/>
    <cellStyle name="SAPBEXformats 18 2 3" xfId="15304"/>
    <cellStyle name="SAPBEXformats 18 2 3 2" xfId="15305"/>
    <cellStyle name="SAPBEXformats 18 2 3 3" xfId="15306"/>
    <cellStyle name="SAPBEXformats 18 2 3 4" xfId="15307"/>
    <cellStyle name="SAPBEXformats 18 2 3 5" xfId="15308"/>
    <cellStyle name="SAPBEXformats 18 2 3 6" xfId="15309"/>
    <cellStyle name="SAPBEXformats 18 2 4" xfId="15310"/>
    <cellStyle name="SAPBEXformats 18 2 5" xfId="15311"/>
    <cellStyle name="SAPBEXformats 18 2 6" xfId="15312"/>
    <cellStyle name="SAPBEXformats 18 2 7" xfId="15313"/>
    <cellStyle name="SAPBEXformats 18 2 8" xfId="15314"/>
    <cellStyle name="SAPBEXformats 18 3" xfId="15315"/>
    <cellStyle name="SAPBEXformats 18 3 2" xfId="15316"/>
    <cellStyle name="SAPBEXformats 18 3 2 2" xfId="15317"/>
    <cellStyle name="SAPBEXformats 18 3 2 3" xfId="15318"/>
    <cellStyle name="SAPBEXformats 18 3 2 4" xfId="15319"/>
    <cellStyle name="SAPBEXformats 18 3 2 5" xfId="15320"/>
    <cellStyle name="SAPBEXformats 18 3 2 6" xfId="15321"/>
    <cellStyle name="SAPBEXformats 18 3 3" xfId="15322"/>
    <cellStyle name="SAPBEXformats 18 3 3 2" xfId="15323"/>
    <cellStyle name="SAPBEXformats 18 3 3 3" xfId="15324"/>
    <cellStyle name="SAPBEXformats 18 3 3 4" xfId="15325"/>
    <cellStyle name="SAPBEXformats 18 3 3 5" xfId="15326"/>
    <cellStyle name="SAPBEXformats 18 3 3 6" xfId="15327"/>
    <cellStyle name="SAPBEXformats 18 3 4" xfId="15328"/>
    <cellStyle name="SAPBEXformats 18 3 5" xfId="15329"/>
    <cellStyle name="SAPBEXformats 18 3 6" xfId="15330"/>
    <cellStyle name="SAPBEXformats 18 3 7" xfId="15331"/>
    <cellStyle name="SAPBEXformats 18 3 8" xfId="15332"/>
    <cellStyle name="SAPBEXformats 18 4" xfId="15333"/>
    <cellStyle name="SAPBEXformats 18 5" xfId="15334"/>
    <cellStyle name="SAPBEXformats 18 6" xfId="15335"/>
    <cellStyle name="SAPBEXformats 18 7" xfId="15336"/>
    <cellStyle name="SAPBEXformats 18 8" xfId="15337"/>
    <cellStyle name="SAPBEXformats 19" xfId="15338"/>
    <cellStyle name="SAPBEXformats 19 2" xfId="15339"/>
    <cellStyle name="SAPBEXformats 19 2 2" xfId="15340"/>
    <cellStyle name="SAPBEXformats 19 2 2 2" xfId="15341"/>
    <cellStyle name="SAPBEXformats 19 2 2 3" xfId="15342"/>
    <cellStyle name="SAPBEXformats 19 2 2 4" xfId="15343"/>
    <cellStyle name="SAPBEXformats 19 2 2 5" xfId="15344"/>
    <cellStyle name="SAPBEXformats 19 2 2 6" xfId="15345"/>
    <cellStyle name="SAPBEXformats 19 2 3" xfId="15346"/>
    <cellStyle name="SAPBEXformats 19 2 3 2" xfId="15347"/>
    <cellStyle name="SAPBEXformats 19 2 3 3" xfId="15348"/>
    <cellStyle name="SAPBEXformats 19 2 3 4" xfId="15349"/>
    <cellStyle name="SAPBEXformats 19 2 3 5" xfId="15350"/>
    <cellStyle name="SAPBEXformats 19 2 3 6" xfId="15351"/>
    <cellStyle name="SAPBEXformats 19 2 4" xfId="15352"/>
    <cellStyle name="SAPBEXformats 19 2 5" xfId="15353"/>
    <cellStyle name="SAPBEXformats 19 2 6" xfId="15354"/>
    <cellStyle name="SAPBEXformats 19 2 7" xfId="15355"/>
    <cellStyle name="SAPBEXformats 19 2 8" xfId="15356"/>
    <cellStyle name="SAPBEXformats 19 3" xfId="15357"/>
    <cellStyle name="SAPBEXformats 19 3 2" xfId="15358"/>
    <cellStyle name="SAPBEXformats 19 3 2 2" xfId="15359"/>
    <cellStyle name="SAPBEXformats 19 3 2 3" xfId="15360"/>
    <cellStyle name="SAPBEXformats 19 3 2 4" xfId="15361"/>
    <cellStyle name="SAPBEXformats 19 3 2 5" xfId="15362"/>
    <cellStyle name="SAPBEXformats 19 3 2 6" xfId="15363"/>
    <cellStyle name="SAPBEXformats 19 3 3" xfId="15364"/>
    <cellStyle name="SAPBEXformats 19 3 3 2" xfId="15365"/>
    <cellStyle name="SAPBEXformats 19 3 3 3" xfId="15366"/>
    <cellStyle name="SAPBEXformats 19 3 3 4" xfId="15367"/>
    <cellStyle name="SAPBEXformats 19 3 3 5" xfId="15368"/>
    <cellStyle name="SAPBEXformats 19 3 3 6" xfId="15369"/>
    <cellStyle name="SAPBEXformats 19 3 4" xfId="15370"/>
    <cellStyle name="SAPBEXformats 19 3 5" xfId="15371"/>
    <cellStyle name="SAPBEXformats 19 3 6" xfId="15372"/>
    <cellStyle name="SAPBEXformats 19 3 7" xfId="15373"/>
    <cellStyle name="SAPBEXformats 19 3 8" xfId="15374"/>
    <cellStyle name="SAPBEXformats 19 4" xfId="15375"/>
    <cellStyle name="SAPBEXformats 19 5" xfId="15376"/>
    <cellStyle name="SAPBEXformats 19 6" xfId="15377"/>
    <cellStyle name="SAPBEXformats 19 7" xfId="15378"/>
    <cellStyle name="SAPBEXformats 19 8" xfId="15379"/>
    <cellStyle name="SAPBEXformats 2" xfId="15380"/>
    <cellStyle name="SAPBEXformats 2 2" xfId="15381"/>
    <cellStyle name="SAPBEXformats 2 2 2" xfId="15382"/>
    <cellStyle name="SAPBEXformats 2 2 2 2" xfId="15383"/>
    <cellStyle name="SAPBEXformats 2 2 2 3" xfId="15384"/>
    <cellStyle name="SAPBEXformats 2 2 2 4" xfId="15385"/>
    <cellStyle name="SAPBEXformats 2 2 2 5" xfId="15386"/>
    <cellStyle name="SAPBEXformats 2 2 2 6" xfId="15387"/>
    <cellStyle name="SAPBEXformats 2 2 3" xfId="15388"/>
    <cellStyle name="SAPBEXformats 2 2 3 2" xfId="15389"/>
    <cellStyle name="SAPBEXformats 2 2 3 3" xfId="15390"/>
    <cellStyle name="SAPBEXformats 2 2 3 4" xfId="15391"/>
    <cellStyle name="SAPBEXformats 2 2 3 5" xfId="15392"/>
    <cellStyle name="SAPBEXformats 2 2 3 6" xfId="15393"/>
    <cellStyle name="SAPBEXformats 2 2 4" xfId="15394"/>
    <cellStyle name="SAPBEXformats 2 2 5" xfId="15395"/>
    <cellStyle name="SAPBEXformats 2 2 6" xfId="15396"/>
    <cellStyle name="SAPBEXformats 2 2 7" xfId="15397"/>
    <cellStyle name="SAPBEXformats 2 2 8" xfId="15398"/>
    <cellStyle name="SAPBEXformats 2 3" xfId="15399"/>
    <cellStyle name="SAPBEXformats 2 3 2" xfId="15400"/>
    <cellStyle name="SAPBEXformats 2 3 2 2" xfId="15401"/>
    <cellStyle name="SAPBEXformats 2 3 2 3" xfId="15402"/>
    <cellStyle name="SAPBEXformats 2 3 2 4" xfId="15403"/>
    <cellStyle name="SAPBEXformats 2 3 2 5" xfId="15404"/>
    <cellStyle name="SAPBEXformats 2 3 2 6" xfId="15405"/>
    <cellStyle name="SAPBEXformats 2 3 3" xfId="15406"/>
    <cellStyle name="SAPBEXformats 2 3 3 2" xfId="15407"/>
    <cellStyle name="SAPBEXformats 2 3 3 3" xfId="15408"/>
    <cellStyle name="SAPBEXformats 2 3 3 4" xfId="15409"/>
    <cellStyle name="SAPBEXformats 2 3 3 5" xfId="15410"/>
    <cellStyle name="SAPBEXformats 2 3 3 6" xfId="15411"/>
    <cellStyle name="SAPBEXformats 2 3 4" xfId="15412"/>
    <cellStyle name="SAPBEXformats 2 3 5" xfId="15413"/>
    <cellStyle name="SAPBEXformats 2 3 6" xfId="15414"/>
    <cellStyle name="SAPBEXformats 2 3 7" xfId="15415"/>
    <cellStyle name="SAPBEXformats 2 3 8" xfId="15416"/>
    <cellStyle name="SAPBEXformats 2 4" xfId="15417"/>
    <cellStyle name="SAPBEXformats 2 5" xfId="15418"/>
    <cellStyle name="SAPBEXformats 2 6" xfId="15419"/>
    <cellStyle name="SAPBEXformats 2 7" xfId="15420"/>
    <cellStyle name="SAPBEXformats 2 8" xfId="15421"/>
    <cellStyle name="SAPBEXformats 20" xfId="15422"/>
    <cellStyle name="SAPBEXformats 20 2" xfId="15423"/>
    <cellStyle name="SAPBEXformats 20 2 2" xfId="15424"/>
    <cellStyle name="SAPBEXformats 20 2 3" xfId="15425"/>
    <cellStyle name="SAPBEXformats 20 2 4" xfId="15426"/>
    <cellStyle name="SAPBEXformats 20 2 5" xfId="15427"/>
    <cellStyle name="SAPBEXformats 20 2 6" xfId="15428"/>
    <cellStyle name="SAPBEXformats 20 3" xfId="15429"/>
    <cellStyle name="SAPBEXformats 20 3 2" xfId="15430"/>
    <cellStyle name="SAPBEXformats 20 3 3" xfId="15431"/>
    <cellStyle name="SAPBEXformats 20 3 4" xfId="15432"/>
    <cellStyle name="SAPBEXformats 20 3 5" xfId="15433"/>
    <cellStyle name="SAPBEXformats 20 3 6" xfId="15434"/>
    <cellStyle name="SAPBEXformats 20 4" xfId="15435"/>
    <cellStyle name="SAPBEXformats 20 5" xfId="15436"/>
    <cellStyle name="SAPBEXformats 20 6" xfId="15437"/>
    <cellStyle name="SAPBEXformats 20 7" xfId="15438"/>
    <cellStyle name="SAPBEXformats 20 8" xfId="15439"/>
    <cellStyle name="SAPBEXformats 21" xfId="15440"/>
    <cellStyle name="SAPBEXformats 21 2" xfId="15441"/>
    <cellStyle name="SAPBEXformats 21 2 2" xfId="15442"/>
    <cellStyle name="SAPBEXformats 21 2 3" xfId="15443"/>
    <cellStyle name="SAPBEXformats 21 2 4" xfId="15444"/>
    <cellStyle name="SAPBEXformats 21 2 5" xfId="15445"/>
    <cellStyle name="SAPBEXformats 21 2 6" xfId="15446"/>
    <cellStyle name="SAPBEXformats 21 3" xfId="15447"/>
    <cellStyle name="SAPBEXformats 21 3 2" xfId="15448"/>
    <cellStyle name="SAPBEXformats 21 3 3" xfId="15449"/>
    <cellStyle name="SAPBEXformats 21 3 4" xfId="15450"/>
    <cellStyle name="SAPBEXformats 21 3 5" xfId="15451"/>
    <cellStyle name="SAPBEXformats 21 3 6" xfId="15452"/>
    <cellStyle name="SAPBEXformats 21 4" xfId="15453"/>
    <cellStyle name="SAPBEXformats 21 5" xfId="15454"/>
    <cellStyle name="SAPBEXformats 21 6" xfId="15455"/>
    <cellStyle name="SAPBEXformats 21 7" xfId="15456"/>
    <cellStyle name="SAPBEXformats 21 8" xfId="15457"/>
    <cellStyle name="SAPBEXformats 22" xfId="15458"/>
    <cellStyle name="SAPBEXformats 23" xfId="15459"/>
    <cellStyle name="SAPBEXformats 24" xfId="15460"/>
    <cellStyle name="SAPBEXformats 25" xfId="15461"/>
    <cellStyle name="SAPBEXformats 26" xfId="15462"/>
    <cellStyle name="SAPBEXformats 27" xfId="32945"/>
    <cellStyle name="SAPBEXformats 3" xfId="15463"/>
    <cellStyle name="SAPBEXformats 3 2" xfId="15464"/>
    <cellStyle name="SAPBEXformats 3 2 2" xfId="15465"/>
    <cellStyle name="SAPBEXformats 3 2 2 2" xfId="15466"/>
    <cellStyle name="SAPBEXformats 3 2 2 3" xfId="15467"/>
    <cellStyle name="SAPBEXformats 3 2 2 4" xfId="15468"/>
    <cellStyle name="SAPBEXformats 3 2 2 5" xfId="15469"/>
    <cellStyle name="SAPBEXformats 3 2 2 6" xfId="15470"/>
    <cellStyle name="SAPBEXformats 3 2 3" xfId="15471"/>
    <cellStyle name="SAPBEXformats 3 2 3 2" xfId="15472"/>
    <cellStyle name="SAPBEXformats 3 2 3 3" xfId="15473"/>
    <cellStyle name="SAPBEXformats 3 2 3 4" xfId="15474"/>
    <cellStyle name="SAPBEXformats 3 2 3 5" xfId="15475"/>
    <cellStyle name="SAPBEXformats 3 2 3 6" xfId="15476"/>
    <cellStyle name="SAPBEXformats 3 2 4" xfId="15477"/>
    <cellStyle name="SAPBEXformats 3 2 5" xfId="15478"/>
    <cellStyle name="SAPBEXformats 3 2 6" xfId="15479"/>
    <cellStyle name="SAPBEXformats 3 2 7" xfId="15480"/>
    <cellStyle name="SAPBEXformats 3 2 8" xfId="15481"/>
    <cellStyle name="SAPBEXformats 3 3" xfId="15482"/>
    <cellStyle name="SAPBEXformats 3 3 2" xfId="15483"/>
    <cellStyle name="SAPBEXformats 3 3 2 2" xfId="15484"/>
    <cellStyle name="SAPBEXformats 3 3 2 3" xfId="15485"/>
    <cellStyle name="SAPBEXformats 3 3 2 4" xfId="15486"/>
    <cellStyle name="SAPBEXformats 3 3 2 5" xfId="15487"/>
    <cellStyle name="SAPBEXformats 3 3 2 6" xfId="15488"/>
    <cellStyle name="SAPBEXformats 3 3 3" xfId="15489"/>
    <cellStyle name="SAPBEXformats 3 3 3 2" xfId="15490"/>
    <cellStyle name="SAPBEXformats 3 3 3 3" xfId="15491"/>
    <cellStyle name="SAPBEXformats 3 3 3 4" xfId="15492"/>
    <cellStyle name="SAPBEXformats 3 3 3 5" xfId="15493"/>
    <cellStyle name="SAPBEXformats 3 3 3 6" xfId="15494"/>
    <cellStyle name="SAPBEXformats 3 3 4" xfId="15495"/>
    <cellStyle name="SAPBEXformats 3 3 5" xfId="15496"/>
    <cellStyle name="SAPBEXformats 3 3 6" xfId="15497"/>
    <cellStyle name="SAPBEXformats 3 3 7" xfId="15498"/>
    <cellStyle name="SAPBEXformats 3 3 8" xfId="15499"/>
    <cellStyle name="SAPBEXformats 3 4" xfId="15500"/>
    <cellStyle name="SAPBEXformats 3 5" xfId="15501"/>
    <cellStyle name="SAPBEXformats 3 6" xfId="15502"/>
    <cellStyle name="SAPBEXformats 3 7" xfId="15503"/>
    <cellStyle name="SAPBEXformats 3 8" xfId="15504"/>
    <cellStyle name="SAPBEXformats 4" xfId="15505"/>
    <cellStyle name="SAPBEXformats 4 2" xfId="15506"/>
    <cellStyle name="SAPBEXformats 4 2 2" xfId="15507"/>
    <cellStyle name="SAPBEXformats 4 2 2 2" xfId="15508"/>
    <cellStyle name="SAPBEXformats 4 2 2 3" xfId="15509"/>
    <cellStyle name="SAPBEXformats 4 2 2 4" xfId="15510"/>
    <cellStyle name="SAPBEXformats 4 2 2 5" xfId="15511"/>
    <cellStyle name="SAPBEXformats 4 2 2 6" xfId="15512"/>
    <cellStyle name="SAPBEXformats 4 2 3" xfId="15513"/>
    <cellStyle name="SAPBEXformats 4 2 3 2" xfId="15514"/>
    <cellStyle name="SAPBEXformats 4 2 3 3" xfId="15515"/>
    <cellStyle name="SAPBEXformats 4 2 3 4" xfId="15516"/>
    <cellStyle name="SAPBEXformats 4 2 3 5" xfId="15517"/>
    <cellStyle name="SAPBEXformats 4 2 3 6" xfId="15518"/>
    <cellStyle name="SAPBEXformats 4 2 4" xfId="15519"/>
    <cellStyle name="SAPBEXformats 4 2 5" xfId="15520"/>
    <cellStyle name="SAPBEXformats 4 2 6" xfId="15521"/>
    <cellStyle name="SAPBEXformats 4 2 7" xfId="15522"/>
    <cellStyle name="SAPBEXformats 4 2 8" xfId="15523"/>
    <cellStyle name="SAPBEXformats 4 3" xfId="15524"/>
    <cellStyle name="SAPBEXformats 4 3 2" xfId="15525"/>
    <cellStyle name="SAPBEXformats 4 3 2 2" xfId="15526"/>
    <cellStyle name="SAPBEXformats 4 3 2 3" xfId="15527"/>
    <cellStyle name="SAPBEXformats 4 3 2 4" xfId="15528"/>
    <cellStyle name="SAPBEXformats 4 3 2 5" xfId="15529"/>
    <cellStyle name="SAPBEXformats 4 3 2 6" xfId="15530"/>
    <cellStyle name="SAPBEXformats 4 3 3" xfId="15531"/>
    <cellStyle name="SAPBEXformats 4 3 3 2" xfId="15532"/>
    <cellStyle name="SAPBEXformats 4 3 3 3" xfId="15533"/>
    <cellStyle name="SAPBEXformats 4 3 3 4" xfId="15534"/>
    <cellStyle name="SAPBEXformats 4 3 3 5" xfId="15535"/>
    <cellStyle name="SAPBEXformats 4 3 3 6" xfId="15536"/>
    <cellStyle name="SAPBEXformats 4 3 4" xfId="15537"/>
    <cellStyle name="SAPBEXformats 4 3 5" xfId="15538"/>
    <cellStyle name="SAPBEXformats 4 3 6" xfId="15539"/>
    <cellStyle name="SAPBEXformats 4 3 7" xfId="15540"/>
    <cellStyle name="SAPBEXformats 4 3 8" xfId="15541"/>
    <cellStyle name="SAPBEXformats 4 4" xfId="15542"/>
    <cellStyle name="SAPBEXformats 4 5" xfId="15543"/>
    <cellStyle name="SAPBEXformats 4 6" xfId="15544"/>
    <cellStyle name="SAPBEXformats 4 7" xfId="15545"/>
    <cellStyle name="SAPBEXformats 4 8" xfId="15546"/>
    <cellStyle name="SAPBEXformats 5" xfId="15547"/>
    <cellStyle name="SAPBEXformats 5 2" xfId="15548"/>
    <cellStyle name="SAPBEXformats 5 2 2" xfId="15549"/>
    <cellStyle name="SAPBEXformats 5 2 2 2" xfId="15550"/>
    <cellStyle name="SAPBEXformats 5 2 2 3" xfId="15551"/>
    <cellStyle name="SAPBEXformats 5 2 2 4" xfId="15552"/>
    <cellStyle name="SAPBEXformats 5 2 2 5" xfId="15553"/>
    <cellStyle name="SAPBEXformats 5 2 2 6" xfId="15554"/>
    <cellStyle name="SAPBEXformats 5 2 3" xfId="15555"/>
    <cellStyle name="SAPBEXformats 5 2 3 2" xfId="15556"/>
    <cellStyle name="SAPBEXformats 5 2 3 3" xfId="15557"/>
    <cellStyle name="SAPBEXformats 5 2 3 4" xfId="15558"/>
    <cellStyle name="SAPBEXformats 5 2 3 5" xfId="15559"/>
    <cellStyle name="SAPBEXformats 5 2 3 6" xfId="15560"/>
    <cellStyle name="SAPBEXformats 5 2 4" xfId="15561"/>
    <cellStyle name="SAPBEXformats 5 2 5" xfId="15562"/>
    <cellStyle name="SAPBEXformats 5 2 6" xfId="15563"/>
    <cellStyle name="SAPBEXformats 5 2 7" xfId="15564"/>
    <cellStyle name="SAPBEXformats 5 2 8" xfId="15565"/>
    <cellStyle name="SAPBEXformats 5 3" xfId="15566"/>
    <cellStyle name="SAPBEXformats 5 3 2" xfId="15567"/>
    <cellStyle name="SAPBEXformats 5 3 2 2" xfId="15568"/>
    <cellStyle name="SAPBEXformats 5 3 2 3" xfId="15569"/>
    <cellStyle name="SAPBEXformats 5 3 2 4" xfId="15570"/>
    <cellStyle name="SAPBEXformats 5 3 2 5" xfId="15571"/>
    <cellStyle name="SAPBEXformats 5 3 2 6" xfId="15572"/>
    <cellStyle name="SAPBEXformats 5 3 3" xfId="15573"/>
    <cellStyle name="SAPBEXformats 5 3 3 2" xfId="15574"/>
    <cellStyle name="SAPBEXformats 5 3 3 3" xfId="15575"/>
    <cellStyle name="SAPBEXformats 5 3 3 4" xfId="15576"/>
    <cellStyle name="SAPBEXformats 5 3 3 5" xfId="15577"/>
    <cellStyle name="SAPBEXformats 5 3 3 6" xfId="15578"/>
    <cellStyle name="SAPBEXformats 5 3 4" xfId="15579"/>
    <cellStyle name="SAPBEXformats 5 3 5" xfId="15580"/>
    <cellStyle name="SAPBEXformats 5 3 6" xfId="15581"/>
    <cellStyle name="SAPBEXformats 5 3 7" xfId="15582"/>
    <cellStyle name="SAPBEXformats 5 3 8" xfId="15583"/>
    <cellStyle name="SAPBEXformats 5 4" xfId="15584"/>
    <cellStyle name="SAPBEXformats 5 5" xfId="15585"/>
    <cellStyle name="SAPBEXformats 5 6" xfId="15586"/>
    <cellStyle name="SAPBEXformats 5 7" xfId="15587"/>
    <cellStyle name="SAPBEXformats 5 8" xfId="15588"/>
    <cellStyle name="SAPBEXformats 6" xfId="15589"/>
    <cellStyle name="SAPBEXformats 6 2" xfId="15590"/>
    <cellStyle name="SAPBEXformats 6 2 2" xfId="15591"/>
    <cellStyle name="SAPBEXformats 6 2 2 2" xfId="15592"/>
    <cellStyle name="SAPBEXformats 6 2 2 3" xfId="15593"/>
    <cellStyle name="SAPBEXformats 6 2 2 4" xfId="15594"/>
    <cellStyle name="SAPBEXformats 6 2 2 5" xfId="15595"/>
    <cellStyle name="SAPBEXformats 6 2 2 6" xfId="15596"/>
    <cellStyle name="SAPBEXformats 6 2 3" xfId="15597"/>
    <cellStyle name="SAPBEXformats 6 2 3 2" xfId="15598"/>
    <cellStyle name="SAPBEXformats 6 2 3 3" xfId="15599"/>
    <cellStyle name="SAPBEXformats 6 2 3 4" xfId="15600"/>
    <cellStyle name="SAPBEXformats 6 2 3 5" xfId="15601"/>
    <cellStyle name="SAPBEXformats 6 2 3 6" xfId="15602"/>
    <cellStyle name="SAPBEXformats 6 2 4" xfId="15603"/>
    <cellStyle name="SAPBEXformats 6 2 5" xfId="15604"/>
    <cellStyle name="SAPBEXformats 6 2 6" xfId="15605"/>
    <cellStyle name="SAPBEXformats 6 2 7" xfId="15606"/>
    <cellStyle name="SAPBEXformats 6 2 8" xfId="15607"/>
    <cellStyle name="SAPBEXformats 6 3" xfId="15608"/>
    <cellStyle name="SAPBEXformats 6 3 2" xfId="15609"/>
    <cellStyle name="SAPBEXformats 6 3 2 2" xfId="15610"/>
    <cellStyle name="SAPBEXformats 6 3 2 3" xfId="15611"/>
    <cellStyle name="SAPBEXformats 6 3 2 4" xfId="15612"/>
    <cellStyle name="SAPBEXformats 6 3 2 5" xfId="15613"/>
    <cellStyle name="SAPBEXformats 6 3 2 6" xfId="15614"/>
    <cellStyle name="SAPBEXformats 6 3 3" xfId="15615"/>
    <cellStyle name="SAPBEXformats 6 3 3 2" xfId="15616"/>
    <cellStyle name="SAPBEXformats 6 3 3 3" xfId="15617"/>
    <cellStyle name="SAPBEXformats 6 3 3 4" xfId="15618"/>
    <cellStyle name="SAPBEXformats 6 3 3 5" xfId="15619"/>
    <cellStyle name="SAPBEXformats 6 3 3 6" xfId="15620"/>
    <cellStyle name="SAPBEXformats 6 3 4" xfId="15621"/>
    <cellStyle name="SAPBEXformats 6 3 5" xfId="15622"/>
    <cellStyle name="SAPBEXformats 6 3 6" xfId="15623"/>
    <cellStyle name="SAPBEXformats 6 3 7" xfId="15624"/>
    <cellStyle name="SAPBEXformats 6 3 8" xfId="15625"/>
    <cellStyle name="SAPBEXformats 6 4" xfId="15626"/>
    <cellStyle name="SAPBEXformats 6 5" xfId="15627"/>
    <cellStyle name="SAPBEXformats 6 6" xfId="15628"/>
    <cellStyle name="SAPBEXformats 6 7" xfId="15629"/>
    <cellStyle name="SAPBEXformats 6 8" xfId="15630"/>
    <cellStyle name="SAPBEXformats 7" xfId="15631"/>
    <cellStyle name="SAPBEXformats 7 2" xfId="15632"/>
    <cellStyle name="SAPBEXformats 7 2 2" xfId="15633"/>
    <cellStyle name="SAPBEXformats 7 2 2 2" xfId="15634"/>
    <cellStyle name="SAPBEXformats 7 2 2 3" xfId="15635"/>
    <cellStyle name="SAPBEXformats 7 2 2 4" xfId="15636"/>
    <cellStyle name="SAPBEXformats 7 2 2 5" xfId="15637"/>
    <cellStyle name="SAPBEXformats 7 2 2 6" xfId="15638"/>
    <cellStyle name="SAPBEXformats 7 2 3" xfId="15639"/>
    <cellStyle name="SAPBEXformats 7 2 3 2" xfId="15640"/>
    <cellStyle name="SAPBEXformats 7 2 3 3" xfId="15641"/>
    <cellStyle name="SAPBEXformats 7 2 3 4" xfId="15642"/>
    <cellStyle name="SAPBEXformats 7 2 3 5" xfId="15643"/>
    <cellStyle name="SAPBEXformats 7 2 3 6" xfId="15644"/>
    <cellStyle name="SAPBEXformats 7 2 4" xfId="15645"/>
    <cellStyle name="SAPBEXformats 7 2 5" xfId="15646"/>
    <cellStyle name="SAPBEXformats 7 2 6" xfId="15647"/>
    <cellStyle name="SAPBEXformats 7 2 7" xfId="15648"/>
    <cellStyle name="SAPBEXformats 7 2 8" xfId="15649"/>
    <cellStyle name="SAPBEXformats 7 3" xfId="15650"/>
    <cellStyle name="SAPBEXformats 7 3 2" xfId="15651"/>
    <cellStyle name="SAPBEXformats 7 3 2 2" xfId="15652"/>
    <cellStyle name="SAPBEXformats 7 3 2 3" xfId="15653"/>
    <cellStyle name="SAPBEXformats 7 3 2 4" xfId="15654"/>
    <cellStyle name="SAPBEXformats 7 3 2 5" xfId="15655"/>
    <cellStyle name="SAPBEXformats 7 3 2 6" xfId="15656"/>
    <cellStyle name="SAPBEXformats 7 3 3" xfId="15657"/>
    <cellStyle name="SAPBEXformats 7 3 3 2" xfId="15658"/>
    <cellStyle name="SAPBEXformats 7 3 3 3" xfId="15659"/>
    <cellStyle name="SAPBEXformats 7 3 3 4" xfId="15660"/>
    <cellStyle name="SAPBEXformats 7 3 3 5" xfId="15661"/>
    <cellStyle name="SAPBEXformats 7 3 3 6" xfId="15662"/>
    <cellStyle name="SAPBEXformats 7 3 4" xfId="15663"/>
    <cellStyle name="SAPBEXformats 7 3 5" xfId="15664"/>
    <cellStyle name="SAPBEXformats 7 3 6" xfId="15665"/>
    <cellStyle name="SAPBEXformats 7 3 7" xfId="15666"/>
    <cellStyle name="SAPBEXformats 7 3 8" xfId="15667"/>
    <cellStyle name="SAPBEXformats 7 4" xfId="15668"/>
    <cellStyle name="SAPBEXformats 7 5" xfId="15669"/>
    <cellStyle name="SAPBEXformats 7 6" xfId="15670"/>
    <cellStyle name="SAPBEXformats 7 7" xfId="15671"/>
    <cellStyle name="SAPBEXformats 7 8" xfId="15672"/>
    <cellStyle name="SAPBEXformats 8" xfId="15673"/>
    <cellStyle name="SAPBEXformats 8 2" xfId="15674"/>
    <cellStyle name="SAPBEXformats 8 2 2" xfId="15675"/>
    <cellStyle name="SAPBEXformats 8 2 2 2" xfId="15676"/>
    <cellStyle name="SAPBEXformats 8 2 2 3" xfId="15677"/>
    <cellStyle name="SAPBEXformats 8 2 2 4" xfId="15678"/>
    <cellStyle name="SAPBEXformats 8 2 2 5" xfId="15679"/>
    <cellStyle name="SAPBEXformats 8 2 2 6" xfId="15680"/>
    <cellStyle name="SAPBEXformats 8 2 3" xfId="15681"/>
    <cellStyle name="SAPBEXformats 8 2 3 2" xfId="15682"/>
    <cellStyle name="SAPBEXformats 8 2 3 3" xfId="15683"/>
    <cellStyle name="SAPBEXformats 8 2 3 4" xfId="15684"/>
    <cellStyle name="SAPBEXformats 8 2 3 5" xfId="15685"/>
    <cellStyle name="SAPBEXformats 8 2 3 6" xfId="15686"/>
    <cellStyle name="SAPBEXformats 8 2 4" xfId="15687"/>
    <cellStyle name="SAPBEXformats 8 2 5" xfId="15688"/>
    <cellStyle name="SAPBEXformats 8 2 6" xfId="15689"/>
    <cellStyle name="SAPBEXformats 8 2 7" xfId="15690"/>
    <cellStyle name="SAPBEXformats 8 2 8" xfId="15691"/>
    <cellStyle name="SAPBEXformats 8 3" xfId="15692"/>
    <cellStyle name="SAPBEXformats 8 3 2" xfId="15693"/>
    <cellStyle name="SAPBEXformats 8 3 2 2" xfId="15694"/>
    <cellStyle name="SAPBEXformats 8 3 2 3" xfId="15695"/>
    <cellStyle name="SAPBEXformats 8 3 2 4" xfId="15696"/>
    <cellStyle name="SAPBEXformats 8 3 2 5" xfId="15697"/>
    <cellStyle name="SAPBEXformats 8 3 2 6" xfId="15698"/>
    <cellStyle name="SAPBEXformats 8 3 3" xfId="15699"/>
    <cellStyle name="SAPBEXformats 8 3 3 2" xfId="15700"/>
    <cellStyle name="SAPBEXformats 8 3 3 3" xfId="15701"/>
    <cellStyle name="SAPBEXformats 8 3 3 4" xfId="15702"/>
    <cellStyle name="SAPBEXformats 8 3 3 5" xfId="15703"/>
    <cellStyle name="SAPBEXformats 8 3 3 6" xfId="15704"/>
    <cellStyle name="SAPBEXformats 8 3 4" xfId="15705"/>
    <cellStyle name="SAPBEXformats 8 3 5" xfId="15706"/>
    <cellStyle name="SAPBEXformats 8 3 6" xfId="15707"/>
    <cellStyle name="SAPBEXformats 8 3 7" xfId="15708"/>
    <cellStyle name="SAPBEXformats 8 3 8" xfId="15709"/>
    <cellStyle name="SAPBEXformats 8 4" xfId="15710"/>
    <cellStyle name="SAPBEXformats 8 5" xfId="15711"/>
    <cellStyle name="SAPBEXformats 8 6" xfId="15712"/>
    <cellStyle name="SAPBEXformats 8 7" xfId="15713"/>
    <cellStyle name="SAPBEXformats 8 8" xfId="15714"/>
    <cellStyle name="SAPBEXformats 9" xfId="15715"/>
    <cellStyle name="SAPBEXformats 9 2" xfId="15716"/>
    <cellStyle name="SAPBEXformats 9 2 2" xfId="15717"/>
    <cellStyle name="SAPBEXformats 9 2 2 2" xfId="15718"/>
    <cellStyle name="SAPBEXformats 9 2 2 3" xfId="15719"/>
    <cellStyle name="SAPBEXformats 9 2 2 4" xfId="15720"/>
    <cellStyle name="SAPBEXformats 9 2 2 5" xfId="15721"/>
    <cellStyle name="SAPBEXformats 9 2 2 6" xfId="15722"/>
    <cellStyle name="SAPBEXformats 9 2 3" xfId="15723"/>
    <cellStyle name="SAPBEXformats 9 2 3 2" xfId="15724"/>
    <cellStyle name="SAPBEXformats 9 2 3 3" xfId="15725"/>
    <cellStyle name="SAPBEXformats 9 2 3 4" xfId="15726"/>
    <cellStyle name="SAPBEXformats 9 2 3 5" xfId="15727"/>
    <cellStyle name="SAPBEXformats 9 2 3 6" xfId="15728"/>
    <cellStyle name="SAPBEXformats 9 2 4" xfId="15729"/>
    <cellStyle name="SAPBEXformats 9 2 5" xfId="15730"/>
    <cellStyle name="SAPBEXformats 9 2 6" xfId="15731"/>
    <cellStyle name="SAPBEXformats 9 2 7" xfId="15732"/>
    <cellStyle name="SAPBEXformats 9 2 8" xfId="15733"/>
    <cellStyle name="SAPBEXformats 9 3" xfId="15734"/>
    <cellStyle name="SAPBEXformats 9 3 2" xfId="15735"/>
    <cellStyle name="SAPBEXformats 9 3 2 2" xfId="15736"/>
    <cellStyle name="SAPBEXformats 9 3 2 3" xfId="15737"/>
    <cellStyle name="SAPBEXformats 9 3 2 4" xfId="15738"/>
    <cellStyle name="SAPBEXformats 9 3 2 5" xfId="15739"/>
    <cellStyle name="SAPBEXformats 9 3 2 6" xfId="15740"/>
    <cellStyle name="SAPBEXformats 9 3 3" xfId="15741"/>
    <cellStyle name="SAPBEXformats 9 3 3 2" xfId="15742"/>
    <cellStyle name="SAPBEXformats 9 3 3 3" xfId="15743"/>
    <cellStyle name="SAPBEXformats 9 3 3 4" xfId="15744"/>
    <cellStyle name="SAPBEXformats 9 3 3 5" xfId="15745"/>
    <cellStyle name="SAPBEXformats 9 3 3 6" xfId="15746"/>
    <cellStyle name="SAPBEXformats 9 3 4" xfId="15747"/>
    <cellStyle name="SAPBEXformats 9 3 5" xfId="15748"/>
    <cellStyle name="SAPBEXformats 9 3 6" xfId="15749"/>
    <cellStyle name="SAPBEXformats 9 3 7" xfId="15750"/>
    <cellStyle name="SAPBEXformats 9 3 8" xfId="15751"/>
    <cellStyle name="SAPBEXformats 9 4" xfId="15752"/>
    <cellStyle name="SAPBEXformats 9 5" xfId="15753"/>
    <cellStyle name="SAPBEXformats 9 6" xfId="15754"/>
    <cellStyle name="SAPBEXformats 9 7" xfId="15755"/>
    <cellStyle name="SAPBEXformats 9 8" xfId="15756"/>
    <cellStyle name="SAPBEXformats_Input PL ana GRD - HCREG" xfId="15757"/>
    <cellStyle name="SAPBEXheaderData" xfId="15758"/>
    <cellStyle name="SAPBEXheaderItem" xfId="29"/>
    <cellStyle name="SAPBEXheaderItem 2" xfId="15759"/>
    <cellStyle name="SAPBEXheaderItem 3" xfId="15760"/>
    <cellStyle name="SAPBEXheaderText" xfId="30"/>
    <cellStyle name="SAPBEXheaderText 2" xfId="15761"/>
    <cellStyle name="SAPBEXheaderText 3" xfId="15762"/>
    <cellStyle name="SAPBEXHLevel0" xfId="31"/>
    <cellStyle name="SAPBEXHLevel0 10" xfId="15763"/>
    <cellStyle name="SAPBEXHLevel0 10 2" xfId="15764"/>
    <cellStyle name="SAPBEXHLevel0 10 2 2" xfId="15765"/>
    <cellStyle name="SAPBEXHLevel0 10 2 2 2" xfId="15766"/>
    <cellStyle name="SAPBEXHLevel0 10 2 2 3" xfId="15767"/>
    <cellStyle name="SAPBEXHLevel0 10 2 2 4" xfId="15768"/>
    <cellStyle name="SAPBEXHLevel0 10 2 2 5" xfId="15769"/>
    <cellStyle name="SAPBEXHLevel0 10 2 2 6" xfId="15770"/>
    <cellStyle name="SAPBEXHLevel0 10 2 3" xfId="15771"/>
    <cellStyle name="SAPBEXHLevel0 10 2 3 2" xfId="15772"/>
    <cellStyle name="SAPBEXHLevel0 10 2 3 3" xfId="15773"/>
    <cellStyle name="SAPBEXHLevel0 10 2 3 4" xfId="15774"/>
    <cellStyle name="SAPBEXHLevel0 10 2 3 5" xfId="15775"/>
    <cellStyle name="SAPBEXHLevel0 10 2 3 6" xfId="15776"/>
    <cellStyle name="SAPBEXHLevel0 10 2 4" xfId="15777"/>
    <cellStyle name="SAPBEXHLevel0 10 2 5" xfId="15778"/>
    <cellStyle name="SAPBEXHLevel0 10 2 6" xfId="15779"/>
    <cellStyle name="SAPBEXHLevel0 10 2 7" xfId="15780"/>
    <cellStyle name="SAPBEXHLevel0 10 2 8" xfId="15781"/>
    <cellStyle name="SAPBEXHLevel0 10 3" xfId="15782"/>
    <cellStyle name="SAPBEXHLevel0 10 3 2" xfId="15783"/>
    <cellStyle name="SAPBEXHLevel0 10 3 2 2" xfId="15784"/>
    <cellStyle name="SAPBEXHLevel0 10 3 2 3" xfId="15785"/>
    <cellStyle name="SAPBEXHLevel0 10 3 2 4" xfId="15786"/>
    <cellStyle name="SAPBEXHLevel0 10 3 2 5" xfId="15787"/>
    <cellStyle name="SAPBEXHLevel0 10 3 2 6" xfId="15788"/>
    <cellStyle name="SAPBEXHLevel0 10 3 3" xfId="15789"/>
    <cellStyle name="SAPBEXHLevel0 10 3 3 2" xfId="15790"/>
    <cellStyle name="SAPBEXHLevel0 10 3 3 3" xfId="15791"/>
    <cellStyle name="SAPBEXHLevel0 10 3 3 4" xfId="15792"/>
    <cellStyle name="SAPBEXHLevel0 10 3 3 5" xfId="15793"/>
    <cellStyle name="SAPBEXHLevel0 10 3 3 6" xfId="15794"/>
    <cellStyle name="SAPBEXHLevel0 10 3 4" xfId="15795"/>
    <cellStyle name="SAPBEXHLevel0 10 3 5" xfId="15796"/>
    <cellStyle name="SAPBEXHLevel0 10 3 6" xfId="15797"/>
    <cellStyle name="SAPBEXHLevel0 10 3 7" xfId="15798"/>
    <cellStyle name="SAPBEXHLevel0 10 3 8" xfId="15799"/>
    <cellStyle name="SAPBEXHLevel0 10 4" xfId="15800"/>
    <cellStyle name="SAPBEXHLevel0 10 5" xfId="15801"/>
    <cellStyle name="SAPBEXHLevel0 10 6" xfId="15802"/>
    <cellStyle name="SAPBEXHLevel0 10 7" xfId="15803"/>
    <cellStyle name="SAPBEXHLevel0 10 8" xfId="15804"/>
    <cellStyle name="SAPBEXHLevel0 11" xfId="15805"/>
    <cellStyle name="SAPBEXHLevel0 11 2" xfId="15806"/>
    <cellStyle name="SAPBEXHLevel0 11 2 2" xfId="15807"/>
    <cellStyle name="SAPBEXHLevel0 11 2 2 2" xfId="15808"/>
    <cellStyle name="SAPBEXHLevel0 11 2 2 3" xfId="15809"/>
    <cellStyle name="SAPBEXHLevel0 11 2 2 4" xfId="15810"/>
    <cellStyle name="SAPBEXHLevel0 11 2 2 5" xfId="15811"/>
    <cellStyle name="SAPBEXHLevel0 11 2 2 6" xfId="15812"/>
    <cellStyle name="SAPBEXHLevel0 11 2 3" xfId="15813"/>
    <cellStyle name="SAPBEXHLevel0 11 2 3 2" xfId="15814"/>
    <cellStyle name="SAPBEXHLevel0 11 2 3 3" xfId="15815"/>
    <cellStyle name="SAPBEXHLevel0 11 2 3 4" xfId="15816"/>
    <cellStyle name="SAPBEXHLevel0 11 2 3 5" xfId="15817"/>
    <cellStyle name="SAPBEXHLevel0 11 2 3 6" xfId="15818"/>
    <cellStyle name="SAPBEXHLevel0 11 2 4" xfId="15819"/>
    <cellStyle name="SAPBEXHLevel0 11 2 5" xfId="15820"/>
    <cellStyle name="SAPBEXHLevel0 11 2 6" xfId="15821"/>
    <cellStyle name="SAPBEXHLevel0 11 2 7" xfId="15822"/>
    <cellStyle name="SAPBEXHLevel0 11 2 8" xfId="15823"/>
    <cellStyle name="SAPBEXHLevel0 11 3" xfId="15824"/>
    <cellStyle name="SAPBEXHLevel0 11 3 2" xfId="15825"/>
    <cellStyle name="SAPBEXHLevel0 11 3 2 2" xfId="15826"/>
    <cellStyle name="SAPBEXHLevel0 11 3 2 3" xfId="15827"/>
    <cellStyle name="SAPBEXHLevel0 11 3 2 4" xfId="15828"/>
    <cellStyle name="SAPBEXHLevel0 11 3 2 5" xfId="15829"/>
    <cellStyle name="SAPBEXHLevel0 11 3 2 6" xfId="15830"/>
    <cellStyle name="SAPBEXHLevel0 11 3 3" xfId="15831"/>
    <cellStyle name="SAPBEXHLevel0 11 3 3 2" xfId="15832"/>
    <cellStyle name="SAPBEXHLevel0 11 3 3 3" xfId="15833"/>
    <cellStyle name="SAPBEXHLevel0 11 3 3 4" xfId="15834"/>
    <cellStyle name="SAPBEXHLevel0 11 3 3 5" xfId="15835"/>
    <cellStyle name="SAPBEXHLevel0 11 3 3 6" xfId="15836"/>
    <cellStyle name="SAPBEXHLevel0 11 3 4" xfId="15837"/>
    <cellStyle name="SAPBEXHLevel0 11 3 5" xfId="15838"/>
    <cellStyle name="SAPBEXHLevel0 11 3 6" xfId="15839"/>
    <cellStyle name="SAPBEXHLevel0 11 3 7" xfId="15840"/>
    <cellStyle name="SAPBEXHLevel0 11 3 8" xfId="15841"/>
    <cellStyle name="SAPBEXHLevel0 11 4" xfId="15842"/>
    <cellStyle name="SAPBEXHLevel0 11 5" xfId="15843"/>
    <cellStyle name="SAPBEXHLevel0 11 6" xfId="15844"/>
    <cellStyle name="SAPBEXHLevel0 11 7" xfId="15845"/>
    <cellStyle name="SAPBEXHLevel0 11 8" xfId="15846"/>
    <cellStyle name="SAPBEXHLevel0 12" xfId="15847"/>
    <cellStyle name="SAPBEXHLevel0 12 2" xfId="15848"/>
    <cellStyle name="SAPBEXHLevel0 12 2 2" xfId="15849"/>
    <cellStyle name="SAPBEXHLevel0 12 2 2 2" xfId="15850"/>
    <cellStyle name="SAPBEXHLevel0 12 2 2 3" xfId="15851"/>
    <cellStyle name="SAPBEXHLevel0 12 2 2 4" xfId="15852"/>
    <cellStyle name="SAPBEXHLevel0 12 2 2 5" xfId="15853"/>
    <cellStyle name="SAPBEXHLevel0 12 2 2 6" xfId="15854"/>
    <cellStyle name="SAPBEXHLevel0 12 2 3" xfId="15855"/>
    <cellStyle name="SAPBEXHLevel0 12 2 3 2" xfId="15856"/>
    <cellStyle name="SAPBEXHLevel0 12 2 3 3" xfId="15857"/>
    <cellStyle name="SAPBEXHLevel0 12 2 3 4" xfId="15858"/>
    <cellStyle name="SAPBEXHLevel0 12 2 3 5" xfId="15859"/>
    <cellStyle name="SAPBEXHLevel0 12 2 3 6" xfId="15860"/>
    <cellStyle name="SAPBEXHLevel0 12 2 4" xfId="15861"/>
    <cellStyle name="SAPBEXHLevel0 12 2 5" xfId="15862"/>
    <cellStyle name="SAPBEXHLevel0 12 2 6" xfId="15863"/>
    <cellStyle name="SAPBEXHLevel0 12 2 7" xfId="15864"/>
    <cellStyle name="SAPBEXHLevel0 12 2 8" xfId="15865"/>
    <cellStyle name="SAPBEXHLevel0 12 3" xfId="15866"/>
    <cellStyle name="SAPBEXHLevel0 12 3 2" xfId="15867"/>
    <cellStyle name="SAPBEXHLevel0 12 3 2 2" xfId="15868"/>
    <cellStyle name="SAPBEXHLevel0 12 3 2 3" xfId="15869"/>
    <cellStyle name="SAPBEXHLevel0 12 3 2 4" xfId="15870"/>
    <cellStyle name="SAPBEXHLevel0 12 3 2 5" xfId="15871"/>
    <cellStyle name="SAPBEXHLevel0 12 3 2 6" xfId="15872"/>
    <cellStyle name="SAPBEXHLevel0 12 3 3" xfId="15873"/>
    <cellStyle name="SAPBEXHLevel0 12 3 3 2" xfId="15874"/>
    <cellStyle name="SAPBEXHLevel0 12 3 3 3" xfId="15875"/>
    <cellStyle name="SAPBEXHLevel0 12 3 3 4" xfId="15876"/>
    <cellStyle name="SAPBEXHLevel0 12 3 3 5" xfId="15877"/>
    <cellStyle name="SAPBEXHLevel0 12 3 3 6" xfId="15878"/>
    <cellStyle name="SAPBEXHLevel0 12 3 4" xfId="15879"/>
    <cellStyle name="SAPBEXHLevel0 12 3 5" xfId="15880"/>
    <cellStyle name="SAPBEXHLevel0 12 3 6" xfId="15881"/>
    <cellStyle name="SAPBEXHLevel0 12 3 7" xfId="15882"/>
    <cellStyle name="SAPBEXHLevel0 12 3 8" xfId="15883"/>
    <cellStyle name="SAPBEXHLevel0 12 4" xfId="15884"/>
    <cellStyle name="SAPBEXHLevel0 12 5" xfId="15885"/>
    <cellStyle name="SAPBEXHLevel0 12 6" xfId="15886"/>
    <cellStyle name="SAPBEXHLevel0 12 7" xfId="15887"/>
    <cellStyle name="SAPBEXHLevel0 12 8" xfId="15888"/>
    <cellStyle name="SAPBEXHLevel0 13" xfId="15889"/>
    <cellStyle name="SAPBEXHLevel0 13 2" xfId="15890"/>
    <cellStyle name="SAPBEXHLevel0 13 2 2" xfId="15891"/>
    <cellStyle name="SAPBEXHLevel0 13 2 2 2" xfId="15892"/>
    <cellStyle name="SAPBEXHLevel0 13 2 2 3" xfId="15893"/>
    <cellStyle name="SAPBEXHLevel0 13 2 2 4" xfId="15894"/>
    <cellStyle name="SAPBEXHLevel0 13 2 2 5" xfId="15895"/>
    <cellStyle name="SAPBEXHLevel0 13 2 2 6" xfId="15896"/>
    <cellStyle name="SAPBEXHLevel0 13 2 3" xfId="15897"/>
    <cellStyle name="SAPBEXHLevel0 13 2 3 2" xfId="15898"/>
    <cellStyle name="SAPBEXHLevel0 13 2 3 3" xfId="15899"/>
    <cellStyle name="SAPBEXHLevel0 13 2 3 4" xfId="15900"/>
    <cellStyle name="SAPBEXHLevel0 13 2 3 5" xfId="15901"/>
    <cellStyle name="SAPBEXHLevel0 13 2 3 6" xfId="15902"/>
    <cellStyle name="SAPBEXHLevel0 13 2 4" xfId="15903"/>
    <cellStyle name="SAPBEXHLevel0 13 2 5" xfId="15904"/>
    <cellStyle name="SAPBEXHLevel0 13 2 6" xfId="15905"/>
    <cellStyle name="SAPBEXHLevel0 13 2 7" xfId="15906"/>
    <cellStyle name="SAPBEXHLevel0 13 2 8" xfId="15907"/>
    <cellStyle name="SAPBEXHLevel0 13 3" xfId="15908"/>
    <cellStyle name="SAPBEXHLevel0 13 3 2" xfId="15909"/>
    <cellStyle name="SAPBEXHLevel0 13 3 2 2" xfId="15910"/>
    <cellStyle name="SAPBEXHLevel0 13 3 2 3" xfId="15911"/>
    <cellStyle name="SAPBEXHLevel0 13 3 2 4" xfId="15912"/>
    <cellStyle name="SAPBEXHLevel0 13 3 2 5" xfId="15913"/>
    <cellStyle name="SAPBEXHLevel0 13 3 2 6" xfId="15914"/>
    <cellStyle name="SAPBEXHLevel0 13 3 3" xfId="15915"/>
    <cellStyle name="SAPBEXHLevel0 13 3 3 2" xfId="15916"/>
    <cellStyle name="SAPBEXHLevel0 13 3 3 3" xfId="15917"/>
    <cellStyle name="SAPBEXHLevel0 13 3 3 4" xfId="15918"/>
    <cellStyle name="SAPBEXHLevel0 13 3 3 5" xfId="15919"/>
    <cellStyle name="SAPBEXHLevel0 13 3 3 6" xfId="15920"/>
    <cellStyle name="SAPBEXHLevel0 13 3 4" xfId="15921"/>
    <cellStyle name="SAPBEXHLevel0 13 3 5" xfId="15922"/>
    <cellStyle name="SAPBEXHLevel0 13 3 6" xfId="15923"/>
    <cellStyle name="SAPBEXHLevel0 13 3 7" xfId="15924"/>
    <cellStyle name="SAPBEXHLevel0 13 3 8" xfId="15925"/>
    <cellStyle name="SAPBEXHLevel0 13 4" xfId="15926"/>
    <cellStyle name="SAPBEXHLevel0 13 5" xfId="15927"/>
    <cellStyle name="SAPBEXHLevel0 13 6" xfId="15928"/>
    <cellStyle name="SAPBEXHLevel0 13 7" xfId="15929"/>
    <cellStyle name="SAPBEXHLevel0 13 8" xfId="15930"/>
    <cellStyle name="SAPBEXHLevel0 14" xfId="15931"/>
    <cellStyle name="SAPBEXHLevel0 14 2" xfId="15932"/>
    <cellStyle name="SAPBEXHLevel0 14 2 2" xfId="15933"/>
    <cellStyle name="SAPBEXHLevel0 14 2 2 2" xfId="15934"/>
    <cellStyle name="SAPBEXHLevel0 14 2 2 3" xfId="15935"/>
    <cellStyle name="SAPBEXHLevel0 14 2 2 4" xfId="15936"/>
    <cellStyle name="SAPBEXHLevel0 14 2 2 5" xfId="15937"/>
    <cellStyle name="SAPBEXHLevel0 14 2 2 6" xfId="15938"/>
    <cellStyle name="SAPBEXHLevel0 14 2 3" xfId="15939"/>
    <cellStyle name="SAPBEXHLevel0 14 2 3 2" xfId="15940"/>
    <cellStyle name="SAPBEXHLevel0 14 2 3 3" xfId="15941"/>
    <cellStyle name="SAPBEXHLevel0 14 2 3 4" xfId="15942"/>
    <cellStyle name="SAPBEXHLevel0 14 2 3 5" xfId="15943"/>
    <cellStyle name="SAPBEXHLevel0 14 2 3 6" xfId="15944"/>
    <cellStyle name="SAPBEXHLevel0 14 2 4" xfId="15945"/>
    <cellStyle name="SAPBEXHLevel0 14 2 5" xfId="15946"/>
    <cellStyle name="SAPBEXHLevel0 14 2 6" xfId="15947"/>
    <cellStyle name="SAPBEXHLevel0 14 2 7" xfId="15948"/>
    <cellStyle name="SAPBEXHLevel0 14 2 8" xfId="15949"/>
    <cellStyle name="SAPBEXHLevel0 14 3" xfId="15950"/>
    <cellStyle name="SAPBEXHLevel0 14 3 2" xfId="15951"/>
    <cellStyle name="SAPBEXHLevel0 14 3 2 2" xfId="15952"/>
    <cellStyle name="SAPBEXHLevel0 14 3 2 3" xfId="15953"/>
    <cellStyle name="SAPBEXHLevel0 14 3 2 4" xfId="15954"/>
    <cellStyle name="SAPBEXHLevel0 14 3 2 5" xfId="15955"/>
    <cellStyle name="SAPBEXHLevel0 14 3 2 6" xfId="15956"/>
    <cellStyle name="SAPBEXHLevel0 14 3 3" xfId="15957"/>
    <cellStyle name="SAPBEXHLevel0 14 3 3 2" xfId="15958"/>
    <cellStyle name="SAPBEXHLevel0 14 3 3 3" xfId="15959"/>
    <cellStyle name="SAPBEXHLevel0 14 3 3 4" xfId="15960"/>
    <cellStyle name="SAPBEXHLevel0 14 3 3 5" xfId="15961"/>
    <cellStyle name="SAPBEXHLevel0 14 3 3 6" xfId="15962"/>
    <cellStyle name="SAPBEXHLevel0 14 3 4" xfId="15963"/>
    <cellStyle name="SAPBEXHLevel0 14 3 5" xfId="15964"/>
    <cellStyle name="SAPBEXHLevel0 14 3 6" xfId="15965"/>
    <cellStyle name="SAPBEXHLevel0 14 3 7" xfId="15966"/>
    <cellStyle name="SAPBEXHLevel0 14 3 8" xfId="15967"/>
    <cellStyle name="SAPBEXHLevel0 14 4" xfId="15968"/>
    <cellStyle name="SAPBEXHLevel0 14 5" xfId="15969"/>
    <cellStyle name="SAPBEXHLevel0 14 6" xfId="15970"/>
    <cellStyle name="SAPBEXHLevel0 14 7" xfId="15971"/>
    <cellStyle name="SAPBEXHLevel0 14 8" xfId="15972"/>
    <cellStyle name="SAPBEXHLevel0 15" xfId="15973"/>
    <cellStyle name="SAPBEXHLevel0 15 2" xfId="15974"/>
    <cellStyle name="SAPBEXHLevel0 15 2 2" xfId="15975"/>
    <cellStyle name="SAPBEXHLevel0 15 2 2 2" xfId="15976"/>
    <cellStyle name="SAPBEXHLevel0 15 2 2 3" xfId="15977"/>
    <cellStyle name="SAPBEXHLevel0 15 2 2 4" xfId="15978"/>
    <cellStyle name="SAPBEXHLevel0 15 2 2 5" xfId="15979"/>
    <cellStyle name="SAPBEXHLevel0 15 2 2 6" xfId="15980"/>
    <cellStyle name="SAPBEXHLevel0 15 2 3" xfId="15981"/>
    <cellStyle name="SAPBEXHLevel0 15 2 3 2" xfId="15982"/>
    <cellStyle name="SAPBEXHLevel0 15 2 3 3" xfId="15983"/>
    <cellStyle name="SAPBEXHLevel0 15 2 3 4" xfId="15984"/>
    <cellStyle name="SAPBEXHLevel0 15 2 3 5" xfId="15985"/>
    <cellStyle name="SAPBEXHLevel0 15 2 3 6" xfId="15986"/>
    <cellStyle name="SAPBEXHLevel0 15 2 4" xfId="15987"/>
    <cellStyle name="SAPBEXHLevel0 15 2 5" xfId="15988"/>
    <cellStyle name="SAPBEXHLevel0 15 2 6" xfId="15989"/>
    <cellStyle name="SAPBEXHLevel0 15 2 7" xfId="15990"/>
    <cellStyle name="SAPBEXHLevel0 15 2 8" xfId="15991"/>
    <cellStyle name="SAPBEXHLevel0 15 3" xfId="15992"/>
    <cellStyle name="SAPBEXHLevel0 15 3 2" xfId="15993"/>
    <cellStyle name="SAPBEXHLevel0 15 3 2 2" xfId="15994"/>
    <cellStyle name="SAPBEXHLevel0 15 3 2 3" xfId="15995"/>
    <cellStyle name="SAPBEXHLevel0 15 3 2 4" xfId="15996"/>
    <cellStyle name="SAPBEXHLevel0 15 3 2 5" xfId="15997"/>
    <cellStyle name="SAPBEXHLevel0 15 3 2 6" xfId="15998"/>
    <cellStyle name="SAPBEXHLevel0 15 3 3" xfId="15999"/>
    <cellStyle name="SAPBEXHLevel0 15 3 3 2" xfId="16000"/>
    <cellStyle name="SAPBEXHLevel0 15 3 3 3" xfId="16001"/>
    <cellStyle name="SAPBEXHLevel0 15 3 3 4" xfId="16002"/>
    <cellStyle name="SAPBEXHLevel0 15 3 3 5" xfId="16003"/>
    <cellStyle name="SAPBEXHLevel0 15 3 3 6" xfId="16004"/>
    <cellStyle name="SAPBEXHLevel0 15 3 4" xfId="16005"/>
    <cellStyle name="SAPBEXHLevel0 15 3 5" xfId="16006"/>
    <cellStyle name="SAPBEXHLevel0 15 3 6" xfId="16007"/>
    <cellStyle name="SAPBEXHLevel0 15 3 7" xfId="16008"/>
    <cellStyle name="SAPBEXHLevel0 15 3 8" xfId="16009"/>
    <cellStyle name="SAPBEXHLevel0 15 4" xfId="16010"/>
    <cellStyle name="SAPBEXHLevel0 15 5" xfId="16011"/>
    <cellStyle name="SAPBEXHLevel0 15 6" xfId="16012"/>
    <cellStyle name="SAPBEXHLevel0 15 7" xfId="16013"/>
    <cellStyle name="SAPBEXHLevel0 15 8" xfId="16014"/>
    <cellStyle name="SAPBEXHLevel0 16" xfId="16015"/>
    <cellStyle name="SAPBEXHLevel0 16 2" xfId="16016"/>
    <cellStyle name="SAPBEXHLevel0 16 2 2" xfId="16017"/>
    <cellStyle name="SAPBEXHLevel0 16 2 2 2" xfId="16018"/>
    <cellStyle name="SAPBEXHLevel0 16 2 2 3" xfId="16019"/>
    <cellStyle name="SAPBEXHLevel0 16 2 2 4" xfId="16020"/>
    <cellStyle name="SAPBEXHLevel0 16 2 2 5" xfId="16021"/>
    <cellStyle name="SAPBEXHLevel0 16 2 2 6" xfId="16022"/>
    <cellStyle name="SAPBEXHLevel0 16 2 3" xfId="16023"/>
    <cellStyle name="SAPBEXHLevel0 16 2 3 2" xfId="16024"/>
    <cellStyle name="SAPBEXHLevel0 16 2 3 3" xfId="16025"/>
    <cellStyle name="SAPBEXHLevel0 16 2 3 4" xfId="16026"/>
    <cellStyle name="SAPBEXHLevel0 16 2 3 5" xfId="16027"/>
    <cellStyle name="SAPBEXHLevel0 16 2 3 6" xfId="16028"/>
    <cellStyle name="SAPBEXHLevel0 16 2 4" xfId="16029"/>
    <cellStyle name="SAPBEXHLevel0 16 2 5" xfId="16030"/>
    <cellStyle name="SAPBEXHLevel0 16 2 6" xfId="16031"/>
    <cellStyle name="SAPBEXHLevel0 16 2 7" xfId="16032"/>
    <cellStyle name="SAPBEXHLevel0 16 2 8" xfId="16033"/>
    <cellStyle name="SAPBEXHLevel0 16 3" xfId="16034"/>
    <cellStyle name="SAPBEXHLevel0 16 3 2" xfId="16035"/>
    <cellStyle name="SAPBEXHLevel0 16 3 2 2" xfId="16036"/>
    <cellStyle name="SAPBEXHLevel0 16 3 2 3" xfId="16037"/>
    <cellStyle name="SAPBEXHLevel0 16 3 2 4" xfId="16038"/>
    <cellStyle name="SAPBEXHLevel0 16 3 2 5" xfId="16039"/>
    <cellStyle name="SAPBEXHLevel0 16 3 2 6" xfId="16040"/>
    <cellStyle name="SAPBEXHLevel0 16 3 3" xfId="16041"/>
    <cellStyle name="SAPBEXHLevel0 16 3 3 2" xfId="16042"/>
    <cellStyle name="SAPBEXHLevel0 16 3 3 3" xfId="16043"/>
    <cellStyle name="SAPBEXHLevel0 16 3 3 4" xfId="16044"/>
    <cellStyle name="SAPBEXHLevel0 16 3 3 5" xfId="16045"/>
    <cellStyle name="SAPBEXHLevel0 16 3 3 6" xfId="16046"/>
    <cellStyle name="SAPBEXHLevel0 16 3 4" xfId="16047"/>
    <cellStyle name="SAPBEXHLevel0 16 3 5" xfId="16048"/>
    <cellStyle name="SAPBEXHLevel0 16 3 6" xfId="16049"/>
    <cellStyle name="SAPBEXHLevel0 16 3 7" xfId="16050"/>
    <cellStyle name="SAPBEXHLevel0 16 3 8" xfId="16051"/>
    <cellStyle name="SAPBEXHLevel0 16 4" xfId="16052"/>
    <cellStyle name="SAPBEXHLevel0 16 5" xfId="16053"/>
    <cellStyle name="SAPBEXHLevel0 16 6" xfId="16054"/>
    <cellStyle name="SAPBEXHLevel0 16 7" xfId="16055"/>
    <cellStyle name="SAPBEXHLevel0 16 8" xfId="16056"/>
    <cellStyle name="SAPBEXHLevel0 17" xfId="16057"/>
    <cellStyle name="SAPBEXHLevel0 17 2" xfId="16058"/>
    <cellStyle name="SAPBEXHLevel0 17 2 2" xfId="16059"/>
    <cellStyle name="SAPBEXHLevel0 17 2 2 2" xfId="16060"/>
    <cellStyle name="SAPBEXHLevel0 17 2 2 3" xfId="16061"/>
    <cellStyle name="SAPBEXHLevel0 17 2 2 4" xfId="16062"/>
    <cellStyle name="SAPBEXHLevel0 17 2 2 5" xfId="16063"/>
    <cellStyle name="SAPBEXHLevel0 17 2 2 6" xfId="16064"/>
    <cellStyle name="SAPBEXHLevel0 17 2 3" xfId="16065"/>
    <cellStyle name="SAPBEXHLevel0 17 2 3 2" xfId="16066"/>
    <cellStyle name="SAPBEXHLevel0 17 2 3 3" xfId="16067"/>
    <cellStyle name="SAPBEXHLevel0 17 2 3 4" xfId="16068"/>
    <cellStyle name="SAPBEXHLevel0 17 2 3 5" xfId="16069"/>
    <cellStyle name="SAPBEXHLevel0 17 2 3 6" xfId="16070"/>
    <cellStyle name="SAPBEXHLevel0 17 2 4" xfId="16071"/>
    <cellStyle name="SAPBEXHLevel0 17 2 5" xfId="16072"/>
    <cellStyle name="SAPBEXHLevel0 17 2 6" xfId="16073"/>
    <cellStyle name="SAPBEXHLevel0 17 2 7" xfId="16074"/>
    <cellStyle name="SAPBEXHLevel0 17 2 8" xfId="16075"/>
    <cellStyle name="SAPBEXHLevel0 17 3" xfId="16076"/>
    <cellStyle name="SAPBEXHLevel0 17 3 2" xfId="16077"/>
    <cellStyle name="SAPBEXHLevel0 17 3 2 2" xfId="16078"/>
    <cellStyle name="SAPBEXHLevel0 17 3 2 3" xfId="16079"/>
    <cellStyle name="SAPBEXHLevel0 17 3 2 4" xfId="16080"/>
    <cellStyle name="SAPBEXHLevel0 17 3 2 5" xfId="16081"/>
    <cellStyle name="SAPBEXHLevel0 17 3 2 6" xfId="16082"/>
    <cellStyle name="SAPBEXHLevel0 17 3 3" xfId="16083"/>
    <cellStyle name="SAPBEXHLevel0 17 3 3 2" xfId="16084"/>
    <cellStyle name="SAPBEXHLevel0 17 3 3 3" xfId="16085"/>
    <cellStyle name="SAPBEXHLevel0 17 3 3 4" xfId="16086"/>
    <cellStyle name="SAPBEXHLevel0 17 3 3 5" xfId="16087"/>
    <cellStyle name="SAPBEXHLevel0 17 3 3 6" xfId="16088"/>
    <cellStyle name="SAPBEXHLevel0 17 3 4" xfId="16089"/>
    <cellStyle name="SAPBEXHLevel0 17 3 5" xfId="16090"/>
    <cellStyle name="SAPBEXHLevel0 17 3 6" xfId="16091"/>
    <cellStyle name="SAPBEXHLevel0 17 3 7" xfId="16092"/>
    <cellStyle name="SAPBEXHLevel0 17 3 8" xfId="16093"/>
    <cellStyle name="SAPBEXHLevel0 17 4" xfId="16094"/>
    <cellStyle name="SAPBEXHLevel0 17 5" xfId="16095"/>
    <cellStyle name="SAPBEXHLevel0 17 6" xfId="16096"/>
    <cellStyle name="SAPBEXHLevel0 17 7" xfId="16097"/>
    <cellStyle name="SAPBEXHLevel0 17 8" xfId="16098"/>
    <cellStyle name="SAPBEXHLevel0 18" xfId="16099"/>
    <cellStyle name="SAPBEXHLevel0 18 2" xfId="16100"/>
    <cellStyle name="SAPBEXHLevel0 18 2 2" xfId="16101"/>
    <cellStyle name="SAPBEXHLevel0 18 2 2 2" xfId="16102"/>
    <cellStyle name="SAPBEXHLevel0 18 2 2 3" xfId="16103"/>
    <cellStyle name="SAPBEXHLevel0 18 2 2 4" xfId="16104"/>
    <cellStyle name="SAPBEXHLevel0 18 2 2 5" xfId="16105"/>
    <cellStyle name="SAPBEXHLevel0 18 2 2 6" xfId="16106"/>
    <cellStyle name="SAPBEXHLevel0 18 2 3" xfId="16107"/>
    <cellStyle name="SAPBEXHLevel0 18 2 3 2" xfId="16108"/>
    <cellStyle name="SAPBEXHLevel0 18 2 3 3" xfId="16109"/>
    <cellStyle name="SAPBEXHLevel0 18 2 3 4" xfId="16110"/>
    <cellStyle name="SAPBEXHLevel0 18 2 3 5" xfId="16111"/>
    <cellStyle name="SAPBEXHLevel0 18 2 3 6" xfId="16112"/>
    <cellStyle name="SAPBEXHLevel0 18 2 4" xfId="16113"/>
    <cellStyle name="SAPBEXHLevel0 18 2 5" xfId="16114"/>
    <cellStyle name="SAPBEXHLevel0 18 2 6" xfId="16115"/>
    <cellStyle name="SAPBEXHLevel0 18 2 7" xfId="16116"/>
    <cellStyle name="SAPBEXHLevel0 18 2 8" xfId="16117"/>
    <cellStyle name="SAPBEXHLevel0 18 3" xfId="16118"/>
    <cellStyle name="SAPBEXHLevel0 18 3 2" xfId="16119"/>
    <cellStyle name="SAPBEXHLevel0 18 3 2 2" xfId="16120"/>
    <cellStyle name="SAPBEXHLevel0 18 3 2 3" xfId="16121"/>
    <cellStyle name="SAPBEXHLevel0 18 3 2 4" xfId="16122"/>
    <cellStyle name="SAPBEXHLevel0 18 3 2 5" xfId="16123"/>
    <cellStyle name="SAPBEXHLevel0 18 3 2 6" xfId="16124"/>
    <cellStyle name="SAPBEXHLevel0 18 3 3" xfId="16125"/>
    <cellStyle name="SAPBEXHLevel0 18 3 3 2" xfId="16126"/>
    <cellStyle name="SAPBEXHLevel0 18 3 3 3" xfId="16127"/>
    <cellStyle name="SAPBEXHLevel0 18 3 3 4" xfId="16128"/>
    <cellStyle name="SAPBEXHLevel0 18 3 3 5" xfId="16129"/>
    <cellStyle name="SAPBEXHLevel0 18 3 3 6" xfId="16130"/>
    <cellStyle name="SAPBEXHLevel0 18 3 4" xfId="16131"/>
    <cellStyle name="SAPBEXHLevel0 18 3 5" xfId="16132"/>
    <cellStyle name="SAPBEXHLevel0 18 3 6" xfId="16133"/>
    <cellStyle name="SAPBEXHLevel0 18 3 7" xfId="16134"/>
    <cellStyle name="SAPBEXHLevel0 18 3 8" xfId="16135"/>
    <cellStyle name="SAPBEXHLevel0 18 4" xfId="16136"/>
    <cellStyle name="SAPBEXHLevel0 18 5" xfId="16137"/>
    <cellStyle name="SAPBEXHLevel0 18 6" xfId="16138"/>
    <cellStyle name="SAPBEXHLevel0 18 7" xfId="16139"/>
    <cellStyle name="SAPBEXHLevel0 18 8" xfId="16140"/>
    <cellStyle name="SAPBEXHLevel0 19" xfId="16141"/>
    <cellStyle name="SAPBEXHLevel0 19 2" xfId="16142"/>
    <cellStyle name="SAPBEXHLevel0 19 2 2" xfId="16143"/>
    <cellStyle name="SAPBEXHLevel0 19 2 2 2" xfId="16144"/>
    <cellStyle name="SAPBEXHLevel0 19 2 2 3" xfId="16145"/>
    <cellStyle name="SAPBEXHLevel0 19 2 2 4" xfId="16146"/>
    <cellStyle name="SAPBEXHLevel0 19 2 2 5" xfId="16147"/>
    <cellStyle name="SAPBEXHLevel0 19 2 2 6" xfId="16148"/>
    <cellStyle name="SAPBEXHLevel0 19 2 3" xfId="16149"/>
    <cellStyle name="SAPBEXHLevel0 19 2 3 2" xfId="16150"/>
    <cellStyle name="SAPBEXHLevel0 19 2 3 3" xfId="16151"/>
    <cellStyle name="SAPBEXHLevel0 19 2 3 4" xfId="16152"/>
    <cellStyle name="SAPBEXHLevel0 19 2 3 5" xfId="16153"/>
    <cellStyle name="SAPBEXHLevel0 19 2 3 6" xfId="16154"/>
    <cellStyle name="SAPBEXHLevel0 19 2 4" xfId="16155"/>
    <cellStyle name="SAPBEXHLevel0 19 2 5" xfId="16156"/>
    <cellStyle name="SAPBEXHLevel0 19 2 6" xfId="16157"/>
    <cellStyle name="SAPBEXHLevel0 19 2 7" xfId="16158"/>
    <cellStyle name="SAPBEXHLevel0 19 2 8" xfId="16159"/>
    <cellStyle name="SAPBEXHLevel0 19 3" xfId="16160"/>
    <cellStyle name="SAPBEXHLevel0 19 3 2" xfId="16161"/>
    <cellStyle name="SAPBEXHLevel0 19 3 2 2" xfId="16162"/>
    <cellStyle name="SAPBEXHLevel0 19 3 2 3" xfId="16163"/>
    <cellStyle name="SAPBEXHLevel0 19 3 2 4" xfId="16164"/>
    <cellStyle name="SAPBEXHLevel0 19 3 2 5" xfId="16165"/>
    <cellStyle name="SAPBEXHLevel0 19 3 2 6" xfId="16166"/>
    <cellStyle name="SAPBEXHLevel0 19 3 3" xfId="16167"/>
    <cellStyle name="SAPBEXHLevel0 19 3 3 2" xfId="16168"/>
    <cellStyle name="SAPBEXHLevel0 19 3 3 3" xfId="16169"/>
    <cellStyle name="SAPBEXHLevel0 19 3 3 4" xfId="16170"/>
    <cellStyle name="SAPBEXHLevel0 19 3 3 5" xfId="16171"/>
    <cellStyle name="SAPBEXHLevel0 19 3 3 6" xfId="16172"/>
    <cellStyle name="SAPBEXHLevel0 19 3 4" xfId="16173"/>
    <cellStyle name="SAPBEXHLevel0 19 3 5" xfId="16174"/>
    <cellStyle name="SAPBEXHLevel0 19 3 6" xfId="16175"/>
    <cellStyle name="SAPBEXHLevel0 19 3 7" xfId="16176"/>
    <cellStyle name="SAPBEXHLevel0 19 3 8" xfId="16177"/>
    <cellStyle name="SAPBEXHLevel0 19 4" xfId="16178"/>
    <cellStyle name="SAPBEXHLevel0 19 5" xfId="16179"/>
    <cellStyle name="SAPBEXHLevel0 19 6" xfId="16180"/>
    <cellStyle name="SAPBEXHLevel0 19 7" xfId="16181"/>
    <cellStyle name="SAPBEXHLevel0 19 8" xfId="16182"/>
    <cellStyle name="SAPBEXHLevel0 2" xfId="16183"/>
    <cellStyle name="SAPBEXHLevel0 2 2" xfId="16184"/>
    <cellStyle name="SAPBEXHLevel0 2 2 2" xfId="16185"/>
    <cellStyle name="SAPBEXHLevel0 2 2 2 2" xfId="16186"/>
    <cellStyle name="SAPBEXHLevel0 2 2 2 3" xfId="16187"/>
    <cellStyle name="SAPBEXHLevel0 2 2 2 4" xfId="16188"/>
    <cellStyle name="SAPBEXHLevel0 2 2 2 5" xfId="16189"/>
    <cellStyle name="SAPBEXHLevel0 2 2 2 6" xfId="16190"/>
    <cellStyle name="SAPBEXHLevel0 2 2 3" xfId="16191"/>
    <cellStyle name="SAPBEXHLevel0 2 2 3 2" xfId="16192"/>
    <cellStyle name="SAPBEXHLevel0 2 2 3 3" xfId="16193"/>
    <cellStyle name="SAPBEXHLevel0 2 2 3 4" xfId="16194"/>
    <cellStyle name="SAPBEXHLevel0 2 2 3 5" xfId="16195"/>
    <cellStyle name="SAPBEXHLevel0 2 2 3 6" xfId="16196"/>
    <cellStyle name="SAPBEXHLevel0 2 2 4" xfId="16197"/>
    <cellStyle name="SAPBEXHLevel0 2 2 5" xfId="16198"/>
    <cellStyle name="SAPBEXHLevel0 2 2 6" xfId="16199"/>
    <cellStyle name="SAPBEXHLevel0 2 2 7" xfId="16200"/>
    <cellStyle name="SAPBEXHLevel0 2 2 8" xfId="16201"/>
    <cellStyle name="SAPBEXHLevel0 2 3" xfId="16202"/>
    <cellStyle name="SAPBEXHLevel0 2 3 2" xfId="16203"/>
    <cellStyle name="SAPBEXHLevel0 2 3 2 2" xfId="16204"/>
    <cellStyle name="SAPBEXHLevel0 2 3 2 3" xfId="16205"/>
    <cellStyle name="SAPBEXHLevel0 2 3 2 4" xfId="16206"/>
    <cellStyle name="SAPBEXHLevel0 2 3 2 5" xfId="16207"/>
    <cellStyle name="SAPBEXHLevel0 2 3 2 6" xfId="16208"/>
    <cellStyle name="SAPBEXHLevel0 2 3 3" xfId="16209"/>
    <cellStyle name="SAPBEXHLevel0 2 3 3 2" xfId="16210"/>
    <cellStyle name="SAPBEXHLevel0 2 3 3 3" xfId="16211"/>
    <cellStyle name="SAPBEXHLevel0 2 3 3 4" xfId="16212"/>
    <cellStyle name="SAPBEXHLevel0 2 3 3 5" xfId="16213"/>
    <cellStyle name="SAPBEXHLevel0 2 3 3 6" xfId="16214"/>
    <cellStyle name="SAPBEXHLevel0 2 3 4" xfId="16215"/>
    <cellStyle name="SAPBEXHLevel0 2 3 5" xfId="16216"/>
    <cellStyle name="SAPBEXHLevel0 2 3 6" xfId="16217"/>
    <cellStyle name="SAPBEXHLevel0 2 3 7" xfId="16218"/>
    <cellStyle name="SAPBEXHLevel0 2 3 8" xfId="16219"/>
    <cellStyle name="SAPBEXHLevel0 2 4" xfId="16220"/>
    <cellStyle name="SAPBEXHLevel0 2 5" xfId="16221"/>
    <cellStyle name="SAPBEXHLevel0 2 6" xfId="16222"/>
    <cellStyle name="SAPBEXHLevel0 2 7" xfId="16223"/>
    <cellStyle name="SAPBEXHLevel0 2 8" xfId="16224"/>
    <cellStyle name="SAPBEXHLevel0 20" xfId="16225"/>
    <cellStyle name="SAPBEXHLevel0 20 2" xfId="16226"/>
    <cellStyle name="SAPBEXHLevel0 20 2 2" xfId="16227"/>
    <cellStyle name="SAPBEXHLevel0 20 2 3" xfId="16228"/>
    <cellStyle name="SAPBEXHLevel0 20 2 4" xfId="16229"/>
    <cellStyle name="SAPBEXHLevel0 20 2 5" xfId="16230"/>
    <cellStyle name="SAPBEXHLevel0 20 2 6" xfId="16231"/>
    <cellStyle name="SAPBEXHLevel0 20 3" xfId="16232"/>
    <cellStyle name="SAPBEXHLevel0 20 3 2" xfId="16233"/>
    <cellStyle name="SAPBEXHLevel0 20 3 3" xfId="16234"/>
    <cellStyle name="SAPBEXHLevel0 20 3 4" xfId="16235"/>
    <cellStyle name="SAPBEXHLevel0 20 3 5" xfId="16236"/>
    <cellStyle name="SAPBEXHLevel0 20 3 6" xfId="16237"/>
    <cellStyle name="SAPBEXHLevel0 20 4" xfId="16238"/>
    <cellStyle name="SAPBEXHLevel0 20 5" xfId="16239"/>
    <cellStyle name="SAPBEXHLevel0 20 6" xfId="16240"/>
    <cellStyle name="SAPBEXHLevel0 20 7" xfId="16241"/>
    <cellStyle name="SAPBEXHLevel0 20 8" xfId="16242"/>
    <cellStyle name="SAPBEXHLevel0 21" xfId="16243"/>
    <cellStyle name="SAPBEXHLevel0 21 2" xfId="16244"/>
    <cellStyle name="SAPBEXHLevel0 21 2 2" xfId="16245"/>
    <cellStyle name="SAPBEXHLevel0 21 2 3" xfId="16246"/>
    <cellStyle name="SAPBEXHLevel0 21 2 4" xfId="16247"/>
    <cellStyle name="SAPBEXHLevel0 21 2 5" xfId="16248"/>
    <cellStyle name="SAPBEXHLevel0 21 2 6" xfId="16249"/>
    <cellStyle name="SAPBEXHLevel0 21 3" xfId="16250"/>
    <cellStyle name="SAPBEXHLevel0 21 3 2" xfId="16251"/>
    <cellStyle name="SAPBEXHLevel0 21 3 3" xfId="16252"/>
    <cellStyle name="SAPBEXHLevel0 21 3 4" xfId="16253"/>
    <cellStyle name="SAPBEXHLevel0 21 3 5" xfId="16254"/>
    <cellStyle name="SAPBEXHLevel0 21 3 6" xfId="16255"/>
    <cellStyle name="SAPBEXHLevel0 21 4" xfId="16256"/>
    <cellStyle name="SAPBEXHLevel0 21 5" xfId="16257"/>
    <cellStyle name="SAPBEXHLevel0 21 6" xfId="16258"/>
    <cellStyle name="SAPBEXHLevel0 21 7" xfId="16259"/>
    <cellStyle name="SAPBEXHLevel0 21 8" xfId="16260"/>
    <cellStyle name="SAPBEXHLevel0 22" xfId="16261"/>
    <cellStyle name="SAPBEXHLevel0 23" xfId="16262"/>
    <cellStyle name="SAPBEXHLevel0 24" xfId="16263"/>
    <cellStyle name="SAPBEXHLevel0 25" xfId="16264"/>
    <cellStyle name="SAPBEXHLevel0 26" xfId="16265"/>
    <cellStyle name="SAPBEXHLevel0 27" xfId="32946"/>
    <cellStyle name="SAPBEXHLevel0 3" xfId="16266"/>
    <cellStyle name="SAPBEXHLevel0 3 2" xfId="16267"/>
    <cellStyle name="SAPBEXHLevel0 3 2 2" xfId="16268"/>
    <cellStyle name="SAPBEXHLevel0 3 2 2 2" xfId="16269"/>
    <cellStyle name="SAPBEXHLevel0 3 2 2 3" xfId="16270"/>
    <cellStyle name="SAPBEXHLevel0 3 2 2 4" xfId="16271"/>
    <cellStyle name="SAPBEXHLevel0 3 2 2 5" xfId="16272"/>
    <cellStyle name="SAPBEXHLevel0 3 2 2 6" xfId="16273"/>
    <cellStyle name="SAPBEXHLevel0 3 2 3" xfId="16274"/>
    <cellStyle name="SAPBEXHLevel0 3 2 3 2" xfId="16275"/>
    <cellStyle name="SAPBEXHLevel0 3 2 3 3" xfId="16276"/>
    <cellStyle name="SAPBEXHLevel0 3 2 3 4" xfId="16277"/>
    <cellStyle name="SAPBEXHLevel0 3 2 3 5" xfId="16278"/>
    <cellStyle name="SAPBEXHLevel0 3 2 3 6" xfId="16279"/>
    <cellStyle name="SAPBEXHLevel0 3 2 4" xfId="16280"/>
    <cellStyle name="SAPBEXHLevel0 3 2 5" xfId="16281"/>
    <cellStyle name="SAPBEXHLevel0 3 2 6" xfId="16282"/>
    <cellStyle name="SAPBEXHLevel0 3 2 7" xfId="16283"/>
    <cellStyle name="SAPBEXHLevel0 3 2 8" xfId="16284"/>
    <cellStyle name="SAPBEXHLevel0 3 3" xfId="16285"/>
    <cellStyle name="SAPBEXHLevel0 3 3 2" xfId="16286"/>
    <cellStyle name="SAPBEXHLevel0 3 3 2 2" xfId="16287"/>
    <cellStyle name="SAPBEXHLevel0 3 3 2 3" xfId="16288"/>
    <cellStyle name="SAPBEXHLevel0 3 3 2 4" xfId="16289"/>
    <cellStyle name="SAPBEXHLevel0 3 3 2 5" xfId="16290"/>
    <cellStyle name="SAPBEXHLevel0 3 3 2 6" xfId="16291"/>
    <cellStyle name="SAPBEXHLevel0 3 3 3" xfId="16292"/>
    <cellStyle name="SAPBEXHLevel0 3 3 3 2" xfId="16293"/>
    <cellStyle name="SAPBEXHLevel0 3 3 3 3" xfId="16294"/>
    <cellStyle name="SAPBEXHLevel0 3 3 3 4" xfId="16295"/>
    <cellStyle name="SAPBEXHLevel0 3 3 3 5" xfId="16296"/>
    <cellStyle name="SAPBEXHLevel0 3 3 3 6" xfId="16297"/>
    <cellStyle name="SAPBEXHLevel0 3 3 4" xfId="16298"/>
    <cellStyle name="SAPBEXHLevel0 3 3 5" xfId="16299"/>
    <cellStyle name="SAPBEXHLevel0 3 3 6" xfId="16300"/>
    <cellStyle name="SAPBEXHLevel0 3 3 7" xfId="16301"/>
    <cellStyle name="SAPBEXHLevel0 3 3 8" xfId="16302"/>
    <cellStyle name="SAPBEXHLevel0 3 4" xfId="16303"/>
    <cellStyle name="SAPBEXHLevel0 3 5" xfId="16304"/>
    <cellStyle name="SAPBEXHLevel0 3 6" xfId="16305"/>
    <cellStyle name="SAPBEXHLevel0 3 7" xfId="16306"/>
    <cellStyle name="SAPBEXHLevel0 3 8" xfId="16307"/>
    <cellStyle name="SAPBEXHLevel0 4" xfId="16308"/>
    <cellStyle name="SAPBEXHLevel0 4 2" xfId="16309"/>
    <cellStyle name="SAPBEXHLevel0 4 2 2" xfId="16310"/>
    <cellStyle name="SAPBEXHLevel0 4 2 2 2" xfId="16311"/>
    <cellStyle name="SAPBEXHLevel0 4 2 2 3" xfId="16312"/>
    <cellStyle name="SAPBEXHLevel0 4 2 2 4" xfId="16313"/>
    <cellStyle name="SAPBEXHLevel0 4 2 2 5" xfId="16314"/>
    <cellStyle name="SAPBEXHLevel0 4 2 2 6" xfId="16315"/>
    <cellStyle name="SAPBEXHLevel0 4 2 3" xfId="16316"/>
    <cellStyle name="SAPBEXHLevel0 4 2 3 2" xfId="16317"/>
    <cellStyle name="SAPBEXHLevel0 4 2 3 3" xfId="16318"/>
    <cellStyle name="SAPBEXHLevel0 4 2 3 4" xfId="16319"/>
    <cellStyle name="SAPBEXHLevel0 4 2 3 5" xfId="16320"/>
    <cellStyle name="SAPBEXHLevel0 4 2 3 6" xfId="16321"/>
    <cellStyle name="SAPBEXHLevel0 4 2 4" xfId="16322"/>
    <cellStyle name="SAPBEXHLevel0 4 2 5" xfId="16323"/>
    <cellStyle name="SAPBEXHLevel0 4 2 6" xfId="16324"/>
    <cellStyle name="SAPBEXHLevel0 4 2 7" xfId="16325"/>
    <cellStyle name="SAPBEXHLevel0 4 2 8" xfId="16326"/>
    <cellStyle name="SAPBEXHLevel0 4 3" xfId="16327"/>
    <cellStyle name="SAPBEXHLevel0 4 3 2" xfId="16328"/>
    <cellStyle name="SAPBEXHLevel0 4 3 2 2" xfId="16329"/>
    <cellStyle name="SAPBEXHLevel0 4 3 2 3" xfId="16330"/>
    <cellStyle name="SAPBEXHLevel0 4 3 2 4" xfId="16331"/>
    <cellStyle name="SAPBEXHLevel0 4 3 2 5" xfId="16332"/>
    <cellStyle name="SAPBEXHLevel0 4 3 2 6" xfId="16333"/>
    <cellStyle name="SAPBEXHLevel0 4 3 3" xfId="16334"/>
    <cellStyle name="SAPBEXHLevel0 4 3 3 2" xfId="16335"/>
    <cellStyle name="SAPBEXHLevel0 4 3 3 3" xfId="16336"/>
    <cellStyle name="SAPBEXHLevel0 4 3 3 4" xfId="16337"/>
    <cellStyle name="SAPBEXHLevel0 4 3 3 5" xfId="16338"/>
    <cellStyle name="SAPBEXHLevel0 4 3 3 6" xfId="16339"/>
    <cellStyle name="SAPBEXHLevel0 4 3 4" xfId="16340"/>
    <cellStyle name="SAPBEXHLevel0 4 3 5" xfId="16341"/>
    <cellStyle name="SAPBEXHLevel0 4 3 6" xfId="16342"/>
    <cellStyle name="SAPBEXHLevel0 4 3 7" xfId="16343"/>
    <cellStyle name="SAPBEXHLevel0 4 3 8" xfId="16344"/>
    <cellStyle name="SAPBEXHLevel0 4 4" xfId="16345"/>
    <cellStyle name="SAPBEXHLevel0 4 5" xfId="16346"/>
    <cellStyle name="SAPBEXHLevel0 4 6" xfId="16347"/>
    <cellStyle name="SAPBEXHLevel0 4 7" xfId="16348"/>
    <cellStyle name="SAPBEXHLevel0 4 8" xfId="16349"/>
    <cellStyle name="SAPBEXHLevel0 5" xfId="16350"/>
    <cellStyle name="SAPBEXHLevel0 5 2" xfId="16351"/>
    <cellStyle name="SAPBEXHLevel0 5 2 2" xfId="16352"/>
    <cellStyle name="SAPBEXHLevel0 5 2 2 2" xfId="16353"/>
    <cellStyle name="SAPBEXHLevel0 5 2 2 3" xfId="16354"/>
    <cellStyle name="SAPBEXHLevel0 5 2 2 4" xfId="16355"/>
    <cellStyle name="SAPBEXHLevel0 5 2 2 5" xfId="16356"/>
    <cellStyle name="SAPBEXHLevel0 5 2 2 6" xfId="16357"/>
    <cellStyle name="SAPBEXHLevel0 5 2 3" xfId="16358"/>
    <cellStyle name="SAPBEXHLevel0 5 2 3 2" xfId="16359"/>
    <cellStyle name="SAPBEXHLevel0 5 2 3 3" xfId="16360"/>
    <cellStyle name="SAPBEXHLevel0 5 2 3 4" xfId="16361"/>
    <cellStyle name="SAPBEXHLevel0 5 2 3 5" xfId="16362"/>
    <cellStyle name="SAPBEXHLevel0 5 2 3 6" xfId="16363"/>
    <cellStyle name="SAPBEXHLevel0 5 2 4" xfId="16364"/>
    <cellStyle name="SAPBEXHLevel0 5 2 5" xfId="16365"/>
    <cellStyle name="SAPBEXHLevel0 5 2 6" xfId="16366"/>
    <cellStyle name="SAPBEXHLevel0 5 2 7" xfId="16367"/>
    <cellStyle name="SAPBEXHLevel0 5 2 8" xfId="16368"/>
    <cellStyle name="SAPBEXHLevel0 5 3" xfId="16369"/>
    <cellStyle name="SAPBEXHLevel0 5 3 2" xfId="16370"/>
    <cellStyle name="SAPBEXHLevel0 5 3 2 2" xfId="16371"/>
    <cellStyle name="SAPBEXHLevel0 5 3 2 3" xfId="16372"/>
    <cellStyle name="SAPBEXHLevel0 5 3 2 4" xfId="16373"/>
    <cellStyle name="SAPBEXHLevel0 5 3 2 5" xfId="16374"/>
    <cellStyle name="SAPBEXHLevel0 5 3 2 6" xfId="16375"/>
    <cellStyle name="SAPBEXHLevel0 5 3 3" xfId="16376"/>
    <cellStyle name="SAPBEXHLevel0 5 3 3 2" xfId="16377"/>
    <cellStyle name="SAPBEXHLevel0 5 3 3 3" xfId="16378"/>
    <cellStyle name="SAPBEXHLevel0 5 3 3 4" xfId="16379"/>
    <cellStyle name="SAPBEXHLevel0 5 3 3 5" xfId="16380"/>
    <cellStyle name="SAPBEXHLevel0 5 3 3 6" xfId="16381"/>
    <cellStyle name="SAPBEXHLevel0 5 3 4" xfId="16382"/>
    <cellStyle name="SAPBEXHLevel0 5 3 5" xfId="16383"/>
    <cellStyle name="SAPBEXHLevel0 5 3 6" xfId="16384"/>
    <cellStyle name="SAPBEXHLevel0 5 3 7" xfId="16385"/>
    <cellStyle name="SAPBEXHLevel0 5 3 8" xfId="16386"/>
    <cellStyle name="SAPBEXHLevel0 5 4" xfId="16387"/>
    <cellStyle name="SAPBEXHLevel0 5 5" xfId="16388"/>
    <cellStyle name="SAPBEXHLevel0 5 6" xfId="16389"/>
    <cellStyle name="SAPBEXHLevel0 5 7" xfId="16390"/>
    <cellStyle name="SAPBEXHLevel0 5 8" xfId="16391"/>
    <cellStyle name="SAPBEXHLevel0 6" xfId="16392"/>
    <cellStyle name="SAPBEXHLevel0 6 2" xfId="16393"/>
    <cellStyle name="SAPBEXHLevel0 6 2 2" xfId="16394"/>
    <cellStyle name="SAPBEXHLevel0 6 2 2 2" xfId="16395"/>
    <cellStyle name="SAPBEXHLevel0 6 2 2 3" xfId="16396"/>
    <cellStyle name="SAPBEXHLevel0 6 2 2 4" xfId="16397"/>
    <cellStyle name="SAPBEXHLevel0 6 2 2 5" xfId="16398"/>
    <cellStyle name="SAPBEXHLevel0 6 2 2 6" xfId="16399"/>
    <cellStyle name="SAPBEXHLevel0 6 2 3" xfId="16400"/>
    <cellStyle name="SAPBEXHLevel0 6 2 3 2" xfId="16401"/>
    <cellStyle name="SAPBEXHLevel0 6 2 3 3" xfId="16402"/>
    <cellStyle name="SAPBEXHLevel0 6 2 3 4" xfId="16403"/>
    <cellStyle name="SAPBEXHLevel0 6 2 3 5" xfId="16404"/>
    <cellStyle name="SAPBEXHLevel0 6 2 3 6" xfId="16405"/>
    <cellStyle name="SAPBEXHLevel0 6 2 4" xfId="16406"/>
    <cellStyle name="SAPBEXHLevel0 6 2 5" xfId="16407"/>
    <cellStyle name="SAPBEXHLevel0 6 2 6" xfId="16408"/>
    <cellStyle name="SAPBEXHLevel0 6 2 7" xfId="16409"/>
    <cellStyle name="SAPBEXHLevel0 6 2 8" xfId="16410"/>
    <cellStyle name="SAPBEXHLevel0 6 3" xfId="16411"/>
    <cellStyle name="SAPBEXHLevel0 6 3 2" xfId="16412"/>
    <cellStyle name="SAPBEXHLevel0 6 3 2 2" xfId="16413"/>
    <cellStyle name="SAPBEXHLevel0 6 3 2 3" xfId="16414"/>
    <cellStyle name="SAPBEXHLevel0 6 3 2 4" xfId="16415"/>
    <cellStyle name="SAPBEXHLevel0 6 3 2 5" xfId="16416"/>
    <cellStyle name="SAPBEXHLevel0 6 3 2 6" xfId="16417"/>
    <cellStyle name="SAPBEXHLevel0 6 3 3" xfId="16418"/>
    <cellStyle name="SAPBEXHLevel0 6 3 3 2" xfId="16419"/>
    <cellStyle name="SAPBEXHLevel0 6 3 3 3" xfId="16420"/>
    <cellStyle name="SAPBEXHLevel0 6 3 3 4" xfId="16421"/>
    <cellStyle name="SAPBEXHLevel0 6 3 3 5" xfId="16422"/>
    <cellStyle name="SAPBEXHLevel0 6 3 3 6" xfId="16423"/>
    <cellStyle name="SAPBEXHLevel0 6 3 4" xfId="16424"/>
    <cellStyle name="SAPBEXHLevel0 6 3 5" xfId="16425"/>
    <cellStyle name="SAPBEXHLevel0 6 3 6" xfId="16426"/>
    <cellStyle name="SAPBEXHLevel0 6 3 7" xfId="16427"/>
    <cellStyle name="SAPBEXHLevel0 6 3 8" xfId="16428"/>
    <cellStyle name="SAPBEXHLevel0 6 4" xfId="16429"/>
    <cellStyle name="SAPBEXHLevel0 6 5" xfId="16430"/>
    <cellStyle name="SAPBEXHLevel0 6 6" xfId="16431"/>
    <cellStyle name="SAPBEXHLevel0 6 7" xfId="16432"/>
    <cellStyle name="SAPBEXHLevel0 6 8" xfId="16433"/>
    <cellStyle name="SAPBEXHLevel0 7" xfId="16434"/>
    <cellStyle name="SAPBEXHLevel0 7 2" xfId="16435"/>
    <cellStyle name="SAPBEXHLevel0 7 2 2" xfId="16436"/>
    <cellStyle name="SAPBEXHLevel0 7 2 2 2" xfId="16437"/>
    <cellStyle name="SAPBEXHLevel0 7 2 2 3" xfId="16438"/>
    <cellStyle name="SAPBEXHLevel0 7 2 2 4" xfId="16439"/>
    <cellStyle name="SAPBEXHLevel0 7 2 2 5" xfId="16440"/>
    <cellStyle name="SAPBEXHLevel0 7 2 2 6" xfId="16441"/>
    <cellStyle name="SAPBEXHLevel0 7 2 3" xfId="16442"/>
    <cellStyle name="SAPBEXHLevel0 7 2 3 2" xfId="16443"/>
    <cellStyle name="SAPBEXHLevel0 7 2 3 3" xfId="16444"/>
    <cellStyle name="SAPBEXHLevel0 7 2 3 4" xfId="16445"/>
    <cellStyle name="SAPBEXHLevel0 7 2 3 5" xfId="16446"/>
    <cellStyle name="SAPBEXHLevel0 7 2 3 6" xfId="16447"/>
    <cellStyle name="SAPBEXHLevel0 7 2 4" xfId="16448"/>
    <cellStyle name="SAPBEXHLevel0 7 2 5" xfId="16449"/>
    <cellStyle name="SAPBEXHLevel0 7 2 6" xfId="16450"/>
    <cellStyle name="SAPBEXHLevel0 7 2 7" xfId="16451"/>
    <cellStyle name="SAPBEXHLevel0 7 2 8" xfId="16452"/>
    <cellStyle name="SAPBEXHLevel0 7 3" xfId="16453"/>
    <cellStyle name="SAPBEXHLevel0 7 3 2" xfId="16454"/>
    <cellStyle name="SAPBEXHLevel0 7 3 2 2" xfId="16455"/>
    <cellStyle name="SAPBEXHLevel0 7 3 2 3" xfId="16456"/>
    <cellStyle name="SAPBEXHLevel0 7 3 2 4" xfId="16457"/>
    <cellStyle name="SAPBEXHLevel0 7 3 2 5" xfId="16458"/>
    <cellStyle name="SAPBEXHLevel0 7 3 2 6" xfId="16459"/>
    <cellStyle name="SAPBEXHLevel0 7 3 3" xfId="16460"/>
    <cellStyle name="SAPBEXHLevel0 7 3 3 2" xfId="16461"/>
    <cellStyle name="SAPBEXHLevel0 7 3 3 3" xfId="16462"/>
    <cellStyle name="SAPBEXHLevel0 7 3 3 4" xfId="16463"/>
    <cellStyle name="SAPBEXHLevel0 7 3 3 5" xfId="16464"/>
    <cellStyle name="SAPBEXHLevel0 7 3 3 6" xfId="16465"/>
    <cellStyle name="SAPBEXHLevel0 7 3 4" xfId="16466"/>
    <cellStyle name="SAPBEXHLevel0 7 3 5" xfId="16467"/>
    <cellStyle name="SAPBEXHLevel0 7 3 6" xfId="16468"/>
    <cellStyle name="SAPBEXHLevel0 7 3 7" xfId="16469"/>
    <cellStyle name="SAPBEXHLevel0 7 3 8" xfId="16470"/>
    <cellStyle name="SAPBEXHLevel0 7 4" xfId="16471"/>
    <cellStyle name="SAPBEXHLevel0 7 5" xfId="16472"/>
    <cellStyle name="SAPBEXHLevel0 7 6" xfId="16473"/>
    <cellStyle name="SAPBEXHLevel0 7 7" xfId="16474"/>
    <cellStyle name="SAPBEXHLevel0 7 8" xfId="16475"/>
    <cellStyle name="SAPBEXHLevel0 8" xfId="16476"/>
    <cellStyle name="SAPBEXHLevel0 8 2" xfId="16477"/>
    <cellStyle name="SAPBEXHLevel0 8 2 2" xfId="16478"/>
    <cellStyle name="SAPBEXHLevel0 8 2 2 2" xfId="16479"/>
    <cellStyle name="SAPBEXHLevel0 8 2 2 3" xfId="16480"/>
    <cellStyle name="SAPBEXHLevel0 8 2 2 4" xfId="16481"/>
    <cellStyle name="SAPBEXHLevel0 8 2 2 5" xfId="16482"/>
    <cellStyle name="SAPBEXHLevel0 8 2 2 6" xfId="16483"/>
    <cellStyle name="SAPBEXHLevel0 8 2 3" xfId="16484"/>
    <cellStyle name="SAPBEXHLevel0 8 2 3 2" xfId="16485"/>
    <cellStyle name="SAPBEXHLevel0 8 2 3 3" xfId="16486"/>
    <cellStyle name="SAPBEXHLevel0 8 2 3 4" xfId="16487"/>
    <cellStyle name="SAPBEXHLevel0 8 2 3 5" xfId="16488"/>
    <cellStyle name="SAPBEXHLevel0 8 2 3 6" xfId="16489"/>
    <cellStyle name="SAPBEXHLevel0 8 2 4" xfId="16490"/>
    <cellStyle name="SAPBEXHLevel0 8 2 5" xfId="16491"/>
    <cellStyle name="SAPBEXHLevel0 8 2 6" xfId="16492"/>
    <cellStyle name="SAPBEXHLevel0 8 2 7" xfId="16493"/>
    <cellStyle name="SAPBEXHLevel0 8 2 8" xfId="16494"/>
    <cellStyle name="SAPBEXHLevel0 8 3" xfId="16495"/>
    <cellStyle name="SAPBEXHLevel0 8 3 2" xfId="16496"/>
    <cellStyle name="SAPBEXHLevel0 8 3 2 2" xfId="16497"/>
    <cellStyle name="SAPBEXHLevel0 8 3 2 3" xfId="16498"/>
    <cellStyle name="SAPBEXHLevel0 8 3 2 4" xfId="16499"/>
    <cellStyle name="SAPBEXHLevel0 8 3 2 5" xfId="16500"/>
    <cellStyle name="SAPBEXHLevel0 8 3 2 6" xfId="16501"/>
    <cellStyle name="SAPBEXHLevel0 8 3 3" xfId="16502"/>
    <cellStyle name="SAPBEXHLevel0 8 3 3 2" xfId="16503"/>
    <cellStyle name="SAPBEXHLevel0 8 3 3 3" xfId="16504"/>
    <cellStyle name="SAPBEXHLevel0 8 3 3 4" xfId="16505"/>
    <cellStyle name="SAPBEXHLevel0 8 3 3 5" xfId="16506"/>
    <cellStyle name="SAPBEXHLevel0 8 3 3 6" xfId="16507"/>
    <cellStyle name="SAPBEXHLevel0 8 3 4" xfId="16508"/>
    <cellStyle name="SAPBEXHLevel0 8 3 5" xfId="16509"/>
    <cellStyle name="SAPBEXHLevel0 8 3 6" xfId="16510"/>
    <cellStyle name="SAPBEXHLevel0 8 3 7" xfId="16511"/>
    <cellStyle name="SAPBEXHLevel0 8 3 8" xfId="16512"/>
    <cellStyle name="SAPBEXHLevel0 8 4" xfId="16513"/>
    <cellStyle name="SAPBEXHLevel0 8 5" xfId="16514"/>
    <cellStyle name="SAPBEXHLevel0 8 6" xfId="16515"/>
    <cellStyle name="SAPBEXHLevel0 8 7" xfId="16516"/>
    <cellStyle name="SAPBEXHLevel0 8 8" xfId="16517"/>
    <cellStyle name="SAPBEXHLevel0 9" xfId="16518"/>
    <cellStyle name="SAPBEXHLevel0 9 2" xfId="16519"/>
    <cellStyle name="SAPBEXHLevel0 9 2 2" xfId="16520"/>
    <cellStyle name="SAPBEXHLevel0 9 2 2 2" xfId="16521"/>
    <cellStyle name="SAPBEXHLevel0 9 2 2 3" xfId="16522"/>
    <cellStyle name="SAPBEXHLevel0 9 2 2 4" xfId="16523"/>
    <cellStyle name="SAPBEXHLevel0 9 2 2 5" xfId="16524"/>
    <cellStyle name="SAPBEXHLevel0 9 2 2 6" xfId="16525"/>
    <cellStyle name="SAPBEXHLevel0 9 2 3" xfId="16526"/>
    <cellStyle name="SAPBEXHLevel0 9 2 3 2" xfId="16527"/>
    <cellStyle name="SAPBEXHLevel0 9 2 3 3" xfId="16528"/>
    <cellStyle name="SAPBEXHLevel0 9 2 3 4" xfId="16529"/>
    <cellStyle name="SAPBEXHLevel0 9 2 3 5" xfId="16530"/>
    <cellStyle name="SAPBEXHLevel0 9 2 3 6" xfId="16531"/>
    <cellStyle name="SAPBEXHLevel0 9 2 4" xfId="16532"/>
    <cellStyle name="SAPBEXHLevel0 9 2 5" xfId="16533"/>
    <cellStyle name="SAPBEXHLevel0 9 2 6" xfId="16534"/>
    <cellStyle name="SAPBEXHLevel0 9 2 7" xfId="16535"/>
    <cellStyle name="SAPBEXHLevel0 9 2 8" xfId="16536"/>
    <cellStyle name="SAPBEXHLevel0 9 3" xfId="16537"/>
    <cellStyle name="SAPBEXHLevel0 9 3 2" xfId="16538"/>
    <cellStyle name="SAPBEXHLevel0 9 3 2 2" xfId="16539"/>
    <cellStyle name="SAPBEXHLevel0 9 3 2 3" xfId="16540"/>
    <cellStyle name="SAPBEXHLevel0 9 3 2 4" xfId="16541"/>
    <cellStyle name="SAPBEXHLevel0 9 3 2 5" xfId="16542"/>
    <cellStyle name="SAPBEXHLevel0 9 3 2 6" xfId="16543"/>
    <cellStyle name="SAPBEXHLevel0 9 3 3" xfId="16544"/>
    <cellStyle name="SAPBEXHLevel0 9 3 3 2" xfId="16545"/>
    <cellStyle name="SAPBEXHLevel0 9 3 3 3" xfId="16546"/>
    <cellStyle name="SAPBEXHLevel0 9 3 3 4" xfId="16547"/>
    <cellStyle name="SAPBEXHLevel0 9 3 3 5" xfId="16548"/>
    <cellStyle name="SAPBEXHLevel0 9 3 3 6" xfId="16549"/>
    <cellStyle name="SAPBEXHLevel0 9 3 4" xfId="16550"/>
    <cellStyle name="SAPBEXHLevel0 9 3 5" xfId="16551"/>
    <cellStyle name="SAPBEXHLevel0 9 3 6" xfId="16552"/>
    <cellStyle name="SAPBEXHLevel0 9 3 7" xfId="16553"/>
    <cellStyle name="SAPBEXHLevel0 9 3 8" xfId="16554"/>
    <cellStyle name="SAPBEXHLevel0 9 4" xfId="16555"/>
    <cellStyle name="SAPBEXHLevel0 9 5" xfId="16556"/>
    <cellStyle name="SAPBEXHLevel0 9 6" xfId="16557"/>
    <cellStyle name="SAPBEXHLevel0 9 7" xfId="16558"/>
    <cellStyle name="SAPBEXHLevel0 9 8" xfId="16559"/>
    <cellStyle name="SAPBEXHLevel0_Input PL ana GRD - HCREG" xfId="16560"/>
    <cellStyle name="SAPBEXHLevel0X" xfId="32"/>
    <cellStyle name="SAPBEXHLevel0X 10" xfId="16561"/>
    <cellStyle name="SAPBEXHLevel0X 10 2" xfId="16562"/>
    <cellStyle name="SAPBEXHLevel0X 10 2 2" xfId="16563"/>
    <cellStyle name="SAPBEXHLevel0X 10 2 2 2" xfId="16564"/>
    <cellStyle name="SAPBEXHLevel0X 10 2 2 3" xfId="16565"/>
    <cellStyle name="SAPBEXHLevel0X 10 2 2 4" xfId="16566"/>
    <cellStyle name="SAPBEXHLevel0X 10 2 2 5" xfId="16567"/>
    <cellStyle name="SAPBEXHLevel0X 10 2 2 6" xfId="16568"/>
    <cellStyle name="SAPBEXHLevel0X 10 2 3" xfId="16569"/>
    <cellStyle name="SAPBEXHLevel0X 10 2 3 2" xfId="16570"/>
    <cellStyle name="SAPBEXHLevel0X 10 2 3 3" xfId="16571"/>
    <cellStyle name="SAPBEXHLevel0X 10 2 3 4" xfId="16572"/>
    <cellStyle name="SAPBEXHLevel0X 10 2 3 5" xfId="16573"/>
    <cellStyle name="SAPBEXHLevel0X 10 2 3 6" xfId="16574"/>
    <cellStyle name="SAPBEXHLevel0X 10 2 4" xfId="16575"/>
    <cellStyle name="SAPBEXHLevel0X 10 2 5" xfId="16576"/>
    <cellStyle name="SAPBEXHLevel0X 10 2 6" xfId="16577"/>
    <cellStyle name="SAPBEXHLevel0X 10 2 7" xfId="16578"/>
    <cellStyle name="SAPBEXHLevel0X 10 2 8" xfId="16579"/>
    <cellStyle name="SAPBEXHLevel0X 10 3" xfId="16580"/>
    <cellStyle name="SAPBEXHLevel0X 10 3 2" xfId="16581"/>
    <cellStyle name="SAPBEXHLevel0X 10 3 2 2" xfId="16582"/>
    <cellStyle name="SAPBEXHLevel0X 10 3 2 3" xfId="16583"/>
    <cellStyle name="SAPBEXHLevel0X 10 3 2 4" xfId="16584"/>
    <cellStyle name="SAPBEXHLevel0X 10 3 2 5" xfId="16585"/>
    <cellStyle name="SAPBEXHLevel0X 10 3 2 6" xfId="16586"/>
    <cellStyle name="SAPBEXHLevel0X 10 3 3" xfId="16587"/>
    <cellStyle name="SAPBEXHLevel0X 10 3 3 2" xfId="16588"/>
    <cellStyle name="SAPBEXHLevel0X 10 3 3 3" xfId="16589"/>
    <cellStyle name="SAPBEXHLevel0X 10 3 3 4" xfId="16590"/>
    <cellStyle name="SAPBEXHLevel0X 10 3 3 5" xfId="16591"/>
    <cellStyle name="SAPBEXHLevel0X 10 3 3 6" xfId="16592"/>
    <cellStyle name="SAPBEXHLevel0X 10 3 4" xfId="16593"/>
    <cellStyle name="SAPBEXHLevel0X 10 3 5" xfId="16594"/>
    <cellStyle name="SAPBEXHLevel0X 10 3 6" xfId="16595"/>
    <cellStyle name="SAPBEXHLevel0X 10 3 7" xfId="16596"/>
    <cellStyle name="SAPBEXHLevel0X 10 3 8" xfId="16597"/>
    <cellStyle name="SAPBEXHLevel0X 10 4" xfId="16598"/>
    <cellStyle name="SAPBEXHLevel0X 10 5" xfId="16599"/>
    <cellStyle name="SAPBEXHLevel0X 10 6" xfId="16600"/>
    <cellStyle name="SAPBEXHLevel0X 10 7" xfId="16601"/>
    <cellStyle name="SAPBEXHLevel0X 10 8" xfId="16602"/>
    <cellStyle name="SAPBEXHLevel0X 11" xfId="16603"/>
    <cellStyle name="SAPBEXHLevel0X 11 2" xfId="16604"/>
    <cellStyle name="SAPBEXHLevel0X 11 2 2" xfId="16605"/>
    <cellStyle name="SAPBEXHLevel0X 11 2 2 2" xfId="16606"/>
    <cellStyle name="SAPBEXHLevel0X 11 2 2 3" xfId="16607"/>
    <cellStyle name="SAPBEXHLevel0X 11 2 2 4" xfId="16608"/>
    <cellStyle name="SAPBEXHLevel0X 11 2 2 5" xfId="16609"/>
    <cellStyle name="SAPBEXHLevel0X 11 2 2 6" xfId="16610"/>
    <cellStyle name="SAPBEXHLevel0X 11 2 3" xfId="16611"/>
    <cellStyle name="SAPBEXHLevel0X 11 2 3 2" xfId="16612"/>
    <cellStyle name="SAPBEXHLevel0X 11 2 3 3" xfId="16613"/>
    <cellStyle name="SAPBEXHLevel0X 11 2 3 4" xfId="16614"/>
    <cellStyle name="SAPBEXHLevel0X 11 2 3 5" xfId="16615"/>
    <cellStyle name="SAPBEXHLevel0X 11 2 3 6" xfId="16616"/>
    <cellStyle name="SAPBEXHLevel0X 11 2 4" xfId="16617"/>
    <cellStyle name="SAPBEXHLevel0X 11 2 5" xfId="16618"/>
    <cellStyle name="SAPBEXHLevel0X 11 2 6" xfId="16619"/>
    <cellStyle name="SAPBEXHLevel0X 11 2 7" xfId="16620"/>
    <cellStyle name="SAPBEXHLevel0X 11 2 8" xfId="16621"/>
    <cellStyle name="SAPBEXHLevel0X 11 3" xfId="16622"/>
    <cellStyle name="SAPBEXHLevel0X 11 3 2" xfId="16623"/>
    <cellStyle name="SAPBEXHLevel0X 11 3 2 2" xfId="16624"/>
    <cellStyle name="SAPBEXHLevel0X 11 3 2 3" xfId="16625"/>
    <cellStyle name="SAPBEXHLevel0X 11 3 2 4" xfId="16626"/>
    <cellStyle name="SAPBEXHLevel0X 11 3 2 5" xfId="16627"/>
    <cellStyle name="SAPBEXHLevel0X 11 3 2 6" xfId="16628"/>
    <cellStyle name="SAPBEXHLevel0X 11 3 3" xfId="16629"/>
    <cellStyle name="SAPBEXHLevel0X 11 3 3 2" xfId="16630"/>
    <cellStyle name="SAPBEXHLevel0X 11 3 3 3" xfId="16631"/>
    <cellStyle name="SAPBEXHLevel0X 11 3 3 4" xfId="16632"/>
    <cellStyle name="SAPBEXHLevel0X 11 3 3 5" xfId="16633"/>
    <cellStyle name="SAPBEXHLevel0X 11 3 3 6" xfId="16634"/>
    <cellStyle name="SAPBEXHLevel0X 11 3 4" xfId="16635"/>
    <cellStyle name="SAPBEXHLevel0X 11 3 5" xfId="16636"/>
    <cellStyle name="SAPBEXHLevel0X 11 3 6" xfId="16637"/>
    <cellStyle name="SAPBEXHLevel0X 11 3 7" xfId="16638"/>
    <cellStyle name="SAPBEXHLevel0X 11 3 8" xfId="16639"/>
    <cellStyle name="SAPBEXHLevel0X 11 4" xfId="16640"/>
    <cellStyle name="SAPBEXHLevel0X 11 5" xfId="16641"/>
    <cellStyle name="SAPBEXHLevel0X 11 6" xfId="16642"/>
    <cellStyle name="SAPBEXHLevel0X 11 7" xfId="16643"/>
    <cellStyle name="SAPBEXHLevel0X 11 8" xfId="16644"/>
    <cellStyle name="SAPBEXHLevel0X 12" xfId="16645"/>
    <cellStyle name="SAPBEXHLevel0X 12 2" xfId="16646"/>
    <cellStyle name="SAPBEXHLevel0X 12 2 2" xfId="16647"/>
    <cellStyle name="SAPBEXHLevel0X 12 2 2 2" xfId="16648"/>
    <cellStyle name="SAPBEXHLevel0X 12 2 2 3" xfId="16649"/>
    <cellStyle name="SAPBEXHLevel0X 12 2 2 4" xfId="16650"/>
    <cellStyle name="SAPBEXHLevel0X 12 2 2 5" xfId="16651"/>
    <cellStyle name="SAPBEXHLevel0X 12 2 2 6" xfId="16652"/>
    <cellStyle name="SAPBEXHLevel0X 12 2 3" xfId="16653"/>
    <cellStyle name="SAPBEXHLevel0X 12 2 3 2" xfId="16654"/>
    <cellStyle name="SAPBEXHLevel0X 12 2 3 3" xfId="16655"/>
    <cellStyle name="SAPBEXHLevel0X 12 2 3 4" xfId="16656"/>
    <cellStyle name="SAPBEXHLevel0X 12 2 3 5" xfId="16657"/>
    <cellStyle name="SAPBEXHLevel0X 12 2 3 6" xfId="16658"/>
    <cellStyle name="SAPBEXHLevel0X 12 2 4" xfId="16659"/>
    <cellStyle name="SAPBEXHLevel0X 12 2 5" xfId="16660"/>
    <cellStyle name="SAPBEXHLevel0X 12 2 6" xfId="16661"/>
    <cellStyle name="SAPBEXHLevel0X 12 2 7" xfId="16662"/>
    <cellStyle name="SAPBEXHLevel0X 12 2 8" xfId="16663"/>
    <cellStyle name="SAPBEXHLevel0X 12 3" xfId="16664"/>
    <cellStyle name="SAPBEXHLevel0X 12 3 2" xfId="16665"/>
    <cellStyle name="SAPBEXHLevel0X 12 3 2 2" xfId="16666"/>
    <cellStyle name="SAPBEXHLevel0X 12 3 2 3" xfId="16667"/>
    <cellStyle name="SAPBEXHLevel0X 12 3 2 4" xfId="16668"/>
    <cellStyle name="SAPBEXHLevel0X 12 3 2 5" xfId="16669"/>
    <cellStyle name="SAPBEXHLevel0X 12 3 2 6" xfId="16670"/>
    <cellStyle name="SAPBEXHLevel0X 12 3 3" xfId="16671"/>
    <cellStyle name="SAPBEXHLevel0X 12 3 3 2" xfId="16672"/>
    <cellStyle name="SAPBEXHLevel0X 12 3 3 3" xfId="16673"/>
    <cellStyle name="SAPBEXHLevel0X 12 3 3 4" xfId="16674"/>
    <cellStyle name="SAPBEXHLevel0X 12 3 3 5" xfId="16675"/>
    <cellStyle name="SAPBEXHLevel0X 12 3 3 6" xfId="16676"/>
    <cellStyle name="SAPBEXHLevel0X 12 3 4" xfId="16677"/>
    <cellStyle name="SAPBEXHLevel0X 12 3 5" xfId="16678"/>
    <cellStyle name="SAPBEXHLevel0X 12 3 6" xfId="16679"/>
    <cellStyle name="SAPBEXHLevel0X 12 3 7" xfId="16680"/>
    <cellStyle name="SAPBEXHLevel0X 12 3 8" xfId="16681"/>
    <cellStyle name="SAPBEXHLevel0X 12 4" xfId="16682"/>
    <cellStyle name="SAPBEXHLevel0X 12 5" xfId="16683"/>
    <cellStyle name="SAPBEXHLevel0X 12 6" xfId="16684"/>
    <cellStyle name="SAPBEXHLevel0X 12 7" xfId="16685"/>
    <cellStyle name="SAPBEXHLevel0X 12 8" xfId="16686"/>
    <cellStyle name="SAPBEXHLevel0X 13" xfId="16687"/>
    <cellStyle name="SAPBEXHLevel0X 13 2" xfId="16688"/>
    <cellStyle name="SAPBEXHLevel0X 13 2 2" xfId="16689"/>
    <cellStyle name="SAPBEXHLevel0X 13 2 2 2" xfId="16690"/>
    <cellStyle name="SAPBEXHLevel0X 13 2 2 3" xfId="16691"/>
    <cellStyle name="SAPBEXHLevel0X 13 2 2 4" xfId="16692"/>
    <cellStyle name="SAPBEXHLevel0X 13 2 2 5" xfId="16693"/>
    <cellStyle name="SAPBEXHLevel0X 13 2 2 6" xfId="16694"/>
    <cellStyle name="SAPBEXHLevel0X 13 2 3" xfId="16695"/>
    <cellStyle name="SAPBEXHLevel0X 13 2 3 2" xfId="16696"/>
    <cellStyle name="SAPBEXHLevel0X 13 2 3 3" xfId="16697"/>
    <cellStyle name="SAPBEXHLevel0X 13 2 3 4" xfId="16698"/>
    <cellStyle name="SAPBEXHLevel0X 13 2 3 5" xfId="16699"/>
    <cellStyle name="SAPBEXHLevel0X 13 2 3 6" xfId="16700"/>
    <cellStyle name="SAPBEXHLevel0X 13 2 4" xfId="16701"/>
    <cellStyle name="SAPBEXHLevel0X 13 2 5" xfId="16702"/>
    <cellStyle name="SAPBEXHLevel0X 13 2 6" xfId="16703"/>
    <cellStyle name="SAPBEXHLevel0X 13 2 7" xfId="16704"/>
    <cellStyle name="SAPBEXHLevel0X 13 2 8" xfId="16705"/>
    <cellStyle name="SAPBEXHLevel0X 13 3" xfId="16706"/>
    <cellStyle name="SAPBEXHLevel0X 13 3 2" xfId="16707"/>
    <cellStyle name="SAPBEXHLevel0X 13 3 2 2" xfId="16708"/>
    <cellStyle name="SAPBEXHLevel0X 13 3 2 3" xfId="16709"/>
    <cellStyle name="SAPBEXHLevel0X 13 3 2 4" xfId="16710"/>
    <cellStyle name="SAPBEXHLevel0X 13 3 2 5" xfId="16711"/>
    <cellStyle name="SAPBEXHLevel0X 13 3 2 6" xfId="16712"/>
    <cellStyle name="SAPBEXHLevel0X 13 3 3" xfId="16713"/>
    <cellStyle name="SAPBEXHLevel0X 13 3 3 2" xfId="16714"/>
    <cellStyle name="SAPBEXHLevel0X 13 3 3 3" xfId="16715"/>
    <cellStyle name="SAPBEXHLevel0X 13 3 3 4" xfId="16716"/>
    <cellStyle name="SAPBEXHLevel0X 13 3 3 5" xfId="16717"/>
    <cellStyle name="SAPBEXHLevel0X 13 3 3 6" xfId="16718"/>
    <cellStyle name="SAPBEXHLevel0X 13 3 4" xfId="16719"/>
    <cellStyle name="SAPBEXHLevel0X 13 3 5" xfId="16720"/>
    <cellStyle name="SAPBEXHLevel0X 13 3 6" xfId="16721"/>
    <cellStyle name="SAPBEXHLevel0X 13 3 7" xfId="16722"/>
    <cellStyle name="SAPBEXHLevel0X 13 3 8" xfId="16723"/>
    <cellStyle name="SAPBEXHLevel0X 13 4" xfId="16724"/>
    <cellStyle name="SAPBEXHLevel0X 13 5" xfId="16725"/>
    <cellStyle name="SAPBEXHLevel0X 13 6" xfId="16726"/>
    <cellStyle name="SAPBEXHLevel0X 13 7" xfId="16727"/>
    <cellStyle name="SAPBEXHLevel0X 13 8" xfId="16728"/>
    <cellStyle name="SAPBEXHLevel0X 14" xfId="16729"/>
    <cellStyle name="SAPBEXHLevel0X 14 2" xfId="16730"/>
    <cellStyle name="SAPBEXHLevel0X 14 2 2" xfId="16731"/>
    <cellStyle name="SAPBEXHLevel0X 14 2 2 2" xfId="16732"/>
    <cellStyle name="SAPBEXHLevel0X 14 2 2 3" xfId="16733"/>
    <cellStyle name="SAPBEXHLevel0X 14 2 2 4" xfId="16734"/>
    <cellStyle name="SAPBEXHLevel0X 14 2 2 5" xfId="16735"/>
    <cellStyle name="SAPBEXHLevel0X 14 2 2 6" xfId="16736"/>
    <cellStyle name="SAPBEXHLevel0X 14 2 3" xfId="16737"/>
    <cellStyle name="SAPBEXHLevel0X 14 2 3 2" xfId="16738"/>
    <cellStyle name="SAPBEXHLevel0X 14 2 3 3" xfId="16739"/>
    <cellStyle name="SAPBEXHLevel0X 14 2 3 4" xfId="16740"/>
    <cellStyle name="SAPBEXHLevel0X 14 2 3 5" xfId="16741"/>
    <cellStyle name="SAPBEXHLevel0X 14 2 3 6" xfId="16742"/>
    <cellStyle name="SAPBEXHLevel0X 14 2 4" xfId="16743"/>
    <cellStyle name="SAPBEXHLevel0X 14 2 5" xfId="16744"/>
    <cellStyle name="SAPBEXHLevel0X 14 2 6" xfId="16745"/>
    <cellStyle name="SAPBEXHLevel0X 14 2 7" xfId="16746"/>
    <cellStyle name="SAPBEXHLevel0X 14 2 8" xfId="16747"/>
    <cellStyle name="SAPBEXHLevel0X 14 3" xfId="16748"/>
    <cellStyle name="SAPBEXHLevel0X 14 3 2" xfId="16749"/>
    <cellStyle name="SAPBEXHLevel0X 14 3 2 2" xfId="16750"/>
    <cellStyle name="SAPBEXHLevel0X 14 3 2 3" xfId="16751"/>
    <cellStyle name="SAPBEXHLevel0X 14 3 2 4" xfId="16752"/>
    <cellStyle name="SAPBEXHLevel0X 14 3 2 5" xfId="16753"/>
    <cellStyle name="SAPBEXHLevel0X 14 3 2 6" xfId="16754"/>
    <cellStyle name="SAPBEXHLevel0X 14 3 3" xfId="16755"/>
    <cellStyle name="SAPBEXHLevel0X 14 3 3 2" xfId="16756"/>
    <cellStyle name="SAPBEXHLevel0X 14 3 3 3" xfId="16757"/>
    <cellStyle name="SAPBEXHLevel0X 14 3 3 4" xfId="16758"/>
    <cellStyle name="SAPBEXHLevel0X 14 3 3 5" xfId="16759"/>
    <cellStyle name="SAPBEXHLevel0X 14 3 3 6" xfId="16760"/>
    <cellStyle name="SAPBEXHLevel0X 14 3 4" xfId="16761"/>
    <cellStyle name="SAPBEXHLevel0X 14 3 5" xfId="16762"/>
    <cellStyle name="SAPBEXHLevel0X 14 3 6" xfId="16763"/>
    <cellStyle name="SAPBEXHLevel0X 14 3 7" xfId="16764"/>
    <cellStyle name="SAPBEXHLevel0X 14 3 8" xfId="16765"/>
    <cellStyle name="SAPBEXHLevel0X 14 4" xfId="16766"/>
    <cellStyle name="SAPBEXHLevel0X 14 5" xfId="16767"/>
    <cellStyle name="SAPBEXHLevel0X 14 6" xfId="16768"/>
    <cellStyle name="SAPBEXHLevel0X 14 7" xfId="16769"/>
    <cellStyle name="SAPBEXHLevel0X 14 8" xfId="16770"/>
    <cellStyle name="SAPBEXHLevel0X 15" xfId="16771"/>
    <cellStyle name="SAPBEXHLevel0X 15 2" xfId="16772"/>
    <cellStyle name="SAPBEXHLevel0X 15 2 2" xfId="16773"/>
    <cellStyle name="SAPBEXHLevel0X 15 2 2 2" xfId="16774"/>
    <cellStyle name="SAPBEXHLevel0X 15 2 2 3" xfId="16775"/>
    <cellStyle name="SAPBEXHLevel0X 15 2 2 4" xfId="16776"/>
    <cellStyle name="SAPBEXHLevel0X 15 2 2 5" xfId="16777"/>
    <cellStyle name="SAPBEXHLevel0X 15 2 2 6" xfId="16778"/>
    <cellStyle name="SAPBEXHLevel0X 15 2 3" xfId="16779"/>
    <cellStyle name="SAPBEXHLevel0X 15 2 3 2" xfId="16780"/>
    <cellStyle name="SAPBEXHLevel0X 15 2 3 3" xfId="16781"/>
    <cellStyle name="SAPBEXHLevel0X 15 2 3 4" xfId="16782"/>
    <cellStyle name="SAPBEXHLevel0X 15 2 3 5" xfId="16783"/>
    <cellStyle name="SAPBEXHLevel0X 15 2 3 6" xfId="16784"/>
    <cellStyle name="SAPBEXHLevel0X 15 2 4" xfId="16785"/>
    <cellStyle name="SAPBEXHLevel0X 15 2 5" xfId="16786"/>
    <cellStyle name="SAPBEXHLevel0X 15 2 6" xfId="16787"/>
    <cellStyle name="SAPBEXHLevel0X 15 2 7" xfId="16788"/>
    <cellStyle name="SAPBEXHLevel0X 15 2 8" xfId="16789"/>
    <cellStyle name="SAPBEXHLevel0X 15 3" xfId="16790"/>
    <cellStyle name="SAPBEXHLevel0X 15 3 2" xfId="16791"/>
    <cellStyle name="SAPBEXHLevel0X 15 3 2 2" xfId="16792"/>
    <cellStyle name="SAPBEXHLevel0X 15 3 2 3" xfId="16793"/>
    <cellStyle name="SAPBEXHLevel0X 15 3 2 4" xfId="16794"/>
    <cellStyle name="SAPBEXHLevel0X 15 3 2 5" xfId="16795"/>
    <cellStyle name="SAPBEXHLevel0X 15 3 2 6" xfId="16796"/>
    <cellStyle name="SAPBEXHLevel0X 15 3 3" xfId="16797"/>
    <cellStyle name="SAPBEXHLevel0X 15 3 3 2" xfId="16798"/>
    <cellStyle name="SAPBEXHLevel0X 15 3 3 3" xfId="16799"/>
    <cellStyle name="SAPBEXHLevel0X 15 3 3 4" xfId="16800"/>
    <cellStyle name="SAPBEXHLevel0X 15 3 3 5" xfId="16801"/>
    <cellStyle name="SAPBEXHLevel0X 15 3 3 6" xfId="16802"/>
    <cellStyle name="SAPBEXHLevel0X 15 3 4" xfId="16803"/>
    <cellStyle name="SAPBEXHLevel0X 15 3 5" xfId="16804"/>
    <cellStyle name="SAPBEXHLevel0X 15 3 6" xfId="16805"/>
    <cellStyle name="SAPBEXHLevel0X 15 3 7" xfId="16806"/>
    <cellStyle name="SAPBEXHLevel0X 15 3 8" xfId="16807"/>
    <cellStyle name="SAPBEXHLevel0X 15 4" xfId="16808"/>
    <cellStyle name="SAPBEXHLevel0X 15 5" xfId="16809"/>
    <cellStyle name="SAPBEXHLevel0X 15 6" xfId="16810"/>
    <cellStyle name="SAPBEXHLevel0X 15 7" xfId="16811"/>
    <cellStyle name="SAPBEXHLevel0X 15 8" xfId="16812"/>
    <cellStyle name="SAPBEXHLevel0X 16" xfId="16813"/>
    <cellStyle name="SAPBEXHLevel0X 16 2" xfId="16814"/>
    <cellStyle name="SAPBEXHLevel0X 16 2 2" xfId="16815"/>
    <cellStyle name="SAPBEXHLevel0X 16 2 2 2" xfId="16816"/>
    <cellStyle name="SAPBEXHLevel0X 16 2 2 3" xfId="16817"/>
    <cellStyle name="SAPBEXHLevel0X 16 2 2 4" xfId="16818"/>
    <cellStyle name="SAPBEXHLevel0X 16 2 2 5" xfId="16819"/>
    <cellStyle name="SAPBEXHLevel0X 16 2 2 6" xfId="16820"/>
    <cellStyle name="SAPBEXHLevel0X 16 2 3" xfId="16821"/>
    <cellStyle name="SAPBEXHLevel0X 16 2 3 2" xfId="16822"/>
    <cellStyle name="SAPBEXHLevel0X 16 2 3 3" xfId="16823"/>
    <cellStyle name="SAPBEXHLevel0X 16 2 3 4" xfId="16824"/>
    <cellStyle name="SAPBEXHLevel0X 16 2 3 5" xfId="16825"/>
    <cellStyle name="SAPBEXHLevel0X 16 2 3 6" xfId="16826"/>
    <cellStyle name="SAPBEXHLevel0X 16 2 4" xfId="16827"/>
    <cellStyle name="SAPBEXHLevel0X 16 2 5" xfId="16828"/>
    <cellStyle name="SAPBEXHLevel0X 16 2 6" xfId="16829"/>
    <cellStyle name="SAPBEXHLevel0X 16 2 7" xfId="16830"/>
    <cellStyle name="SAPBEXHLevel0X 16 2 8" xfId="16831"/>
    <cellStyle name="SAPBEXHLevel0X 16 3" xfId="16832"/>
    <cellStyle name="SAPBEXHLevel0X 16 3 2" xfId="16833"/>
    <cellStyle name="SAPBEXHLevel0X 16 3 2 2" xfId="16834"/>
    <cellStyle name="SAPBEXHLevel0X 16 3 2 3" xfId="16835"/>
    <cellStyle name="SAPBEXHLevel0X 16 3 2 4" xfId="16836"/>
    <cellStyle name="SAPBEXHLevel0X 16 3 2 5" xfId="16837"/>
    <cellStyle name="SAPBEXHLevel0X 16 3 2 6" xfId="16838"/>
    <cellStyle name="SAPBEXHLevel0X 16 3 3" xfId="16839"/>
    <cellStyle name="SAPBEXHLevel0X 16 3 3 2" xfId="16840"/>
    <cellStyle name="SAPBEXHLevel0X 16 3 3 3" xfId="16841"/>
    <cellStyle name="SAPBEXHLevel0X 16 3 3 4" xfId="16842"/>
    <cellStyle name="SAPBEXHLevel0X 16 3 3 5" xfId="16843"/>
    <cellStyle name="SAPBEXHLevel0X 16 3 3 6" xfId="16844"/>
    <cellStyle name="SAPBEXHLevel0X 16 3 4" xfId="16845"/>
    <cellStyle name="SAPBEXHLevel0X 16 3 5" xfId="16846"/>
    <cellStyle name="SAPBEXHLevel0X 16 3 6" xfId="16847"/>
    <cellStyle name="SAPBEXHLevel0X 16 3 7" xfId="16848"/>
    <cellStyle name="SAPBEXHLevel0X 16 3 8" xfId="16849"/>
    <cellStyle name="SAPBEXHLevel0X 16 4" xfId="16850"/>
    <cellStyle name="SAPBEXHLevel0X 16 5" xfId="16851"/>
    <cellStyle name="SAPBEXHLevel0X 16 6" xfId="16852"/>
    <cellStyle name="SAPBEXHLevel0X 16 7" xfId="16853"/>
    <cellStyle name="SAPBEXHLevel0X 16 8" xfId="16854"/>
    <cellStyle name="SAPBEXHLevel0X 17" xfId="16855"/>
    <cellStyle name="SAPBEXHLevel0X 17 2" xfId="16856"/>
    <cellStyle name="SAPBEXHLevel0X 17 2 2" xfId="16857"/>
    <cellStyle name="SAPBEXHLevel0X 17 2 2 2" xfId="16858"/>
    <cellStyle name="SAPBEXHLevel0X 17 2 2 3" xfId="16859"/>
    <cellStyle name="SAPBEXHLevel0X 17 2 2 4" xfId="16860"/>
    <cellStyle name="SAPBEXHLevel0X 17 2 2 5" xfId="16861"/>
    <cellStyle name="SAPBEXHLevel0X 17 2 2 6" xfId="16862"/>
    <cellStyle name="SAPBEXHLevel0X 17 2 3" xfId="16863"/>
    <cellStyle name="SAPBEXHLevel0X 17 2 3 2" xfId="16864"/>
    <cellStyle name="SAPBEXHLevel0X 17 2 3 3" xfId="16865"/>
    <cellStyle name="SAPBEXHLevel0X 17 2 3 4" xfId="16866"/>
    <cellStyle name="SAPBEXHLevel0X 17 2 3 5" xfId="16867"/>
    <cellStyle name="SAPBEXHLevel0X 17 2 3 6" xfId="16868"/>
    <cellStyle name="SAPBEXHLevel0X 17 2 4" xfId="16869"/>
    <cellStyle name="SAPBEXHLevel0X 17 2 5" xfId="16870"/>
    <cellStyle name="SAPBEXHLevel0X 17 2 6" xfId="16871"/>
    <cellStyle name="SAPBEXHLevel0X 17 2 7" xfId="16872"/>
    <cellStyle name="SAPBEXHLevel0X 17 2 8" xfId="16873"/>
    <cellStyle name="SAPBEXHLevel0X 17 3" xfId="16874"/>
    <cellStyle name="SAPBEXHLevel0X 17 3 2" xfId="16875"/>
    <cellStyle name="SAPBEXHLevel0X 17 3 2 2" xfId="16876"/>
    <cellStyle name="SAPBEXHLevel0X 17 3 2 3" xfId="16877"/>
    <cellStyle name="SAPBEXHLevel0X 17 3 2 4" xfId="16878"/>
    <cellStyle name="SAPBEXHLevel0X 17 3 2 5" xfId="16879"/>
    <cellStyle name="SAPBEXHLevel0X 17 3 2 6" xfId="16880"/>
    <cellStyle name="SAPBEXHLevel0X 17 3 3" xfId="16881"/>
    <cellStyle name="SAPBEXHLevel0X 17 3 3 2" xfId="16882"/>
    <cellStyle name="SAPBEXHLevel0X 17 3 3 3" xfId="16883"/>
    <cellStyle name="SAPBEXHLevel0X 17 3 3 4" xfId="16884"/>
    <cellStyle name="SAPBEXHLevel0X 17 3 3 5" xfId="16885"/>
    <cellStyle name="SAPBEXHLevel0X 17 3 3 6" xfId="16886"/>
    <cellStyle name="SAPBEXHLevel0X 17 3 4" xfId="16887"/>
    <cellStyle name="SAPBEXHLevel0X 17 3 5" xfId="16888"/>
    <cellStyle name="SAPBEXHLevel0X 17 3 6" xfId="16889"/>
    <cellStyle name="SAPBEXHLevel0X 17 3 7" xfId="16890"/>
    <cellStyle name="SAPBEXHLevel0X 17 3 8" xfId="16891"/>
    <cellStyle name="SAPBEXHLevel0X 17 4" xfId="16892"/>
    <cellStyle name="SAPBEXHLevel0X 17 5" xfId="16893"/>
    <cellStyle name="SAPBEXHLevel0X 17 6" xfId="16894"/>
    <cellStyle name="SAPBEXHLevel0X 17 7" xfId="16895"/>
    <cellStyle name="SAPBEXHLevel0X 17 8" xfId="16896"/>
    <cellStyle name="SAPBEXHLevel0X 18" xfId="16897"/>
    <cellStyle name="SAPBEXHLevel0X 18 2" xfId="16898"/>
    <cellStyle name="SAPBEXHLevel0X 18 2 2" xfId="16899"/>
    <cellStyle name="SAPBEXHLevel0X 18 2 2 2" xfId="16900"/>
    <cellStyle name="SAPBEXHLevel0X 18 2 2 3" xfId="16901"/>
    <cellStyle name="SAPBEXHLevel0X 18 2 2 4" xfId="16902"/>
    <cellStyle name="SAPBEXHLevel0X 18 2 2 5" xfId="16903"/>
    <cellStyle name="SAPBEXHLevel0X 18 2 2 6" xfId="16904"/>
    <cellStyle name="SAPBEXHLevel0X 18 2 3" xfId="16905"/>
    <cellStyle name="SAPBEXHLevel0X 18 2 3 2" xfId="16906"/>
    <cellStyle name="SAPBEXHLevel0X 18 2 3 3" xfId="16907"/>
    <cellStyle name="SAPBEXHLevel0X 18 2 3 4" xfId="16908"/>
    <cellStyle name="SAPBEXHLevel0X 18 2 3 5" xfId="16909"/>
    <cellStyle name="SAPBEXHLevel0X 18 2 3 6" xfId="16910"/>
    <cellStyle name="SAPBEXHLevel0X 18 2 4" xfId="16911"/>
    <cellStyle name="SAPBEXHLevel0X 18 2 5" xfId="16912"/>
    <cellStyle name="SAPBEXHLevel0X 18 2 6" xfId="16913"/>
    <cellStyle name="SAPBEXHLevel0X 18 2 7" xfId="16914"/>
    <cellStyle name="SAPBEXHLevel0X 18 2 8" xfId="16915"/>
    <cellStyle name="SAPBEXHLevel0X 18 3" xfId="16916"/>
    <cellStyle name="SAPBEXHLevel0X 18 3 2" xfId="16917"/>
    <cellStyle name="SAPBEXHLevel0X 18 3 2 2" xfId="16918"/>
    <cellStyle name="SAPBEXHLevel0X 18 3 2 3" xfId="16919"/>
    <cellStyle name="SAPBEXHLevel0X 18 3 2 4" xfId="16920"/>
    <cellStyle name="SAPBEXHLevel0X 18 3 2 5" xfId="16921"/>
    <cellStyle name="SAPBEXHLevel0X 18 3 2 6" xfId="16922"/>
    <cellStyle name="SAPBEXHLevel0X 18 3 3" xfId="16923"/>
    <cellStyle name="SAPBEXHLevel0X 18 3 3 2" xfId="16924"/>
    <cellStyle name="SAPBEXHLevel0X 18 3 3 3" xfId="16925"/>
    <cellStyle name="SAPBEXHLevel0X 18 3 3 4" xfId="16926"/>
    <cellStyle name="SAPBEXHLevel0X 18 3 3 5" xfId="16927"/>
    <cellStyle name="SAPBEXHLevel0X 18 3 3 6" xfId="16928"/>
    <cellStyle name="SAPBEXHLevel0X 18 3 4" xfId="16929"/>
    <cellStyle name="SAPBEXHLevel0X 18 3 5" xfId="16930"/>
    <cellStyle name="SAPBEXHLevel0X 18 3 6" xfId="16931"/>
    <cellStyle name="SAPBEXHLevel0X 18 3 7" xfId="16932"/>
    <cellStyle name="SAPBEXHLevel0X 18 3 8" xfId="16933"/>
    <cellStyle name="SAPBEXHLevel0X 18 4" xfId="16934"/>
    <cellStyle name="SAPBEXHLevel0X 18 5" xfId="16935"/>
    <cellStyle name="SAPBEXHLevel0X 18 6" xfId="16936"/>
    <cellStyle name="SAPBEXHLevel0X 18 7" xfId="16937"/>
    <cellStyle name="SAPBEXHLevel0X 18 8" xfId="16938"/>
    <cellStyle name="SAPBEXHLevel0X 19" xfId="16939"/>
    <cellStyle name="SAPBEXHLevel0X 19 2" xfId="16940"/>
    <cellStyle name="SAPBEXHLevel0X 19 2 2" xfId="16941"/>
    <cellStyle name="SAPBEXHLevel0X 19 2 2 2" xfId="16942"/>
    <cellStyle name="SAPBEXHLevel0X 19 2 2 3" xfId="16943"/>
    <cellStyle name="SAPBEXHLevel0X 19 2 2 4" xfId="16944"/>
    <cellStyle name="SAPBEXHLevel0X 19 2 2 5" xfId="16945"/>
    <cellStyle name="SAPBEXHLevel0X 19 2 2 6" xfId="16946"/>
    <cellStyle name="SAPBEXHLevel0X 19 2 3" xfId="16947"/>
    <cellStyle name="SAPBEXHLevel0X 19 2 3 2" xfId="16948"/>
    <cellStyle name="SAPBEXHLevel0X 19 2 3 3" xfId="16949"/>
    <cellStyle name="SAPBEXHLevel0X 19 2 3 4" xfId="16950"/>
    <cellStyle name="SAPBEXHLevel0X 19 2 3 5" xfId="16951"/>
    <cellStyle name="SAPBEXHLevel0X 19 2 3 6" xfId="16952"/>
    <cellStyle name="SAPBEXHLevel0X 19 2 4" xfId="16953"/>
    <cellStyle name="SAPBEXHLevel0X 19 2 5" xfId="16954"/>
    <cellStyle name="SAPBEXHLevel0X 19 2 6" xfId="16955"/>
    <cellStyle name="SAPBEXHLevel0X 19 2 7" xfId="16956"/>
    <cellStyle name="SAPBEXHLevel0X 19 2 8" xfId="16957"/>
    <cellStyle name="SAPBEXHLevel0X 19 3" xfId="16958"/>
    <cellStyle name="SAPBEXHLevel0X 19 3 2" xfId="16959"/>
    <cellStyle name="SAPBEXHLevel0X 19 3 2 2" xfId="16960"/>
    <cellStyle name="SAPBEXHLevel0X 19 3 2 3" xfId="16961"/>
    <cellStyle name="SAPBEXHLevel0X 19 3 2 4" xfId="16962"/>
    <cellStyle name="SAPBEXHLevel0X 19 3 2 5" xfId="16963"/>
    <cellStyle name="SAPBEXHLevel0X 19 3 2 6" xfId="16964"/>
    <cellStyle name="SAPBEXHLevel0X 19 3 3" xfId="16965"/>
    <cellStyle name="SAPBEXHLevel0X 19 3 3 2" xfId="16966"/>
    <cellStyle name="SAPBEXHLevel0X 19 3 3 3" xfId="16967"/>
    <cellStyle name="SAPBEXHLevel0X 19 3 3 4" xfId="16968"/>
    <cellStyle name="SAPBEXHLevel0X 19 3 3 5" xfId="16969"/>
    <cellStyle name="SAPBEXHLevel0X 19 3 3 6" xfId="16970"/>
    <cellStyle name="SAPBEXHLevel0X 19 3 4" xfId="16971"/>
    <cellStyle name="SAPBEXHLevel0X 19 3 5" xfId="16972"/>
    <cellStyle name="SAPBEXHLevel0X 19 3 6" xfId="16973"/>
    <cellStyle name="SAPBEXHLevel0X 19 3 7" xfId="16974"/>
    <cellStyle name="SAPBEXHLevel0X 19 3 8" xfId="16975"/>
    <cellStyle name="SAPBEXHLevel0X 19 4" xfId="16976"/>
    <cellStyle name="SAPBEXHLevel0X 19 5" xfId="16977"/>
    <cellStyle name="SAPBEXHLevel0X 19 6" xfId="16978"/>
    <cellStyle name="SAPBEXHLevel0X 19 7" xfId="16979"/>
    <cellStyle name="SAPBEXHLevel0X 19 8" xfId="16980"/>
    <cellStyle name="SAPBEXHLevel0X 2" xfId="16981"/>
    <cellStyle name="SAPBEXHLevel0X 2 2" xfId="16982"/>
    <cellStyle name="SAPBEXHLevel0X 2 2 2" xfId="16983"/>
    <cellStyle name="SAPBEXHLevel0X 2 2 2 2" xfId="16984"/>
    <cellStyle name="SAPBEXHLevel0X 2 2 2 3" xfId="16985"/>
    <cellStyle name="SAPBEXHLevel0X 2 2 2 4" xfId="16986"/>
    <cellStyle name="SAPBEXHLevel0X 2 2 2 5" xfId="16987"/>
    <cellStyle name="SAPBEXHLevel0X 2 2 2 6" xfId="16988"/>
    <cellStyle name="SAPBEXHLevel0X 2 2 3" xfId="16989"/>
    <cellStyle name="SAPBEXHLevel0X 2 2 3 2" xfId="16990"/>
    <cellStyle name="SAPBEXHLevel0X 2 2 3 3" xfId="16991"/>
    <cellStyle name="SAPBEXHLevel0X 2 2 3 4" xfId="16992"/>
    <cellStyle name="SAPBEXHLevel0X 2 2 3 5" xfId="16993"/>
    <cellStyle name="SAPBEXHLevel0X 2 2 3 6" xfId="16994"/>
    <cellStyle name="SAPBEXHLevel0X 2 2 4" xfId="16995"/>
    <cellStyle name="SAPBEXHLevel0X 2 2 5" xfId="16996"/>
    <cellStyle name="SAPBEXHLevel0X 2 2 6" xfId="16997"/>
    <cellStyle name="SAPBEXHLevel0X 2 2 7" xfId="16998"/>
    <cellStyle name="SAPBEXHLevel0X 2 2 8" xfId="16999"/>
    <cellStyle name="SAPBEXHLevel0X 2 3" xfId="17000"/>
    <cellStyle name="SAPBEXHLevel0X 2 3 2" xfId="17001"/>
    <cellStyle name="SAPBEXHLevel0X 2 3 2 2" xfId="17002"/>
    <cellStyle name="SAPBEXHLevel0X 2 3 2 3" xfId="17003"/>
    <cellStyle name="SAPBEXHLevel0X 2 3 2 4" xfId="17004"/>
    <cellStyle name="SAPBEXHLevel0X 2 3 2 5" xfId="17005"/>
    <cellStyle name="SAPBEXHLevel0X 2 3 2 6" xfId="17006"/>
    <cellStyle name="SAPBEXHLevel0X 2 3 3" xfId="17007"/>
    <cellStyle name="SAPBEXHLevel0X 2 3 3 2" xfId="17008"/>
    <cellStyle name="SAPBEXHLevel0X 2 3 3 3" xfId="17009"/>
    <cellStyle name="SAPBEXHLevel0X 2 3 3 4" xfId="17010"/>
    <cellStyle name="SAPBEXHLevel0X 2 3 3 5" xfId="17011"/>
    <cellStyle name="SAPBEXHLevel0X 2 3 3 6" xfId="17012"/>
    <cellStyle name="SAPBEXHLevel0X 2 3 4" xfId="17013"/>
    <cellStyle name="SAPBEXHLevel0X 2 3 5" xfId="17014"/>
    <cellStyle name="SAPBEXHLevel0X 2 3 6" xfId="17015"/>
    <cellStyle name="SAPBEXHLevel0X 2 3 7" xfId="17016"/>
    <cellStyle name="SAPBEXHLevel0X 2 3 8" xfId="17017"/>
    <cellStyle name="SAPBEXHLevel0X 2 4" xfId="17018"/>
    <cellStyle name="SAPBEXHLevel0X 2 5" xfId="17019"/>
    <cellStyle name="SAPBEXHLevel0X 2 6" xfId="17020"/>
    <cellStyle name="SAPBEXHLevel0X 2 7" xfId="17021"/>
    <cellStyle name="SAPBEXHLevel0X 2 8" xfId="17022"/>
    <cellStyle name="SAPBEXHLevel0X 20" xfId="17023"/>
    <cellStyle name="SAPBEXHLevel0X 20 2" xfId="17024"/>
    <cellStyle name="SAPBEXHLevel0X 20 2 2" xfId="17025"/>
    <cellStyle name="SAPBEXHLevel0X 20 2 3" xfId="17026"/>
    <cellStyle name="SAPBEXHLevel0X 20 2 4" xfId="17027"/>
    <cellStyle name="SAPBEXHLevel0X 20 2 5" xfId="17028"/>
    <cellStyle name="SAPBEXHLevel0X 20 2 6" xfId="17029"/>
    <cellStyle name="SAPBEXHLevel0X 20 3" xfId="17030"/>
    <cellStyle name="SAPBEXHLevel0X 20 3 2" xfId="17031"/>
    <cellStyle name="SAPBEXHLevel0X 20 3 3" xfId="17032"/>
    <cellStyle name="SAPBEXHLevel0X 20 3 4" xfId="17033"/>
    <cellStyle name="SAPBEXHLevel0X 20 3 5" xfId="17034"/>
    <cellStyle name="SAPBEXHLevel0X 20 3 6" xfId="17035"/>
    <cellStyle name="SAPBEXHLevel0X 20 4" xfId="17036"/>
    <cellStyle name="SAPBEXHLevel0X 20 5" xfId="17037"/>
    <cellStyle name="SAPBEXHLevel0X 20 6" xfId="17038"/>
    <cellStyle name="SAPBEXHLevel0X 20 7" xfId="17039"/>
    <cellStyle name="SAPBEXHLevel0X 20 8" xfId="17040"/>
    <cellStyle name="SAPBEXHLevel0X 21" xfId="17041"/>
    <cellStyle name="SAPBEXHLevel0X 21 2" xfId="17042"/>
    <cellStyle name="SAPBEXHLevel0X 21 2 2" xfId="17043"/>
    <cellStyle name="SAPBEXHLevel0X 21 2 3" xfId="17044"/>
    <cellStyle name="SAPBEXHLevel0X 21 2 4" xfId="17045"/>
    <cellStyle name="SAPBEXHLevel0X 21 2 5" xfId="17046"/>
    <cellStyle name="SAPBEXHLevel0X 21 2 6" xfId="17047"/>
    <cellStyle name="SAPBEXHLevel0X 21 3" xfId="17048"/>
    <cellStyle name="SAPBEXHLevel0X 21 3 2" xfId="17049"/>
    <cellStyle name="SAPBEXHLevel0X 21 3 3" xfId="17050"/>
    <cellStyle name="SAPBEXHLevel0X 21 3 4" xfId="17051"/>
    <cellStyle name="SAPBEXHLevel0X 21 3 5" xfId="17052"/>
    <cellStyle name="SAPBEXHLevel0X 21 3 6" xfId="17053"/>
    <cellStyle name="SAPBEXHLevel0X 21 4" xfId="17054"/>
    <cellStyle name="SAPBEXHLevel0X 21 5" xfId="17055"/>
    <cellStyle name="SAPBEXHLevel0X 21 6" xfId="17056"/>
    <cellStyle name="SAPBEXHLevel0X 21 7" xfId="17057"/>
    <cellStyle name="SAPBEXHLevel0X 21 8" xfId="17058"/>
    <cellStyle name="SAPBEXHLevel0X 22" xfId="17059"/>
    <cellStyle name="SAPBEXHLevel0X 23" xfId="17060"/>
    <cellStyle name="SAPBEXHLevel0X 24" xfId="17061"/>
    <cellStyle name="SAPBEXHLevel0X 25" xfId="17062"/>
    <cellStyle name="SAPBEXHLevel0X 26" xfId="17063"/>
    <cellStyle name="SAPBEXHLevel0X 27" xfId="32947"/>
    <cellStyle name="SAPBEXHLevel0X 3" xfId="17064"/>
    <cellStyle name="SAPBEXHLevel0X 3 2" xfId="17065"/>
    <cellStyle name="SAPBEXHLevel0X 3 2 2" xfId="17066"/>
    <cellStyle name="SAPBEXHLevel0X 3 2 2 2" xfId="17067"/>
    <cellStyle name="SAPBEXHLevel0X 3 2 2 3" xfId="17068"/>
    <cellStyle name="SAPBEXHLevel0X 3 2 2 4" xfId="17069"/>
    <cellStyle name="SAPBEXHLevel0X 3 2 2 5" xfId="17070"/>
    <cellStyle name="SAPBEXHLevel0X 3 2 2 6" xfId="17071"/>
    <cellStyle name="SAPBEXHLevel0X 3 2 3" xfId="17072"/>
    <cellStyle name="SAPBEXHLevel0X 3 2 3 2" xfId="17073"/>
    <cellStyle name="SAPBEXHLevel0X 3 2 3 3" xfId="17074"/>
    <cellStyle name="SAPBEXHLevel0X 3 2 3 4" xfId="17075"/>
    <cellStyle name="SAPBEXHLevel0X 3 2 3 5" xfId="17076"/>
    <cellStyle name="SAPBEXHLevel0X 3 2 3 6" xfId="17077"/>
    <cellStyle name="SAPBEXHLevel0X 3 2 4" xfId="17078"/>
    <cellStyle name="SAPBEXHLevel0X 3 2 5" xfId="17079"/>
    <cellStyle name="SAPBEXHLevel0X 3 2 6" xfId="17080"/>
    <cellStyle name="SAPBEXHLevel0X 3 2 7" xfId="17081"/>
    <cellStyle name="SAPBEXHLevel0X 3 2 8" xfId="17082"/>
    <cellStyle name="SAPBEXHLevel0X 3 3" xfId="17083"/>
    <cellStyle name="SAPBEXHLevel0X 3 3 2" xfId="17084"/>
    <cellStyle name="SAPBEXHLevel0X 3 3 2 2" xfId="17085"/>
    <cellStyle name="SAPBEXHLevel0X 3 3 2 3" xfId="17086"/>
    <cellStyle name="SAPBEXHLevel0X 3 3 2 4" xfId="17087"/>
    <cellStyle name="SAPBEXHLevel0X 3 3 2 5" xfId="17088"/>
    <cellStyle name="SAPBEXHLevel0X 3 3 2 6" xfId="17089"/>
    <cellStyle name="SAPBEXHLevel0X 3 3 3" xfId="17090"/>
    <cellStyle name="SAPBEXHLevel0X 3 3 3 2" xfId="17091"/>
    <cellStyle name="SAPBEXHLevel0X 3 3 3 3" xfId="17092"/>
    <cellStyle name="SAPBEXHLevel0X 3 3 3 4" xfId="17093"/>
    <cellStyle name="SAPBEXHLevel0X 3 3 3 5" xfId="17094"/>
    <cellStyle name="SAPBEXHLevel0X 3 3 3 6" xfId="17095"/>
    <cellStyle name="SAPBEXHLevel0X 3 3 4" xfId="17096"/>
    <cellStyle name="SAPBEXHLevel0X 3 3 5" xfId="17097"/>
    <cellStyle name="SAPBEXHLevel0X 3 3 6" xfId="17098"/>
    <cellStyle name="SAPBEXHLevel0X 3 3 7" xfId="17099"/>
    <cellStyle name="SAPBEXHLevel0X 3 3 8" xfId="17100"/>
    <cellStyle name="SAPBEXHLevel0X 3 4" xfId="17101"/>
    <cellStyle name="SAPBEXHLevel0X 3 5" xfId="17102"/>
    <cellStyle name="SAPBEXHLevel0X 3 6" xfId="17103"/>
    <cellStyle name="SAPBEXHLevel0X 3 7" xfId="17104"/>
    <cellStyle name="SAPBEXHLevel0X 3 8" xfId="17105"/>
    <cellStyle name="SAPBEXHLevel0X 4" xfId="17106"/>
    <cellStyle name="SAPBEXHLevel0X 4 2" xfId="17107"/>
    <cellStyle name="SAPBEXHLevel0X 4 2 2" xfId="17108"/>
    <cellStyle name="SAPBEXHLevel0X 4 2 2 2" xfId="17109"/>
    <cellStyle name="SAPBEXHLevel0X 4 2 2 3" xfId="17110"/>
    <cellStyle name="SAPBEXHLevel0X 4 2 2 4" xfId="17111"/>
    <cellStyle name="SAPBEXHLevel0X 4 2 2 5" xfId="17112"/>
    <cellStyle name="SAPBEXHLevel0X 4 2 2 6" xfId="17113"/>
    <cellStyle name="SAPBEXHLevel0X 4 2 3" xfId="17114"/>
    <cellStyle name="SAPBEXHLevel0X 4 2 3 2" xfId="17115"/>
    <cellStyle name="SAPBEXHLevel0X 4 2 3 3" xfId="17116"/>
    <cellStyle name="SAPBEXHLevel0X 4 2 3 4" xfId="17117"/>
    <cellStyle name="SAPBEXHLevel0X 4 2 3 5" xfId="17118"/>
    <cellStyle name="SAPBEXHLevel0X 4 2 3 6" xfId="17119"/>
    <cellStyle name="SAPBEXHLevel0X 4 2 4" xfId="17120"/>
    <cellStyle name="SAPBEXHLevel0X 4 2 5" xfId="17121"/>
    <cellStyle name="SAPBEXHLevel0X 4 2 6" xfId="17122"/>
    <cellStyle name="SAPBEXHLevel0X 4 2 7" xfId="17123"/>
    <cellStyle name="SAPBEXHLevel0X 4 2 8" xfId="17124"/>
    <cellStyle name="SAPBEXHLevel0X 4 3" xfId="17125"/>
    <cellStyle name="SAPBEXHLevel0X 4 3 2" xfId="17126"/>
    <cellStyle name="SAPBEXHLevel0X 4 3 2 2" xfId="17127"/>
    <cellStyle name="SAPBEXHLevel0X 4 3 2 3" xfId="17128"/>
    <cellStyle name="SAPBEXHLevel0X 4 3 2 4" xfId="17129"/>
    <cellStyle name="SAPBEXHLevel0X 4 3 2 5" xfId="17130"/>
    <cellStyle name="SAPBEXHLevel0X 4 3 2 6" xfId="17131"/>
    <cellStyle name="SAPBEXHLevel0X 4 3 3" xfId="17132"/>
    <cellStyle name="SAPBEXHLevel0X 4 3 3 2" xfId="17133"/>
    <cellStyle name="SAPBEXHLevel0X 4 3 3 3" xfId="17134"/>
    <cellStyle name="SAPBEXHLevel0X 4 3 3 4" xfId="17135"/>
    <cellStyle name="SAPBEXHLevel0X 4 3 3 5" xfId="17136"/>
    <cellStyle name="SAPBEXHLevel0X 4 3 3 6" xfId="17137"/>
    <cellStyle name="SAPBEXHLevel0X 4 3 4" xfId="17138"/>
    <cellStyle name="SAPBEXHLevel0X 4 3 5" xfId="17139"/>
    <cellStyle name="SAPBEXHLevel0X 4 3 6" xfId="17140"/>
    <cellStyle name="SAPBEXHLevel0X 4 3 7" xfId="17141"/>
    <cellStyle name="SAPBEXHLevel0X 4 3 8" xfId="17142"/>
    <cellStyle name="SAPBEXHLevel0X 4 4" xfId="17143"/>
    <cellStyle name="SAPBEXHLevel0X 4 5" xfId="17144"/>
    <cellStyle name="SAPBEXHLevel0X 4 6" xfId="17145"/>
    <cellStyle name="SAPBEXHLevel0X 4 7" xfId="17146"/>
    <cellStyle name="SAPBEXHLevel0X 4 8" xfId="17147"/>
    <cellStyle name="SAPBEXHLevel0X 5" xfId="17148"/>
    <cellStyle name="SAPBEXHLevel0X 5 2" xfId="17149"/>
    <cellStyle name="SAPBEXHLevel0X 5 2 2" xfId="17150"/>
    <cellStyle name="SAPBEXHLevel0X 5 2 2 2" xfId="17151"/>
    <cellStyle name="SAPBEXHLevel0X 5 2 2 3" xfId="17152"/>
    <cellStyle name="SAPBEXHLevel0X 5 2 2 4" xfId="17153"/>
    <cellStyle name="SAPBEXHLevel0X 5 2 2 5" xfId="17154"/>
    <cellStyle name="SAPBEXHLevel0X 5 2 2 6" xfId="17155"/>
    <cellStyle name="SAPBEXHLevel0X 5 2 3" xfId="17156"/>
    <cellStyle name="SAPBEXHLevel0X 5 2 3 2" xfId="17157"/>
    <cellStyle name="SAPBEXHLevel0X 5 2 3 3" xfId="17158"/>
    <cellStyle name="SAPBEXHLevel0X 5 2 3 4" xfId="17159"/>
    <cellStyle name="SAPBEXHLevel0X 5 2 3 5" xfId="17160"/>
    <cellStyle name="SAPBEXHLevel0X 5 2 3 6" xfId="17161"/>
    <cellStyle name="SAPBEXHLevel0X 5 2 4" xfId="17162"/>
    <cellStyle name="SAPBEXHLevel0X 5 2 5" xfId="17163"/>
    <cellStyle name="SAPBEXHLevel0X 5 2 6" xfId="17164"/>
    <cellStyle name="SAPBEXHLevel0X 5 2 7" xfId="17165"/>
    <cellStyle name="SAPBEXHLevel0X 5 2 8" xfId="17166"/>
    <cellStyle name="SAPBEXHLevel0X 5 3" xfId="17167"/>
    <cellStyle name="SAPBEXHLevel0X 5 3 2" xfId="17168"/>
    <cellStyle name="SAPBEXHLevel0X 5 3 2 2" xfId="17169"/>
    <cellStyle name="SAPBEXHLevel0X 5 3 2 3" xfId="17170"/>
    <cellStyle name="SAPBEXHLevel0X 5 3 2 4" xfId="17171"/>
    <cellStyle name="SAPBEXHLevel0X 5 3 2 5" xfId="17172"/>
    <cellStyle name="SAPBEXHLevel0X 5 3 2 6" xfId="17173"/>
    <cellStyle name="SAPBEXHLevel0X 5 3 3" xfId="17174"/>
    <cellStyle name="SAPBEXHLevel0X 5 3 3 2" xfId="17175"/>
    <cellStyle name="SAPBEXHLevel0X 5 3 3 3" xfId="17176"/>
    <cellStyle name="SAPBEXHLevel0X 5 3 3 4" xfId="17177"/>
    <cellStyle name="SAPBEXHLevel0X 5 3 3 5" xfId="17178"/>
    <cellStyle name="SAPBEXHLevel0X 5 3 3 6" xfId="17179"/>
    <cellStyle name="SAPBEXHLevel0X 5 3 4" xfId="17180"/>
    <cellStyle name="SAPBEXHLevel0X 5 3 5" xfId="17181"/>
    <cellStyle name="SAPBEXHLevel0X 5 3 6" xfId="17182"/>
    <cellStyle name="SAPBEXHLevel0X 5 3 7" xfId="17183"/>
    <cellStyle name="SAPBEXHLevel0X 5 3 8" xfId="17184"/>
    <cellStyle name="SAPBEXHLevel0X 5 4" xfId="17185"/>
    <cellStyle name="SAPBEXHLevel0X 5 5" xfId="17186"/>
    <cellStyle name="SAPBEXHLevel0X 5 6" xfId="17187"/>
    <cellStyle name="SAPBEXHLevel0X 5 7" xfId="17188"/>
    <cellStyle name="SAPBEXHLevel0X 5 8" xfId="17189"/>
    <cellStyle name="SAPBEXHLevel0X 6" xfId="17190"/>
    <cellStyle name="SAPBEXHLevel0X 6 2" xfId="17191"/>
    <cellStyle name="SAPBEXHLevel0X 6 2 2" xfId="17192"/>
    <cellStyle name="SAPBEXHLevel0X 6 2 2 2" xfId="17193"/>
    <cellStyle name="SAPBEXHLevel0X 6 2 2 3" xfId="17194"/>
    <cellStyle name="SAPBEXHLevel0X 6 2 2 4" xfId="17195"/>
    <cellStyle name="SAPBEXHLevel0X 6 2 2 5" xfId="17196"/>
    <cellStyle name="SAPBEXHLevel0X 6 2 2 6" xfId="17197"/>
    <cellStyle name="SAPBEXHLevel0X 6 2 3" xfId="17198"/>
    <cellStyle name="SAPBEXHLevel0X 6 2 3 2" xfId="17199"/>
    <cellStyle name="SAPBEXHLevel0X 6 2 3 3" xfId="17200"/>
    <cellStyle name="SAPBEXHLevel0X 6 2 3 4" xfId="17201"/>
    <cellStyle name="SAPBEXHLevel0X 6 2 3 5" xfId="17202"/>
    <cellStyle name="SAPBEXHLevel0X 6 2 3 6" xfId="17203"/>
    <cellStyle name="SAPBEXHLevel0X 6 2 4" xfId="17204"/>
    <cellStyle name="SAPBEXHLevel0X 6 2 5" xfId="17205"/>
    <cellStyle name="SAPBEXHLevel0X 6 2 6" xfId="17206"/>
    <cellStyle name="SAPBEXHLevel0X 6 2 7" xfId="17207"/>
    <cellStyle name="SAPBEXHLevel0X 6 2 8" xfId="17208"/>
    <cellStyle name="SAPBEXHLevel0X 6 3" xfId="17209"/>
    <cellStyle name="SAPBEXHLevel0X 6 3 2" xfId="17210"/>
    <cellStyle name="SAPBEXHLevel0X 6 3 2 2" xfId="17211"/>
    <cellStyle name="SAPBEXHLevel0X 6 3 2 3" xfId="17212"/>
    <cellStyle name="SAPBEXHLevel0X 6 3 2 4" xfId="17213"/>
    <cellStyle name="SAPBEXHLevel0X 6 3 2 5" xfId="17214"/>
    <cellStyle name="SAPBEXHLevel0X 6 3 2 6" xfId="17215"/>
    <cellStyle name="SAPBEXHLevel0X 6 3 3" xfId="17216"/>
    <cellStyle name="SAPBEXHLevel0X 6 3 3 2" xfId="17217"/>
    <cellStyle name="SAPBEXHLevel0X 6 3 3 3" xfId="17218"/>
    <cellStyle name="SAPBEXHLevel0X 6 3 3 4" xfId="17219"/>
    <cellStyle name="SAPBEXHLevel0X 6 3 3 5" xfId="17220"/>
    <cellStyle name="SAPBEXHLevel0X 6 3 3 6" xfId="17221"/>
    <cellStyle name="SAPBEXHLevel0X 6 3 4" xfId="17222"/>
    <cellStyle name="SAPBEXHLevel0X 6 3 5" xfId="17223"/>
    <cellStyle name="SAPBEXHLevel0X 6 3 6" xfId="17224"/>
    <cellStyle name="SAPBEXHLevel0X 6 3 7" xfId="17225"/>
    <cellStyle name="SAPBEXHLevel0X 6 3 8" xfId="17226"/>
    <cellStyle name="SAPBEXHLevel0X 6 4" xfId="17227"/>
    <cellStyle name="SAPBEXHLevel0X 6 5" xfId="17228"/>
    <cellStyle name="SAPBEXHLevel0X 6 6" xfId="17229"/>
    <cellStyle name="SAPBEXHLevel0X 6 7" xfId="17230"/>
    <cellStyle name="SAPBEXHLevel0X 6 8" xfId="17231"/>
    <cellStyle name="SAPBEXHLevel0X 7" xfId="17232"/>
    <cellStyle name="SAPBEXHLevel0X 7 2" xfId="17233"/>
    <cellStyle name="SAPBEXHLevel0X 7 2 2" xfId="17234"/>
    <cellStyle name="SAPBEXHLevel0X 7 2 2 2" xfId="17235"/>
    <cellStyle name="SAPBEXHLevel0X 7 2 2 3" xfId="17236"/>
    <cellStyle name="SAPBEXHLevel0X 7 2 2 4" xfId="17237"/>
    <cellStyle name="SAPBEXHLevel0X 7 2 2 5" xfId="17238"/>
    <cellStyle name="SAPBEXHLevel0X 7 2 2 6" xfId="17239"/>
    <cellStyle name="SAPBEXHLevel0X 7 2 3" xfId="17240"/>
    <cellStyle name="SAPBEXHLevel0X 7 2 3 2" xfId="17241"/>
    <cellStyle name="SAPBEXHLevel0X 7 2 3 3" xfId="17242"/>
    <cellStyle name="SAPBEXHLevel0X 7 2 3 4" xfId="17243"/>
    <cellStyle name="SAPBEXHLevel0X 7 2 3 5" xfId="17244"/>
    <cellStyle name="SAPBEXHLevel0X 7 2 3 6" xfId="17245"/>
    <cellStyle name="SAPBEXHLevel0X 7 2 4" xfId="17246"/>
    <cellStyle name="SAPBEXHLevel0X 7 2 5" xfId="17247"/>
    <cellStyle name="SAPBEXHLevel0X 7 2 6" xfId="17248"/>
    <cellStyle name="SAPBEXHLevel0X 7 2 7" xfId="17249"/>
    <cellStyle name="SAPBEXHLevel0X 7 2 8" xfId="17250"/>
    <cellStyle name="SAPBEXHLevel0X 7 3" xfId="17251"/>
    <cellStyle name="SAPBEXHLevel0X 7 3 2" xfId="17252"/>
    <cellStyle name="SAPBEXHLevel0X 7 3 2 2" xfId="17253"/>
    <cellStyle name="SAPBEXHLevel0X 7 3 2 3" xfId="17254"/>
    <cellStyle name="SAPBEXHLevel0X 7 3 2 4" xfId="17255"/>
    <cellStyle name="SAPBEXHLevel0X 7 3 2 5" xfId="17256"/>
    <cellStyle name="SAPBEXHLevel0X 7 3 2 6" xfId="17257"/>
    <cellStyle name="SAPBEXHLevel0X 7 3 3" xfId="17258"/>
    <cellStyle name="SAPBEXHLevel0X 7 3 3 2" xfId="17259"/>
    <cellStyle name="SAPBEXHLevel0X 7 3 3 3" xfId="17260"/>
    <cellStyle name="SAPBEXHLevel0X 7 3 3 4" xfId="17261"/>
    <cellStyle name="SAPBEXHLevel0X 7 3 3 5" xfId="17262"/>
    <cellStyle name="SAPBEXHLevel0X 7 3 3 6" xfId="17263"/>
    <cellStyle name="SAPBEXHLevel0X 7 3 4" xfId="17264"/>
    <cellStyle name="SAPBEXHLevel0X 7 3 5" xfId="17265"/>
    <cellStyle name="SAPBEXHLevel0X 7 3 6" xfId="17266"/>
    <cellStyle name="SAPBEXHLevel0X 7 3 7" xfId="17267"/>
    <cellStyle name="SAPBEXHLevel0X 7 3 8" xfId="17268"/>
    <cellStyle name="SAPBEXHLevel0X 7 4" xfId="17269"/>
    <cellStyle name="SAPBEXHLevel0X 7 5" xfId="17270"/>
    <cellStyle name="SAPBEXHLevel0X 7 6" xfId="17271"/>
    <cellStyle name="SAPBEXHLevel0X 7 7" xfId="17272"/>
    <cellStyle name="SAPBEXHLevel0X 7 8" xfId="17273"/>
    <cellStyle name="SAPBEXHLevel0X 8" xfId="17274"/>
    <cellStyle name="SAPBEXHLevel0X 8 2" xfId="17275"/>
    <cellStyle name="SAPBEXHLevel0X 8 2 2" xfId="17276"/>
    <cellStyle name="SAPBEXHLevel0X 8 2 2 2" xfId="17277"/>
    <cellStyle name="SAPBEXHLevel0X 8 2 2 3" xfId="17278"/>
    <cellStyle name="SAPBEXHLevel0X 8 2 2 4" xfId="17279"/>
    <cellStyle name="SAPBEXHLevel0X 8 2 2 5" xfId="17280"/>
    <cellStyle name="SAPBEXHLevel0X 8 2 2 6" xfId="17281"/>
    <cellStyle name="SAPBEXHLevel0X 8 2 3" xfId="17282"/>
    <cellStyle name="SAPBEXHLevel0X 8 2 3 2" xfId="17283"/>
    <cellStyle name="SAPBEXHLevel0X 8 2 3 3" xfId="17284"/>
    <cellStyle name="SAPBEXHLevel0X 8 2 3 4" xfId="17285"/>
    <cellStyle name="SAPBEXHLevel0X 8 2 3 5" xfId="17286"/>
    <cellStyle name="SAPBEXHLevel0X 8 2 3 6" xfId="17287"/>
    <cellStyle name="SAPBEXHLevel0X 8 2 4" xfId="17288"/>
    <cellStyle name="SAPBEXHLevel0X 8 2 5" xfId="17289"/>
    <cellStyle name="SAPBEXHLevel0X 8 2 6" xfId="17290"/>
    <cellStyle name="SAPBEXHLevel0X 8 2 7" xfId="17291"/>
    <cellStyle name="SAPBEXHLevel0X 8 2 8" xfId="17292"/>
    <cellStyle name="SAPBEXHLevel0X 8 3" xfId="17293"/>
    <cellStyle name="SAPBEXHLevel0X 8 3 2" xfId="17294"/>
    <cellStyle name="SAPBEXHLevel0X 8 3 2 2" xfId="17295"/>
    <cellStyle name="SAPBEXHLevel0X 8 3 2 3" xfId="17296"/>
    <cellStyle name="SAPBEXHLevel0X 8 3 2 4" xfId="17297"/>
    <cellStyle name="SAPBEXHLevel0X 8 3 2 5" xfId="17298"/>
    <cellStyle name="SAPBEXHLevel0X 8 3 2 6" xfId="17299"/>
    <cellStyle name="SAPBEXHLevel0X 8 3 3" xfId="17300"/>
    <cellStyle name="SAPBEXHLevel0X 8 3 3 2" xfId="17301"/>
    <cellStyle name="SAPBEXHLevel0X 8 3 3 3" xfId="17302"/>
    <cellStyle name="SAPBEXHLevel0X 8 3 3 4" xfId="17303"/>
    <cellStyle name="SAPBEXHLevel0X 8 3 3 5" xfId="17304"/>
    <cellStyle name="SAPBEXHLevel0X 8 3 3 6" xfId="17305"/>
    <cellStyle name="SAPBEXHLevel0X 8 3 4" xfId="17306"/>
    <cellStyle name="SAPBEXHLevel0X 8 3 5" xfId="17307"/>
    <cellStyle name="SAPBEXHLevel0X 8 3 6" xfId="17308"/>
    <cellStyle name="SAPBEXHLevel0X 8 3 7" xfId="17309"/>
    <cellStyle name="SAPBEXHLevel0X 8 3 8" xfId="17310"/>
    <cellStyle name="SAPBEXHLevel0X 8 4" xfId="17311"/>
    <cellStyle name="SAPBEXHLevel0X 8 5" xfId="17312"/>
    <cellStyle name="SAPBEXHLevel0X 8 6" xfId="17313"/>
    <cellStyle name="SAPBEXHLevel0X 8 7" xfId="17314"/>
    <cellStyle name="SAPBEXHLevel0X 8 8" xfId="17315"/>
    <cellStyle name="SAPBEXHLevel0X 9" xfId="17316"/>
    <cellStyle name="SAPBEXHLevel0X 9 2" xfId="17317"/>
    <cellStyle name="SAPBEXHLevel0X 9 2 2" xfId="17318"/>
    <cellStyle name="SAPBEXHLevel0X 9 2 2 2" xfId="17319"/>
    <cellStyle name="SAPBEXHLevel0X 9 2 2 3" xfId="17320"/>
    <cellStyle name="SAPBEXHLevel0X 9 2 2 4" xfId="17321"/>
    <cellStyle name="SAPBEXHLevel0X 9 2 2 5" xfId="17322"/>
    <cellStyle name="SAPBEXHLevel0X 9 2 2 6" xfId="17323"/>
    <cellStyle name="SAPBEXHLevel0X 9 2 3" xfId="17324"/>
    <cellStyle name="SAPBEXHLevel0X 9 2 3 2" xfId="17325"/>
    <cellStyle name="SAPBEXHLevel0X 9 2 3 3" xfId="17326"/>
    <cellStyle name="SAPBEXHLevel0X 9 2 3 4" xfId="17327"/>
    <cellStyle name="SAPBEXHLevel0X 9 2 3 5" xfId="17328"/>
    <cellStyle name="SAPBEXHLevel0X 9 2 3 6" xfId="17329"/>
    <cellStyle name="SAPBEXHLevel0X 9 2 4" xfId="17330"/>
    <cellStyle name="SAPBEXHLevel0X 9 2 5" xfId="17331"/>
    <cellStyle name="SAPBEXHLevel0X 9 2 6" xfId="17332"/>
    <cellStyle name="SAPBEXHLevel0X 9 2 7" xfId="17333"/>
    <cellStyle name="SAPBEXHLevel0X 9 2 8" xfId="17334"/>
    <cellStyle name="SAPBEXHLevel0X 9 3" xfId="17335"/>
    <cellStyle name="SAPBEXHLevel0X 9 3 2" xfId="17336"/>
    <cellStyle name="SAPBEXHLevel0X 9 3 2 2" xfId="17337"/>
    <cellStyle name="SAPBEXHLevel0X 9 3 2 3" xfId="17338"/>
    <cellStyle name="SAPBEXHLevel0X 9 3 2 4" xfId="17339"/>
    <cellStyle name="SAPBEXHLevel0X 9 3 2 5" xfId="17340"/>
    <cellStyle name="SAPBEXHLevel0X 9 3 2 6" xfId="17341"/>
    <cellStyle name="SAPBEXHLevel0X 9 3 3" xfId="17342"/>
    <cellStyle name="SAPBEXHLevel0X 9 3 3 2" xfId="17343"/>
    <cellStyle name="SAPBEXHLevel0X 9 3 3 3" xfId="17344"/>
    <cellStyle name="SAPBEXHLevel0X 9 3 3 4" xfId="17345"/>
    <cellStyle name="SAPBEXHLevel0X 9 3 3 5" xfId="17346"/>
    <cellStyle name="SAPBEXHLevel0X 9 3 3 6" xfId="17347"/>
    <cellStyle name="SAPBEXHLevel0X 9 3 4" xfId="17348"/>
    <cellStyle name="SAPBEXHLevel0X 9 3 5" xfId="17349"/>
    <cellStyle name="SAPBEXHLevel0X 9 3 6" xfId="17350"/>
    <cellStyle name="SAPBEXHLevel0X 9 3 7" xfId="17351"/>
    <cellStyle name="SAPBEXHLevel0X 9 3 8" xfId="17352"/>
    <cellStyle name="SAPBEXHLevel0X 9 4" xfId="17353"/>
    <cellStyle name="SAPBEXHLevel0X 9 5" xfId="17354"/>
    <cellStyle name="SAPBEXHLevel0X 9 6" xfId="17355"/>
    <cellStyle name="SAPBEXHLevel0X 9 7" xfId="17356"/>
    <cellStyle name="SAPBEXHLevel0X 9 8" xfId="17357"/>
    <cellStyle name="SAPBEXHLevel1" xfId="33"/>
    <cellStyle name="SAPBEXHLevel1 10" xfId="17358"/>
    <cellStyle name="SAPBEXHLevel1 10 2" xfId="17359"/>
    <cellStyle name="SAPBEXHLevel1 10 2 2" xfId="17360"/>
    <cellStyle name="SAPBEXHLevel1 10 2 2 2" xfId="17361"/>
    <cellStyle name="SAPBEXHLevel1 10 2 2 3" xfId="17362"/>
    <cellStyle name="SAPBEXHLevel1 10 2 2 4" xfId="17363"/>
    <cellStyle name="SAPBEXHLevel1 10 2 2 5" xfId="17364"/>
    <cellStyle name="SAPBEXHLevel1 10 2 2 6" xfId="17365"/>
    <cellStyle name="SAPBEXHLevel1 10 2 3" xfId="17366"/>
    <cellStyle name="SAPBEXHLevel1 10 2 3 2" xfId="17367"/>
    <cellStyle name="SAPBEXHLevel1 10 2 3 3" xfId="17368"/>
    <cellStyle name="SAPBEXHLevel1 10 2 3 4" xfId="17369"/>
    <cellStyle name="SAPBEXHLevel1 10 2 3 5" xfId="17370"/>
    <cellStyle name="SAPBEXHLevel1 10 2 3 6" xfId="17371"/>
    <cellStyle name="SAPBEXHLevel1 10 2 4" xfId="17372"/>
    <cellStyle name="SAPBEXHLevel1 10 2 5" xfId="17373"/>
    <cellStyle name="SAPBEXHLevel1 10 2 6" xfId="17374"/>
    <cellStyle name="SAPBEXHLevel1 10 2 7" xfId="17375"/>
    <cellStyle name="SAPBEXHLevel1 10 2 8" xfId="17376"/>
    <cellStyle name="SAPBEXHLevel1 10 3" xfId="17377"/>
    <cellStyle name="SAPBEXHLevel1 10 3 2" xfId="17378"/>
    <cellStyle name="SAPBEXHLevel1 10 3 2 2" xfId="17379"/>
    <cellStyle name="SAPBEXHLevel1 10 3 2 3" xfId="17380"/>
    <cellStyle name="SAPBEXHLevel1 10 3 2 4" xfId="17381"/>
    <cellStyle name="SAPBEXHLevel1 10 3 2 5" xfId="17382"/>
    <cellStyle name="SAPBEXHLevel1 10 3 2 6" xfId="17383"/>
    <cellStyle name="SAPBEXHLevel1 10 3 3" xfId="17384"/>
    <cellStyle name="SAPBEXHLevel1 10 3 3 2" xfId="17385"/>
    <cellStyle name="SAPBEXHLevel1 10 3 3 3" xfId="17386"/>
    <cellStyle name="SAPBEXHLevel1 10 3 3 4" xfId="17387"/>
    <cellStyle name="SAPBEXHLevel1 10 3 3 5" xfId="17388"/>
    <cellStyle name="SAPBEXHLevel1 10 3 3 6" xfId="17389"/>
    <cellStyle name="SAPBEXHLevel1 10 3 4" xfId="17390"/>
    <cellStyle name="SAPBEXHLevel1 10 3 5" xfId="17391"/>
    <cellStyle name="SAPBEXHLevel1 10 3 6" xfId="17392"/>
    <cellStyle name="SAPBEXHLevel1 10 3 7" xfId="17393"/>
    <cellStyle name="SAPBEXHLevel1 10 3 8" xfId="17394"/>
    <cellStyle name="SAPBEXHLevel1 10 4" xfId="17395"/>
    <cellStyle name="SAPBEXHLevel1 10 5" xfId="17396"/>
    <cellStyle name="SAPBEXHLevel1 10 6" xfId="17397"/>
    <cellStyle name="SAPBEXHLevel1 10 7" xfId="17398"/>
    <cellStyle name="SAPBEXHLevel1 10 8" xfId="17399"/>
    <cellStyle name="SAPBEXHLevel1 11" xfId="17400"/>
    <cellStyle name="SAPBEXHLevel1 11 2" xfId="17401"/>
    <cellStyle name="SAPBEXHLevel1 11 2 2" xfId="17402"/>
    <cellStyle name="SAPBEXHLevel1 11 2 2 2" xfId="17403"/>
    <cellStyle name="SAPBEXHLevel1 11 2 2 3" xfId="17404"/>
    <cellStyle name="SAPBEXHLevel1 11 2 2 4" xfId="17405"/>
    <cellStyle name="SAPBEXHLevel1 11 2 2 5" xfId="17406"/>
    <cellStyle name="SAPBEXHLevel1 11 2 2 6" xfId="17407"/>
    <cellStyle name="SAPBEXHLevel1 11 2 3" xfId="17408"/>
    <cellStyle name="SAPBEXHLevel1 11 2 3 2" xfId="17409"/>
    <cellStyle name="SAPBEXHLevel1 11 2 3 3" xfId="17410"/>
    <cellStyle name="SAPBEXHLevel1 11 2 3 4" xfId="17411"/>
    <cellStyle name="SAPBEXHLevel1 11 2 3 5" xfId="17412"/>
    <cellStyle name="SAPBEXHLevel1 11 2 3 6" xfId="17413"/>
    <cellStyle name="SAPBEXHLevel1 11 2 4" xfId="17414"/>
    <cellStyle name="SAPBEXHLevel1 11 2 5" xfId="17415"/>
    <cellStyle name="SAPBEXHLevel1 11 2 6" xfId="17416"/>
    <cellStyle name="SAPBEXHLevel1 11 2 7" xfId="17417"/>
    <cellStyle name="SAPBEXHLevel1 11 2 8" xfId="17418"/>
    <cellStyle name="SAPBEXHLevel1 11 3" xfId="17419"/>
    <cellStyle name="SAPBEXHLevel1 11 3 2" xfId="17420"/>
    <cellStyle name="SAPBEXHLevel1 11 3 2 2" xfId="17421"/>
    <cellStyle name="SAPBEXHLevel1 11 3 2 3" xfId="17422"/>
    <cellStyle name="SAPBEXHLevel1 11 3 2 4" xfId="17423"/>
    <cellStyle name="SAPBEXHLevel1 11 3 2 5" xfId="17424"/>
    <cellStyle name="SAPBEXHLevel1 11 3 2 6" xfId="17425"/>
    <cellStyle name="SAPBEXHLevel1 11 3 3" xfId="17426"/>
    <cellStyle name="SAPBEXHLevel1 11 3 3 2" xfId="17427"/>
    <cellStyle name="SAPBEXHLevel1 11 3 3 3" xfId="17428"/>
    <cellStyle name="SAPBEXHLevel1 11 3 3 4" xfId="17429"/>
    <cellStyle name="SAPBEXHLevel1 11 3 3 5" xfId="17430"/>
    <cellStyle name="SAPBEXHLevel1 11 3 3 6" xfId="17431"/>
    <cellStyle name="SAPBEXHLevel1 11 3 4" xfId="17432"/>
    <cellStyle name="SAPBEXHLevel1 11 3 5" xfId="17433"/>
    <cellStyle name="SAPBEXHLevel1 11 3 6" xfId="17434"/>
    <cellStyle name="SAPBEXHLevel1 11 3 7" xfId="17435"/>
    <cellStyle name="SAPBEXHLevel1 11 3 8" xfId="17436"/>
    <cellStyle name="SAPBEXHLevel1 11 4" xfId="17437"/>
    <cellStyle name="SAPBEXHLevel1 11 5" xfId="17438"/>
    <cellStyle name="SAPBEXHLevel1 11 6" xfId="17439"/>
    <cellStyle name="SAPBEXHLevel1 11 7" xfId="17440"/>
    <cellStyle name="SAPBEXHLevel1 11 8" xfId="17441"/>
    <cellStyle name="SAPBEXHLevel1 12" xfId="17442"/>
    <cellStyle name="SAPBEXHLevel1 12 2" xfId="17443"/>
    <cellStyle name="SAPBEXHLevel1 12 2 2" xfId="17444"/>
    <cellStyle name="SAPBEXHLevel1 12 2 2 2" xfId="17445"/>
    <cellStyle name="SAPBEXHLevel1 12 2 2 3" xfId="17446"/>
    <cellStyle name="SAPBEXHLevel1 12 2 2 4" xfId="17447"/>
    <cellStyle name="SAPBEXHLevel1 12 2 2 5" xfId="17448"/>
    <cellStyle name="SAPBEXHLevel1 12 2 2 6" xfId="17449"/>
    <cellStyle name="SAPBEXHLevel1 12 2 3" xfId="17450"/>
    <cellStyle name="SAPBEXHLevel1 12 2 3 2" xfId="17451"/>
    <cellStyle name="SAPBEXHLevel1 12 2 3 3" xfId="17452"/>
    <cellStyle name="SAPBEXHLevel1 12 2 3 4" xfId="17453"/>
    <cellStyle name="SAPBEXHLevel1 12 2 3 5" xfId="17454"/>
    <cellStyle name="SAPBEXHLevel1 12 2 3 6" xfId="17455"/>
    <cellStyle name="SAPBEXHLevel1 12 2 4" xfId="17456"/>
    <cellStyle name="SAPBEXHLevel1 12 2 5" xfId="17457"/>
    <cellStyle name="SAPBEXHLevel1 12 2 6" xfId="17458"/>
    <cellStyle name="SAPBEXHLevel1 12 2 7" xfId="17459"/>
    <cellStyle name="SAPBEXHLevel1 12 2 8" xfId="17460"/>
    <cellStyle name="SAPBEXHLevel1 12 3" xfId="17461"/>
    <cellStyle name="SAPBEXHLevel1 12 3 2" xfId="17462"/>
    <cellStyle name="SAPBEXHLevel1 12 3 2 2" xfId="17463"/>
    <cellStyle name="SAPBEXHLevel1 12 3 2 3" xfId="17464"/>
    <cellStyle name="SAPBEXHLevel1 12 3 2 4" xfId="17465"/>
    <cellStyle name="SAPBEXHLevel1 12 3 2 5" xfId="17466"/>
    <cellStyle name="SAPBEXHLevel1 12 3 2 6" xfId="17467"/>
    <cellStyle name="SAPBEXHLevel1 12 3 3" xfId="17468"/>
    <cellStyle name="SAPBEXHLevel1 12 3 3 2" xfId="17469"/>
    <cellStyle name="SAPBEXHLevel1 12 3 3 3" xfId="17470"/>
    <cellStyle name="SAPBEXHLevel1 12 3 3 4" xfId="17471"/>
    <cellStyle name="SAPBEXHLevel1 12 3 3 5" xfId="17472"/>
    <cellStyle name="SAPBEXHLevel1 12 3 3 6" xfId="17473"/>
    <cellStyle name="SAPBEXHLevel1 12 3 4" xfId="17474"/>
    <cellStyle name="SAPBEXHLevel1 12 3 5" xfId="17475"/>
    <cellStyle name="SAPBEXHLevel1 12 3 6" xfId="17476"/>
    <cellStyle name="SAPBEXHLevel1 12 3 7" xfId="17477"/>
    <cellStyle name="SAPBEXHLevel1 12 3 8" xfId="17478"/>
    <cellStyle name="SAPBEXHLevel1 12 4" xfId="17479"/>
    <cellStyle name="SAPBEXHLevel1 12 5" xfId="17480"/>
    <cellStyle name="SAPBEXHLevel1 12 6" xfId="17481"/>
    <cellStyle name="SAPBEXHLevel1 12 7" xfId="17482"/>
    <cellStyle name="SAPBEXHLevel1 12 8" xfId="17483"/>
    <cellStyle name="SAPBEXHLevel1 13" xfId="17484"/>
    <cellStyle name="SAPBEXHLevel1 13 2" xfId="17485"/>
    <cellStyle name="SAPBEXHLevel1 13 2 2" xfId="17486"/>
    <cellStyle name="SAPBEXHLevel1 13 2 2 2" xfId="17487"/>
    <cellStyle name="SAPBEXHLevel1 13 2 2 3" xfId="17488"/>
    <cellStyle name="SAPBEXHLevel1 13 2 2 4" xfId="17489"/>
    <cellStyle name="SAPBEXHLevel1 13 2 2 5" xfId="17490"/>
    <cellStyle name="SAPBEXHLevel1 13 2 2 6" xfId="17491"/>
    <cellStyle name="SAPBEXHLevel1 13 2 3" xfId="17492"/>
    <cellStyle name="SAPBEXHLevel1 13 2 3 2" xfId="17493"/>
    <cellStyle name="SAPBEXHLevel1 13 2 3 3" xfId="17494"/>
    <cellStyle name="SAPBEXHLevel1 13 2 3 4" xfId="17495"/>
    <cellStyle name="SAPBEXHLevel1 13 2 3 5" xfId="17496"/>
    <cellStyle name="SAPBEXHLevel1 13 2 3 6" xfId="17497"/>
    <cellStyle name="SAPBEXHLevel1 13 2 4" xfId="17498"/>
    <cellStyle name="SAPBEXHLevel1 13 2 5" xfId="17499"/>
    <cellStyle name="SAPBEXHLevel1 13 2 6" xfId="17500"/>
    <cellStyle name="SAPBEXHLevel1 13 2 7" xfId="17501"/>
    <cellStyle name="SAPBEXHLevel1 13 2 8" xfId="17502"/>
    <cellStyle name="SAPBEXHLevel1 13 3" xfId="17503"/>
    <cellStyle name="SAPBEXHLevel1 13 3 2" xfId="17504"/>
    <cellStyle name="SAPBEXHLevel1 13 3 2 2" xfId="17505"/>
    <cellStyle name="SAPBEXHLevel1 13 3 2 3" xfId="17506"/>
    <cellStyle name="SAPBEXHLevel1 13 3 2 4" xfId="17507"/>
    <cellStyle name="SAPBEXHLevel1 13 3 2 5" xfId="17508"/>
    <cellStyle name="SAPBEXHLevel1 13 3 2 6" xfId="17509"/>
    <cellStyle name="SAPBEXHLevel1 13 3 3" xfId="17510"/>
    <cellStyle name="SAPBEXHLevel1 13 3 3 2" xfId="17511"/>
    <cellStyle name="SAPBEXHLevel1 13 3 3 3" xfId="17512"/>
    <cellStyle name="SAPBEXHLevel1 13 3 3 4" xfId="17513"/>
    <cellStyle name="SAPBEXHLevel1 13 3 3 5" xfId="17514"/>
    <cellStyle name="SAPBEXHLevel1 13 3 3 6" xfId="17515"/>
    <cellStyle name="SAPBEXHLevel1 13 3 4" xfId="17516"/>
    <cellStyle name="SAPBEXHLevel1 13 3 5" xfId="17517"/>
    <cellStyle name="SAPBEXHLevel1 13 3 6" xfId="17518"/>
    <cellStyle name="SAPBEXHLevel1 13 3 7" xfId="17519"/>
    <cellStyle name="SAPBEXHLevel1 13 3 8" xfId="17520"/>
    <cellStyle name="SAPBEXHLevel1 13 4" xfId="17521"/>
    <cellStyle name="SAPBEXHLevel1 13 5" xfId="17522"/>
    <cellStyle name="SAPBEXHLevel1 13 6" xfId="17523"/>
    <cellStyle name="SAPBEXHLevel1 13 7" xfId="17524"/>
    <cellStyle name="SAPBEXHLevel1 13 8" xfId="17525"/>
    <cellStyle name="SAPBEXHLevel1 14" xfId="17526"/>
    <cellStyle name="SAPBEXHLevel1 14 2" xfId="17527"/>
    <cellStyle name="SAPBEXHLevel1 14 2 2" xfId="17528"/>
    <cellStyle name="SAPBEXHLevel1 14 2 2 2" xfId="17529"/>
    <cellStyle name="SAPBEXHLevel1 14 2 2 3" xfId="17530"/>
    <cellStyle name="SAPBEXHLevel1 14 2 2 4" xfId="17531"/>
    <cellStyle name="SAPBEXHLevel1 14 2 2 5" xfId="17532"/>
    <cellStyle name="SAPBEXHLevel1 14 2 2 6" xfId="17533"/>
    <cellStyle name="SAPBEXHLevel1 14 2 3" xfId="17534"/>
    <cellStyle name="SAPBEXHLevel1 14 2 3 2" xfId="17535"/>
    <cellStyle name="SAPBEXHLevel1 14 2 3 3" xfId="17536"/>
    <cellStyle name="SAPBEXHLevel1 14 2 3 4" xfId="17537"/>
    <cellStyle name="SAPBEXHLevel1 14 2 3 5" xfId="17538"/>
    <cellStyle name="SAPBEXHLevel1 14 2 3 6" xfId="17539"/>
    <cellStyle name="SAPBEXHLevel1 14 2 4" xfId="17540"/>
    <cellStyle name="SAPBEXHLevel1 14 2 5" xfId="17541"/>
    <cellStyle name="SAPBEXHLevel1 14 2 6" xfId="17542"/>
    <cellStyle name="SAPBEXHLevel1 14 2 7" xfId="17543"/>
    <cellStyle name="SAPBEXHLevel1 14 2 8" xfId="17544"/>
    <cellStyle name="SAPBEXHLevel1 14 3" xfId="17545"/>
    <cellStyle name="SAPBEXHLevel1 14 3 2" xfId="17546"/>
    <cellStyle name="SAPBEXHLevel1 14 3 2 2" xfId="17547"/>
    <cellStyle name="SAPBEXHLevel1 14 3 2 3" xfId="17548"/>
    <cellStyle name="SAPBEXHLevel1 14 3 2 4" xfId="17549"/>
    <cellStyle name="SAPBEXHLevel1 14 3 2 5" xfId="17550"/>
    <cellStyle name="SAPBEXHLevel1 14 3 2 6" xfId="17551"/>
    <cellStyle name="SAPBEXHLevel1 14 3 3" xfId="17552"/>
    <cellStyle name="SAPBEXHLevel1 14 3 3 2" xfId="17553"/>
    <cellStyle name="SAPBEXHLevel1 14 3 3 3" xfId="17554"/>
    <cellStyle name="SAPBEXHLevel1 14 3 3 4" xfId="17555"/>
    <cellStyle name="SAPBEXHLevel1 14 3 3 5" xfId="17556"/>
    <cellStyle name="SAPBEXHLevel1 14 3 3 6" xfId="17557"/>
    <cellStyle name="SAPBEXHLevel1 14 3 4" xfId="17558"/>
    <cellStyle name="SAPBEXHLevel1 14 3 5" xfId="17559"/>
    <cellStyle name="SAPBEXHLevel1 14 3 6" xfId="17560"/>
    <cellStyle name="SAPBEXHLevel1 14 3 7" xfId="17561"/>
    <cellStyle name="SAPBEXHLevel1 14 3 8" xfId="17562"/>
    <cellStyle name="SAPBEXHLevel1 14 4" xfId="17563"/>
    <cellStyle name="SAPBEXHLevel1 14 5" xfId="17564"/>
    <cellStyle name="SAPBEXHLevel1 14 6" xfId="17565"/>
    <cellStyle name="SAPBEXHLevel1 14 7" xfId="17566"/>
    <cellStyle name="SAPBEXHLevel1 14 8" xfId="17567"/>
    <cellStyle name="SAPBEXHLevel1 15" xfId="17568"/>
    <cellStyle name="SAPBEXHLevel1 15 2" xfId="17569"/>
    <cellStyle name="SAPBEXHLevel1 15 2 2" xfId="17570"/>
    <cellStyle name="SAPBEXHLevel1 15 2 2 2" xfId="17571"/>
    <cellStyle name="SAPBEXHLevel1 15 2 2 3" xfId="17572"/>
    <cellStyle name="SAPBEXHLevel1 15 2 2 4" xfId="17573"/>
    <cellStyle name="SAPBEXHLevel1 15 2 2 5" xfId="17574"/>
    <cellStyle name="SAPBEXHLevel1 15 2 2 6" xfId="17575"/>
    <cellStyle name="SAPBEXHLevel1 15 2 3" xfId="17576"/>
    <cellStyle name="SAPBEXHLevel1 15 2 3 2" xfId="17577"/>
    <cellStyle name="SAPBEXHLevel1 15 2 3 3" xfId="17578"/>
    <cellStyle name="SAPBEXHLevel1 15 2 3 4" xfId="17579"/>
    <cellStyle name="SAPBEXHLevel1 15 2 3 5" xfId="17580"/>
    <cellStyle name="SAPBEXHLevel1 15 2 3 6" xfId="17581"/>
    <cellStyle name="SAPBEXHLevel1 15 2 4" xfId="17582"/>
    <cellStyle name="SAPBEXHLevel1 15 2 5" xfId="17583"/>
    <cellStyle name="SAPBEXHLevel1 15 2 6" xfId="17584"/>
    <cellStyle name="SAPBEXHLevel1 15 2 7" xfId="17585"/>
    <cellStyle name="SAPBEXHLevel1 15 2 8" xfId="17586"/>
    <cellStyle name="SAPBEXHLevel1 15 3" xfId="17587"/>
    <cellStyle name="SAPBEXHLevel1 15 3 2" xfId="17588"/>
    <cellStyle name="SAPBEXHLevel1 15 3 2 2" xfId="17589"/>
    <cellStyle name="SAPBEXHLevel1 15 3 2 3" xfId="17590"/>
    <cellStyle name="SAPBEXHLevel1 15 3 2 4" xfId="17591"/>
    <cellStyle name="SAPBEXHLevel1 15 3 2 5" xfId="17592"/>
    <cellStyle name="SAPBEXHLevel1 15 3 2 6" xfId="17593"/>
    <cellStyle name="SAPBEXHLevel1 15 3 3" xfId="17594"/>
    <cellStyle name="SAPBEXHLevel1 15 3 3 2" xfId="17595"/>
    <cellStyle name="SAPBEXHLevel1 15 3 3 3" xfId="17596"/>
    <cellStyle name="SAPBEXHLevel1 15 3 3 4" xfId="17597"/>
    <cellStyle name="SAPBEXHLevel1 15 3 3 5" xfId="17598"/>
    <cellStyle name="SAPBEXHLevel1 15 3 3 6" xfId="17599"/>
    <cellStyle name="SAPBEXHLevel1 15 3 4" xfId="17600"/>
    <cellStyle name="SAPBEXHLevel1 15 3 5" xfId="17601"/>
    <cellStyle name="SAPBEXHLevel1 15 3 6" xfId="17602"/>
    <cellStyle name="SAPBEXHLevel1 15 3 7" xfId="17603"/>
    <cellStyle name="SAPBEXHLevel1 15 3 8" xfId="17604"/>
    <cellStyle name="SAPBEXHLevel1 15 4" xfId="17605"/>
    <cellStyle name="SAPBEXHLevel1 15 5" xfId="17606"/>
    <cellStyle name="SAPBEXHLevel1 15 6" xfId="17607"/>
    <cellStyle name="SAPBEXHLevel1 15 7" xfId="17608"/>
    <cellStyle name="SAPBEXHLevel1 15 8" xfId="17609"/>
    <cellStyle name="SAPBEXHLevel1 16" xfId="17610"/>
    <cellStyle name="SAPBEXHLevel1 16 2" xfId="17611"/>
    <cellStyle name="SAPBEXHLevel1 16 2 2" xfId="17612"/>
    <cellStyle name="SAPBEXHLevel1 16 2 2 2" xfId="17613"/>
    <cellStyle name="SAPBEXHLevel1 16 2 2 3" xfId="17614"/>
    <cellStyle name="SAPBEXHLevel1 16 2 2 4" xfId="17615"/>
    <cellStyle name="SAPBEXHLevel1 16 2 2 5" xfId="17616"/>
    <cellStyle name="SAPBEXHLevel1 16 2 2 6" xfId="17617"/>
    <cellStyle name="SAPBEXHLevel1 16 2 3" xfId="17618"/>
    <cellStyle name="SAPBEXHLevel1 16 2 3 2" xfId="17619"/>
    <cellStyle name="SAPBEXHLevel1 16 2 3 3" xfId="17620"/>
    <cellStyle name="SAPBEXHLevel1 16 2 3 4" xfId="17621"/>
    <cellStyle name="SAPBEXHLevel1 16 2 3 5" xfId="17622"/>
    <cellStyle name="SAPBEXHLevel1 16 2 3 6" xfId="17623"/>
    <cellStyle name="SAPBEXHLevel1 16 2 4" xfId="17624"/>
    <cellStyle name="SAPBEXHLevel1 16 2 5" xfId="17625"/>
    <cellStyle name="SAPBEXHLevel1 16 2 6" xfId="17626"/>
    <cellStyle name="SAPBEXHLevel1 16 2 7" xfId="17627"/>
    <cellStyle name="SAPBEXHLevel1 16 2 8" xfId="17628"/>
    <cellStyle name="SAPBEXHLevel1 16 3" xfId="17629"/>
    <cellStyle name="SAPBEXHLevel1 16 3 2" xfId="17630"/>
    <cellStyle name="SAPBEXHLevel1 16 3 2 2" xfId="17631"/>
    <cellStyle name="SAPBEXHLevel1 16 3 2 3" xfId="17632"/>
    <cellStyle name="SAPBEXHLevel1 16 3 2 4" xfId="17633"/>
    <cellStyle name="SAPBEXHLevel1 16 3 2 5" xfId="17634"/>
    <cellStyle name="SAPBEXHLevel1 16 3 2 6" xfId="17635"/>
    <cellStyle name="SAPBEXHLevel1 16 3 3" xfId="17636"/>
    <cellStyle name="SAPBEXHLevel1 16 3 3 2" xfId="17637"/>
    <cellStyle name="SAPBEXHLevel1 16 3 3 3" xfId="17638"/>
    <cellStyle name="SAPBEXHLevel1 16 3 3 4" xfId="17639"/>
    <cellStyle name="SAPBEXHLevel1 16 3 3 5" xfId="17640"/>
    <cellStyle name="SAPBEXHLevel1 16 3 3 6" xfId="17641"/>
    <cellStyle name="SAPBEXHLevel1 16 3 4" xfId="17642"/>
    <cellStyle name="SAPBEXHLevel1 16 3 5" xfId="17643"/>
    <cellStyle name="SAPBEXHLevel1 16 3 6" xfId="17644"/>
    <cellStyle name="SAPBEXHLevel1 16 3 7" xfId="17645"/>
    <cellStyle name="SAPBEXHLevel1 16 3 8" xfId="17646"/>
    <cellStyle name="SAPBEXHLevel1 16 4" xfId="17647"/>
    <cellStyle name="SAPBEXHLevel1 16 5" xfId="17648"/>
    <cellStyle name="SAPBEXHLevel1 16 6" xfId="17649"/>
    <cellStyle name="SAPBEXHLevel1 16 7" xfId="17650"/>
    <cellStyle name="SAPBEXHLevel1 16 8" xfId="17651"/>
    <cellStyle name="SAPBEXHLevel1 17" xfId="17652"/>
    <cellStyle name="SAPBEXHLevel1 17 2" xfId="17653"/>
    <cellStyle name="SAPBEXHLevel1 17 2 2" xfId="17654"/>
    <cellStyle name="SAPBEXHLevel1 17 2 2 2" xfId="17655"/>
    <cellStyle name="SAPBEXHLevel1 17 2 2 3" xfId="17656"/>
    <cellStyle name="SAPBEXHLevel1 17 2 2 4" xfId="17657"/>
    <cellStyle name="SAPBEXHLevel1 17 2 2 5" xfId="17658"/>
    <cellStyle name="SAPBEXHLevel1 17 2 2 6" xfId="17659"/>
    <cellStyle name="SAPBEXHLevel1 17 2 3" xfId="17660"/>
    <cellStyle name="SAPBEXHLevel1 17 2 3 2" xfId="17661"/>
    <cellStyle name="SAPBEXHLevel1 17 2 3 3" xfId="17662"/>
    <cellStyle name="SAPBEXHLevel1 17 2 3 4" xfId="17663"/>
    <cellStyle name="SAPBEXHLevel1 17 2 3 5" xfId="17664"/>
    <cellStyle name="SAPBEXHLevel1 17 2 3 6" xfId="17665"/>
    <cellStyle name="SAPBEXHLevel1 17 2 4" xfId="17666"/>
    <cellStyle name="SAPBEXHLevel1 17 2 5" xfId="17667"/>
    <cellStyle name="SAPBEXHLevel1 17 2 6" xfId="17668"/>
    <cellStyle name="SAPBEXHLevel1 17 2 7" xfId="17669"/>
    <cellStyle name="SAPBEXHLevel1 17 2 8" xfId="17670"/>
    <cellStyle name="SAPBEXHLevel1 17 3" xfId="17671"/>
    <cellStyle name="SAPBEXHLevel1 17 3 2" xfId="17672"/>
    <cellStyle name="SAPBEXHLevel1 17 3 2 2" xfId="17673"/>
    <cellStyle name="SAPBEXHLevel1 17 3 2 3" xfId="17674"/>
    <cellStyle name="SAPBEXHLevel1 17 3 2 4" xfId="17675"/>
    <cellStyle name="SAPBEXHLevel1 17 3 2 5" xfId="17676"/>
    <cellStyle name="SAPBEXHLevel1 17 3 2 6" xfId="17677"/>
    <cellStyle name="SAPBEXHLevel1 17 3 3" xfId="17678"/>
    <cellStyle name="SAPBEXHLevel1 17 3 3 2" xfId="17679"/>
    <cellStyle name="SAPBEXHLevel1 17 3 3 3" xfId="17680"/>
    <cellStyle name="SAPBEXHLevel1 17 3 3 4" xfId="17681"/>
    <cellStyle name="SAPBEXHLevel1 17 3 3 5" xfId="17682"/>
    <cellStyle name="SAPBEXHLevel1 17 3 3 6" xfId="17683"/>
    <cellStyle name="SAPBEXHLevel1 17 3 4" xfId="17684"/>
    <cellStyle name="SAPBEXHLevel1 17 3 5" xfId="17685"/>
    <cellStyle name="SAPBEXHLevel1 17 3 6" xfId="17686"/>
    <cellStyle name="SAPBEXHLevel1 17 3 7" xfId="17687"/>
    <cellStyle name="SAPBEXHLevel1 17 3 8" xfId="17688"/>
    <cellStyle name="SAPBEXHLevel1 17 4" xfId="17689"/>
    <cellStyle name="SAPBEXHLevel1 17 5" xfId="17690"/>
    <cellStyle name="SAPBEXHLevel1 17 6" xfId="17691"/>
    <cellStyle name="SAPBEXHLevel1 17 7" xfId="17692"/>
    <cellStyle name="SAPBEXHLevel1 17 8" xfId="17693"/>
    <cellStyle name="SAPBEXHLevel1 18" xfId="17694"/>
    <cellStyle name="SAPBEXHLevel1 18 2" xfId="17695"/>
    <cellStyle name="SAPBEXHLevel1 18 2 2" xfId="17696"/>
    <cellStyle name="SAPBEXHLevel1 18 2 2 2" xfId="17697"/>
    <cellStyle name="SAPBEXHLevel1 18 2 2 3" xfId="17698"/>
    <cellStyle name="SAPBEXHLevel1 18 2 2 4" xfId="17699"/>
    <cellStyle name="SAPBEXHLevel1 18 2 2 5" xfId="17700"/>
    <cellStyle name="SAPBEXHLevel1 18 2 2 6" xfId="17701"/>
    <cellStyle name="SAPBEXHLevel1 18 2 3" xfId="17702"/>
    <cellStyle name="SAPBEXHLevel1 18 2 3 2" xfId="17703"/>
    <cellStyle name="SAPBEXHLevel1 18 2 3 3" xfId="17704"/>
    <cellStyle name="SAPBEXHLevel1 18 2 3 4" xfId="17705"/>
    <cellStyle name="SAPBEXHLevel1 18 2 3 5" xfId="17706"/>
    <cellStyle name="SAPBEXHLevel1 18 2 3 6" xfId="17707"/>
    <cellStyle name="SAPBEXHLevel1 18 2 4" xfId="17708"/>
    <cellStyle name="SAPBEXHLevel1 18 2 5" xfId="17709"/>
    <cellStyle name="SAPBEXHLevel1 18 2 6" xfId="17710"/>
    <cellStyle name="SAPBEXHLevel1 18 2 7" xfId="17711"/>
    <cellStyle name="SAPBEXHLevel1 18 2 8" xfId="17712"/>
    <cellStyle name="SAPBEXHLevel1 18 3" xfId="17713"/>
    <cellStyle name="SAPBEXHLevel1 18 3 2" xfId="17714"/>
    <cellStyle name="SAPBEXHLevel1 18 3 2 2" xfId="17715"/>
    <cellStyle name="SAPBEXHLevel1 18 3 2 3" xfId="17716"/>
    <cellStyle name="SAPBEXHLevel1 18 3 2 4" xfId="17717"/>
    <cellStyle name="SAPBEXHLevel1 18 3 2 5" xfId="17718"/>
    <cellStyle name="SAPBEXHLevel1 18 3 2 6" xfId="17719"/>
    <cellStyle name="SAPBEXHLevel1 18 3 3" xfId="17720"/>
    <cellStyle name="SAPBEXHLevel1 18 3 3 2" xfId="17721"/>
    <cellStyle name="SAPBEXHLevel1 18 3 3 3" xfId="17722"/>
    <cellStyle name="SAPBEXHLevel1 18 3 3 4" xfId="17723"/>
    <cellStyle name="SAPBEXHLevel1 18 3 3 5" xfId="17724"/>
    <cellStyle name="SAPBEXHLevel1 18 3 3 6" xfId="17725"/>
    <cellStyle name="SAPBEXHLevel1 18 3 4" xfId="17726"/>
    <cellStyle name="SAPBEXHLevel1 18 3 5" xfId="17727"/>
    <cellStyle name="SAPBEXHLevel1 18 3 6" xfId="17728"/>
    <cellStyle name="SAPBEXHLevel1 18 3 7" xfId="17729"/>
    <cellStyle name="SAPBEXHLevel1 18 3 8" xfId="17730"/>
    <cellStyle name="SAPBEXHLevel1 18 4" xfId="17731"/>
    <cellStyle name="SAPBEXHLevel1 18 5" xfId="17732"/>
    <cellStyle name="SAPBEXHLevel1 18 6" xfId="17733"/>
    <cellStyle name="SAPBEXHLevel1 18 7" xfId="17734"/>
    <cellStyle name="SAPBEXHLevel1 18 8" xfId="17735"/>
    <cellStyle name="SAPBEXHLevel1 19" xfId="17736"/>
    <cellStyle name="SAPBEXHLevel1 19 2" xfId="17737"/>
    <cellStyle name="SAPBEXHLevel1 19 2 2" xfId="17738"/>
    <cellStyle name="SAPBEXHLevel1 19 2 2 2" xfId="17739"/>
    <cellStyle name="SAPBEXHLevel1 19 2 2 3" xfId="17740"/>
    <cellStyle name="SAPBEXHLevel1 19 2 2 4" xfId="17741"/>
    <cellStyle name="SAPBEXHLevel1 19 2 2 5" xfId="17742"/>
    <cellStyle name="SAPBEXHLevel1 19 2 2 6" xfId="17743"/>
    <cellStyle name="SAPBEXHLevel1 19 2 3" xfId="17744"/>
    <cellStyle name="SAPBEXHLevel1 19 2 3 2" xfId="17745"/>
    <cellStyle name="SAPBEXHLevel1 19 2 3 3" xfId="17746"/>
    <cellStyle name="SAPBEXHLevel1 19 2 3 4" xfId="17747"/>
    <cellStyle name="SAPBEXHLevel1 19 2 3 5" xfId="17748"/>
    <cellStyle name="SAPBEXHLevel1 19 2 3 6" xfId="17749"/>
    <cellStyle name="SAPBEXHLevel1 19 2 4" xfId="17750"/>
    <cellStyle name="SAPBEXHLevel1 19 2 5" xfId="17751"/>
    <cellStyle name="SAPBEXHLevel1 19 2 6" xfId="17752"/>
    <cellStyle name="SAPBEXHLevel1 19 2 7" xfId="17753"/>
    <cellStyle name="SAPBEXHLevel1 19 2 8" xfId="17754"/>
    <cellStyle name="SAPBEXHLevel1 19 3" xfId="17755"/>
    <cellStyle name="SAPBEXHLevel1 19 3 2" xfId="17756"/>
    <cellStyle name="SAPBEXHLevel1 19 3 2 2" xfId="17757"/>
    <cellStyle name="SAPBEXHLevel1 19 3 2 3" xfId="17758"/>
    <cellStyle name="SAPBEXHLevel1 19 3 2 4" xfId="17759"/>
    <cellStyle name="SAPBEXHLevel1 19 3 2 5" xfId="17760"/>
    <cellStyle name="SAPBEXHLevel1 19 3 2 6" xfId="17761"/>
    <cellStyle name="SAPBEXHLevel1 19 3 3" xfId="17762"/>
    <cellStyle name="SAPBEXHLevel1 19 3 3 2" xfId="17763"/>
    <cellStyle name="SAPBEXHLevel1 19 3 3 3" xfId="17764"/>
    <cellStyle name="SAPBEXHLevel1 19 3 3 4" xfId="17765"/>
    <cellStyle name="SAPBEXHLevel1 19 3 3 5" xfId="17766"/>
    <cellStyle name="SAPBEXHLevel1 19 3 3 6" xfId="17767"/>
    <cellStyle name="SAPBEXHLevel1 19 3 4" xfId="17768"/>
    <cellStyle name="SAPBEXHLevel1 19 3 5" xfId="17769"/>
    <cellStyle name="SAPBEXHLevel1 19 3 6" xfId="17770"/>
    <cellStyle name="SAPBEXHLevel1 19 3 7" xfId="17771"/>
    <cellStyle name="SAPBEXHLevel1 19 3 8" xfId="17772"/>
    <cellStyle name="SAPBEXHLevel1 19 4" xfId="17773"/>
    <cellStyle name="SAPBEXHLevel1 19 5" xfId="17774"/>
    <cellStyle name="SAPBEXHLevel1 19 6" xfId="17775"/>
    <cellStyle name="SAPBEXHLevel1 19 7" xfId="17776"/>
    <cellStyle name="SAPBEXHLevel1 19 8" xfId="17777"/>
    <cellStyle name="SAPBEXHLevel1 2" xfId="17778"/>
    <cellStyle name="SAPBEXHLevel1 2 2" xfId="17779"/>
    <cellStyle name="SAPBEXHLevel1 2 2 2" xfId="17780"/>
    <cellStyle name="SAPBEXHLevel1 2 2 2 2" xfId="17781"/>
    <cellStyle name="SAPBEXHLevel1 2 2 2 3" xfId="17782"/>
    <cellStyle name="SAPBEXHLevel1 2 2 2 4" xfId="17783"/>
    <cellStyle name="SAPBEXHLevel1 2 2 2 5" xfId="17784"/>
    <cellStyle name="SAPBEXHLevel1 2 2 2 6" xfId="17785"/>
    <cellStyle name="SAPBEXHLevel1 2 2 3" xfId="17786"/>
    <cellStyle name="SAPBEXHLevel1 2 2 3 2" xfId="17787"/>
    <cellStyle name="SAPBEXHLevel1 2 2 3 3" xfId="17788"/>
    <cellStyle name="SAPBEXHLevel1 2 2 3 4" xfId="17789"/>
    <cellStyle name="SAPBEXHLevel1 2 2 3 5" xfId="17790"/>
    <cellStyle name="SAPBEXHLevel1 2 2 3 6" xfId="17791"/>
    <cellStyle name="SAPBEXHLevel1 2 2 4" xfId="17792"/>
    <cellStyle name="SAPBEXHLevel1 2 2 5" xfId="17793"/>
    <cellStyle name="SAPBEXHLevel1 2 2 6" xfId="17794"/>
    <cellStyle name="SAPBEXHLevel1 2 2 7" xfId="17795"/>
    <cellStyle name="SAPBEXHLevel1 2 2 8" xfId="17796"/>
    <cellStyle name="SAPBEXHLevel1 2 3" xfId="17797"/>
    <cellStyle name="SAPBEXHLevel1 2 3 2" xfId="17798"/>
    <cellStyle name="SAPBEXHLevel1 2 3 2 2" xfId="17799"/>
    <cellStyle name="SAPBEXHLevel1 2 3 2 3" xfId="17800"/>
    <cellStyle name="SAPBEXHLevel1 2 3 2 4" xfId="17801"/>
    <cellStyle name="SAPBEXHLevel1 2 3 2 5" xfId="17802"/>
    <cellStyle name="SAPBEXHLevel1 2 3 2 6" xfId="17803"/>
    <cellStyle name="SAPBEXHLevel1 2 3 3" xfId="17804"/>
    <cellStyle name="SAPBEXHLevel1 2 3 3 2" xfId="17805"/>
    <cellStyle name="SAPBEXHLevel1 2 3 3 3" xfId="17806"/>
    <cellStyle name="SAPBEXHLevel1 2 3 3 4" xfId="17807"/>
    <cellStyle name="SAPBEXHLevel1 2 3 3 5" xfId="17808"/>
    <cellStyle name="SAPBEXHLevel1 2 3 3 6" xfId="17809"/>
    <cellStyle name="SAPBEXHLevel1 2 3 4" xfId="17810"/>
    <cellStyle name="SAPBEXHLevel1 2 3 5" xfId="17811"/>
    <cellStyle name="SAPBEXHLevel1 2 3 6" xfId="17812"/>
    <cellStyle name="SAPBEXHLevel1 2 3 7" xfId="17813"/>
    <cellStyle name="SAPBEXHLevel1 2 3 8" xfId="17814"/>
    <cellStyle name="SAPBEXHLevel1 2 4" xfId="17815"/>
    <cellStyle name="SAPBEXHLevel1 2 5" xfId="17816"/>
    <cellStyle name="SAPBEXHLevel1 2 6" xfId="17817"/>
    <cellStyle name="SAPBEXHLevel1 2 7" xfId="17818"/>
    <cellStyle name="SAPBEXHLevel1 2 8" xfId="17819"/>
    <cellStyle name="SAPBEXHLevel1 20" xfId="17820"/>
    <cellStyle name="SAPBEXHLevel1 20 2" xfId="17821"/>
    <cellStyle name="SAPBEXHLevel1 20 2 2" xfId="17822"/>
    <cellStyle name="SAPBEXHLevel1 20 2 3" xfId="17823"/>
    <cellStyle name="SAPBEXHLevel1 20 2 4" xfId="17824"/>
    <cellStyle name="SAPBEXHLevel1 20 2 5" xfId="17825"/>
    <cellStyle name="SAPBEXHLevel1 20 2 6" xfId="17826"/>
    <cellStyle name="SAPBEXHLevel1 20 3" xfId="17827"/>
    <cellStyle name="SAPBEXHLevel1 20 3 2" xfId="17828"/>
    <cellStyle name="SAPBEXHLevel1 20 3 3" xfId="17829"/>
    <cellStyle name="SAPBEXHLevel1 20 3 4" xfId="17830"/>
    <cellStyle name="SAPBEXHLevel1 20 3 5" xfId="17831"/>
    <cellStyle name="SAPBEXHLevel1 20 3 6" xfId="17832"/>
    <cellStyle name="SAPBEXHLevel1 20 4" xfId="17833"/>
    <cellStyle name="SAPBEXHLevel1 20 5" xfId="17834"/>
    <cellStyle name="SAPBEXHLevel1 20 6" xfId="17835"/>
    <cellStyle name="SAPBEXHLevel1 20 7" xfId="17836"/>
    <cellStyle name="SAPBEXHLevel1 20 8" xfId="17837"/>
    <cellStyle name="SAPBEXHLevel1 21" xfId="17838"/>
    <cellStyle name="SAPBEXHLevel1 21 2" xfId="17839"/>
    <cellStyle name="SAPBEXHLevel1 21 2 2" xfId="17840"/>
    <cellStyle name="SAPBEXHLevel1 21 2 3" xfId="17841"/>
    <cellStyle name="SAPBEXHLevel1 21 2 4" xfId="17842"/>
    <cellStyle name="SAPBEXHLevel1 21 2 5" xfId="17843"/>
    <cellStyle name="SAPBEXHLevel1 21 2 6" xfId="17844"/>
    <cellStyle name="SAPBEXHLevel1 21 3" xfId="17845"/>
    <cellStyle name="SAPBEXHLevel1 21 3 2" xfId="17846"/>
    <cellStyle name="SAPBEXHLevel1 21 3 3" xfId="17847"/>
    <cellStyle name="SAPBEXHLevel1 21 3 4" xfId="17848"/>
    <cellStyle name="SAPBEXHLevel1 21 3 5" xfId="17849"/>
    <cellStyle name="SAPBEXHLevel1 21 3 6" xfId="17850"/>
    <cellStyle name="SAPBEXHLevel1 21 4" xfId="17851"/>
    <cellStyle name="SAPBEXHLevel1 21 5" xfId="17852"/>
    <cellStyle name="SAPBEXHLevel1 21 6" xfId="17853"/>
    <cellStyle name="SAPBEXHLevel1 21 7" xfId="17854"/>
    <cellStyle name="SAPBEXHLevel1 21 8" xfId="17855"/>
    <cellStyle name="SAPBEXHLevel1 22" xfId="17856"/>
    <cellStyle name="SAPBEXHLevel1 23" xfId="17857"/>
    <cellStyle name="SAPBEXHLevel1 24" xfId="17858"/>
    <cellStyle name="SAPBEXHLevel1 25" xfId="17859"/>
    <cellStyle name="SAPBEXHLevel1 26" xfId="17860"/>
    <cellStyle name="SAPBEXHLevel1 27" xfId="32948"/>
    <cellStyle name="SAPBEXHLevel1 3" xfId="17861"/>
    <cellStyle name="SAPBEXHLevel1 3 2" xfId="17862"/>
    <cellStyle name="SAPBEXHLevel1 3 2 2" xfId="17863"/>
    <cellStyle name="SAPBEXHLevel1 3 2 2 2" xfId="17864"/>
    <cellStyle name="SAPBEXHLevel1 3 2 2 3" xfId="17865"/>
    <cellStyle name="SAPBEXHLevel1 3 2 2 4" xfId="17866"/>
    <cellStyle name="SAPBEXHLevel1 3 2 2 5" xfId="17867"/>
    <cellStyle name="SAPBEXHLevel1 3 2 2 6" xfId="17868"/>
    <cellStyle name="SAPBEXHLevel1 3 2 3" xfId="17869"/>
    <cellStyle name="SAPBEXHLevel1 3 2 3 2" xfId="17870"/>
    <cellStyle name="SAPBEXHLevel1 3 2 3 3" xfId="17871"/>
    <cellStyle name="SAPBEXHLevel1 3 2 3 4" xfId="17872"/>
    <cellStyle name="SAPBEXHLevel1 3 2 3 5" xfId="17873"/>
    <cellStyle name="SAPBEXHLevel1 3 2 3 6" xfId="17874"/>
    <cellStyle name="SAPBEXHLevel1 3 2 4" xfId="17875"/>
    <cellStyle name="SAPBEXHLevel1 3 2 5" xfId="17876"/>
    <cellStyle name="SAPBEXHLevel1 3 2 6" xfId="17877"/>
    <cellStyle name="SAPBEXHLevel1 3 2 7" xfId="17878"/>
    <cellStyle name="SAPBEXHLevel1 3 2 8" xfId="17879"/>
    <cellStyle name="SAPBEXHLevel1 3 3" xfId="17880"/>
    <cellStyle name="SAPBEXHLevel1 3 3 2" xfId="17881"/>
    <cellStyle name="SAPBEXHLevel1 3 3 2 2" xfId="17882"/>
    <cellStyle name="SAPBEXHLevel1 3 3 2 3" xfId="17883"/>
    <cellStyle name="SAPBEXHLevel1 3 3 2 4" xfId="17884"/>
    <cellStyle name="SAPBEXHLevel1 3 3 2 5" xfId="17885"/>
    <cellStyle name="SAPBEXHLevel1 3 3 2 6" xfId="17886"/>
    <cellStyle name="SAPBEXHLevel1 3 3 3" xfId="17887"/>
    <cellStyle name="SAPBEXHLevel1 3 3 3 2" xfId="17888"/>
    <cellStyle name="SAPBEXHLevel1 3 3 3 3" xfId="17889"/>
    <cellStyle name="SAPBEXHLevel1 3 3 3 4" xfId="17890"/>
    <cellStyle name="SAPBEXHLevel1 3 3 3 5" xfId="17891"/>
    <cellStyle name="SAPBEXHLevel1 3 3 3 6" xfId="17892"/>
    <cellStyle name="SAPBEXHLevel1 3 3 4" xfId="17893"/>
    <cellStyle name="SAPBEXHLevel1 3 3 5" xfId="17894"/>
    <cellStyle name="SAPBEXHLevel1 3 3 6" xfId="17895"/>
    <cellStyle name="SAPBEXHLevel1 3 3 7" xfId="17896"/>
    <cellStyle name="SAPBEXHLevel1 3 3 8" xfId="17897"/>
    <cellStyle name="SAPBEXHLevel1 3 4" xfId="17898"/>
    <cellStyle name="SAPBEXHLevel1 3 5" xfId="17899"/>
    <cellStyle name="SAPBEXHLevel1 3 6" xfId="17900"/>
    <cellStyle name="SAPBEXHLevel1 3 7" xfId="17901"/>
    <cellStyle name="SAPBEXHLevel1 3 8" xfId="17902"/>
    <cellStyle name="SAPBEXHLevel1 4" xfId="17903"/>
    <cellStyle name="SAPBEXHLevel1 4 2" xfId="17904"/>
    <cellStyle name="SAPBEXHLevel1 4 2 2" xfId="17905"/>
    <cellStyle name="SAPBEXHLevel1 4 2 2 2" xfId="17906"/>
    <cellStyle name="SAPBEXHLevel1 4 2 2 3" xfId="17907"/>
    <cellStyle name="SAPBEXHLevel1 4 2 2 4" xfId="17908"/>
    <cellStyle name="SAPBEXHLevel1 4 2 2 5" xfId="17909"/>
    <cellStyle name="SAPBEXHLevel1 4 2 2 6" xfId="17910"/>
    <cellStyle name="SAPBEXHLevel1 4 2 3" xfId="17911"/>
    <cellStyle name="SAPBEXHLevel1 4 2 3 2" xfId="17912"/>
    <cellStyle name="SAPBEXHLevel1 4 2 3 3" xfId="17913"/>
    <cellStyle name="SAPBEXHLevel1 4 2 3 4" xfId="17914"/>
    <cellStyle name="SAPBEXHLevel1 4 2 3 5" xfId="17915"/>
    <cellStyle name="SAPBEXHLevel1 4 2 3 6" xfId="17916"/>
    <cellStyle name="SAPBEXHLevel1 4 2 4" xfId="17917"/>
    <cellStyle name="SAPBEXHLevel1 4 2 5" xfId="17918"/>
    <cellStyle name="SAPBEXHLevel1 4 2 6" xfId="17919"/>
    <cellStyle name="SAPBEXHLevel1 4 2 7" xfId="17920"/>
    <cellStyle name="SAPBEXHLevel1 4 2 8" xfId="17921"/>
    <cellStyle name="SAPBEXHLevel1 4 3" xfId="17922"/>
    <cellStyle name="SAPBEXHLevel1 4 3 2" xfId="17923"/>
    <cellStyle name="SAPBEXHLevel1 4 3 2 2" xfId="17924"/>
    <cellStyle name="SAPBEXHLevel1 4 3 2 3" xfId="17925"/>
    <cellStyle name="SAPBEXHLevel1 4 3 2 4" xfId="17926"/>
    <cellStyle name="SAPBEXHLevel1 4 3 2 5" xfId="17927"/>
    <cellStyle name="SAPBEXHLevel1 4 3 2 6" xfId="17928"/>
    <cellStyle name="SAPBEXHLevel1 4 3 3" xfId="17929"/>
    <cellStyle name="SAPBEXHLevel1 4 3 3 2" xfId="17930"/>
    <cellStyle name="SAPBEXHLevel1 4 3 3 3" xfId="17931"/>
    <cellStyle name="SAPBEXHLevel1 4 3 3 4" xfId="17932"/>
    <cellStyle name="SAPBEXHLevel1 4 3 3 5" xfId="17933"/>
    <cellStyle name="SAPBEXHLevel1 4 3 3 6" xfId="17934"/>
    <cellStyle name="SAPBEXHLevel1 4 3 4" xfId="17935"/>
    <cellStyle name="SAPBEXHLevel1 4 3 5" xfId="17936"/>
    <cellStyle name="SAPBEXHLevel1 4 3 6" xfId="17937"/>
    <cellStyle name="SAPBEXHLevel1 4 3 7" xfId="17938"/>
    <cellStyle name="SAPBEXHLevel1 4 3 8" xfId="17939"/>
    <cellStyle name="SAPBEXHLevel1 4 4" xfId="17940"/>
    <cellStyle name="SAPBEXHLevel1 4 5" xfId="17941"/>
    <cellStyle name="SAPBEXHLevel1 4 6" xfId="17942"/>
    <cellStyle name="SAPBEXHLevel1 4 7" xfId="17943"/>
    <cellStyle name="SAPBEXHLevel1 4 8" xfId="17944"/>
    <cellStyle name="SAPBEXHLevel1 5" xfId="17945"/>
    <cellStyle name="SAPBEXHLevel1 5 2" xfId="17946"/>
    <cellStyle name="SAPBEXHLevel1 5 2 2" xfId="17947"/>
    <cellStyle name="SAPBEXHLevel1 5 2 2 2" xfId="17948"/>
    <cellStyle name="SAPBEXHLevel1 5 2 2 3" xfId="17949"/>
    <cellStyle name="SAPBEXHLevel1 5 2 2 4" xfId="17950"/>
    <cellStyle name="SAPBEXHLevel1 5 2 2 5" xfId="17951"/>
    <cellStyle name="SAPBEXHLevel1 5 2 2 6" xfId="17952"/>
    <cellStyle name="SAPBEXHLevel1 5 2 3" xfId="17953"/>
    <cellStyle name="SAPBEXHLevel1 5 2 3 2" xfId="17954"/>
    <cellStyle name="SAPBEXHLevel1 5 2 3 3" xfId="17955"/>
    <cellStyle name="SAPBEXHLevel1 5 2 3 4" xfId="17956"/>
    <cellStyle name="SAPBEXHLevel1 5 2 3 5" xfId="17957"/>
    <cellStyle name="SAPBEXHLevel1 5 2 3 6" xfId="17958"/>
    <cellStyle name="SAPBEXHLevel1 5 2 4" xfId="17959"/>
    <cellStyle name="SAPBEXHLevel1 5 2 5" xfId="17960"/>
    <cellStyle name="SAPBEXHLevel1 5 2 6" xfId="17961"/>
    <cellStyle name="SAPBEXHLevel1 5 2 7" xfId="17962"/>
    <cellStyle name="SAPBEXHLevel1 5 2 8" xfId="17963"/>
    <cellStyle name="SAPBEXHLevel1 5 3" xfId="17964"/>
    <cellStyle name="SAPBEXHLevel1 5 3 2" xfId="17965"/>
    <cellStyle name="SAPBEXHLevel1 5 3 2 2" xfId="17966"/>
    <cellStyle name="SAPBEXHLevel1 5 3 2 3" xfId="17967"/>
    <cellStyle name="SAPBEXHLevel1 5 3 2 4" xfId="17968"/>
    <cellStyle name="SAPBEXHLevel1 5 3 2 5" xfId="17969"/>
    <cellStyle name="SAPBEXHLevel1 5 3 2 6" xfId="17970"/>
    <cellStyle name="SAPBEXHLevel1 5 3 3" xfId="17971"/>
    <cellStyle name="SAPBEXHLevel1 5 3 3 2" xfId="17972"/>
    <cellStyle name="SAPBEXHLevel1 5 3 3 3" xfId="17973"/>
    <cellStyle name="SAPBEXHLevel1 5 3 3 4" xfId="17974"/>
    <cellStyle name="SAPBEXHLevel1 5 3 3 5" xfId="17975"/>
    <cellStyle name="SAPBEXHLevel1 5 3 3 6" xfId="17976"/>
    <cellStyle name="SAPBEXHLevel1 5 3 4" xfId="17977"/>
    <cellStyle name="SAPBEXHLevel1 5 3 5" xfId="17978"/>
    <cellStyle name="SAPBEXHLevel1 5 3 6" xfId="17979"/>
    <cellStyle name="SAPBEXHLevel1 5 3 7" xfId="17980"/>
    <cellStyle name="SAPBEXHLevel1 5 3 8" xfId="17981"/>
    <cellStyle name="SAPBEXHLevel1 5 4" xfId="17982"/>
    <cellStyle name="SAPBEXHLevel1 5 5" xfId="17983"/>
    <cellStyle name="SAPBEXHLevel1 5 6" xfId="17984"/>
    <cellStyle name="SAPBEXHLevel1 5 7" xfId="17985"/>
    <cellStyle name="SAPBEXHLevel1 5 8" xfId="17986"/>
    <cellStyle name="SAPBEXHLevel1 6" xfId="17987"/>
    <cellStyle name="SAPBEXHLevel1 6 2" xfId="17988"/>
    <cellStyle name="SAPBEXHLevel1 6 2 2" xfId="17989"/>
    <cellStyle name="SAPBEXHLevel1 6 2 2 2" xfId="17990"/>
    <cellStyle name="SAPBEXHLevel1 6 2 2 3" xfId="17991"/>
    <cellStyle name="SAPBEXHLevel1 6 2 2 4" xfId="17992"/>
    <cellStyle name="SAPBEXHLevel1 6 2 2 5" xfId="17993"/>
    <cellStyle name="SAPBEXHLevel1 6 2 2 6" xfId="17994"/>
    <cellStyle name="SAPBEXHLevel1 6 2 3" xfId="17995"/>
    <cellStyle name="SAPBEXHLevel1 6 2 3 2" xfId="17996"/>
    <cellStyle name="SAPBEXHLevel1 6 2 3 3" xfId="17997"/>
    <cellStyle name="SAPBEXHLevel1 6 2 3 4" xfId="17998"/>
    <cellStyle name="SAPBEXHLevel1 6 2 3 5" xfId="17999"/>
    <cellStyle name="SAPBEXHLevel1 6 2 3 6" xfId="18000"/>
    <cellStyle name="SAPBEXHLevel1 6 2 4" xfId="18001"/>
    <cellStyle name="SAPBEXHLevel1 6 2 5" xfId="18002"/>
    <cellStyle name="SAPBEXHLevel1 6 2 6" xfId="18003"/>
    <cellStyle name="SAPBEXHLevel1 6 2 7" xfId="18004"/>
    <cellStyle name="SAPBEXHLevel1 6 2 8" xfId="18005"/>
    <cellStyle name="SAPBEXHLevel1 6 3" xfId="18006"/>
    <cellStyle name="SAPBEXHLevel1 6 3 2" xfId="18007"/>
    <cellStyle name="SAPBEXHLevel1 6 3 2 2" xfId="18008"/>
    <cellStyle name="SAPBEXHLevel1 6 3 2 3" xfId="18009"/>
    <cellStyle name="SAPBEXHLevel1 6 3 2 4" xfId="18010"/>
    <cellStyle name="SAPBEXHLevel1 6 3 2 5" xfId="18011"/>
    <cellStyle name="SAPBEXHLevel1 6 3 2 6" xfId="18012"/>
    <cellStyle name="SAPBEXHLevel1 6 3 3" xfId="18013"/>
    <cellStyle name="SAPBEXHLevel1 6 3 3 2" xfId="18014"/>
    <cellStyle name="SAPBEXHLevel1 6 3 3 3" xfId="18015"/>
    <cellStyle name="SAPBEXHLevel1 6 3 3 4" xfId="18016"/>
    <cellStyle name="SAPBEXHLevel1 6 3 3 5" xfId="18017"/>
    <cellStyle name="SAPBEXHLevel1 6 3 3 6" xfId="18018"/>
    <cellStyle name="SAPBEXHLevel1 6 3 4" xfId="18019"/>
    <cellStyle name="SAPBEXHLevel1 6 3 5" xfId="18020"/>
    <cellStyle name="SAPBEXHLevel1 6 3 6" xfId="18021"/>
    <cellStyle name="SAPBEXHLevel1 6 3 7" xfId="18022"/>
    <cellStyle name="SAPBEXHLevel1 6 3 8" xfId="18023"/>
    <cellStyle name="SAPBEXHLevel1 6 4" xfId="18024"/>
    <cellStyle name="SAPBEXHLevel1 6 5" xfId="18025"/>
    <cellStyle name="SAPBEXHLevel1 6 6" xfId="18026"/>
    <cellStyle name="SAPBEXHLevel1 6 7" xfId="18027"/>
    <cellStyle name="SAPBEXHLevel1 6 8" xfId="18028"/>
    <cellStyle name="SAPBEXHLevel1 7" xfId="18029"/>
    <cellStyle name="SAPBEXHLevel1 7 2" xfId="18030"/>
    <cellStyle name="SAPBEXHLevel1 7 2 2" xfId="18031"/>
    <cellStyle name="SAPBEXHLevel1 7 2 2 2" xfId="18032"/>
    <cellStyle name="SAPBEXHLevel1 7 2 2 3" xfId="18033"/>
    <cellStyle name="SAPBEXHLevel1 7 2 2 4" xfId="18034"/>
    <cellStyle name="SAPBEXHLevel1 7 2 2 5" xfId="18035"/>
    <cellStyle name="SAPBEXHLevel1 7 2 2 6" xfId="18036"/>
    <cellStyle name="SAPBEXHLevel1 7 2 3" xfId="18037"/>
    <cellStyle name="SAPBEXHLevel1 7 2 3 2" xfId="18038"/>
    <cellStyle name="SAPBEXHLevel1 7 2 3 3" xfId="18039"/>
    <cellStyle name="SAPBEXHLevel1 7 2 3 4" xfId="18040"/>
    <cellStyle name="SAPBEXHLevel1 7 2 3 5" xfId="18041"/>
    <cellStyle name="SAPBEXHLevel1 7 2 3 6" xfId="18042"/>
    <cellStyle name="SAPBEXHLevel1 7 2 4" xfId="18043"/>
    <cellStyle name="SAPBEXHLevel1 7 2 5" xfId="18044"/>
    <cellStyle name="SAPBEXHLevel1 7 2 6" xfId="18045"/>
    <cellStyle name="SAPBEXHLevel1 7 2 7" xfId="18046"/>
    <cellStyle name="SAPBEXHLevel1 7 2 8" xfId="18047"/>
    <cellStyle name="SAPBEXHLevel1 7 3" xfId="18048"/>
    <cellStyle name="SAPBEXHLevel1 7 3 2" xfId="18049"/>
    <cellStyle name="SAPBEXHLevel1 7 3 2 2" xfId="18050"/>
    <cellStyle name="SAPBEXHLevel1 7 3 2 3" xfId="18051"/>
    <cellStyle name="SAPBEXHLevel1 7 3 2 4" xfId="18052"/>
    <cellStyle name="SAPBEXHLevel1 7 3 2 5" xfId="18053"/>
    <cellStyle name="SAPBEXHLevel1 7 3 2 6" xfId="18054"/>
    <cellStyle name="SAPBEXHLevel1 7 3 3" xfId="18055"/>
    <cellStyle name="SAPBEXHLevel1 7 3 3 2" xfId="18056"/>
    <cellStyle name="SAPBEXHLevel1 7 3 3 3" xfId="18057"/>
    <cellStyle name="SAPBEXHLevel1 7 3 3 4" xfId="18058"/>
    <cellStyle name="SAPBEXHLevel1 7 3 3 5" xfId="18059"/>
    <cellStyle name="SAPBEXHLevel1 7 3 3 6" xfId="18060"/>
    <cellStyle name="SAPBEXHLevel1 7 3 4" xfId="18061"/>
    <cellStyle name="SAPBEXHLevel1 7 3 5" xfId="18062"/>
    <cellStyle name="SAPBEXHLevel1 7 3 6" xfId="18063"/>
    <cellStyle name="SAPBEXHLevel1 7 3 7" xfId="18064"/>
    <cellStyle name="SAPBEXHLevel1 7 3 8" xfId="18065"/>
    <cellStyle name="SAPBEXHLevel1 7 4" xfId="18066"/>
    <cellStyle name="SAPBEXHLevel1 7 5" xfId="18067"/>
    <cellStyle name="SAPBEXHLevel1 7 6" xfId="18068"/>
    <cellStyle name="SAPBEXHLevel1 7 7" xfId="18069"/>
    <cellStyle name="SAPBEXHLevel1 7 8" xfId="18070"/>
    <cellStyle name="SAPBEXHLevel1 8" xfId="18071"/>
    <cellStyle name="SAPBEXHLevel1 8 2" xfId="18072"/>
    <cellStyle name="SAPBEXHLevel1 8 2 2" xfId="18073"/>
    <cellStyle name="SAPBEXHLevel1 8 2 2 2" xfId="18074"/>
    <cellStyle name="SAPBEXHLevel1 8 2 2 3" xfId="18075"/>
    <cellStyle name="SAPBEXHLevel1 8 2 2 4" xfId="18076"/>
    <cellStyle name="SAPBEXHLevel1 8 2 2 5" xfId="18077"/>
    <cellStyle name="SAPBEXHLevel1 8 2 2 6" xfId="18078"/>
    <cellStyle name="SAPBEXHLevel1 8 2 3" xfId="18079"/>
    <cellStyle name="SAPBEXHLevel1 8 2 3 2" xfId="18080"/>
    <cellStyle name="SAPBEXHLevel1 8 2 3 3" xfId="18081"/>
    <cellStyle name="SAPBEXHLevel1 8 2 3 4" xfId="18082"/>
    <cellStyle name="SAPBEXHLevel1 8 2 3 5" xfId="18083"/>
    <cellStyle name="SAPBEXHLevel1 8 2 3 6" xfId="18084"/>
    <cellStyle name="SAPBEXHLevel1 8 2 4" xfId="18085"/>
    <cellStyle name="SAPBEXHLevel1 8 2 5" xfId="18086"/>
    <cellStyle name="SAPBEXHLevel1 8 2 6" xfId="18087"/>
    <cellStyle name="SAPBEXHLevel1 8 2 7" xfId="18088"/>
    <cellStyle name="SAPBEXHLevel1 8 2 8" xfId="18089"/>
    <cellStyle name="SAPBEXHLevel1 8 3" xfId="18090"/>
    <cellStyle name="SAPBEXHLevel1 8 3 2" xfId="18091"/>
    <cellStyle name="SAPBEXHLevel1 8 3 2 2" xfId="18092"/>
    <cellStyle name="SAPBEXHLevel1 8 3 2 3" xfId="18093"/>
    <cellStyle name="SAPBEXHLevel1 8 3 2 4" xfId="18094"/>
    <cellStyle name="SAPBEXHLevel1 8 3 2 5" xfId="18095"/>
    <cellStyle name="SAPBEXHLevel1 8 3 2 6" xfId="18096"/>
    <cellStyle name="SAPBEXHLevel1 8 3 3" xfId="18097"/>
    <cellStyle name="SAPBEXHLevel1 8 3 3 2" xfId="18098"/>
    <cellStyle name="SAPBEXHLevel1 8 3 3 3" xfId="18099"/>
    <cellStyle name="SAPBEXHLevel1 8 3 3 4" xfId="18100"/>
    <cellStyle name="SAPBEXHLevel1 8 3 3 5" xfId="18101"/>
    <cellStyle name="SAPBEXHLevel1 8 3 3 6" xfId="18102"/>
    <cellStyle name="SAPBEXHLevel1 8 3 4" xfId="18103"/>
    <cellStyle name="SAPBEXHLevel1 8 3 5" xfId="18104"/>
    <cellStyle name="SAPBEXHLevel1 8 3 6" xfId="18105"/>
    <cellStyle name="SAPBEXHLevel1 8 3 7" xfId="18106"/>
    <cellStyle name="SAPBEXHLevel1 8 3 8" xfId="18107"/>
    <cellStyle name="SAPBEXHLevel1 8 4" xfId="18108"/>
    <cellStyle name="SAPBEXHLevel1 8 5" xfId="18109"/>
    <cellStyle name="SAPBEXHLevel1 8 6" xfId="18110"/>
    <cellStyle name="SAPBEXHLevel1 8 7" xfId="18111"/>
    <cellStyle name="SAPBEXHLevel1 8 8" xfId="18112"/>
    <cellStyle name="SAPBEXHLevel1 9" xfId="18113"/>
    <cellStyle name="SAPBEXHLevel1 9 2" xfId="18114"/>
    <cellStyle name="SAPBEXHLevel1 9 2 2" xfId="18115"/>
    <cellStyle name="SAPBEXHLevel1 9 2 2 2" xfId="18116"/>
    <cellStyle name="SAPBEXHLevel1 9 2 2 3" xfId="18117"/>
    <cellStyle name="SAPBEXHLevel1 9 2 2 4" xfId="18118"/>
    <cellStyle name="SAPBEXHLevel1 9 2 2 5" xfId="18119"/>
    <cellStyle name="SAPBEXHLevel1 9 2 2 6" xfId="18120"/>
    <cellStyle name="SAPBEXHLevel1 9 2 3" xfId="18121"/>
    <cellStyle name="SAPBEXHLevel1 9 2 3 2" xfId="18122"/>
    <cellStyle name="SAPBEXHLevel1 9 2 3 3" xfId="18123"/>
    <cellStyle name="SAPBEXHLevel1 9 2 3 4" xfId="18124"/>
    <cellStyle name="SAPBEXHLevel1 9 2 3 5" xfId="18125"/>
    <cellStyle name="SAPBEXHLevel1 9 2 3 6" xfId="18126"/>
    <cellStyle name="SAPBEXHLevel1 9 2 4" xfId="18127"/>
    <cellStyle name="SAPBEXHLevel1 9 2 5" xfId="18128"/>
    <cellStyle name="SAPBEXHLevel1 9 2 6" xfId="18129"/>
    <cellStyle name="SAPBEXHLevel1 9 2 7" xfId="18130"/>
    <cellStyle name="SAPBEXHLevel1 9 2 8" xfId="18131"/>
    <cellStyle name="SAPBEXHLevel1 9 3" xfId="18132"/>
    <cellStyle name="SAPBEXHLevel1 9 3 2" xfId="18133"/>
    <cellStyle name="SAPBEXHLevel1 9 3 2 2" xfId="18134"/>
    <cellStyle name="SAPBEXHLevel1 9 3 2 3" xfId="18135"/>
    <cellStyle name="SAPBEXHLevel1 9 3 2 4" xfId="18136"/>
    <cellStyle name="SAPBEXHLevel1 9 3 2 5" xfId="18137"/>
    <cellStyle name="SAPBEXHLevel1 9 3 2 6" xfId="18138"/>
    <cellStyle name="SAPBEXHLevel1 9 3 3" xfId="18139"/>
    <cellStyle name="SAPBEXHLevel1 9 3 3 2" xfId="18140"/>
    <cellStyle name="SAPBEXHLevel1 9 3 3 3" xfId="18141"/>
    <cellStyle name="SAPBEXHLevel1 9 3 3 4" xfId="18142"/>
    <cellStyle name="SAPBEXHLevel1 9 3 3 5" xfId="18143"/>
    <cellStyle name="SAPBEXHLevel1 9 3 3 6" xfId="18144"/>
    <cellStyle name="SAPBEXHLevel1 9 3 4" xfId="18145"/>
    <cellStyle name="SAPBEXHLevel1 9 3 5" xfId="18146"/>
    <cellStyle name="SAPBEXHLevel1 9 3 6" xfId="18147"/>
    <cellStyle name="SAPBEXHLevel1 9 3 7" xfId="18148"/>
    <cellStyle name="SAPBEXHLevel1 9 3 8" xfId="18149"/>
    <cellStyle name="SAPBEXHLevel1 9 4" xfId="18150"/>
    <cellStyle name="SAPBEXHLevel1 9 5" xfId="18151"/>
    <cellStyle name="SAPBEXHLevel1 9 6" xfId="18152"/>
    <cellStyle name="SAPBEXHLevel1 9 7" xfId="18153"/>
    <cellStyle name="SAPBEXHLevel1 9 8" xfId="18154"/>
    <cellStyle name="SAPBEXHLevel1_Input PL ana GRD - HCREG" xfId="18155"/>
    <cellStyle name="SAPBEXHLevel1X" xfId="34"/>
    <cellStyle name="SAPBEXHLevel1X 10" xfId="18156"/>
    <cellStyle name="SAPBEXHLevel1X 10 2" xfId="18157"/>
    <cellStyle name="SAPBEXHLevel1X 10 2 2" xfId="18158"/>
    <cellStyle name="SAPBEXHLevel1X 10 2 2 2" xfId="18159"/>
    <cellStyle name="SAPBEXHLevel1X 10 2 2 3" xfId="18160"/>
    <cellStyle name="SAPBEXHLevel1X 10 2 2 4" xfId="18161"/>
    <cellStyle name="SAPBEXHLevel1X 10 2 2 5" xfId="18162"/>
    <cellStyle name="SAPBEXHLevel1X 10 2 2 6" xfId="18163"/>
    <cellStyle name="SAPBEXHLevel1X 10 2 3" xfId="18164"/>
    <cellStyle name="SAPBEXHLevel1X 10 2 3 2" xfId="18165"/>
    <cellStyle name="SAPBEXHLevel1X 10 2 3 3" xfId="18166"/>
    <cellStyle name="SAPBEXHLevel1X 10 2 3 4" xfId="18167"/>
    <cellStyle name="SAPBEXHLevel1X 10 2 3 5" xfId="18168"/>
    <cellStyle name="SAPBEXHLevel1X 10 2 3 6" xfId="18169"/>
    <cellStyle name="SAPBEXHLevel1X 10 2 4" xfId="18170"/>
    <cellStyle name="SAPBEXHLevel1X 10 2 5" xfId="18171"/>
    <cellStyle name="SAPBEXHLevel1X 10 2 6" xfId="18172"/>
    <cellStyle name="SAPBEXHLevel1X 10 2 7" xfId="18173"/>
    <cellStyle name="SAPBEXHLevel1X 10 2 8" xfId="18174"/>
    <cellStyle name="SAPBEXHLevel1X 10 3" xfId="18175"/>
    <cellStyle name="SAPBEXHLevel1X 10 3 2" xfId="18176"/>
    <cellStyle name="SAPBEXHLevel1X 10 3 2 2" xfId="18177"/>
    <cellStyle name="SAPBEXHLevel1X 10 3 2 3" xfId="18178"/>
    <cellStyle name="SAPBEXHLevel1X 10 3 2 4" xfId="18179"/>
    <cellStyle name="SAPBEXHLevel1X 10 3 2 5" xfId="18180"/>
    <cellStyle name="SAPBEXHLevel1X 10 3 2 6" xfId="18181"/>
    <cellStyle name="SAPBEXHLevel1X 10 3 3" xfId="18182"/>
    <cellStyle name="SAPBEXHLevel1X 10 3 3 2" xfId="18183"/>
    <cellStyle name="SAPBEXHLevel1X 10 3 3 3" xfId="18184"/>
    <cellStyle name="SAPBEXHLevel1X 10 3 3 4" xfId="18185"/>
    <cellStyle name="SAPBEXHLevel1X 10 3 3 5" xfId="18186"/>
    <cellStyle name="SAPBEXHLevel1X 10 3 3 6" xfId="18187"/>
    <cellStyle name="SAPBEXHLevel1X 10 3 4" xfId="18188"/>
    <cellStyle name="SAPBEXHLevel1X 10 3 5" xfId="18189"/>
    <cellStyle name="SAPBEXHLevel1X 10 3 6" xfId="18190"/>
    <cellStyle name="SAPBEXHLevel1X 10 3 7" xfId="18191"/>
    <cellStyle name="SAPBEXHLevel1X 10 3 8" xfId="18192"/>
    <cellStyle name="SAPBEXHLevel1X 10 4" xfId="18193"/>
    <cellStyle name="SAPBEXHLevel1X 10 5" xfId="18194"/>
    <cellStyle name="SAPBEXHLevel1X 10 6" xfId="18195"/>
    <cellStyle name="SAPBEXHLevel1X 10 7" xfId="18196"/>
    <cellStyle name="SAPBEXHLevel1X 10 8" xfId="18197"/>
    <cellStyle name="SAPBEXHLevel1X 11" xfId="18198"/>
    <cellStyle name="SAPBEXHLevel1X 11 2" xfId="18199"/>
    <cellStyle name="SAPBEXHLevel1X 11 2 2" xfId="18200"/>
    <cellStyle name="SAPBEXHLevel1X 11 2 2 2" xfId="18201"/>
    <cellStyle name="SAPBEXHLevel1X 11 2 2 3" xfId="18202"/>
    <cellStyle name="SAPBEXHLevel1X 11 2 2 4" xfId="18203"/>
    <cellStyle name="SAPBEXHLevel1X 11 2 2 5" xfId="18204"/>
    <cellStyle name="SAPBEXHLevel1X 11 2 2 6" xfId="18205"/>
    <cellStyle name="SAPBEXHLevel1X 11 2 3" xfId="18206"/>
    <cellStyle name="SAPBEXHLevel1X 11 2 3 2" xfId="18207"/>
    <cellStyle name="SAPBEXHLevel1X 11 2 3 3" xfId="18208"/>
    <cellStyle name="SAPBEXHLevel1X 11 2 3 4" xfId="18209"/>
    <cellStyle name="SAPBEXHLevel1X 11 2 3 5" xfId="18210"/>
    <cellStyle name="SAPBEXHLevel1X 11 2 3 6" xfId="18211"/>
    <cellStyle name="SAPBEXHLevel1X 11 2 4" xfId="18212"/>
    <cellStyle name="SAPBEXHLevel1X 11 2 5" xfId="18213"/>
    <cellStyle name="SAPBEXHLevel1X 11 2 6" xfId="18214"/>
    <cellStyle name="SAPBEXHLevel1X 11 2 7" xfId="18215"/>
    <cellStyle name="SAPBEXHLevel1X 11 2 8" xfId="18216"/>
    <cellStyle name="SAPBEXHLevel1X 11 3" xfId="18217"/>
    <cellStyle name="SAPBEXHLevel1X 11 3 2" xfId="18218"/>
    <cellStyle name="SAPBEXHLevel1X 11 3 2 2" xfId="18219"/>
    <cellStyle name="SAPBEXHLevel1X 11 3 2 3" xfId="18220"/>
    <cellStyle name="SAPBEXHLevel1X 11 3 2 4" xfId="18221"/>
    <cellStyle name="SAPBEXHLevel1X 11 3 2 5" xfId="18222"/>
    <cellStyle name="SAPBEXHLevel1X 11 3 2 6" xfId="18223"/>
    <cellStyle name="SAPBEXHLevel1X 11 3 3" xfId="18224"/>
    <cellStyle name="SAPBEXHLevel1X 11 3 3 2" xfId="18225"/>
    <cellStyle name="SAPBEXHLevel1X 11 3 3 3" xfId="18226"/>
    <cellStyle name="SAPBEXHLevel1X 11 3 3 4" xfId="18227"/>
    <cellStyle name="SAPBEXHLevel1X 11 3 3 5" xfId="18228"/>
    <cellStyle name="SAPBEXHLevel1X 11 3 3 6" xfId="18229"/>
    <cellStyle name="SAPBEXHLevel1X 11 3 4" xfId="18230"/>
    <cellStyle name="SAPBEXHLevel1X 11 3 5" xfId="18231"/>
    <cellStyle name="SAPBEXHLevel1X 11 3 6" xfId="18232"/>
    <cellStyle name="SAPBEXHLevel1X 11 3 7" xfId="18233"/>
    <cellStyle name="SAPBEXHLevel1X 11 3 8" xfId="18234"/>
    <cellStyle name="SAPBEXHLevel1X 11 4" xfId="18235"/>
    <cellStyle name="SAPBEXHLevel1X 11 5" xfId="18236"/>
    <cellStyle name="SAPBEXHLevel1X 11 6" xfId="18237"/>
    <cellStyle name="SAPBEXHLevel1X 11 7" xfId="18238"/>
    <cellStyle name="SAPBEXHLevel1X 11 8" xfId="18239"/>
    <cellStyle name="SAPBEXHLevel1X 12" xfId="18240"/>
    <cellStyle name="SAPBEXHLevel1X 12 2" xfId="18241"/>
    <cellStyle name="SAPBEXHLevel1X 12 2 2" xfId="18242"/>
    <cellStyle name="SAPBEXHLevel1X 12 2 2 2" xfId="18243"/>
    <cellStyle name="SAPBEXHLevel1X 12 2 2 3" xfId="18244"/>
    <cellStyle name="SAPBEXHLevel1X 12 2 2 4" xfId="18245"/>
    <cellStyle name="SAPBEXHLevel1X 12 2 2 5" xfId="18246"/>
    <cellStyle name="SAPBEXHLevel1X 12 2 2 6" xfId="18247"/>
    <cellStyle name="SAPBEXHLevel1X 12 2 3" xfId="18248"/>
    <cellStyle name="SAPBEXHLevel1X 12 2 3 2" xfId="18249"/>
    <cellStyle name="SAPBEXHLevel1X 12 2 3 3" xfId="18250"/>
    <cellStyle name="SAPBEXHLevel1X 12 2 3 4" xfId="18251"/>
    <cellStyle name="SAPBEXHLevel1X 12 2 3 5" xfId="18252"/>
    <cellStyle name="SAPBEXHLevel1X 12 2 3 6" xfId="18253"/>
    <cellStyle name="SAPBEXHLevel1X 12 2 4" xfId="18254"/>
    <cellStyle name="SAPBEXHLevel1X 12 2 5" xfId="18255"/>
    <cellStyle name="SAPBEXHLevel1X 12 2 6" xfId="18256"/>
    <cellStyle name="SAPBEXHLevel1X 12 2 7" xfId="18257"/>
    <cellStyle name="SAPBEXHLevel1X 12 2 8" xfId="18258"/>
    <cellStyle name="SAPBEXHLevel1X 12 3" xfId="18259"/>
    <cellStyle name="SAPBEXHLevel1X 12 3 2" xfId="18260"/>
    <cellStyle name="SAPBEXHLevel1X 12 3 2 2" xfId="18261"/>
    <cellStyle name="SAPBEXHLevel1X 12 3 2 3" xfId="18262"/>
    <cellStyle name="SAPBEXHLevel1X 12 3 2 4" xfId="18263"/>
    <cellStyle name="SAPBEXHLevel1X 12 3 2 5" xfId="18264"/>
    <cellStyle name="SAPBEXHLevel1X 12 3 2 6" xfId="18265"/>
    <cellStyle name="SAPBEXHLevel1X 12 3 3" xfId="18266"/>
    <cellStyle name="SAPBEXHLevel1X 12 3 3 2" xfId="18267"/>
    <cellStyle name="SAPBEXHLevel1X 12 3 3 3" xfId="18268"/>
    <cellStyle name="SAPBEXHLevel1X 12 3 3 4" xfId="18269"/>
    <cellStyle name="SAPBEXHLevel1X 12 3 3 5" xfId="18270"/>
    <cellStyle name="SAPBEXHLevel1X 12 3 3 6" xfId="18271"/>
    <cellStyle name="SAPBEXHLevel1X 12 3 4" xfId="18272"/>
    <cellStyle name="SAPBEXHLevel1X 12 3 5" xfId="18273"/>
    <cellStyle name="SAPBEXHLevel1X 12 3 6" xfId="18274"/>
    <cellStyle name="SAPBEXHLevel1X 12 3 7" xfId="18275"/>
    <cellStyle name="SAPBEXHLevel1X 12 3 8" xfId="18276"/>
    <cellStyle name="SAPBEXHLevel1X 12 4" xfId="18277"/>
    <cellStyle name="SAPBEXHLevel1X 12 5" xfId="18278"/>
    <cellStyle name="SAPBEXHLevel1X 12 6" xfId="18279"/>
    <cellStyle name="SAPBEXHLevel1X 12 7" xfId="18280"/>
    <cellStyle name="SAPBEXHLevel1X 12 8" xfId="18281"/>
    <cellStyle name="SAPBEXHLevel1X 13" xfId="18282"/>
    <cellStyle name="SAPBEXHLevel1X 13 2" xfId="18283"/>
    <cellStyle name="SAPBEXHLevel1X 13 2 2" xfId="18284"/>
    <cellStyle name="SAPBEXHLevel1X 13 2 2 2" xfId="18285"/>
    <cellStyle name="SAPBEXHLevel1X 13 2 2 3" xfId="18286"/>
    <cellStyle name="SAPBEXHLevel1X 13 2 2 4" xfId="18287"/>
    <cellStyle name="SAPBEXHLevel1X 13 2 2 5" xfId="18288"/>
    <cellStyle name="SAPBEXHLevel1X 13 2 2 6" xfId="18289"/>
    <cellStyle name="SAPBEXHLevel1X 13 2 3" xfId="18290"/>
    <cellStyle name="SAPBEXHLevel1X 13 2 3 2" xfId="18291"/>
    <cellStyle name="SAPBEXHLevel1X 13 2 3 3" xfId="18292"/>
    <cellStyle name="SAPBEXHLevel1X 13 2 3 4" xfId="18293"/>
    <cellStyle name="SAPBEXHLevel1X 13 2 3 5" xfId="18294"/>
    <cellStyle name="SAPBEXHLevel1X 13 2 3 6" xfId="18295"/>
    <cellStyle name="SAPBEXHLevel1X 13 2 4" xfId="18296"/>
    <cellStyle name="SAPBEXHLevel1X 13 2 5" xfId="18297"/>
    <cellStyle name="SAPBEXHLevel1X 13 2 6" xfId="18298"/>
    <cellStyle name="SAPBEXHLevel1X 13 2 7" xfId="18299"/>
    <cellStyle name="SAPBEXHLevel1X 13 2 8" xfId="18300"/>
    <cellStyle name="SAPBEXHLevel1X 13 3" xfId="18301"/>
    <cellStyle name="SAPBEXHLevel1X 13 3 2" xfId="18302"/>
    <cellStyle name="SAPBEXHLevel1X 13 3 2 2" xfId="18303"/>
    <cellStyle name="SAPBEXHLevel1X 13 3 2 3" xfId="18304"/>
    <cellStyle name="SAPBEXHLevel1X 13 3 2 4" xfId="18305"/>
    <cellStyle name="SAPBEXHLevel1X 13 3 2 5" xfId="18306"/>
    <cellStyle name="SAPBEXHLevel1X 13 3 2 6" xfId="18307"/>
    <cellStyle name="SAPBEXHLevel1X 13 3 3" xfId="18308"/>
    <cellStyle name="SAPBEXHLevel1X 13 3 3 2" xfId="18309"/>
    <cellStyle name="SAPBEXHLevel1X 13 3 3 3" xfId="18310"/>
    <cellStyle name="SAPBEXHLevel1X 13 3 3 4" xfId="18311"/>
    <cellStyle name="SAPBEXHLevel1X 13 3 3 5" xfId="18312"/>
    <cellStyle name="SAPBEXHLevel1X 13 3 3 6" xfId="18313"/>
    <cellStyle name="SAPBEXHLevel1X 13 3 4" xfId="18314"/>
    <cellStyle name="SAPBEXHLevel1X 13 3 5" xfId="18315"/>
    <cellStyle name="SAPBEXHLevel1X 13 3 6" xfId="18316"/>
    <cellStyle name="SAPBEXHLevel1X 13 3 7" xfId="18317"/>
    <cellStyle name="SAPBEXHLevel1X 13 3 8" xfId="18318"/>
    <cellStyle name="SAPBEXHLevel1X 13 4" xfId="18319"/>
    <cellStyle name="SAPBEXHLevel1X 13 5" xfId="18320"/>
    <cellStyle name="SAPBEXHLevel1X 13 6" xfId="18321"/>
    <cellStyle name="SAPBEXHLevel1X 13 7" xfId="18322"/>
    <cellStyle name="SAPBEXHLevel1X 13 8" xfId="18323"/>
    <cellStyle name="SAPBEXHLevel1X 14" xfId="18324"/>
    <cellStyle name="SAPBEXHLevel1X 14 2" xfId="18325"/>
    <cellStyle name="SAPBEXHLevel1X 14 2 2" xfId="18326"/>
    <cellStyle name="SAPBEXHLevel1X 14 2 2 2" xfId="18327"/>
    <cellStyle name="SAPBEXHLevel1X 14 2 2 3" xfId="18328"/>
    <cellStyle name="SAPBEXHLevel1X 14 2 2 4" xfId="18329"/>
    <cellStyle name="SAPBEXHLevel1X 14 2 2 5" xfId="18330"/>
    <cellStyle name="SAPBEXHLevel1X 14 2 2 6" xfId="18331"/>
    <cellStyle name="SAPBEXHLevel1X 14 2 3" xfId="18332"/>
    <cellStyle name="SAPBEXHLevel1X 14 2 3 2" xfId="18333"/>
    <cellStyle name="SAPBEXHLevel1X 14 2 3 3" xfId="18334"/>
    <cellStyle name="SAPBEXHLevel1X 14 2 3 4" xfId="18335"/>
    <cellStyle name="SAPBEXHLevel1X 14 2 3 5" xfId="18336"/>
    <cellStyle name="SAPBEXHLevel1X 14 2 3 6" xfId="18337"/>
    <cellStyle name="SAPBEXHLevel1X 14 2 4" xfId="18338"/>
    <cellStyle name="SAPBEXHLevel1X 14 2 5" xfId="18339"/>
    <cellStyle name="SAPBEXHLevel1X 14 2 6" xfId="18340"/>
    <cellStyle name="SAPBEXHLevel1X 14 2 7" xfId="18341"/>
    <cellStyle name="SAPBEXHLevel1X 14 2 8" xfId="18342"/>
    <cellStyle name="SAPBEXHLevel1X 14 3" xfId="18343"/>
    <cellStyle name="SAPBEXHLevel1X 14 3 2" xfId="18344"/>
    <cellStyle name="SAPBEXHLevel1X 14 3 2 2" xfId="18345"/>
    <cellStyle name="SAPBEXHLevel1X 14 3 2 3" xfId="18346"/>
    <cellStyle name="SAPBEXHLevel1X 14 3 2 4" xfId="18347"/>
    <cellStyle name="SAPBEXHLevel1X 14 3 2 5" xfId="18348"/>
    <cellStyle name="SAPBEXHLevel1X 14 3 2 6" xfId="18349"/>
    <cellStyle name="SAPBEXHLevel1X 14 3 3" xfId="18350"/>
    <cellStyle name="SAPBEXHLevel1X 14 3 3 2" xfId="18351"/>
    <cellStyle name="SAPBEXHLevel1X 14 3 3 3" xfId="18352"/>
    <cellStyle name="SAPBEXHLevel1X 14 3 3 4" xfId="18353"/>
    <cellStyle name="SAPBEXHLevel1X 14 3 3 5" xfId="18354"/>
    <cellStyle name="SAPBEXHLevel1X 14 3 3 6" xfId="18355"/>
    <cellStyle name="SAPBEXHLevel1X 14 3 4" xfId="18356"/>
    <cellStyle name="SAPBEXHLevel1X 14 3 5" xfId="18357"/>
    <cellStyle name="SAPBEXHLevel1X 14 3 6" xfId="18358"/>
    <cellStyle name="SAPBEXHLevel1X 14 3 7" xfId="18359"/>
    <cellStyle name="SAPBEXHLevel1X 14 3 8" xfId="18360"/>
    <cellStyle name="SAPBEXHLevel1X 14 4" xfId="18361"/>
    <cellStyle name="SAPBEXHLevel1X 14 5" xfId="18362"/>
    <cellStyle name="SAPBEXHLevel1X 14 6" xfId="18363"/>
    <cellStyle name="SAPBEXHLevel1X 14 7" xfId="18364"/>
    <cellStyle name="SAPBEXHLevel1X 14 8" xfId="18365"/>
    <cellStyle name="SAPBEXHLevel1X 15" xfId="18366"/>
    <cellStyle name="SAPBEXHLevel1X 15 2" xfId="18367"/>
    <cellStyle name="SAPBEXHLevel1X 15 2 2" xfId="18368"/>
    <cellStyle name="SAPBEXHLevel1X 15 2 2 2" xfId="18369"/>
    <cellStyle name="SAPBEXHLevel1X 15 2 2 3" xfId="18370"/>
    <cellStyle name="SAPBEXHLevel1X 15 2 2 4" xfId="18371"/>
    <cellStyle name="SAPBEXHLevel1X 15 2 2 5" xfId="18372"/>
    <cellStyle name="SAPBEXHLevel1X 15 2 2 6" xfId="18373"/>
    <cellStyle name="SAPBEXHLevel1X 15 2 3" xfId="18374"/>
    <cellStyle name="SAPBEXHLevel1X 15 2 3 2" xfId="18375"/>
    <cellStyle name="SAPBEXHLevel1X 15 2 3 3" xfId="18376"/>
    <cellStyle name="SAPBEXHLevel1X 15 2 3 4" xfId="18377"/>
    <cellStyle name="SAPBEXHLevel1X 15 2 3 5" xfId="18378"/>
    <cellStyle name="SAPBEXHLevel1X 15 2 3 6" xfId="18379"/>
    <cellStyle name="SAPBEXHLevel1X 15 2 4" xfId="18380"/>
    <cellStyle name="SAPBEXHLevel1X 15 2 5" xfId="18381"/>
    <cellStyle name="SAPBEXHLevel1X 15 2 6" xfId="18382"/>
    <cellStyle name="SAPBEXHLevel1X 15 2 7" xfId="18383"/>
    <cellStyle name="SAPBEXHLevel1X 15 2 8" xfId="18384"/>
    <cellStyle name="SAPBEXHLevel1X 15 3" xfId="18385"/>
    <cellStyle name="SAPBEXHLevel1X 15 3 2" xfId="18386"/>
    <cellStyle name="SAPBEXHLevel1X 15 3 2 2" xfId="18387"/>
    <cellStyle name="SAPBEXHLevel1X 15 3 2 3" xfId="18388"/>
    <cellStyle name="SAPBEXHLevel1X 15 3 2 4" xfId="18389"/>
    <cellStyle name="SAPBEXHLevel1X 15 3 2 5" xfId="18390"/>
    <cellStyle name="SAPBEXHLevel1X 15 3 2 6" xfId="18391"/>
    <cellStyle name="SAPBEXHLevel1X 15 3 3" xfId="18392"/>
    <cellStyle name="SAPBEXHLevel1X 15 3 3 2" xfId="18393"/>
    <cellStyle name="SAPBEXHLevel1X 15 3 3 3" xfId="18394"/>
    <cellStyle name="SAPBEXHLevel1X 15 3 3 4" xfId="18395"/>
    <cellStyle name="SAPBEXHLevel1X 15 3 3 5" xfId="18396"/>
    <cellStyle name="SAPBEXHLevel1X 15 3 3 6" xfId="18397"/>
    <cellStyle name="SAPBEXHLevel1X 15 3 4" xfId="18398"/>
    <cellStyle name="SAPBEXHLevel1X 15 3 5" xfId="18399"/>
    <cellStyle name="SAPBEXHLevel1X 15 3 6" xfId="18400"/>
    <cellStyle name="SAPBEXHLevel1X 15 3 7" xfId="18401"/>
    <cellStyle name="SAPBEXHLevel1X 15 3 8" xfId="18402"/>
    <cellStyle name="SAPBEXHLevel1X 15 4" xfId="18403"/>
    <cellStyle name="SAPBEXHLevel1X 15 5" xfId="18404"/>
    <cellStyle name="SAPBEXHLevel1X 15 6" xfId="18405"/>
    <cellStyle name="SAPBEXHLevel1X 15 7" xfId="18406"/>
    <cellStyle name="SAPBEXHLevel1X 15 8" xfId="18407"/>
    <cellStyle name="SAPBEXHLevel1X 16" xfId="18408"/>
    <cellStyle name="SAPBEXHLevel1X 16 2" xfId="18409"/>
    <cellStyle name="SAPBEXHLevel1X 16 2 2" xfId="18410"/>
    <cellStyle name="SAPBEXHLevel1X 16 2 2 2" xfId="18411"/>
    <cellStyle name="SAPBEXHLevel1X 16 2 2 3" xfId="18412"/>
    <cellStyle name="SAPBEXHLevel1X 16 2 2 4" xfId="18413"/>
    <cellStyle name="SAPBEXHLevel1X 16 2 2 5" xfId="18414"/>
    <cellStyle name="SAPBEXHLevel1X 16 2 2 6" xfId="18415"/>
    <cellStyle name="SAPBEXHLevel1X 16 2 3" xfId="18416"/>
    <cellStyle name="SAPBEXHLevel1X 16 2 3 2" xfId="18417"/>
    <cellStyle name="SAPBEXHLevel1X 16 2 3 3" xfId="18418"/>
    <cellStyle name="SAPBEXHLevel1X 16 2 3 4" xfId="18419"/>
    <cellStyle name="SAPBEXHLevel1X 16 2 3 5" xfId="18420"/>
    <cellStyle name="SAPBEXHLevel1X 16 2 3 6" xfId="18421"/>
    <cellStyle name="SAPBEXHLevel1X 16 2 4" xfId="18422"/>
    <cellStyle name="SAPBEXHLevel1X 16 2 5" xfId="18423"/>
    <cellStyle name="SAPBEXHLevel1X 16 2 6" xfId="18424"/>
    <cellStyle name="SAPBEXHLevel1X 16 2 7" xfId="18425"/>
    <cellStyle name="SAPBEXHLevel1X 16 2 8" xfId="18426"/>
    <cellStyle name="SAPBEXHLevel1X 16 3" xfId="18427"/>
    <cellStyle name="SAPBEXHLevel1X 16 3 2" xfId="18428"/>
    <cellStyle name="SAPBEXHLevel1X 16 3 2 2" xfId="18429"/>
    <cellStyle name="SAPBEXHLevel1X 16 3 2 3" xfId="18430"/>
    <cellStyle name="SAPBEXHLevel1X 16 3 2 4" xfId="18431"/>
    <cellStyle name="SAPBEXHLevel1X 16 3 2 5" xfId="18432"/>
    <cellStyle name="SAPBEXHLevel1X 16 3 2 6" xfId="18433"/>
    <cellStyle name="SAPBEXHLevel1X 16 3 3" xfId="18434"/>
    <cellStyle name="SAPBEXHLevel1X 16 3 3 2" xfId="18435"/>
    <cellStyle name="SAPBEXHLevel1X 16 3 3 3" xfId="18436"/>
    <cellStyle name="SAPBEXHLevel1X 16 3 3 4" xfId="18437"/>
    <cellStyle name="SAPBEXHLevel1X 16 3 3 5" xfId="18438"/>
    <cellStyle name="SAPBEXHLevel1X 16 3 3 6" xfId="18439"/>
    <cellStyle name="SAPBEXHLevel1X 16 3 4" xfId="18440"/>
    <cellStyle name="SAPBEXHLevel1X 16 3 5" xfId="18441"/>
    <cellStyle name="SAPBEXHLevel1X 16 3 6" xfId="18442"/>
    <cellStyle name="SAPBEXHLevel1X 16 3 7" xfId="18443"/>
    <cellStyle name="SAPBEXHLevel1X 16 3 8" xfId="18444"/>
    <cellStyle name="SAPBEXHLevel1X 16 4" xfId="18445"/>
    <cellStyle name="SAPBEXHLevel1X 16 5" xfId="18446"/>
    <cellStyle name="SAPBEXHLevel1X 16 6" xfId="18447"/>
    <cellStyle name="SAPBEXHLevel1X 16 7" xfId="18448"/>
    <cellStyle name="SAPBEXHLevel1X 16 8" xfId="18449"/>
    <cellStyle name="SAPBEXHLevel1X 17" xfId="18450"/>
    <cellStyle name="SAPBEXHLevel1X 17 2" xfId="18451"/>
    <cellStyle name="SAPBEXHLevel1X 17 2 2" xfId="18452"/>
    <cellStyle name="SAPBEXHLevel1X 17 2 2 2" xfId="18453"/>
    <cellStyle name="SAPBEXHLevel1X 17 2 2 3" xfId="18454"/>
    <cellStyle name="SAPBEXHLevel1X 17 2 2 4" xfId="18455"/>
    <cellStyle name="SAPBEXHLevel1X 17 2 2 5" xfId="18456"/>
    <cellStyle name="SAPBEXHLevel1X 17 2 2 6" xfId="18457"/>
    <cellStyle name="SAPBEXHLevel1X 17 2 3" xfId="18458"/>
    <cellStyle name="SAPBEXHLevel1X 17 2 3 2" xfId="18459"/>
    <cellStyle name="SAPBEXHLevel1X 17 2 3 3" xfId="18460"/>
    <cellStyle name="SAPBEXHLevel1X 17 2 3 4" xfId="18461"/>
    <cellStyle name="SAPBEXHLevel1X 17 2 3 5" xfId="18462"/>
    <cellStyle name="SAPBEXHLevel1X 17 2 3 6" xfId="18463"/>
    <cellStyle name="SAPBEXHLevel1X 17 2 4" xfId="18464"/>
    <cellStyle name="SAPBEXHLevel1X 17 2 5" xfId="18465"/>
    <cellStyle name="SAPBEXHLevel1X 17 2 6" xfId="18466"/>
    <cellStyle name="SAPBEXHLevel1X 17 2 7" xfId="18467"/>
    <cellStyle name="SAPBEXHLevel1X 17 2 8" xfId="18468"/>
    <cellStyle name="SAPBEXHLevel1X 17 3" xfId="18469"/>
    <cellStyle name="SAPBEXHLevel1X 17 3 2" xfId="18470"/>
    <cellStyle name="SAPBEXHLevel1X 17 3 2 2" xfId="18471"/>
    <cellStyle name="SAPBEXHLevel1X 17 3 2 3" xfId="18472"/>
    <cellStyle name="SAPBEXHLevel1X 17 3 2 4" xfId="18473"/>
    <cellStyle name="SAPBEXHLevel1X 17 3 2 5" xfId="18474"/>
    <cellStyle name="SAPBEXHLevel1X 17 3 2 6" xfId="18475"/>
    <cellStyle name="SAPBEXHLevel1X 17 3 3" xfId="18476"/>
    <cellStyle name="SAPBEXHLevel1X 17 3 3 2" xfId="18477"/>
    <cellStyle name="SAPBEXHLevel1X 17 3 3 3" xfId="18478"/>
    <cellStyle name="SAPBEXHLevel1X 17 3 3 4" xfId="18479"/>
    <cellStyle name="SAPBEXHLevel1X 17 3 3 5" xfId="18480"/>
    <cellStyle name="SAPBEXHLevel1X 17 3 3 6" xfId="18481"/>
    <cellStyle name="SAPBEXHLevel1X 17 3 4" xfId="18482"/>
    <cellStyle name="SAPBEXHLevel1X 17 3 5" xfId="18483"/>
    <cellStyle name="SAPBEXHLevel1X 17 3 6" xfId="18484"/>
    <cellStyle name="SAPBEXHLevel1X 17 3 7" xfId="18485"/>
    <cellStyle name="SAPBEXHLevel1X 17 3 8" xfId="18486"/>
    <cellStyle name="SAPBEXHLevel1X 17 4" xfId="18487"/>
    <cellStyle name="SAPBEXHLevel1X 17 5" xfId="18488"/>
    <cellStyle name="SAPBEXHLevel1X 17 6" xfId="18489"/>
    <cellStyle name="SAPBEXHLevel1X 17 7" xfId="18490"/>
    <cellStyle name="SAPBEXHLevel1X 17 8" xfId="18491"/>
    <cellStyle name="SAPBEXHLevel1X 18" xfId="18492"/>
    <cellStyle name="SAPBEXHLevel1X 18 2" xfId="18493"/>
    <cellStyle name="SAPBEXHLevel1X 18 2 2" xfId="18494"/>
    <cellStyle name="SAPBEXHLevel1X 18 2 2 2" xfId="18495"/>
    <cellStyle name="SAPBEXHLevel1X 18 2 2 3" xfId="18496"/>
    <cellStyle name="SAPBEXHLevel1X 18 2 2 4" xfId="18497"/>
    <cellStyle name="SAPBEXHLevel1X 18 2 2 5" xfId="18498"/>
    <cellStyle name="SAPBEXHLevel1X 18 2 2 6" xfId="18499"/>
    <cellStyle name="SAPBEXHLevel1X 18 2 3" xfId="18500"/>
    <cellStyle name="SAPBEXHLevel1X 18 2 3 2" xfId="18501"/>
    <cellStyle name="SAPBEXHLevel1X 18 2 3 3" xfId="18502"/>
    <cellStyle name="SAPBEXHLevel1X 18 2 3 4" xfId="18503"/>
    <cellStyle name="SAPBEXHLevel1X 18 2 3 5" xfId="18504"/>
    <cellStyle name="SAPBEXHLevel1X 18 2 3 6" xfId="18505"/>
    <cellStyle name="SAPBEXHLevel1X 18 2 4" xfId="18506"/>
    <cellStyle name="SAPBEXHLevel1X 18 2 5" xfId="18507"/>
    <cellStyle name="SAPBEXHLevel1X 18 2 6" xfId="18508"/>
    <cellStyle name="SAPBEXHLevel1X 18 2 7" xfId="18509"/>
    <cellStyle name="SAPBEXHLevel1X 18 2 8" xfId="18510"/>
    <cellStyle name="SAPBEXHLevel1X 18 3" xfId="18511"/>
    <cellStyle name="SAPBEXHLevel1X 18 3 2" xfId="18512"/>
    <cellStyle name="SAPBEXHLevel1X 18 3 2 2" xfId="18513"/>
    <cellStyle name="SAPBEXHLevel1X 18 3 2 3" xfId="18514"/>
    <cellStyle name="SAPBEXHLevel1X 18 3 2 4" xfId="18515"/>
    <cellStyle name="SAPBEXHLevel1X 18 3 2 5" xfId="18516"/>
    <cellStyle name="SAPBEXHLevel1X 18 3 2 6" xfId="18517"/>
    <cellStyle name="SAPBEXHLevel1X 18 3 3" xfId="18518"/>
    <cellStyle name="SAPBEXHLevel1X 18 3 3 2" xfId="18519"/>
    <cellStyle name="SAPBEXHLevel1X 18 3 3 3" xfId="18520"/>
    <cellStyle name="SAPBEXHLevel1X 18 3 3 4" xfId="18521"/>
    <cellStyle name="SAPBEXHLevel1X 18 3 3 5" xfId="18522"/>
    <cellStyle name="SAPBEXHLevel1X 18 3 3 6" xfId="18523"/>
    <cellStyle name="SAPBEXHLevel1X 18 3 4" xfId="18524"/>
    <cellStyle name="SAPBEXHLevel1X 18 3 5" xfId="18525"/>
    <cellStyle name="SAPBEXHLevel1X 18 3 6" xfId="18526"/>
    <cellStyle name="SAPBEXHLevel1X 18 3 7" xfId="18527"/>
    <cellStyle name="SAPBEXHLevel1X 18 3 8" xfId="18528"/>
    <cellStyle name="SAPBEXHLevel1X 18 4" xfId="18529"/>
    <cellStyle name="SAPBEXHLevel1X 18 5" xfId="18530"/>
    <cellStyle name="SAPBEXHLevel1X 18 6" xfId="18531"/>
    <cellStyle name="SAPBEXHLevel1X 18 7" xfId="18532"/>
    <cellStyle name="SAPBEXHLevel1X 18 8" xfId="18533"/>
    <cellStyle name="SAPBEXHLevel1X 19" xfId="18534"/>
    <cellStyle name="SAPBEXHLevel1X 19 2" xfId="18535"/>
    <cellStyle name="SAPBEXHLevel1X 19 2 2" xfId="18536"/>
    <cellStyle name="SAPBEXHLevel1X 19 2 2 2" xfId="18537"/>
    <cellStyle name="SAPBEXHLevel1X 19 2 2 3" xfId="18538"/>
    <cellStyle name="SAPBEXHLevel1X 19 2 2 4" xfId="18539"/>
    <cellStyle name="SAPBEXHLevel1X 19 2 2 5" xfId="18540"/>
    <cellStyle name="SAPBEXHLevel1X 19 2 2 6" xfId="18541"/>
    <cellStyle name="SAPBEXHLevel1X 19 2 3" xfId="18542"/>
    <cellStyle name="SAPBEXHLevel1X 19 2 3 2" xfId="18543"/>
    <cellStyle name="SAPBEXHLevel1X 19 2 3 3" xfId="18544"/>
    <cellStyle name="SAPBEXHLevel1X 19 2 3 4" xfId="18545"/>
    <cellStyle name="SAPBEXHLevel1X 19 2 3 5" xfId="18546"/>
    <cellStyle name="SAPBEXHLevel1X 19 2 3 6" xfId="18547"/>
    <cellStyle name="SAPBEXHLevel1X 19 2 4" xfId="18548"/>
    <cellStyle name="SAPBEXHLevel1X 19 2 5" xfId="18549"/>
    <cellStyle name="SAPBEXHLevel1X 19 2 6" xfId="18550"/>
    <cellStyle name="SAPBEXHLevel1X 19 2 7" xfId="18551"/>
    <cellStyle name="SAPBEXHLevel1X 19 2 8" xfId="18552"/>
    <cellStyle name="SAPBEXHLevel1X 19 3" xfId="18553"/>
    <cellStyle name="SAPBEXHLevel1X 19 3 2" xfId="18554"/>
    <cellStyle name="SAPBEXHLevel1X 19 3 2 2" xfId="18555"/>
    <cellStyle name="SAPBEXHLevel1X 19 3 2 3" xfId="18556"/>
    <cellStyle name="SAPBEXHLevel1X 19 3 2 4" xfId="18557"/>
    <cellStyle name="SAPBEXHLevel1X 19 3 2 5" xfId="18558"/>
    <cellStyle name="SAPBEXHLevel1X 19 3 2 6" xfId="18559"/>
    <cellStyle name="SAPBEXHLevel1X 19 3 3" xfId="18560"/>
    <cellStyle name="SAPBEXHLevel1X 19 3 3 2" xfId="18561"/>
    <cellStyle name="SAPBEXHLevel1X 19 3 3 3" xfId="18562"/>
    <cellStyle name="SAPBEXHLevel1X 19 3 3 4" xfId="18563"/>
    <cellStyle name="SAPBEXHLevel1X 19 3 3 5" xfId="18564"/>
    <cellStyle name="SAPBEXHLevel1X 19 3 3 6" xfId="18565"/>
    <cellStyle name="SAPBEXHLevel1X 19 3 4" xfId="18566"/>
    <cellStyle name="SAPBEXHLevel1X 19 3 5" xfId="18567"/>
    <cellStyle name="SAPBEXHLevel1X 19 3 6" xfId="18568"/>
    <cellStyle name="SAPBEXHLevel1X 19 3 7" xfId="18569"/>
    <cellStyle name="SAPBEXHLevel1X 19 3 8" xfId="18570"/>
    <cellStyle name="SAPBEXHLevel1X 19 4" xfId="18571"/>
    <cellStyle name="SAPBEXHLevel1X 19 5" xfId="18572"/>
    <cellStyle name="SAPBEXHLevel1X 19 6" xfId="18573"/>
    <cellStyle name="SAPBEXHLevel1X 19 7" xfId="18574"/>
    <cellStyle name="SAPBEXHLevel1X 19 8" xfId="18575"/>
    <cellStyle name="SAPBEXHLevel1X 2" xfId="18576"/>
    <cellStyle name="SAPBEXHLevel1X 2 2" xfId="18577"/>
    <cellStyle name="SAPBEXHLevel1X 2 2 2" xfId="18578"/>
    <cellStyle name="SAPBEXHLevel1X 2 2 2 2" xfId="18579"/>
    <cellStyle name="SAPBEXHLevel1X 2 2 2 3" xfId="18580"/>
    <cellStyle name="SAPBEXHLevel1X 2 2 2 4" xfId="18581"/>
    <cellStyle name="SAPBEXHLevel1X 2 2 2 5" xfId="18582"/>
    <cellStyle name="SAPBEXHLevel1X 2 2 2 6" xfId="18583"/>
    <cellStyle name="SAPBEXHLevel1X 2 2 3" xfId="18584"/>
    <cellStyle name="SAPBEXHLevel1X 2 2 3 2" xfId="18585"/>
    <cellStyle name="SAPBEXHLevel1X 2 2 3 3" xfId="18586"/>
    <cellStyle name="SAPBEXHLevel1X 2 2 3 4" xfId="18587"/>
    <cellStyle name="SAPBEXHLevel1X 2 2 3 5" xfId="18588"/>
    <cellStyle name="SAPBEXHLevel1X 2 2 3 6" xfId="18589"/>
    <cellStyle name="SAPBEXHLevel1X 2 2 4" xfId="18590"/>
    <cellStyle name="SAPBEXHLevel1X 2 2 5" xfId="18591"/>
    <cellStyle name="SAPBEXHLevel1X 2 2 6" xfId="18592"/>
    <cellStyle name="SAPBEXHLevel1X 2 2 7" xfId="18593"/>
    <cellStyle name="SAPBEXHLevel1X 2 2 8" xfId="18594"/>
    <cellStyle name="SAPBEXHLevel1X 2 3" xfId="18595"/>
    <cellStyle name="SAPBEXHLevel1X 2 3 2" xfId="18596"/>
    <cellStyle name="SAPBEXHLevel1X 2 3 2 2" xfId="18597"/>
    <cellStyle name="SAPBEXHLevel1X 2 3 2 3" xfId="18598"/>
    <cellStyle name="SAPBEXHLevel1X 2 3 2 4" xfId="18599"/>
    <cellStyle name="SAPBEXHLevel1X 2 3 2 5" xfId="18600"/>
    <cellStyle name="SAPBEXHLevel1X 2 3 2 6" xfId="18601"/>
    <cellStyle name="SAPBEXHLevel1X 2 3 3" xfId="18602"/>
    <cellStyle name="SAPBEXHLevel1X 2 3 3 2" xfId="18603"/>
    <cellStyle name="SAPBEXHLevel1X 2 3 3 3" xfId="18604"/>
    <cellStyle name="SAPBEXHLevel1X 2 3 3 4" xfId="18605"/>
    <cellStyle name="SAPBEXHLevel1X 2 3 3 5" xfId="18606"/>
    <cellStyle name="SAPBEXHLevel1X 2 3 3 6" xfId="18607"/>
    <cellStyle name="SAPBEXHLevel1X 2 3 4" xfId="18608"/>
    <cellStyle name="SAPBEXHLevel1X 2 3 5" xfId="18609"/>
    <cellStyle name="SAPBEXHLevel1X 2 3 6" xfId="18610"/>
    <cellStyle name="SAPBEXHLevel1X 2 3 7" xfId="18611"/>
    <cellStyle name="SAPBEXHLevel1X 2 3 8" xfId="18612"/>
    <cellStyle name="SAPBEXHLevel1X 2 4" xfId="18613"/>
    <cellStyle name="SAPBEXHLevel1X 2 5" xfId="18614"/>
    <cellStyle name="SAPBEXHLevel1X 2 6" xfId="18615"/>
    <cellStyle name="SAPBEXHLevel1X 2 7" xfId="18616"/>
    <cellStyle name="SAPBEXHLevel1X 2 8" xfId="18617"/>
    <cellStyle name="SAPBEXHLevel1X 20" xfId="18618"/>
    <cellStyle name="SAPBEXHLevel1X 20 2" xfId="18619"/>
    <cellStyle name="SAPBEXHLevel1X 20 2 2" xfId="18620"/>
    <cellStyle name="SAPBEXHLevel1X 20 2 3" xfId="18621"/>
    <cellStyle name="SAPBEXHLevel1X 20 2 4" xfId="18622"/>
    <cellStyle name="SAPBEXHLevel1X 20 2 5" xfId="18623"/>
    <cellStyle name="SAPBEXHLevel1X 20 2 6" xfId="18624"/>
    <cellStyle name="SAPBEXHLevel1X 20 3" xfId="18625"/>
    <cellStyle name="SAPBEXHLevel1X 20 3 2" xfId="18626"/>
    <cellStyle name="SAPBEXHLevel1X 20 3 3" xfId="18627"/>
    <cellStyle name="SAPBEXHLevel1X 20 3 4" xfId="18628"/>
    <cellStyle name="SAPBEXHLevel1X 20 3 5" xfId="18629"/>
    <cellStyle name="SAPBEXHLevel1X 20 3 6" xfId="18630"/>
    <cellStyle name="SAPBEXHLevel1X 20 4" xfId="18631"/>
    <cellStyle name="SAPBEXHLevel1X 20 5" xfId="18632"/>
    <cellStyle name="SAPBEXHLevel1X 20 6" xfId="18633"/>
    <cellStyle name="SAPBEXHLevel1X 20 7" xfId="18634"/>
    <cellStyle name="SAPBEXHLevel1X 20 8" xfId="18635"/>
    <cellStyle name="SAPBEXHLevel1X 21" xfId="18636"/>
    <cellStyle name="SAPBEXHLevel1X 21 2" xfId="18637"/>
    <cellStyle name="SAPBEXHLevel1X 21 2 2" xfId="18638"/>
    <cellStyle name="SAPBEXHLevel1X 21 2 3" xfId="18639"/>
    <cellStyle name="SAPBEXHLevel1X 21 2 4" xfId="18640"/>
    <cellStyle name="SAPBEXHLevel1X 21 2 5" xfId="18641"/>
    <cellStyle name="SAPBEXHLevel1X 21 2 6" xfId="18642"/>
    <cellStyle name="SAPBEXHLevel1X 21 3" xfId="18643"/>
    <cellStyle name="SAPBEXHLevel1X 21 3 2" xfId="18644"/>
    <cellStyle name="SAPBEXHLevel1X 21 3 3" xfId="18645"/>
    <cellStyle name="SAPBEXHLevel1X 21 3 4" xfId="18646"/>
    <cellStyle name="SAPBEXHLevel1X 21 3 5" xfId="18647"/>
    <cellStyle name="SAPBEXHLevel1X 21 3 6" xfId="18648"/>
    <cellStyle name="SAPBEXHLevel1X 21 4" xfId="18649"/>
    <cellStyle name="SAPBEXHLevel1X 21 5" xfId="18650"/>
    <cellStyle name="SAPBEXHLevel1X 21 6" xfId="18651"/>
    <cellStyle name="SAPBEXHLevel1X 21 7" xfId="18652"/>
    <cellStyle name="SAPBEXHLevel1X 21 8" xfId="18653"/>
    <cellStyle name="SAPBEXHLevel1X 22" xfId="18654"/>
    <cellStyle name="SAPBEXHLevel1X 23" xfId="18655"/>
    <cellStyle name="SAPBEXHLevel1X 24" xfId="18656"/>
    <cellStyle name="SAPBEXHLevel1X 25" xfId="18657"/>
    <cellStyle name="SAPBEXHLevel1X 26" xfId="18658"/>
    <cellStyle name="SAPBEXHLevel1X 27" xfId="32949"/>
    <cellStyle name="SAPBEXHLevel1X 3" xfId="18659"/>
    <cellStyle name="SAPBEXHLevel1X 3 2" xfId="18660"/>
    <cellStyle name="SAPBEXHLevel1X 3 2 2" xfId="18661"/>
    <cellStyle name="SAPBEXHLevel1X 3 2 2 2" xfId="18662"/>
    <cellStyle name="SAPBEXHLevel1X 3 2 2 3" xfId="18663"/>
    <cellStyle name="SAPBEXHLevel1X 3 2 2 4" xfId="18664"/>
    <cellStyle name="SAPBEXHLevel1X 3 2 2 5" xfId="18665"/>
    <cellStyle name="SAPBEXHLevel1X 3 2 2 6" xfId="18666"/>
    <cellStyle name="SAPBEXHLevel1X 3 2 3" xfId="18667"/>
    <cellStyle name="SAPBEXHLevel1X 3 2 3 2" xfId="18668"/>
    <cellStyle name="SAPBEXHLevel1X 3 2 3 3" xfId="18669"/>
    <cellStyle name="SAPBEXHLevel1X 3 2 3 4" xfId="18670"/>
    <cellStyle name="SAPBEXHLevel1X 3 2 3 5" xfId="18671"/>
    <cellStyle name="SAPBEXHLevel1X 3 2 3 6" xfId="18672"/>
    <cellStyle name="SAPBEXHLevel1X 3 2 4" xfId="18673"/>
    <cellStyle name="SAPBEXHLevel1X 3 2 5" xfId="18674"/>
    <cellStyle name="SAPBEXHLevel1X 3 2 6" xfId="18675"/>
    <cellStyle name="SAPBEXHLevel1X 3 2 7" xfId="18676"/>
    <cellStyle name="SAPBEXHLevel1X 3 2 8" xfId="18677"/>
    <cellStyle name="SAPBEXHLevel1X 3 3" xfId="18678"/>
    <cellStyle name="SAPBEXHLevel1X 3 3 2" xfId="18679"/>
    <cellStyle name="SAPBEXHLevel1X 3 3 2 2" xfId="18680"/>
    <cellStyle name="SAPBEXHLevel1X 3 3 2 3" xfId="18681"/>
    <cellStyle name="SAPBEXHLevel1X 3 3 2 4" xfId="18682"/>
    <cellStyle name="SAPBEXHLevel1X 3 3 2 5" xfId="18683"/>
    <cellStyle name="SAPBEXHLevel1X 3 3 2 6" xfId="18684"/>
    <cellStyle name="SAPBEXHLevel1X 3 3 3" xfId="18685"/>
    <cellStyle name="SAPBEXHLevel1X 3 3 3 2" xfId="18686"/>
    <cellStyle name="SAPBEXHLevel1X 3 3 3 3" xfId="18687"/>
    <cellStyle name="SAPBEXHLevel1X 3 3 3 4" xfId="18688"/>
    <cellStyle name="SAPBEXHLevel1X 3 3 3 5" xfId="18689"/>
    <cellStyle name="SAPBEXHLevel1X 3 3 3 6" xfId="18690"/>
    <cellStyle name="SAPBEXHLevel1X 3 3 4" xfId="18691"/>
    <cellStyle name="SAPBEXHLevel1X 3 3 5" xfId="18692"/>
    <cellStyle name="SAPBEXHLevel1X 3 3 6" xfId="18693"/>
    <cellStyle name="SAPBEXHLevel1X 3 3 7" xfId="18694"/>
    <cellStyle name="SAPBEXHLevel1X 3 3 8" xfId="18695"/>
    <cellStyle name="SAPBEXHLevel1X 3 4" xfId="18696"/>
    <cellStyle name="SAPBEXHLevel1X 3 5" xfId="18697"/>
    <cellStyle name="SAPBEXHLevel1X 3 6" xfId="18698"/>
    <cellStyle name="SAPBEXHLevel1X 3 7" xfId="18699"/>
    <cellStyle name="SAPBEXHLevel1X 3 8" xfId="18700"/>
    <cellStyle name="SAPBEXHLevel1X 4" xfId="18701"/>
    <cellStyle name="SAPBEXHLevel1X 4 2" xfId="18702"/>
    <cellStyle name="SAPBEXHLevel1X 4 2 2" xfId="18703"/>
    <cellStyle name="SAPBEXHLevel1X 4 2 2 2" xfId="18704"/>
    <cellStyle name="SAPBEXHLevel1X 4 2 2 3" xfId="18705"/>
    <cellStyle name="SAPBEXHLevel1X 4 2 2 4" xfId="18706"/>
    <cellStyle name="SAPBEXHLevel1X 4 2 2 5" xfId="18707"/>
    <cellStyle name="SAPBEXHLevel1X 4 2 2 6" xfId="18708"/>
    <cellStyle name="SAPBEXHLevel1X 4 2 3" xfId="18709"/>
    <cellStyle name="SAPBEXHLevel1X 4 2 3 2" xfId="18710"/>
    <cellStyle name="SAPBEXHLevel1X 4 2 3 3" xfId="18711"/>
    <cellStyle name="SAPBEXHLevel1X 4 2 3 4" xfId="18712"/>
    <cellStyle name="SAPBEXHLevel1X 4 2 3 5" xfId="18713"/>
    <cellStyle name="SAPBEXHLevel1X 4 2 3 6" xfId="18714"/>
    <cellStyle name="SAPBEXHLevel1X 4 2 4" xfId="18715"/>
    <cellStyle name="SAPBEXHLevel1X 4 2 5" xfId="18716"/>
    <cellStyle name="SAPBEXHLevel1X 4 2 6" xfId="18717"/>
    <cellStyle name="SAPBEXHLevel1X 4 2 7" xfId="18718"/>
    <cellStyle name="SAPBEXHLevel1X 4 2 8" xfId="18719"/>
    <cellStyle name="SAPBEXHLevel1X 4 3" xfId="18720"/>
    <cellStyle name="SAPBEXHLevel1X 4 3 2" xfId="18721"/>
    <cellStyle name="SAPBEXHLevel1X 4 3 2 2" xfId="18722"/>
    <cellStyle name="SAPBEXHLevel1X 4 3 2 3" xfId="18723"/>
    <cellStyle name="SAPBEXHLevel1X 4 3 2 4" xfId="18724"/>
    <cellStyle name="SAPBEXHLevel1X 4 3 2 5" xfId="18725"/>
    <cellStyle name="SAPBEXHLevel1X 4 3 2 6" xfId="18726"/>
    <cellStyle name="SAPBEXHLevel1X 4 3 3" xfId="18727"/>
    <cellStyle name="SAPBEXHLevel1X 4 3 3 2" xfId="18728"/>
    <cellStyle name="SAPBEXHLevel1X 4 3 3 3" xfId="18729"/>
    <cellStyle name="SAPBEXHLevel1X 4 3 3 4" xfId="18730"/>
    <cellStyle name="SAPBEXHLevel1X 4 3 3 5" xfId="18731"/>
    <cellStyle name="SAPBEXHLevel1X 4 3 3 6" xfId="18732"/>
    <cellStyle name="SAPBEXHLevel1X 4 3 4" xfId="18733"/>
    <cellStyle name="SAPBEXHLevel1X 4 3 5" xfId="18734"/>
    <cellStyle name="SAPBEXHLevel1X 4 3 6" xfId="18735"/>
    <cellStyle name="SAPBEXHLevel1X 4 3 7" xfId="18736"/>
    <cellStyle name="SAPBEXHLevel1X 4 3 8" xfId="18737"/>
    <cellStyle name="SAPBEXHLevel1X 4 4" xfId="18738"/>
    <cellStyle name="SAPBEXHLevel1X 4 5" xfId="18739"/>
    <cellStyle name="SAPBEXHLevel1X 4 6" xfId="18740"/>
    <cellStyle name="SAPBEXHLevel1X 4 7" xfId="18741"/>
    <cellStyle name="SAPBEXHLevel1X 4 8" xfId="18742"/>
    <cellStyle name="SAPBEXHLevel1X 5" xfId="18743"/>
    <cellStyle name="SAPBEXHLevel1X 5 2" xfId="18744"/>
    <cellStyle name="SAPBEXHLevel1X 5 2 2" xfId="18745"/>
    <cellStyle name="SAPBEXHLevel1X 5 2 2 2" xfId="18746"/>
    <cellStyle name="SAPBEXHLevel1X 5 2 2 3" xfId="18747"/>
    <cellStyle name="SAPBEXHLevel1X 5 2 2 4" xfId="18748"/>
    <cellStyle name="SAPBEXHLevel1X 5 2 2 5" xfId="18749"/>
    <cellStyle name="SAPBEXHLevel1X 5 2 2 6" xfId="18750"/>
    <cellStyle name="SAPBEXHLevel1X 5 2 3" xfId="18751"/>
    <cellStyle name="SAPBEXHLevel1X 5 2 3 2" xfId="18752"/>
    <cellStyle name="SAPBEXHLevel1X 5 2 3 3" xfId="18753"/>
    <cellStyle name="SAPBEXHLevel1X 5 2 3 4" xfId="18754"/>
    <cellStyle name="SAPBEXHLevel1X 5 2 3 5" xfId="18755"/>
    <cellStyle name="SAPBEXHLevel1X 5 2 3 6" xfId="18756"/>
    <cellStyle name="SAPBEXHLevel1X 5 2 4" xfId="18757"/>
    <cellStyle name="SAPBEXHLevel1X 5 2 5" xfId="18758"/>
    <cellStyle name="SAPBEXHLevel1X 5 2 6" xfId="18759"/>
    <cellStyle name="SAPBEXHLevel1X 5 2 7" xfId="18760"/>
    <cellStyle name="SAPBEXHLevel1X 5 2 8" xfId="18761"/>
    <cellStyle name="SAPBEXHLevel1X 5 3" xfId="18762"/>
    <cellStyle name="SAPBEXHLevel1X 5 3 2" xfId="18763"/>
    <cellStyle name="SAPBEXHLevel1X 5 3 2 2" xfId="18764"/>
    <cellStyle name="SAPBEXHLevel1X 5 3 2 3" xfId="18765"/>
    <cellStyle name="SAPBEXHLevel1X 5 3 2 4" xfId="18766"/>
    <cellStyle name="SAPBEXHLevel1X 5 3 2 5" xfId="18767"/>
    <cellStyle name="SAPBEXHLevel1X 5 3 2 6" xfId="18768"/>
    <cellStyle name="SAPBEXHLevel1X 5 3 3" xfId="18769"/>
    <cellStyle name="SAPBEXHLevel1X 5 3 3 2" xfId="18770"/>
    <cellStyle name="SAPBEXHLevel1X 5 3 3 3" xfId="18771"/>
    <cellStyle name="SAPBEXHLevel1X 5 3 3 4" xfId="18772"/>
    <cellStyle name="SAPBEXHLevel1X 5 3 3 5" xfId="18773"/>
    <cellStyle name="SAPBEXHLevel1X 5 3 3 6" xfId="18774"/>
    <cellStyle name="SAPBEXHLevel1X 5 3 4" xfId="18775"/>
    <cellStyle name="SAPBEXHLevel1X 5 3 5" xfId="18776"/>
    <cellStyle name="SAPBEXHLevel1X 5 3 6" xfId="18777"/>
    <cellStyle name="SAPBEXHLevel1X 5 3 7" xfId="18778"/>
    <cellStyle name="SAPBEXHLevel1X 5 3 8" xfId="18779"/>
    <cellStyle name="SAPBEXHLevel1X 5 4" xfId="18780"/>
    <cellStyle name="SAPBEXHLevel1X 5 5" xfId="18781"/>
    <cellStyle name="SAPBEXHLevel1X 5 6" xfId="18782"/>
    <cellStyle name="SAPBEXHLevel1X 5 7" xfId="18783"/>
    <cellStyle name="SAPBEXHLevel1X 5 8" xfId="18784"/>
    <cellStyle name="SAPBEXHLevel1X 6" xfId="18785"/>
    <cellStyle name="SAPBEXHLevel1X 6 2" xfId="18786"/>
    <cellStyle name="SAPBEXHLevel1X 6 2 2" xfId="18787"/>
    <cellStyle name="SAPBEXHLevel1X 6 2 2 2" xfId="18788"/>
    <cellStyle name="SAPBEXHLevel1X 6 2 2 3" xfId="18789"/>
    <cellStyle name="SAPBEXHLevel1X 6 2 2 4" xfId="18790"/>
    <cellStyle name="SAPBEXHLevel1X 6 2 2 5" xfId="18791"/>
    <cellStyle name="SAPBEXHLevel1X 6 2 2 6" xfId="18792"/>
    <cellStyle name="SAPBEXHLevel1X 6 2 3" xfId="18793"/>
    <cellStyle name="SAPBEXHLevel1X 6 2 3 2" xfId="18794"/>
    <cellStyle name="SAPBEXHLevel1X 6 2 3 3" xfId="18795"/>
    <cellStyle name="SAPBEXHLevel1X 6 2 3 4" xfId="18796"/>
    <cellStyle name="SAPBEXHLevel1X 6 2 3 5" xfId="18797"/>
    <cellStyle name="SAPBEXHLevel1X 6 2 3 6" xfId="18798"/>
    <cellStyle name="SAPBEXHLevel1X 6 2 4" xfId="18799"/>
    <cellStyle name="SAPBEXHLevel1X 6 2 5" xfId="18800"/>
    <cellStyle name="SAPBEXHLevel1X 6 2 6" xfId="18801"/>
    <cellStyle name="SAPBEXHLevel1X 6 2 7" xfId="18802"/>
    <cellStyle name="SAPBEXHLevel1X 6 2 8" xfId="18803"/>
    <cellStyle name="SAPBEXHLevel1X 6 3" xfId="18804"/>
    <cellStyle name="SAPBEXHLevel1X 6 3 2" xfId="18805"/>
    <cellStyle name="SAPBEXHLevel1X 6 3 2 2" xfId="18806"/>
    <cellStyle name="SAPBEXHLevel1X 6 3 2 3" xfId="18807"/>
    <cellStyle name="SAPBEXHLevel1X 6 3 2 4" xfId="18808"/>
    <cellStyle name="SAPBEXHLevel1X 6 3 2 5" xfId="18809"/>
    <cellStyle name="SAPBEXHLevel1X 6 3 2 6" xfId="18810"/>
    <cellStyle name="SAPBEXHLevel1X 6 3 3" xfId="18811"/>
    <cellStyle name="SAPBEXHLevel1X 6 3 3 2" xfId="18812"/>
    <cellStyle name="SAPBEXHLevel1X 6 3 3 3" xfId="18813"/>
    <cellStyle name="SAPBEXHLevel1X 6 3 3 4" xfId="18814"/>
    <cellStyle name="SAPBEXHLevel1X 6 3 3 5" xfId="18815"/>
    <cellStyle name="SAPBEXHLevel1X 6 3 3 6" xfId="18816"/>
    <cellStyle name="SAPBEXHLevel1X 6 3 4" xfId="18817"/>
    <cellStyle name="SAPBEXHLevel1X 6 3 5" xfId="18818"/>
    <cellStyle name="SAPBEXHLevel1X 6 3 6" xfId="18819"/>
    <cellStyle name="SAPBEXHLevel1X 6 3 7" xfId="18820"/>
    <cellStyle name="SAPBEXHLevel1X 6 3 8" xfId="18821"/>
    <cellStyle name="SAPBEXHLevel1X 6 4" xfId="18822"/>
    <cellStyle name="SAPBEXHLevel1X 6 5" xfId="18823"/>
    <cellStyle name="SAPBEXHLevel1X 6 6" xfId="18824"/>
    <cellStyle name="SAPBEXHLevel1X 6 7" xfId="18825"/>
    <cellStyle name="SAPBEXHLevel1X 6 8" xfId="18826"/>
    <cellStyle name="SAPBEXHLevel1X 7" xfId="18827"/>
    <cellStyle name="SAPBEXHLevel1X 7 2" xfId="18828"/>
    <cellStyle name="SAPBEXHLevel1X 7 2 2" xfId="18829"/>
    <cellStyle name="SAPBEXHLevel1X 7 2 2 2" xfId="18830"/>
    <cellStyle name="SAPBEXHLevel1X 7 2 2 3" xfId="18831"/>
    <cellStyle name="SAPBEXHLevel1X 7 2 2 4" xfId="18832"/>
    <cellStyle name="SAPBEXHLevel1X 7 2 2 5" xfId="18833"/>
    <cellStyle name="SAPBEXHLevel1X 7 2 2 6" xfId="18834"/>
    <cellStyle name="SAPBEXHLevel1X 7 2 3" xfId="18835"/>
    <cellStyle name="SAPBEXHLevel1X 7 2 3 2" xfId="18836"/>
    <cellStyle name="SAPBEXHLevel1X 7 2 3 3" xfId="18837"/>
    <cellStyle name="SAPBEXHLevel1X 7 2 3 4" xfId="18838"/>
    <cellStyle name="SAPBEXHLevel1X 7 2 3 5" xfId="18839"/>
    <cellStyle name="SAPBEXHLevel1X 7 2 3 6" xfId="18840"/>
    <cellStyle name="SAPBEXHLevel1X 7 2 4" xfId="18841"/>
    <cellStyle name="SAPBEXHLevel1X 7 2 5" xfId="18842"/>
    <cellStyle name="SAPBEXHLevel1X 7 2 6" xfId="18843"/>
    <cellStyle name="SAPBEXHLevel1X 7 2 7" xfId="18844"/>
    <cellStyle name="SAPBEXHLevel1X 7 2 8" xfId="18845"/>
    <cellStyle name="SAPBEXHLevel1X 7 3" xfId="18846"/>
    <cellStyle name="SAPBEXHLevel1X 7 3 2" xfId="18847"/>
    <cellStyle name="SAPBEXHLevel1X 7 3 2 2" xfId="18848"/>
    <cellStyle name="SAPBEXHLevel1X 7 3 2 3" xfId="18849"/>
    <cellStyle name="SAPBEXHLevel1X 7 3 2 4" xfId="18850"/>
    <cellStyle name="SAPBEXHLevel1X 7 3 2 5" xfId="18851"/>
    <cellStyle name="SAPBEXHLevel1X 7 3 2 6" xfId="18852"/>
    <cellStyle name="SAPBEXHLevel1X 7 3 3" xfId="18853"/>
    <cellStyle name="SAPBEXHLevel1X 7 3 3 2" xfId="18854"/>
    <cellStyle name="SAPBEXHLevel1X 7 3 3 3" xfId="18855"/>
    <cellStyle name="SAPBEXHLevel1X 7 3 3 4" xfId="18856"/>
    <cellStyle name="SAPBEXHLevel1X 7 3 3 5" xfId="18857"/>
    <cellStyle name="SAPBEXHLevel1X 7 3 3 6" xfId="18858"/>
    <cellStyle name="SAPBEXHLevel1X 7 3 4" xfId="18859"/>
    <cellStyle name="SAPBEXHLevel1X 7 3 5" xfId="18860"/>
    <cellStyle name="SAPBEXHLevel1X 7 3 6" xfId="18861"/>
    <cellStyle name="SAPBEXHLevel1X 7 3 7" xfId="18862"/>
    <cellStyle name="SAPBEXHLevel1X 7 3 8" xfId="18863"/>
    <cellStyle name="SAPBEXHLevel1X 7 4" xfId="18864"/>
    <cellStyle name="SAPBEXHLevel1X 7 5" xfId="18865"/>
    <cellStyle name="SAPBEXHLevel1X 7 6" xfId="18866"/>
    <cellStyle name="SAPBEXHLevel1X 7 7" xfId="18867"/>
    <cellStyle name="SAPBEXHLevel1X 7 8" xfId="18868"/>
    <cellStyle name="SAPBEXHLevel1X 8" xfId="18869"/>
    <cellStyle name="SAPBEXHLevel1X 8 2" xfId="18870"/>
    <cellStyle name="SAPBEXHLevel1X 8 2 2" xfId="18871"/>
    <cellStyle name="SAPBEXHLevel1X 8 2 2 2" xfId="18872"/>
    <cellStyle name="SAPBEXHLevel1X 8 2 2 3" xfId="18873"/>
    <cellStyle name="SAPBEXHLevel1X 8 2 2 4" xfId="18874"/>
    <cellStyle name="SAPBEXHLevel1X 8 2 2 5" xfId="18875"/>
    <cellStyle name="SAPBEXHLevel1X 8 2 2 6" xfId="18876"/>
    <cellStyle name="SAPBEXHLevel1X 8 2 3" xfId="18877"/>
    <cellStyle name="SAPBEXHLevel1X 8 2 3 2" xfId="18878"/>
    <cellStyle name="SAPBEXHLevel1X 8 2 3 3" xfId="18879"/>
    <cellStyle name="SAPBEXHLevel1X 8 2 3 4" xfId="18880"/>
    <cellStyle name="SAPBEXHLevel1X 8 2 3 5" xfId="18881"/>
    <cellStyle name="SAPBEXHLevel1X 8 2 3 6" xfId="18882"/>
    <cellStyle name="SAPBEXHLevel1X 8 2 4" xfId="18883"/>
    <cellStyle name="SAPBEXHLevel1X 8 2 5" xfId="18884"/>
    <cellStyle name="SAPBEXHLevel1X 8 2 6" xfId="18885"/>
    <cellStyle name="SAPBEXHLevel1X 8 2 7" xfId="18886"/>
    <cellStyle name="SAPBEXHLevel1X 8 2 8" xfId="18887"/>
    <cellStyle name="SAPBEXHLevel1X 8 3" xfId="18888"/>
    <cellStyle name="SAPBEXHLevel1X 8 3 2" xfId="18889"/>
    <cellStyle name="SAPBEXHLevel1X 8 3 2 2" xfId="18890"/>
    <cellStyle name="SAPBEXHLevel1X 8 3 2 3" xfId="18891"/>
    <cellStyle name="SAPBEXHLevel1X 8 3 2 4" xfId="18892"/>
    <cellStyle name="SAPBEXHLevel1X 8 3 2 5" xfId="18893"/>
    <cellStyle name="SAPBEXHLevel1X 8 3 2 6" xfId="18894"/>
    <cellStyle name="SAPBEXHLevel1X 8 3 3" xfId="18895"/>
    <cellStyle name="SAPBEXHLevel1X 8 3 3 2" xfId="18896"/>
    <cellStyle name="SAPBEXHLevel1X 8 3 3 3" xfId="18897"/>
    <cellStyle name="SAPBEXHLevel1X 8 3 3 4" xfId="18898"/>
    <cellStyle name="SAPBEXHLevel1X 8 3 3 5" xfId="18899"/>
    <cellStyle name="SAPBEXHLevel1X 8 3 3 6" xfId="18900"/>
    <cellStyle name="SAPBEXHLevel1X 8 3 4" xfId="18901"/>
    <cellStyle name="SAPBEXHLevel1X 8 3 5" xfId="18902"/>
    <cellStyle name="SAPBEXHLevel1X 8 3 6" xfId="18903"/>
    <cellStyle name="SAPBEXHLevel1X 8 3 7" xfId="18904"/>
    <cellStyle name="SAPBEXHLevel1X 8 3 8" xfId="18905"/>
    <cellStyle name="SAPBEXHLevel1X 8 4" xfId="18906"/>
    <cellStyle name="SAPBEXHLevel1X 8 5" xfId="18907"/>
    <cellStyle name="SAPBEXHLevel1X 8 6" xfId="18908"/>
    <cellStyle name="SAPBEXHLevel1X 8 7" xfId="18909"/>
    <cellStyle name="SAPBEXHLevel1X 8 8" xfId="18910"/>
    <cellStyle name="SAPBEXHLevel1X 9" xfId="18911"/>
    <cellStyle name="SAPBEXHLevel1X 9 2" xfId="18912"/>
    <cellStyle name="SAPBEXHLevel1X 9 2 2" xfId="18913"/>
    <cellStyle name="SAPBEXHLevel1X 9 2 2 2" xfId="18914"/>
    <cellStyle name="SAPBEXHLevel1X 9 2 2 3" xfId="18915"/>
    <cellStyle name="SAPBEXHLevel1X 9 2 2 4" xfId="18916"/>
    <cellStyle name="SAPBEXHLevel1X 9 2 2 5" xfId="18917"/>
    <cellStyle name="SAPBEXHLevel1X 9 2 2 6" xfId="18918"/>
    <cellStyle name="SAPBEXHLevel1X 9 2 3" xfId="18919"/>
    <cellStyle name="SAPBEXHLevel1X 9 2 3 2" xfId="18920"/>
    <cellStyle name="SAPBEXHLevel1X 9 2 3 3" xfId="18921"/>
    <cellStyle name="SAPBEXHLevel1X 9 2 3 4" xfId="18922"/>
    <cellStyle name="SAPBEXHLevel1X 9 2 3 5" xfId="18923"/>
    <cellStyle name="SAPBEXHLevel1X 9 2 3 6" xfId="18924"/>
    <cellStyle name="SAPBEXHLevel1X 9 2 4" xfId="18925"/>
    <cellStyle name="SAPBEXHLevel1X 9 2 5" xfId="18926"/>
    <cellStyle name="SAPBEXHLevel1X 9 2 6" xfId="18927"/>
    <cellStyle name="SAPBEXHLevel1X 9 2 7" xfId="18928"/>
    <cellStyle name="SAPBEXHLevel1X 9 2 8" xfId="18929"/>
    <cellStyle name="SAPBEXHLevel1X 9 3" xfId="18930"/>
    <cellStyle name="SAPBEXHLevel1X 9 3 2" xfId="18931"/>
    <cellStyle name="SAPBEXHLevel1X 9 3 2 2" xfId="18932"/>
    <cellStyle name="SAPBEXHLevel1X 9 3 2 3" xfId="18933"/>
    <cellStyle name="SAPBEXHLevel1X 9 3 2 4" xfId="18934"/>
    <cellStyle name="SAPBEXHLevel1X 9 3 2 5" xfId="18935"/>
    <cellStyle name="SAPBEXHLevel1X 9 3 2 6" xfId="18936"/>
    <cellStyle name="SAPBEXHLevel1X 9 3 3" xfId="18937"/>
    <cellStyle name="SAPBEXHLevel1X 9 3 3 2" xfId="18938"/>
    <cellStyle name="SAPBEXHLevel1X 9 3 3 3" xfId="18939"/>
    <cellStyle name="SAPBEXHLevel1X 9 3 3 4" xfId="18940"/>
    <cellStyle name="SAPBEXHLevel1X 9 3 3 5" xfId="18941"/>
    <cellStyle name="SAPBEXHLevel1X 9 3 3 6" xfId="18942"/>
    <cellStyle name="SAPBEXHLevel1X 9 3 4" xfId="18943"/>
    <cellStyle name="SAPBEXHLevel1X 9 3 5" xfId="18944"/>
    <cellStyle name="SAPBEXHLevel1X 9 3 6" xfId="18945"/>
    <cellStyle name="SAPBEXHLevel1X 9 3 7" xfId="18946"/>
    <cellStyle name="SAPBEXHLevel1X 9 3 8" xfId="18947"/>
    <cellStyle name="SAPBEXHLevel1X 9 4" xfId="18948"/>
    <cellStyle name="SAPBEXHLevel1X 9 5" xfId="18949"/>
    <cellStyle name="SAPBEXHLevel1X 9 6" xfId="18950"/>
    <cellStyle name="SAPBEXHLevel1X 9 7" xfId="18951"/>
    <cellStyle name="SAPBEXHLevel1X 9 8" xfId="18952"/>
    <cellStyle name="SAPBEXHLevel2" xfId="35"/>
    <cellStyle name="SAPBEXHLevel2 10" xfId="18953"/>
    <cellStyle name="SAPBEXHLevel2 10 2" xfId="18954"/>
    <cellStyle name="SAPBEXHLevel2 10 2 2" xfId="18955"/>
    <cellStyle name="SAPBEXHLevel2 10 2 2 2" xfId="18956"/>
    <cellStyle name="SAPBEXHLevel2 10 2 2 3" xfId="18957"/>
    <cellStyle name="SAPBEXHLevel2 10 2 2 4" xfId="18958"/>
    <cellStyle name="SAPBEXHLevel2 10 2 2 5" xfId="18959"/>
    <cellStyle name="SAPBEXHLevel2 10 2 2 6" xfId="18960"/>
    <cellStyle name="SAPBEXHLevel2 10 2 3" xfId="18961"/>
    <cellStyle name="SAPBEXHLevel2 10 2 3 2" xfId="18962"/>
    <cellStyle name="SAPBEXHLevel2 10 2 3 3" xfId="18963"/>
    <cellStyle name="SAPBEXHLevel2 10 2 3 4" xfId="18964"/>
    <cellStyle name="SAPBEXHLevel2 10 2 3 5" xfId="18965"/>
    <cellStyle name="SAPBEXHLevel2 10 2 3 6" xfId="18966"/>
    <cellStyle name="SAPBEXHLevel2 10 2 4" xfId="18967"/>
    <cellStyle name="SAPBEXHLevel2 10 2 5" xfId="18968"/>
    <cellStyle name="SAPBEXHLevel2 10 2 6" xfId="18969"/>
    <cellStyle name="SAPBEXHLevel2 10 2 7" xfId="18970"/>
    <cellStyle name="SAPBEXHLevel2 10 2 8" xfId="18971"/>
    <cellStyle name="SAPBEXHLevel2 10 3" xfId="18972"/>
    <cellStyle name="SAPBEXHLevel2 10 3 2" xfId="18973"/>
    <cellStyle name="SAPBEXHLevel2 10 3 2 2" xfId="18974"/>
    <cellStyle name="SAPBEXHLevel2 10 3 2 3" xfId="18975"/>
    <cellStyle name="SAPBEXHLevel2 10 3 2 4" xfId="18976"/>
    <cellStyle name="SAPBEXHLevel2 10 3 2 5" xfId="18977"/>
    <cellStyle name="SAPBEXHLevel2 10 3 2 6" xfId="18978"/>
    <cellStyle name="SAPBEXHLevel2 10 3 3" xfId="18979"/>
    <cellStyle name="SAPBEXHLevel2 10 3 3 2" xfId="18980"/>
    <cellStyle name="SAPBEXHLevel2 10 3 3 3" xfId="18981"/>
    <cellStyle name="SAPBEXHLevel2 10 3 3 4" xfId="18982"/>
    <cellStyle name="SAPBEXHLevel2 10 3 3 5" xfId="18983"/>
    <cellStyle name="SAPBEXHLevel2 10 3 3 6" xfId="18984"/>
    <cellStyle name="SAPBEXHLevel2 10 3 4" xfId="18985"/>
    <cellStyle name="SAPBEXHLevel2 10 3 5" xfId="18986"/>
    <cellStyle name="SAPBEXHLevel2 10 3 6" xfId="18987"/>
    <cellStyle name="SAPBEXHLevel2 10 3 7" xfId="18988"/>
    <cellStyle name="SAPBEXHLevel2 10 3 8" xfId="18989"/>
    <cellStyle name="SAPBEXHLevel2 10 4" xfId="18990"/>
    <cellStyle name="SAPBEXHLevel2 10 5" xfId="18991"/>
    <cellStyle name="SAPBEXHLevel2 10 6" xfId="18992"/>
    <cellStyle name="SAPBEXHLevel2 10 7" xfId="18993"/>
    <cellStyle name="SAPBEXHLevel2 10 8" xfId="18994"/>
    <cellStyle name="SAPBEXHLevel2 11" xfId="18995"/>
    <cellStyle name="SAPBEXHLevel2 11 2" xfId="18996"/>
    <cellStyle name="SAPBEXHLevel2 11 2 2" xfId="18997"/>
    <cellStyle name="SAPBEXHLevel2 11 2 2 2" xfId="18998"/>
    <cellStyle name="SAPBEXHLevel2 11 2 2 3" xfId="18999"/>
    <cellStyle name="SAPBEXHLevel2 11 2 2 4" xfId="19000"/>
    <cellStyle name="SAPBEXHLevel2 11 2 2 5" xfId="19001"/>
    <cellStyle name="SAPBEXHLevel2 11 2 2 6" xfId="19002"/>
    <cellStyle name="SAPBEXHLevel2 11 2 3" xfId="19003"/>
    <cellStyle name="SAPBEXHLevel2 11 2 3 2" xfId="19004"/>
    <cellStyle name="SAPBEXHLevel2 11 2 3 3" xfId="19005"/>
    <cellStyle name="SAPBEXHLevel2 11 2 3 4" xfId="19006"/>
    <cellStyle name="SAPBEXHLevel2 11 2 3 5" xfId="19007"/>
    <cellStyle name="SAPBEXHLevel2 11 2 3 6" xfId="19008"/>
    <cellStyle name="SAPBEXHLevel2 11 2 4" xfId="19009"/>
    <cellStyle name="SAPBEXHLevel2 11 2 5" xfId="19010"/>
    <cellStyle name="SAPBEXHLevel2 11 2 6" xfId="19011"/>
    <cellStyle name="SAPBEXHLevel2 11 2 7" xfId="19012"/>
    <cellStyle name="SAPBEXHLevel2 11 2 8" xfId="19013"/>
    <cellStyle name="SAPBEXHLevel2 11 3" xfId="19014"/>
    <cellStyle name="SAPBEXHLevel2 11 3 2" xfId="19015"/>
    <cellStyle name="SAPBEXHLevel2 11 3 2 2" xfId="19016"/>
    <cellStyle name="SAPBEXHLevel2 11 3 2 3" xfId="19017"/>
    <cellStyle name="SAPBEXHLevel2 11 3 2 4" xfId="19018"/>
    <cellStyle name="SAPBEXHLevel2 11 3 2 5" xfId="19019"/>
    <cellStyle name="SAPBEXHLevel2 11 3 2 6" xfId="19020"/>
    <cellStyle name="SAPBEXHLevel2 11 3 3" xfId="19021"/>
    <cellStyle name="SAPBEXHLevel2 11 3 3 2" xfId="19022"/>
    <cellStyle name="SAPBEXHLevel2 11 3 3 3" xfId="19023"/>
    <cellStyle name="SAPBEXHLevel2 11 3 3 4" xfId="19024"/>
    <cellStyle name="SAPBEXHLevel2 11 3 3 5" xfId="19025"/>
    <cellStyle name="SAPBEXHLevel2 11 3 3 6" xfId="19026"/>
    <cellStyle name="SAPBEXHLevel2 11 3 4" xfId="19027"/>
    <cellStyle name="SAPBEXHLevel2 11 3 5" xfId="19028"/>
    <cellStyle name="SAPBEXHLevel2 11 3 6" xfId="19029"/>
    <cellStyle name="SAPBEXHLevel2 11 3 7" xfId="19030"/>
    <cellStyle name="SAPBEXHLevel2 11 3 8" xfId="19031"/>
    <cellStyle name="SAPBEXHLevel2 11 4" xfId="19032"/>
    <cellStyle name="SAPBEXHLevel2 11 5" xfId="19033"/>
    <cellStyle name="SAPBEXHLevel2 11 6" xfId="19034"/>
    <cellStyle name="SAPBEXHLevel2 11 7" xfId="19035"/>
    <cellStyle name="SAPBEXHLevel2 11 8" xfId="19036"/>
    <cellStyle name="SAPBEXHLevel2 12" xfId="19037"/>
    <cellStyle name="SAPBEXHLevel2 12 2" xfId="19038"/>
    <cellStyle name="SAPBEXHLevel2 12 2 2" xfId="19039"/>
    <cellStyle name="SAPBEXHLevel2 12 2 2 2" xfId="19040"/>
    <cellStyle name="SAPBEXHLevel2 12 2 2 3" xfId="19041"/>
    <cellStyle name="SAPBEXHLevel2 12 2 2 4" xfId="19042"/>
    <cellStyle name="SAPBEXHLevel2 12 2 2 5" xfId="19043"/>
    <cellStyle name="SAPBEXHLevel2 12 2 2 6" xfId="19044"/>
    <cellStyle name="SAPBEXHLevel2 12 2 3" xfId="19045"/>
    <cellStyle name="SAPBEXHLevel2 12 2 3 2" xfId="19046"/>
    <cellStyle name="SAPBEXHLevel2 12 2 3 3" xfId="19047"/>
    <cellStyle name="SAPBEXHLevel2 12 2 3 4" xfId="19048"/>
    <cellStyle name="SAPBEXHLevel2 12 2 3 5" xfId="19049"/>
    <cellStyle name="SAPBEXHLevel2 12 2 3 6" xfId="19050"/>
    <cellStyle name="SAPBEXHLevel2 12 2 4" xfId="19051"/>
    <cellStyle name="SAPBEXHLevel2 12 2 5" xfId="19052"/>
    <cellStyle name="SAPBEXHLevel2 12 2 6" xfId="19053"/>
    <cellStyle name="SAPBEXHLevel2 12 2 7" xfId="19054"/>
    <cellStyle name="SAPBEXHLevel2 12 2 8" xfId="19055"/>
    <cellStyle name="SAPBEXHLevel2 12 3" xfId="19056"/>
    <cellStyle name="SAPBEXHLevel2 12 3 2" xfId="19057"/>
    <cellStyle name="SAPBEXHLevel2 12 3 2 2" xfId="19058"/>
    <cellStyle name="SAPBEXHLevel2 12 3 2 3" xfId="19059"/>
    <cellStyle name="SAPBEXHLevel2 12 3 2 4" xfId="19060"/>
    <cellStyle name="SAPBEXHLevel2 12 3 2 5" xfId="19061"/>
    <cellStyle name="SAPBEXHLevel2 12 3 2 6" xfId="19062"/>
    <cellStyle name="SAPBEXHLevel2 12 3 3" xfId="19063"/>
    <cellStyle name="SAPBEXHLevel2 12 3 3 2" xfId="19064"/>
    <cellStyle name="SAPBEXHLevel2 12 3 3 3" xfId="19065"/>
    <cellStyle name="SAPBEXHLevel2 12 3 3 4" xfId="19066"/>
    <cellStyle name="SAPBEXHLevel2 12 3 3 5" xfId="19067"/>
    <cellStyle name="SAPBEXHLevel2 12 3 3 6" xfId="19068"/>
    <cellStyle name="SAPBEXHLevel2 12 3 4" xfId="19069"/>
    <cellStyle name="SAPBEXHLevel2 12 3 5" xfId="19070"/>
    <cellStyle name="SAPBEXHLevel2 12 3 6" xfId="19071"/>
    <cellStyle name="SAPBEXHLevel2 12 3 7" xfId="19072"/>
    <cellStyle name="SAPBEXHLevel2 12 3 8" xfId="19073"/>
    <cellStyle name="SAPBEXHLevel2 12 4" xfId="19074"/>
    <cellStyle name="SAPBEXHLevel2 12 5" xfId="19075"/>
    <cellStyle name="SAPBEXHLevel2 12 6" xfId="19076"/>
    <cellStyle name="SAPBEXHLevel2 12 7" xfId="19077"/>
    <cellStyle name="SAPBEXHLevel2 12 8" xfId="19078"/>
    <cellStyle name="SAPBEXHLevel2 13" xfId="19079"/>
    <cellStyle name="SAPBEXHLevel2 13 2" xfId="19080"/>
    <cellStyle name="SAPBEXHLevel2 13 2 2" xfId="19081"/>
    <cellStyle name="SAPBEXHLevel2 13 2 2 2" xfId="19082"/>
    <cellStyle name="SAPBEXHLevel2 13 2 2 3" xfId="19083"/>
    <cellStyle name="SAPBEXHLevel2 13 2 2 4" xfId="19084"/>
    <cellStyle name="SAPBEXHLevel2 13 2 2 5" xfId="19085"/>
    <cellStyle name="SAPBEXHLevel2 13 2 2 6" xfId="19086"/>
    <cellStyle name="SAPBEXHLevel2 13 2 3" xfId="19087"/>
    <cellStyle name="SAPBEXHLevel2 13 2 3 2" xfId="19088"/>
    <cellStyle name="SAPBEXHLevel2 13 2 3 3" xfId="19089"/>
    <cellStyle name="SAPBEXHLevel2 13 2 3 4" xfId="19090"/>
    <cellStyle name="SAPBEXHLevel2 13 2 3 5" xfId="19091"/>
    <cellStyle name="SAPBEXHLevel2 13 2 3 6" xfId="19092"/>
    <cellStyle name="SAPBEXHLevel2 13 2 4" xfId="19093"/>
    <cellStyle name="SAPBEXHLevel2 13 2 5" xfId="19094"/>
    <cellStyle name="SAPBEXHLevel2 13 2 6" xfId="19095"/>
    <cellStyle name="SAPBEXHLevel2 13 2 7" xfId="19096"/>
    <cellStyle name="SAPBEXHLevel2 13 2 8" xfId="19097"/>
    <cellStyle name="SAPBEXHLevel2 13 3" xfId="19098"/>
    <cellStyle name="SAPBEXHLevel2 13 3 2" xfId="19099"/>
    <cellStyle name="SAPBEXHLevel2 13 3 2 2" xfId="19100"/>
    <cellStyle name="SAPBEXHLevel2 13 3 2 3" xfId="19101"/>
    <cellStyle name="SAPBEXHLevel2 13 3 2 4" xfId="19102"/>
    <cellStyle name="SAPBEXHLevel2 13 3 2 5" xfId="19103"/>
    <cellStyle name="SAPBEXHLevel2 13 3 2 6" xfId="19104"/>
    <cellStyle name="SAPBEXHLevel2 13 3 3" xfId="19105"/>
    <cellStyle name="SAPBEXHLevel2 13 3 3 2" xfId="19106"/>
    <cellStyle name="SAPBEXHLevel2 13 3 3 3" xfId="19107"/>
    <cellStyle name="SAPBEXHLevel2 13 3 3 4" xfId="19108"/>
    <cellStyle name="SAPBEXHLevel2 13 3 3 5" xfId="19109"/>
    <cellStyle name="SAPBEXHLevel2 13 3 3 6" xfId="19110"/>
    <cellStyle name="SAPBEXHLevel2 13 3 4" xfId="19111"/>
    <cellStyle name="SAPBEXHLevel2 13 3 5" xfId="19112"/>
    <cellStyle name="SAPBEXHLevel2 13 3 6" xfId="19113"/>
    <cellStyle name="SAPBEXHLevel2 13 3 7" xfId="19114"/>
    <cellStyle name="SAPBEXHLevel2 13 3 8" xfId="19115"/>
    <cellStyle name="SAPBEXHLevel2 13 4" xfId="19116"/>
    <cellStyle name="SAPBEXHLevel2 13 5" xfId="19117"/>
    <cellStyle name="SAPBEXHLevel2 13 6" xfId="19118"/>
    <cellStyle name="SAPBEXHLevel2 13 7" xfId="19119"/>
    <cellStyle name="SAPBEXHLevel2 13 8" xfId="19120"/>
    <cellStyle name="SAPBEXHLevel2 14" xfId="19121"/>
    <cellStyle name="SAPBEXHLevel2 14 2" xfId="19122"/>
    <cellStyle name="SAPBEXHLevel2 14 2 2" xfId="19123"/>
    <cellStyle name="SAPBEXHLevel2 14 2 2 2" xfId="19124"/>
    <cellStyle name="SAPBEXHLevel2 14 2 2 3" xfId="19125"/>
    <cellStyle name="SAPBEXHLevel2 14 2 2 4" xfId="19126"/>
    <cellStyle name="SAPBEXHLevel2 14 2 2 5" xfId="19127"/>
    <cellStyle name="SAPBEXHLevel2 14 2 2 6" xfId="19128"/>
    <cellStyle name="SAPBEXHLevel2 14 2 3" xfId="19129"/>
    <cellStyle name="SAPBEXHLevel2 14 2 3 2" xfId="19130"/>
    <cellStyle name="SAPBEXHLevel2 14 2 3 3" xfId="19131"/>
    <cellStyle name="SAPBEXHLevel2 14 2 3 4" xfId="19132"/>
    <cellStyle name="SAPBEXHLevel2 14 2 3 5" xfId="19133"/>
    <cellStyle name="SAPBEXHLevel2 14 2 3 6" xfId="19134"/>
    <cellStyle name="SAPBEXHLevel2 14 2 4" xfId="19135"/>
    <cellStyle name="SAPBEXHLevel2 14 2 5" xfId="19136"/>
    <cellStyle name="SAPBEXHLevel2 14 2 6" xfId="19137"/>
    <cellStyle name="SAPBEXHLevel2 14 2 7" xfId="19138"/>
    <cellStyle name="SAPBEXHLevel2 14 2 8" xfId="19139"/>
    <cellStyle name="SAPBEXHLevel2 14 3" xfId="19140"/>
    <cellStyle name="SAPBEXHLevel2 14 3 2" xfId="19141"/>
    <cellStyle name="SAPBEXHLevel2 14 3 2 2" xfId="19142"/>
    <cellStyle name="SAPBEXHLevel2 14 3 2 3" xfId="19143"/>
    <cellStyle name="SAPBEXHLevel2 14 3 2 4" xfId="19144"/>
    <cellStyle name="SAPBEXHLevel2 14 3 2 5" xfId="19145"/>
    <cellStyle name="SAPBEXHLevel2 14 3 2 6" xfId="19146"/>
    <cellStyle name="SAPBEXHLevel2 14 3 3" xfId="19147"/>
    <cellStyle name="SAPBEXHLevel2 14 3 3 2" xfId="19148"/>
    <cellStyle name="SAPBEXHLevel2 14 3 3 3" xfId="19149"/>
    <cellStyle name="SAPBEXHLevel2 14 3 3 4" xfId="19150"/>
    <cellStyle name="SAPBEXHLevel2 14 3 3 5" xfId="19151"/>
    <cellStyle name="SAPBEXHLevel2 14 3 3 6" xfId="19152"/>
    <cellStyle name="SAPBEXHLevel2 14 3 4" xfId="19153"/>
    <cellStyle name="SAPBEXHLevel2 14 3 5" xfId="19154"/>
    <cellStyle name="SAPBEXHLevel2 14 3 6" xfId="19155"/>
    <cellStyle name="SAPBEXHLevel2 14 3 7" xfId="19156"/>
    <cellStyle name="SAPBEXHLevel2 14 3 8" xfId="19157"/>
    <cellStyle name="SAPBEXHLevel2 14 4" xfId="19158"/>
    <cellStyle name="SAPBEXHLevel2 14 5" xfId="19159"/>
    <cellStyle name="SAPBEXHLevel2 14 6" xfId="19160"/>
    <cellStyle name="SAPBEXHLevel2 14 7" xfId="19161"/>
    <cellStyle name="SAPBEXHLevel2 14 8" xfId="19162"/>
    <cellStyle name="SAPBEXHLevel2 15" xfId="19163"/>
    <cellStyle name="SAPBEXHLevel2 15 2" xfId="19164"/>
    <cellStyle name="SAPBEXHLevel2 15 2 2" xfId="19165"/>
    <cellStyle name="SAPBEXHLevel2 15 2 2 2" xfId="19166"/>
    <cellStyle name="SAPBEXHLevel2 15 2 2 3" xfId="19167"/>
    <cellStyle name="SAPBEXHLevel2 15 2 2 4" xfId="19168"/>
    <cellStyle name="SAPBEXHLevel2 15 2 2 5" xfId="19169"/>
    <cellStyle name="SAPBEXHLevel2 15 2 2 6" xfId="19170"/>
    <cellStyle name="SAPBEXHLevel2 15 2 3" xfId="19171"/>
    <cellStyle name="SAPBEXHLevel2 15 2 3 2" xfId="19172"/>
    <cellStyle name="SAPBEXHLevel2 15 2 3 3" xfId="19173"/>
    <cellStyle name="SAPBEXHLevel2 15 2 3 4" xfId="19174"/>
    <cellStyle name="SAPBEXHLevel2 15 2 3 5" xfId="19175"/>
    <cellStyle name="SAPBEXHLevel2 15 2 3 6" xfId="19176"/>
    <cellStyle name="SAPBEXHLevel2 15 2 4" xfId="19177"/>
    <cellStyle name="SAPBEXHLevel2 15 2 5" xfId="19178"/>
    <cellStyle name="SAPBEXHLevel2 15 2 6" xfId="19179"/>
    <cellStyle name="SAPBEXHLevel2 15 2 7" xfId="19180"/>
    <cellStyle name="SAPBEXHLevel2 15 2 8" xfId="19181"/>
    <cellStyle name="SAPBEXHLevel2 15 3" xfId="19182"/>
    <cellStyle name="SAPBEXHLevel2 15 3 2" xfId="19183"/>
    <cellStyle name="SAPBEXHLevel2 15 3 2 2" xfId="19184"/>
    <cellStyle name="SAPBEXHLevel2 15 3 2 3" xfId="19185"/>
    <cellStyle name="SAPBEXHLevel2 15 3 2 4" xfId="19186"/>
    <cellStyle name="SAPBEXHLevel2 15 3 2 5" xfId="19187"/>
    <cellStyle name="SAPBEXHLevel2 15 3 2 6" xfId="19188"/>
    <cellStyle name="SAPBEXHLevel2 15 3 3" xfId="19189"/>
    <cellStyle name="SAPBEXHLevel2 15 3 3 2" xfId="19190"/>
    <cellStyle name="SAPBEXHLevel2 15 3 3 3" xfId="19191"/>
    <cellStyle name="SAPBEXHLevel2 15 3 3 4" xfId="19192"/>
    <cellStyle name="SAPBEXHLevel2 15 3 3 5" xfId="19193"/>
    <cellStyle name="SAPBEXHLevel2 15 3 3 6" xfId="19194"/>
    <cellStyle name="SAPBEXHLevel2 15 3 4" xfId="19195"/>
    <cellStyle name="SAPBEXHLevel2 15 3 5" xfId="19196"/>
    <cellStyle name="SAPBEXHLevel2 15 3 6" xfId="19197"/>
    <cellStyle name="SAPBEXHLevel2 15 3 7" xfId="19198"/>
    <cellStyle name="SAPBEXHLevel2 15 3 8" xfId="19199"/>
    <cellStyle name="SAPBEXHLevel2 15 4" xfId="19200"/>
    <cellStyle name="SAPBEXHLevel2 15 5" xfId="19201"/>
    <cellStyle name="SAPBEXHLevel2 15 6" xfId="19202"/>
    <cellStyle name="SAPBEXHLevel2 15 7" xfId="19203"/>
    <cellStyle name="SAPBEXHLevel2 15 8" xfId="19204"/>
    <cellStyle name="SAPBEXHLevel2 16" xfId="19205"/>
    <cellStyle name="SAPBEXHLevel2 16 2" xfId="19206"/>
    <cellStyle name="SAPBEXHLevel2 16 2 2" xfId="19207"/>
    <cellStyle name="SAPBEXHLevel2 16 2 2 2" xfId="19208"/>
    <cellStyle name="SAPBEXHLevel2 16 2 2 3" xfId="19209"/>
    <cellStyle name="SAPBEXHLevel2 16 2 2 4" xfId="19210"/>
    <cellStyle name="SAPBEXHLevel2 16 2 2 5" xfId="19211"/>
    <cellStyle name="SAPBEXHLevel2 16 2 2 6" xfId="19212"/>
    <cellStyle name="SAPBEXHLevel2 16 2 3" xfId="19213"/>
    <cellStyle name="SAPBEXHLevel2 16 2 3 2" xfId="19214"/>
    <cellStyle name="SAPBEXHLevel2 16 2 3 3" xfId="19215"/>
    <cellStyle name="SAPBEXHLevel2 16 2 3 4" xfId="19216"/>
    <cellStyle name="SAPBEXHLevel2 16 2 3 5" xfId="19217"/>
    <cellStyle name="SAPBEXHLevel2 16 2 3 6" xfId="19218"/>
    <cellStyle name="SAPBEXHLevel2 16 2 4" xfId="19219"/>
    <cellStyle name="SAPBEXHLevel2 16 2 5" xfId="19220"/>
    <cellStyle name="SAPBEXHLevel2 16 2 6" xfId="19221"/>
    <cellStyle name="SAPBEXHLevel2 16 2 7" xfId="19222"/>
    <cellStyle name="SAPBEXHLevel2 16 2 8" xfId="19223"/>
    <cellStyle name="SAPBEXHLevel2 16 3" xfId="19224"/>
    <cellStyle name="SAPBEXHLevel2 16 3 2" xfId="19225"/>
    <cellStyle name="SAPBEXHLevel2 16 3 2 2" xfId="19226"/>
    <cellStyle name="SAPBEXHLevel2 16 3 2 3" xfId="19227"/>
    <cellStyle name="SAPBEXHLevel2 16 3 2 4" xfId="19228"/>
    <cellStyle name="SAPBEXHLevel2 16 3 2 5" xfId="19229"/>
    <cellStyle name="SAPBEXHLevel2 16 3 2 6" xfId="19230"/>
    <cellStyle name="SAPBEXHLevel2 16 3 3" xfId="19231"/>
    <cellStyle name="SAPBEXHLevel2 16 3 3 2" xfId="19232"/>
    <cellStyle name="SAPBEXHLevel2 16 3 3 3" xfId="19233"/>
    <cellStyle name="SAPBEXHLevel2 16 3 3 4" xfId="19234"/>
    <cellStyle name="SAPBEXHLevel2 16 3 3 5" xfId="19235"/>
    <cellStyle name="SAPBEXHLevel2 16 3 3 6" xfId="19236"/>
    <cellStyle name="SAPBEXHLevel2 16 3 4" xfId="19237"/>
    <cellStyle name="SAPBEXHLevel2 16 3 5" xfId="19238"/>
    <cellStyle name="SAPBEXHLevel2 16 3 6" xfId="19239"/>
    <cellStyle name="SAPBEXHLevel2 16 3 7" xfId="19240"/>
    <cellStyle name="SAPBEXHLevel2 16 3 8" xfId="19241"/>
    <cellStyle name="SAPBEXHLevel2 16 4" xfId="19242"/>
    <cellStyle name="SAPBEXHLevel2 16 5" xfId="19243"/>
    <cellStyle name="SAPBEXHLevel2 16 6" xfId="19244"/>
    <cellStyle name="SAPBEXHLevel2 16 7" xfId="19245"/>
    <cellStyle name="SAPBEXHLevel2 16 8" xfId="19246"/>
    <cellStyle name="SAPBEXHLevel2 17" xfId="19247"/>
    <cellStyle name="SAPBEXHLevel2 17 2" xfId="19248"/>
    <cellStyle name="SAPBEXHLevel2 17 2 2" xfId="19249"/>
    <cellStyle name="SAPBEXHLevel2 17 2 2 2" xfId="19250"/>
    <cellStyle name="SAPBEXHLevel2 17 2 2 3" xfId="19251"/>
    <cellStyle name="SAPBEXHLevel2 17 2 2 4" xfId="19252"/>
    <cellStyle name="SAPBEXHLevel2 17 2 2 5" xfId="19253"/>
    <cellStyle name="SAPBEXHLevel2 17 2 2 6" xfId="19254"/>
    <cellStyle name="SAPBEXHLevel2 17 2 3" xfId="19255"/>
    <cellStyle name="SAPBEXHLevel2 17 2 3 2" xfId="19256"/>
    <cellStyle name="SAPBEXHLevel2 17 2 3 3" xfId="19257"/>
    <cellStyle name="SAPBEXHLevel2 17 2 3 4" xfId="19258"/>
    <cellStyle name="SAPBEXHLevel2 17 2 3 5" xfId="19259"/>
    <cellStyle name="SAPBEXHLevel2 17 2 3 6" xfId="19260"/>
    <cellStyle name="SAPBEXHLevel2 17 2 4" xfId="19261"/>
    <cellStyle name="SAPBEXHLevel2 17 2 5" xfId="19262"/>
    <cellStyle name="SAPBEXHLevel2 17 2 6" xfId="19263"/>
    <cellStyle name="SAPBEXHLevel2 17 2 7" xfId="19264"/>
    <cellStyle name="SAPBEXHLevel2 17 2 8" xfId="19265"/>
    <cellStyle name="SAPBEXHLevel2 17 3" xfId="19266"/>
    <cellStyle name="SAPBEXHLevel2 17 3 2" xfId="19267"/>
    <cellStyle name="SAPBEXHLevel2 17 3 2 2" xfId="19268"/>
    <cellStyle name="SAPBEXHLevel2 17 3 2 3" xfId="19269"/>
    <cellStyle name="SAPBEXHLevel2 17 3 2 4" xfId="19270"/>
    <cellStyle name="SAPBEXHLevel2 17 3 2 5" xfId="19271"/>
    <cellStyle name="SAPBEXHLevel2 17 3 2 6" xfId="19272"/>
    <cellStyle name="SAPBEXHLevel2 17 3 3" xfId="19273"/>
    <cellStyle name="SAPBEXHLevel2 17 3 3 2" xfId="19274"/>
    <cellStyle name="SAPBEXHLevel2 17 3 3 3" xfId="19275"/>
    <cellStyle name="SAPBEXHLevel2 17 3 3 4" xfId="19276"/>
    <cellStyle name="SAPBEXHLevel2 17 3 3 5" xfId="19277"/>
    <cellStyle name="SAPBEXHLevel2 17 3 3 6" xfId="19278"/>
    <cellStyle name="SAPBEXHLevel2 17 3 4" xfId="19279"/>
    <cellStyle name="SAPBEXHLevel2 17 3 5" xfId="19280"/>
    <cellStyle name="SAPBEXHLevel2 17 3 6" xfId="19281"/>
    <cellStyle name="SAPBEXHLevel2 17 3 7" xfId="19282"/>
    <cellStyle name="SAPBEXHLevel2 17 3 8" xfId="19283"/>
    <cellStyle name="SAPBEXHLevel2 17 4" xfId="19284"/>
    <cellStyle name="SAPBEXHLevel2 17 5" xfId="19285"/>
    <cellStyle name="SAPBEXHLevel2 17 6" xfId="19286"/>
    <cellStyle name="SAPBEXHLevel2 17 7" xfId="19287"/>
    <cellStyle name="SAPBEXHLevel2 17 8" xfId="19288"/>
    <cellStyle name="SAPBEXHLevel2 18" xfId="19289"/>
    <cellStyle name="SAPBEXHLevel2 18 2" xfId="19290"/>
    <cellStyle name="SAPBEXHLevel2 18 2 2" xfId="19291"/>
    <cellStyle name="SAPBEXHLevel2 18 2 2 2" xfId="19292"/>
    <cellStyle name="SAPBEXHLevel2 18 2 2 3" xfId="19293"/>
    <cellStyle name="SAPBEXHLevel2 18 2 2 4" xfId="19294"/>
    <cellStyle name="SAPBEXHLevel2 18 2 2 5" xfId="19295"/>
    <cellStyle name="SAPBEXHLevel2 18 2 2 6" xfId="19296"/>
    <cellStyle name="SAPBEXHLevel2 18 2 3" xfId="19297"/>
    <cellStyle name="SAPBEXHLevel2 18 2 3 2" xfId="19298"/>
    <cellStyle name="SAPBEXHLevel2 18 2 3 3" xfId="19299"/>
    <cellStyle name="SAPBEXHLevel2 18 2 3 4" xfId="19300"/>
    <cellStyle name="SAPBEXHLevel2 18 2 3 5" xfId="19301"/>
    <cellStyle name="SAPBEXHLevel2 18 2 3 6" xfId="19302"/>
    <cellStyle name="SAPBEXHLevel2 18 2 4" xfId="19303"/>
    <cellStyle name="SAPBEXHLevel2 18 2 5" xfId="19304"/>
    <cellStyle name="SAPBEXHLevel2 18 2 6" xfId="19305"/>
    <cellStyle name="SAPBEXHLevel2 18 2 7" xfId="19306"/>
    <cellStyle name="SAPBEXHLevel2 18 2 8" xfId="19307"/>
    <cellStyle name="SAPBEXHLevel2 18 3" xfId="19308"/>
    <cellStyle name="SAPBEXHLevel2 18 3 2" xfId="19309"/>
    <cellStyle name="SAPBEXHLevel2 18 3 2 2" xfId="19310"/>
    <cellStyle name="SAPBEXHLevel2 18 3 2 3" xfId="19311"/>
    <cellStyle name="SAPBEXHLevel2 18 3 2 4" xfId="19312"/>
    <cellStyle name="SAPBEXHLevel2 18 3 2 5" xfId="19313"/>
    <cellStyle name="SAPBEXHLevel2 18 3 2 6" xfId="19314"/>
    <cellStyle name="SAPBEXHLevel2 18 3 3" xfId="19315"/>
    <cellStyle name="SAPBEXHLevel2 18 3 3 2" xfId="19316"/>
    <cellStyle name="SAPBEXHLevel2 18 3 3 3" xfId="19317"/>
    <cellStyle name="SAPBEXHLevel2 18 3 3 4" xfId="19318"/>
    <cellStyle name="SAPBEXHLevel2 18 3 3 5" xfId="19319"/>
    <cellStyle name="SAPBEXHLevel2 18 3 3 6" xfId="19320"/>
    <cellStyle name="SAPBEXHLevel2 18 3 4" xfId="19321"/>
    <cellStyle name="SAPBEXHLevel2 18 3 5" xfId="19322"/>
    <cellStyle name="SAPBEXHLevel2 18 3 6" xfId="19323"/>
    <cellStyle name="SAPBEXHLevel2 18 3 7" xfId="19324"/>
    <cellStyle name="SAPBEXHLevel2 18 3 8" xfId="19325"/>
    <cellStyle name="SAPBEXHLevel2 18 4" xfId="19326"/>
    <cellStyle name="SAPBEXHLevel2 18 5" xfId="19327"/>
    <cellStyle name="SAPBEXHLevel2 18 6" xfId="19328"/>
    <cellStyle name="SAPBEXHLevel2 18 7" xfId="19329"/>
    <cellStyle name="SAPBEXHLevel2 18 8" xfId="19330"/>
    <cellStyle name="SAPBEXHLevel2 19" xfId="19331"/>
    <cellStyle name="SAPBEXHLevel2 19 2" xfId="19332"/>
    <cellStyle name="SAPBEXHLevel2 19 2 2" xfId="19333"/>
    <cellStyle name="SAPBEXHLevel2 19 2 2 2" xfId="19334"/>
    <cellStyle name="SAPBEXHLevel2 19 2 2 3" xfId="19335"/>
    <cellStyle name="SAPBEXHLevel2 19 2 2 4" xfId="19336"/>
    <cellStyle name="SAPBEXHLevel2 19 2 2 5" xfId="19337"/>
    <cellStyle name="SAPBEXHLevel2 19 2 2 6" xfId="19338"/>
    <cellStyle name="SAPBEXHLevel2 19 2 3" xfId="19339"/>
    <cellStyle name="SAPBEXHLevel2 19 2 3 2" xfId="19340"/>
    <cellStyle name="SAPBEXHLevel2 19 2 3 3" xfId="19341"/>
    <cellStyle name="SAPBEXHLevel2 19 2 3 4" xfId="19342"/>
    <cellStyle name="SAPBEXHLevel2 19 2 3 5" xfId="19343"/>
    <cellStyle name="SAPBEXHLevel2 19 2 3 6" xfId="19344"/>
    <cellStyle name="SAPBEXHLevel2 19 2 4" xfId="19345"/>
    <cellStyle name="SAPBEXHLevel2 19 2 5" xfId="19346"/>
    <cellStyle name="SAPBEXHLevel2 19 2 6" xfId="19347"/>
    <cellStyle name="SAPBEXHLevel2 19 2 7" xfId="19348"/>
    <cellStyle name="SAPBEXHLevel2 19 2 8" xfId="19349"/>
    <cellStyle name="SAPBEXHLevel2 19 3" xfId="19350"/>
    <cellStyle name="SAPBEXHLevel2 19 3 2" xfId="19351"/>
    <cellStyle name="SAPBEXHLevel2 19 3 2 2" xfId="19352"/>
    <cellStyle name="SAPBEXHLevel2 19 3 2 3" xfId="19353"/>
    <cellStyle name="SAPBEXHLevel2 19 3 2 4" xfId="19354"/>
    <cellStyle name="SAPBEXHLevel2 19 3 2 5" xfId="19355"/>
    <cellStyle name="SAPBEXHLevel2 19 3 2 6" xfId="19356"/>
    <cellStyle name="SAPBEXHLevel2 19 3 3" xfId="19357"/>
    <cellStyle name="SAPBEXHLevel2 19 3 3 2" xfId="19358"/>
    <cellStyle name="SAPBEXHLevel2 19 3 3 3" xfId="19359"/>
    <cellStyle name="SAPBEXHLevel2 19 3 3 4" xfId="19360"/>
    <cellStyle name="SAPBEXHLevel2 19 3 3 5" xfId="19361"/>
    <cellStyle name="SAPBEXHLevel2 19 3 3 6" xfId="19362"/>
    <cellStyle name="SAPBEXHLevel2 19 3 4" xfId="19363"/>
    <cellStyle name="SAPBEXHLevel2 19 3 5" xfId="19364"/>
    <cellStyle name="SAPBEXHLevel2 19 3 6" xfId="19365"/>
    <cellStyle name="SAPBEXHLevel2 19 3 7" xfId="19366"/>
    <cellStyle name="SAPBEXHLevel2 19 3 8" xfId="19367"/>
    <cellStyle name="SAPBEXHLevel2 19 4" xfId="19368"/>
    <cellStyle name="SAPBEXHLevel2 19 5" xfId="19369"/>
    <cellStyle name="SAPBEXHLevel2 19 6" xfId="19370"/>
    <cellStyle name="SAPBEXHLevel2 19 7" xfId="19371"/>
    <cellStyle name="SAPBEXHLevel2 19 8" xfId="19372"/>
    <cellStyle name="SAPBEXHLevel2 2" xfId="19373"/>
    <cellStyle name="SAPBEXHLevel2 2 2" xfId="19374"/>
    <cellStyle name="SAPBEXHLevel2 2 2 2" xfId="19375"/>
    <cellStyle name="SAPBEXHLevel2 2 2 2 2" xfId="19376"/>
    <cellStyle name="SAPBEXHLevel2 2 2 2 3" xfId="19377"/>
    <cellStyle name="SAPBEXHLevel2 2 2 2 4" xfId="19378"/>
    <cellStyle name="SAPBEXHLevel2 2 2 2 5" xfId="19379"/>
    <cellStyle name="SAPBEXHLevel2 2 2 2 6" xfId="19380"/>
    <cellStyle name="SAPBEXHLevel2 2 2 3" xfId="19381"/>
    <cellStyle name="SAPBEXHLevel2 2 2 3 2" xfId="19382"/>
    <cellStyle name="SAPBEXHLevel2 2 2 3 3" xfId="19383"/>
    <cellStyle name="SAPBEXHLevel2 2 2 3 4" xfId="19384"/>
    <cellStyle name="SAPBEXHLevel2 2 2 3 5" xfId="19385"/>
    <cellStyle name="SAPBEXHLevel2 2 2 3 6" xfId="19386"/>
    <cellStyle name="SAPBEXHLevel2 2 2 4" xfId="19387"/>
    <cellStyle name="SAPBEXHLevel2 2 2 5" xfId="19388"/>
    <cellStyle name="SAPBEXHLevel2 2 2 6" xfId="19389"/>
    <cellStyle name="SAPBEXHLevel2 2 2 7" xfId="19390"/>
    <cellStyle name="SAPBEXHLevel2 2 2 8" xfId="19391"/>
    <cellStyle name="SAPBEXHLevel2 2 3" xfId="19392"/>
    <cellStyle name="SAPBEXHLevel2 2 3 2" xfId="19393"/>
    <cellStyle name="SAPBEXHLevel2 2 3 2 2" xfId="19394"/>
    <cellStyle name="SAPBEXHLevel2 2 3 2 3" xfId="19395"/>
    <cellStyle name="SAPBEXHLevel2 2 3 2 4" xfId="19396"/>
    <cellStyle name="SAPBEXHLevel2 2 3 2 5" xfId="19397"/>
    <cellStyle name="SAPBEXHLevel2 2 3 2 6" xfId="19398"/>
    <cellStyle name="SAPBEXHLevel2 2 3 3" xfId="19399"/>
    <cellStyle name="SAPBEXHLevel2 2 3 3 2" xfId="19400"/>
    <cellStyle name="SAPBEXHLevel2 2 3 3 3" xfId="19401"/>
    <cellStyle name="SAPBEXHLevel2 2 3 3 4" xfId="19402"/>
    <cellStyle name="SAPBEXHLevel2 2 3 3 5" xfId="19403"/>
    <cellStyle name="SAPBEXHLevel2 2 3 3 6" xfId="19404"/>
    <cellStyle name="SAPBEXHLevel2 2 3 4" xfId="19405"/>
    <cellStyle name="SAPBEXHLevel2 2 3 5" xfId="19406"/>
    <cellStyle name="SAPBEXHLevel2 2 3 6" xfId="19407"/>
    <cellStyle name="SAPBEXHLevel2 2 3 7" xfId="19408"/>
    <cellStyle name="SAPBEXHLevel2 2 3 8" xfId="19409"/>
    <cellStyle name="SAPBEXHLevel2 2 4" xfId="19410"/>
    <cellStyle name="SAPBEXHLevel2 2 5" xfId="19411"/>
    <cellStyle name="SAPBEXHLevel2 2 6" xfId="19412"/>
    <cellStyle name="SAPBEXHLevel2 2 7" xfId="19413"/>
    <cellStyle name="SAPBEXHLevel2 2 8" xfId="19414"/>
    <cellStyle name="SAPBEXHLevel2 20" xfId="19415"/>
    <cellStyle name="SAPBEXHLevel2 20 2" xfId="19416"/>
    <cellStyle name="SAPBEXHLevel2 20 2 2" xfId="19417"/>
    <cellStyle name="SAPBEXHLevel2 20 2 3" xfId="19418"/>
    <cellStyle name="SAPBEXHLevel2 20 2 4" xfId="19419"/>
    <cellStyle name="SAPBEXHLevel2 20 2 5" xfId="19420"/>
    <cellStyle name="SAPBEXHLevel2 20 2 6" xfId="19421"/>
    <cellStyle name="SAPBEXHLevel2 20 3" xfId="19422"/>
    <cellStyle name="SAPBEXHLevel2 20 3 2" xfId="19423"/>
    <cellStyle name="SAPBEXHLevel2 20 3 3" xfId="19424"/>
    <cellStyle name="SAPBEXHLevel2 20 3 4" xfId="19425"/>
    <cellStyle name="SAPBEXHLevel2 20 3 5" xfId="19426"/>
    <cellStyle name="SAPBEXHLevel2 20 3 6" xfId="19427"/>
    <cellStyle name="SAPBEXHLevel2 20 4" xfId="19428"/>
    <cellStyle name="SAPBEXHLevel2 20 5" xfId="19429"/>
    <cellStyle name="SAPBEXHLevel2 20 6" xfId="19430"/>
    <cellStyle name="SAPBEXHLevel2 20 7" xfId="19431"/>
    <cellStyle name="SAPBEXHLevel2 20 8" xfId="19432"/>
    <cellStyle name="SAPBEXHLevel2 21" xfId="19433"/>
    <cellStyle name="SAPBEXHLevel2 21 2" xfId="19434"/>
    <cellStyle name="SAPBEXHLevel2 21 2 2" xfId="19435"/>
    <cellStyle name="SAPBEXHLevel2 21 2 3" xfId="19436"/>
    <cellStyle name="SAPBEXHLevel2 21 2 4" xfId="19437"/>
    <cellStyle name="SAPBEXHLevel2 21 2 5" xfId="19438"/>
    <cellStyle name="SAPBEXHLevel2 21 2 6" xfId="19439"/>
    <cellStyle name="SAPBEXHLevel2 21 3" xfId="19440"/>
    <cellStyle name="SAPBEXHLevel2 21 3 2" xfId="19441"/>
    <cellStyle name="SAPBEXHLevel2 21 3 3" xfId="19442"/>
    <cellStyle name="SAPBEXHLevel2 21 3 4" xfId="19443"/>
    <cellStyle name="SAPBEXHLevel2 21 3 5" xfId="19444"/>
    <cellStyle name="SAPBEXHLevel2 21 3 6" xfId="19445"/>
    <cellStyle name="SAPBEXHLevel2 21 4" xfId="19446"/>
    <cellStyle name="SAPBEXHLevel2 21 5" xfId="19447"/>
    <cellStyle name="SAPBEXHLevel2 21 6" xfId="19448"/>
    <cellStyle name="SAPBEXHLevel2 21 7" xfId="19449"/>
    <cellStyle name="SAPBEXHLevel2 21 8" xfId="19450"/>
    <cellStyle name="SAPBEXHLevel2 22" xfId="19451"/>
    <cellStyle name="SAPBEXHLevel2 23" xfId="19452"/>
    <cellStyle name="SAPBEXHLevel2 24" xfId="19453"/>
    <cellStyle name="SAPBEXHLevel2 25" xfId="19454"/>
    <cellStyle name="SAPBEXHLevel2 26" xfId="19455"/>
    <cellStyle name="SAPBEXHLevel2 27" xfId="32950"/>
    <cellStyle name="SAPBEXHLevel2 3" xfId="19456"/>
    <cellStyle name="SAPBEXHLevel2 3 2" xfId="19457"/>
    <cellStyle name="SAPBEXHLevel2 3 2 2" xfId="19458"/>
    <cellStyle name="SAPBEXHLevel2 3 2 2 2" xfId="19459"/>
    <cellStyle name="SAPBEXHLevel2 3 2 2 3" xfId="19460"/>
    <cellStyle name="SAPBEXHLevel2 3 2 2 4" xfId="19461"/>
    <cellStyle name="SAPBEXHLevel2 3 2 2 5" xfId="19462"/>
    <cellStyle name="SAPBEXHLevel2 3 2 2 6" xfId="19463"/>
    <cellStyle name="SAPBEXHLevel2 3 2 3" xfId="19464"/>
    <cellStyle name="SAPBEXHLevel2 3 2 3 2" xfId="19465"/>
    <cellStyle name="SAPBEXHLevel2 3 2 3 3" xfId="19466"/>
    <cellStyle name="SAPBEXHLevel2 3 2 3 4" xfId="19467"/>
    <cellStyle name="SAPBEXHLevel2 3 2 3 5" xfId="19468"/>
    <cellStyle name="SAPBEXHLevel2 3 2 3 6" xfId="19469"/>
    <cellStyle name="SAPBEXHLevel2 3 2 4" xfId="19470"/>
    <cellStyle name="SAPBEXHLevel2 3 2 5" xfId="19471"/>
    <cellStyle name="SAPBEXHLevel2 3 2 6" xfId="19472"/>
    <cellStyle name="SAPBEXHLevel2 3 2 7" xfId="19473"/>
    <cellStyle name="SAPBEXHLevel2 3 2 8" xfId="19474"/>
    <cellStyle name="SAPBEXHLevel2 3 3" xfId="19475"/>
    <cellStyle name="SAPBEXHLevel2 3 3 2" xfId="19476"/>
    <cellStyle name="SAPBEXHLevel2 3 3 2 2" xfId="19477"/>
    <cellStyle name="SAPBEXHLevel2 3 3 2 3" xfId="19478"/>
    <cellStyle name="SAPBEXHLevel2 3 3 2 4" xfId="19479"/>
    <cellStyle name="SAPBEXHLevel2 3 3 2 5" xfId="19480"/>
    <cellStyle name="SAPBEXHLevel2 3 3 2 6" xfId="19481"/>
    <cellStyle name="SAPBEXHLevel2 3 3 3" xfId="19482"/>
    <cellStyle name="SAPBEXHLevel2 3 3 3 2" xfId="19483"/>
    <cellStyle name="SAPBEXHLevel2 3 3 3 3" xfId="19484"/>
    <cellStyle name="SAPBEXHLevel2 3 3 3 4" xfId="19485"/>
    <cellStyle name="SAPBEXHLevel2 3 3 3 5" xfId="19486"/>
    <cellStyle name="SAPBEXHLevel2 3 3 3 6" xfId="19487"/>
    <cellStyle name="SAPBEXHLevel2 3 3 4" xfId="19488"/>
    <cellStyle name="SAPBEXHLevel2 3 3 5" xfId="19489"/>
    <cellStyle name="SAPBEXHLevel2 3 3 6" xfId="19490"/>
    <cellStyle name="SAPBEXHLevel2 3 3 7" xfId="19491"/>
    <cellStyle name="SAPBEXHLevel2 3 3 8" xfId="19492"/>
    <cellStyle name="SAPBEXHLevel2 3 4" xfId="19493"/>
    <cellStyle name="SAPBEXHLevel2 3 5" xfId="19494"/>
    <cellStyle name="SAPBEXHLevel2 3 6" xfId="19495"/>
    <cellStyle name="SAPBEXHLevel2 3 7" xfId="19496"/>
    <cellStyle name="SAPBEXHLevel2 3 8" xfId="19497"/>
    <cellStyle name="SAPBEXHLevel2 4" xfId="19498"/>
    <cellStyle name="SAPBEXHLevel2 4 2" xfId="19499"/>
    <cellStyle name="SAPBEXHLevel2 4 2 2" xfId="19500"/>
    <cellStyle name="SAPBEXHLevel2 4 2 2 2" xfId="19501"/>
    <cellStyle name="SAPBEXHLevel2 4 2 2 3" xfId="19502"/>
    <cellStyle name="SAPBEXHLevel2 4 2 2 4" xfId="19503"/>
    <cellStyle name="SAPBEXHLevel2 4 2 2 5" xfId="19504"/>
    <cellStyle name="SAPBEXHLevel2 4 2 2 6" xfId="19505"/>
    <cellStyle name="SAPBEXHLevel2 4 2 3" xfId="19506"/>
    <cellStyle name="SAPBEXHLevel2 4 2 3 2" xfId="19507"/>
    <cellStyle name="SAPBEXHLevel2 4 2 3 3" xfId="19508"/>
    <cellStyle name="SAPBEXHLevel2 4 2 3 4" xfId="19509"/>
    <cellStyle name="SAPBEXHLevel2 4 2 3 5" xfId="19510"/>
    <cellStyle name="SAPBEXHLevel2 4 2 3 6" xfId="19511"/>
    <cellStyle name="SAPBEXHLevel2 4 2 4" xfId="19512"/>
    <cellStyle name="SAPBEXHLevel2 4 2 5" xfId="19513"/>
    <cellStyle name="SAPBEXHLevel2 4 2 6" xfId="19514"/>
    <cellStyle name="SAPBEXHLevel2 4 2 7" xfId="19515"/>
    <cellStyle name="SAPBEXHLevel2 4 2 8" xfId="19516"/>
    <cellStyle name="SAPBEXHLevel2 4 3" xfId="19517"/>
    <cellStyle name="SAPBEXHLevel2 4 3 2" xfId="19518"/>
    <cellStyle name="SAPBEXHLevel2 4 3 2 2" xfId="19519"/>
    <cellStyle name="SAPBEXHLevel2 4 3 2 3" xfId="19520"/>
    <cellStyle name="SAPBEXHLevel2 4 3 2 4" xfId="19521"/>
    <cellStyle name="SAPBEXHLevel2 4 3 2 5" xfId="19522"/>
    <cellStyle name="SAPBEXHLevel2 4 3 2 6" xfId="19523"/>
    <cellStyle name="SAPBEXHLevel2 4 3 3" xfId="19524"/>
    <cellStyle name="SAPBEXHLevel2 4 3 3 2" xfId="19525"/>
    <cellStyle name="SAPBEXHLevel2 4 3 3 3" xfId="19526"/>
    <cellStyle name="SAPBEXHLevel2 4 3 3 4" xfId="19527"/>
    <cellStyle name="SAPBEXHLevel2 4 3 3 5" xfId="19528"/>
    <cellStyle name="SAPBEXHLevel2 4 3 3 6" xfId="19529"/>
    <cellStyle name="SAPBEXHLevel2 4 3 4" xfId="19530"/>
    <cellStyle name="SAPBEXHLevel2 4 3 5" xfId="19531"/>
    <cellStyle name="SAPBEXHLevel2 4 3 6" xfId="19532"/>
    <cellStyle name="SAPBEXHLevel2 4 3 7" xfId="19533"/>
    <cellStyle name="SAPBEXHLevel2 4 3 8" xfId="19534"/>
    <cellStyle name="SAPBEXHLevel2 4 4" xfId="19535"/>
    <cellStyle name="SAPBEXHLevel2 4 5" xfId="19536"/>
    <cellStyle name="SAPBEXHLevel2 4 6" xfId="19537"/>
    <cellStyle name="SAPBEXHLevel2 4 7" xfId="19538"/>
    <cellStyle name="SAPBEXHLevel2 4 8" xfId="19539"/>
    <cellStyle name="SAPBEXHLevel2 5" xfId="19540"/>
    <cellStyle name="SAPBEXHLevel2 5 2" xfId="19541"/>
    <cellStyle name="SAPBEXHLevel2 5 2 2" xfId="19542"/>
    <cellStyle name="SAPBEXHLevel2 5 2 2 2" xfId="19543"/>
    <cellStyle name="SAPBEXHLevel2 5 2 2 3" xfId="19544"/>
    <cellStyle name="SAPBEXHLevel2 5 2 2 4" xfId="19545"/>
    <cellStyle name="SAPBEXHLevel2 5 2 2 5" xfId="19546"/>
    <cellStyle name="SAPBEXHLevel2 5 2 2 6" xfId="19547"/>
    <cellStyle name="SAPBEXHLevel2 5 2 3" xfId="19548"/>
    <cellStyle name="SAPBEXHLevel2 5 2 3 2" xfId="19549"/>
    <cellStyle name="SAPBEXHLevel2 5 2 3 3" xfId="19550"/>
    <cellStyle name="SAPBEXHLevel2 5 2 3 4" xfId="19551"/>
    <cellStyle name="SAPBEXHLevel2 5 2 3 5" xfId="19552"/>
    <cellStyle name="SAPBEXHLevel2 5 2 3 6" xfId="19553"/>
    <cellStyle name="SAPBEXHLevel2 5 2 4" xfId="19554"/>
    <cellStyle name="SAPBEXHLevel2 5 2 5" xfId="19555"/>
    <cellStyle name="SAPBEXHLevel2 5 2 6" xfId="19556"/>
    <cellStyle name="SAPBEXHLevel2 5 2 7" xfId="19557"/>
    <cellStyle name="SAPBEXHLevel2 5 2 8" xfId="19558"/>
    <cellStyle name="SAPBEXHLevel2 5 3" xfId="19559"/>
    <cellStyle name="SAPBEXHLevel2 5 3 2" xfId="19560"/>
    <cellStyle name="SAPBEXHLevel2 5 3 2 2" xfId="19561"/>
    <cellStyle name="SAPBEXHLevel2 5 3 2 3" xfId="19562"/>
    <cellStyle name="SAPBEXHLevel2 5 3 2 4" xfId="19563"/>
    <cellStyle name="SAPBEXHLevel2 5 3 2 5" xfId="19564"/>
    <cellStyle name="SAPBEXHLevel2 5 3 2 6" xfId="19565"/>
    <cellStyle name="SAPBEXHLevel2 5 3 3" xfId="19566"/>
    <cellStyle name="SAPBEXHLevel2 5 3 3 2" xfId="19567"/>
    <cellStyle name="SAPBEXHLevel2 5 3 3 3" xfId="19568"/>
    <cellStyle name="SAPBEXHLevel2 5 3 3 4" xfId="19569"/>
    <cellStyle name="SAPBEXHLevel2 5 3 3 5" xfId="19570"/>
    <cellStyle name="SAPBEXHLevel2 5 3 3 6" xfId="19571"/>
    <cellStyle name="SAPBEXHLevel2 5 3 4" xfId="19572"/>
    <cellStyle name="SAPBEXHLevel2 5 3 5" xfId="19573"/>
    <cellStyle name="SAPBEXHLevel2 5 3 6" xfId="19574"/>
    <cellStyle name="SAPBEXHLevel2 5 3 7" xfId="19575"/>
    <cellStyle name="SAPBEXHLevel2 5 3 8" xfId="19576"/>
    <cellStyle name="SAPBEXHLevel2 5 4" xfId="19577"/>
    <cellStyle name="SAPBEXHLevel2 5 5" xfId="19578"/>
    <cellStyle name="SAPBEXHLevel2 5 6" xfId="19579"/>
    <cellStyle name="SAPBEXHLevel2 5 7" xfId="19580"/>
    <cellStyle name="SAPBEXHLevel2 5 8" xfId="19581"/>
    <cellStyle name="SAPBEXHLevel2 6" xfId="19582"/>
    <cellStyle name="SAPBEXHLevel2 6 2" xfId="19583"/>
    <cellStyle name="SAPBEXHLevel2 6 2 2" xfId="19584"/>
    <cellStyle name="SAPBEXHLevel2 6 2 2 2" xfId="19585"/>
    <cellStyle name="SAPBEXHLevel2 6 2 2 3" xfId="19586"/>
    <cellStyle name="SAPBEXHLevel2 6 2 2 4" xfId="19587"/>
    <cellStyle name="SAPBEXHLevel2 6 2 2 5" xfId="19588"/>
    <cellStyle name="SAPBEXHLevel2 6 2 2 6" xfId="19589"/>
    <cellStyle name="SAPBEXHLevel2 6 2 3" xfId="19590"/>
    <cellStyle name="SAPBEXHLevel2 6 2 3 2" xfId="19591"/>
    <cellStyle name="SAPBEXHLevel2 6 2 3 3" xfId="19592"/>
    <cellStyle name="SAPBEXHLevel2 6 2 3 4" xfId="19593"/>
    <cellStyle name="SAPBEXHLevel2 6 2 3 5" xfId="19594"/>
    <cellStyle name="SAPBEXHLevel2 6 2 3 6" xfId="19595"/>
    <cellStyle name="SAPBEXHLevel2 6 2 4" xfId="19596"/>
    <cellStyle name="SAPBEXHLevel2 6 2 5" xfId="19597"/>
    <cellStyle name="SAPBEXHLevel2 6 2 6" xfId="19598"/>
    <cellStyle name="SAPBEXHLevel2 6 2 7" xfId="19599"/>
    <cellStyle name="SAPBEXHLevel2 6 2 8" xfId="19600"/>
    <cellStyle name="SAPBEXHLevel2 6 3" xfId="19601"/>
    <cellStyle name="SAPBEXHLevel2 6 3 2" xfId="19602"/>
    <cellStyle name="SAPBEXHLevel2 6 3 2 2" xfId="19603"/>
    <cellStyle name="SAPBEXHLevel2 6 3 2 3" xfId="19604"/>
    <cellStyle name="SAPBEXHLevel2 6 3 2 4" xfId="19605"/>
    <cellStyle name="SAPBEXHLevel2 6 3 2 5" xfId="19606"/>
    <cellStyle name="SAPBEXHLevel2 6 3 2 6" xfId="19607"/>
    <cellStyle name="SAPBEXHLevel2 6 3 3" xfId="19608"/>
    <cellStyle name="SAPBEXHLevel2 6 3 3 2" xfId="19609"/>
    <cellStyle name="SAPBEXHLevel2 6 3 3 3" xfId="19610"/>
    <cellStyle name="SAPBEXHLevel2 6 3 3 4" xfId="19611"/>
    <cellStyle name="SAPBEXHLevel2 6 3 3 5" xfId="19612"/>
    <cellStyle name="SAPBEXHLevel2 6 3 3 6" xfId="19613"/>
    <cellStyle name="SAPBEXHLevel2 6 3 4" xfId="19614"/>
    <cellStyle name="SAPBEXHLevel2 6 3 5" xfId="19615"/>
    <cellStyle name="SAPBEXHLevel2 6 3 6" xfId="19616"/>
    <cellStyle name="SAPBEXHLevel2 6 3 7" xfId="19617"/>
    <cellStyle name="SAPBEXHLevel2 6 3 8" xfId="19618"/>
    <cellStyle name="SAPBEXHLevel2 6 4" xfId="19619"/>
    <cellStyle name="SAPBEXHLevel2 6 5" xfId="19620"/>
    <cellStyle name="SAPBEXHLevel2 6 6" xfId="19621"/>
    <cellStyle name="SAPBEXHLevel2 6 7" xfId="19622"/>
    <cellStyle name="SAPBEXHLevel2 6 8" xfId="19623"/>
    <cellStyle name="SAPBEXHLevel2 7" xfId="19624"/>
    <cellStyle name="SAPBEXHLevel2 7 2" xfId="19625"/>
    <cellStyle name="SAPBEXHLevel2 7 2 2" xfId="19626"/>
    <cellStyle name="SAPBEXHLevel2 7 2 2 2" xfId="19627"/>
    <cellStyle name="SAPBEXHLevel2 7 2 2 3" xfId="19628"/>
    <cellStyle name="SAPBEXHLevel2 7 2 2 4" xfId="19629"/>
    <cellStyle name="SAPBEXHLevel2 7 2 2 5" xfId="19630"/>
    <cellStyle name="SAPBEXHLevel2 7 2 2 6" xfId="19631"/>
    <cellStyle name="SAPBEXHLevel2 7 2 3" xfId="19632"/>
    <cellStyle name="SAPBEXHLevel2 7 2 3 2" xfId="19633"/>
    <cellStyle name="SAPBEXHLevel2 7 2 3 3" xfId="19634"/>
    <cellStyle name="SAPBEXHLevel2 7 2 3 4" xfId="19635"/>
    <cellStyle name="SAPBEXHLevel2 7 2 3 5" xfId="19636"/>
    <cellStyle name="SAPBEXHLevel2 7 2 3 6" xfId="19637"/>
    <cellStyle name="SAPBEXHLevel2 7 2 4" xfId="19638"/>
    <cellStyle name="SAPBEXHLevel2 7 2 5" xfId="19639"/>
    <cellStyle name="SAPBEXHLevel2 7 2 6" xfId="19640"/>
    <cellStyle name="SAPBEXHLevel2 7 2 7" xfId="19641"/>
    <cellStyle name="SAPBEXHLevel2 7 2 8" xfId="19642"/>
    <cellStyle name="SAPBEXHLevel2 7 3" xfId="19643"/>
    <cellStyle name="SAPBEXHLevel2 7 3 2" xfId="19644"/>
    <cellStyle name="SAPBEXHLevel2 7 3 2 2" xfId="19645"/>
    <cellStyle name="SAPBEXHLevel2 7 3 2 3" xfId="19646"/>
    <cellStyle name="SAPBEXHLevel2 7 3 2 4" xfId="19647"/>
    <cellStyle name="SAPBEXHLevel2 7 3 2 5" xfId="19648"/>
    <cellStyle name="SAPBEXHLevel2 7 3 2 6" xfId="19649"/>
    <cellStyle name="SAPBEXHLevel2 7 3 3" xfId="19650"/>
    <cellStyle name="SAPBEXHLevel2 7 3 3 2" xfId="19651"/>
    <cellStyle name="SAPBEXHLevel2 7 3 3 3" xfId="19652"/>
    <cellStyle name="SAPBEXHLevel2 7 3 3 4" xfId="19653"/>
    <cellStyle name="SAPBEXHLevel2 7 3 3 5" xfId="19654"/>
    <cellStyle name="SAPBEXHLevel2 7 3 3 6" xfId="19655"/>
    <cellStyle name="SAPBEXHLevel2 7 3 4" xfId="19656"/>
    <cellStyle name="SAPBEXHLevel2 7 3 5" xfId="19657"/>
    <cellStyle name="SAPBEXHLevel2 7 3 6" xfId="19658"/>
    <cellStyle name="SAPBEXHLevel2 7 3 7" xfId="19659"/>
    <cellStyle name="SAPBEXHLevel2 7 3 8" xfId="19660"/>
    <cellStyle name="SAPBEXHLevel2 7 4" xfId="19661"/>
    <cellStyle name="SAPBEXHLevel2 7 5" xfId="19662"/>
    <cellStyle name="SAPBEXHLevel2 7 6" xfId="19663"/>
    <cellStyle name="SAPBEXHLevel2 7 7" xfId="19664"/>
    <cellStyle name="SAPBEXHLevel2 7 8" xfId="19665"/>
    <cellStyle name="SAPBEXHLevel2 8" xfId="19666"/>
    <cellStyle name="SAPBEXHLevel2 8 2" xfId="19667"/>
    <cellStyle name="SAPBEXHLevel2 8 2 2" xfId="19668"/>
    <cellStyle name="SAPBEXHLevel2 8 2 2 2" xfId="19669"/>
    <cellStyle name="SAPBEXHLevel2 8 2 2 3" xfId="19670"/>
    <cellStyle name="SAPBEXHLevel2 8 2 2 4" xfId="19671"/>
    <cellStyle name="SAPBEXHLevel2 8 2 2 5" xfId="19672"/>
    <cellStyle name="SAPBEXHLevel2 8 2 2 6" xfId="19673"/>
    <cellStyle name="SAPBEXHLevel2 8 2 3" xfId="19674"/>
    <cellStyle name="SAPBEXHLevel2 8 2 3 2" xfId="19675"/>
    <cellStyle name="SAPBEXHLevel2 8 2 3 3" xfId="19676"/>
    <cellStyle name="SAPBEXHLevel2 8 2 3 4" xfId="19677"/>
    <cellStyle name="SAPBEXHLevel2 8 2 3 5" xfId="19678"/>
    <cellStyle name="SAPBEXHLevel2 8 2 3 6" xfId="19679"/>
    <cellStyle name="SAPBEXHLevel2 8 2 4" xfId="19680"/>
    <cellStyle name="SAPBEXHLevel2 8 2 5" xfId="19681"/>
    <cellStyle name="SAPBEXHLevel2 8 2 6" xfId="19682"/>
    <cellStyle name="SAPBEXHLevel2 8 2 7" xfId="19683"/>
    <cellStyle name="SAPBEXHLevel2 8 2 8" xfId="19684"/>
    <cellStyle name="SAPBEXHLevel2 8 3" xfId="19685"/>
    <cellStyle name="SAPBEXHLevel2 8 3 2" xfId="19686"/>
    <cellStyle name="SAPBEXHLevel2 8 3 2 2" xfId="19687"/>
    <cellStyle name="SAPBEXHLevel2 8 3 2 3" xfId="19688"/>
    <cellStyle name="SAPBEXHLevel2 8 3 2 4" xfId="19689"/>
    <cellStyle name="SAPBEXHLevel2 8 3 2 5" xfId="19690"/>
    <cellStyle name="SAPBEXHLevel2 8 3 2 6" xfId="19691"/>
    <cellStyle name="SAPBEXHLevel2 8 3 3" xfId="19692"/>
    <cellStyle name="SAPBEXHLevel2 8 3 3 2" xfId="19693"/>
    <cellStyle name="SAPBEXHLevel2 8 3 3 3" xfId="19694"/>
    <cellStyle name="SAPBEXHLevel2 8 3 3 4" xfId="19695"/>
    <cellStyle name="SAPBEXHLevel2 8 3 3 5" xfId="19696"/>
    <cellStyle name="SAPBEXHLevel2 8 3 3 6" xfId="19697"/>
    <cellStyle name="SAPBEXHLevel2 8 3 4" xfId="19698"/>
    <cellStyle name="SAPBEXHLevel2 8 3 5" xfId="19699"/>
    <cellStyle name="SAPBEXHLevel2 8 3 6" xfId="19700"/>
    <cellStyle name="SAPBEXHLevel2 8 3 7" xfId="19701"/>
    <cellStyle name="SAPBEXHLevel2 8 3 8" xfId="19702"/>
    <cellStyle name="SAPBEXHLevel2 8 4" xfId="19703"/>
    <cellStyle name="SAPBEXHLevel2 8 5" xfId="19704"/>
    <cellStyle name="SAPBEXHLevel2 8 6" xfId="19705"/>
    <cellStyle name="SAPBEXHLevel2 8 7" xfId="19706"/>
    <cellStyle name="SAPBEXHLevel2 8 8" xfId="19707"/>
    <cellStyle name="SAPBEXHLevel2 9" xfId="19708"/>
    <cellStyle name="SAPBEXHLevel2 9 2" xfId="19709"/>
    <cellStyle name="SAPBEXHLevel2 9 2 2" xfId="19710"/>
    <cellStyle name="SAPBEXHLevel2 9 2 2 2" xfId="19711"/>
    <cellStyle name="SAPBEXHLevel2 9 2 2 3" xfId="19712"/>
    <cellStyle name="SAPBEXHLevel2 9 2 2 4" xfId="19713"/>
    <cellStyle name="SAPBEXHLevel2 9 2 2 5" xfId="19714"/>
    <cellStyle name="SAPBEXHLevel2 9 2 2 6" xfId="19715"/>
    <cellStyle name="SAPBEXHLevel2 9 2 3" xfId="19716"/>
    <cellStyle name="SAPBEXHLevel2 9 2 3 2" xfId="19717"/>
    <cellStyle name="SAPBEXHLevel2 9 2 3 3" xfId="19718"/>
    <cellStyle name="SAPBEXHLevel2 9 2 3 4" xfId="19719"/>
    <cellStyle name="SAPBEXHLevel2 9 2 3 5" xfId="19720"/>
    <cellStyle name="SAPBEXHLevel2 9 2 3 6" xfId="19721"/>
    <cellStyle name="SAPBEXHLevel2 9 2 4" xfId="19722"/>
    <cellStyle name="SAPBEXHLevel2 9 2 5" xfId="19723"/>
    <cellStyle name="SAPBEXHLevel2 9 2 6" xfId="19724"/>
    <cellStyle name="SAPBEXHLevel2 9 2 7" xfId="19725"/>
    <cellStyle name="SAPBEXHLevel2 9 2 8" xfId="19726"/>
    <cellStyle name="SAPBEXHLevel2 9 3" xfId="19727"/>
    <cellStyle name="SAPBEXHLevel2 9 3 2" xfId="19728"/>
    <cellStyle name="SAPBEXHLevel2 9 3 2 2" xfId="19729"/>
    <cellStyle name="SAPBEXHLevel2 9 3 2 3" xfId="19730"/>
    <cellStyle name="SAPBEXHLevel2 9 3 2 4" xfId="19731"/>
    <cellStyle name="SAPBEXHLevel2 9 3 2 5" xfId="19732"/>
    <cellStyle name="SAPBEXHLevel2 9 3 2 6" xfId="19733"/>
    <cellStyle name="SAPBEXHLevel2 9 3 3" xfId="19734"/>
    <cellStyle name="SAPBEXHLevel2 9 3 3 2" xfId="19735"/>
    <cellStyle name="SAPBEXHLevel2 9 3 3 3" xfId="19736"/>
    <cellStyle name="SAPBEXHLevel2 9 3 3 4" xfId="19737"/>
    <cellStyle name="SAPBEXHLevel2 9 3 3 5" xfId="19738"/>
    <cellStyle name="SAPBEXHLevel2 9 3 3 6" xfId="19739"/>
    <cellStyle name="SAPBEXHLevel2 9 3 4" xfId="19740"/>
    <cellStyle name="SAPBEXHLevel2 9 3 5" xfId="19741"/>
    <cellStyle name="SAPBEXHLevel2 9 3 6" xfId="19742"/>
    <cellStyle name="SAPBEXHLevel2 9 3 7" xfId="19743"/>
    <cellStyle name="SAPBEXHLevel2 9 3 8" xfId="19744"/>
    <cellStyle name="SAPBEXHLevel2 9 4" xfId="19745"/>
    <cellStyle name="SAPBEXHLevel2 9 5" xfId="19746"/>
    <cellStyle name="SAPBEXHLevel2 9 6" xfId="19747"/>
    <cellStyle name="SAPBEXHLevel2 9 7" xfId="19748"/>
    <cellStyle name="SAPBEXHLevel2 9 8" xfId="19749"/>
    <cellStyle name="SAPBEXHLevel2_Input PL ana GRD - HCREG" xfId="19750"/>
    <cellStyle name="SAPBEXHLevel2X" xfId="36"/>
    <cellStyle name="SAPBEXHLevel2X 10" xfId="19751"/>
    <cellStyle name="SAPBEXHLevel2X 10 2" xfId="19752"/>
    <cellStyle name="SAPBEXHLevel2X 10 2 2" xfId="19753"/>
    <cellStyle name="SAPBEXHLevel2X 10 2 2 2" xfId="19754"/>
    <cellStyle name="SAPBEXHLevel2X 10 2 2 3" xfId="19755"/>
    <cellStyle name="SAPBEXHLevel2X 10 2 2 4" xfId="19756"/>
    <cellStyle name="SAPBEXHLevel2X 10 2 2 5" xfId="19757"/>
    <cellStyle name="SAPBEXHLevel2X 10 2 2 6" xfId="19758"/>
    <cellStyle name="SAPBEXHLevel2X 10 2 3" xfId="19759"/>
    <cellStyle name="SAPBEXHLevel2X 10 2 3 2" xfId="19760"/>
    <cellStyle name="SAPBEXHLevel2X 10 2 3 3" xfId="19761"/>
    <cellStyle name="SAPBEXHLevel2X 10 2 3 4" xfId="19762"/>
    <cellStyle name="SAPBEXHLevel2X 10 2 3 5" xfId="19763"/>
    <cellStyle name="SAPBEXHLevel2X 10 2 3 6" xfId="19764"/>
    <cellStyle name="SAPBEXHLevel2X 10 2 4" xfId="19765"/>
    <cellStyle name="SAPBEXHLevel2X 10 2 5" xfId="19766"/>
    <cellStyle name="SAPBEXHLevel2X 10 2 6" xfId="19767"/>
    <cellStyle name="SAPBEXHLevel2X 10 2 7" xfId="19768"/>
    <cellStyle name="SAPBEXHLevel2X 10 2 8" xfId="19769"/>
    <cellStyle name="SAPBEXHLevel2X 10 3" xfId="19770"/>
    <cellStyle name="SAPBEXHLevel2X 10 3 2" xfId="19771"/>
    <cellStyle name="SAPBEXHLevel2X 10 3 2 2" xfId="19772"/>
    <cellStyle name="SAPBEXHLevel2X 10 3 2 3" xfId="19773"/>
    <cellStyle name="SAPBEXHLevel2X 10 3 2 4" xfId="19774"/>
    <cellStyle name="SAPBEXHLevel2X 10 3 2 5" xfId="19775"/>
    <cellStyle name="SAPBEXHLevel2X 10 3 2 6" xfId="19776"/>
    <cellStyle name="SAPBEXHLevel2X 10 3 3" xfId="19777"/>
    <cellStyle name="SAPBEXHLevel2X 10 3 3 2" xfId="19778"/>
    <cellStyle name="SAPBEXHLevel2X 10 3 3 3" xfId="19779"/>
    <cellStyle name="SAPBEXHLevel2X 10 3 3 4" xfId="19780"/>
    <cellStyle name="SAPBEXHLevel2X 10 3 3 5" xfId="19781"/>
    <cellStyle name="SAPBEXHLevel2X 10 3 3 6" xfId="19782"/>
    <cellStyle name="SAPBEXHLevel2X 10 3 4" xfId="19783"/>
    <cellStyle name="SAPBEXHLevel2X 10 3 5" xfId="19784"/>
    <cellStyle name="SAPBEXHLevel2X 10 3 6" xfId="19785"/>
    <cellStyle name="SAPBEXHLevel2X 10 3 7" xfId="19786"/>
    <cellStyle name="SAPBEXHLevel2X 10 3 8" xfId="19787"/>
    <cellStyle name="SAPBEXHLevel2X 10 4" xfId="19788"/>
    <cellStyle name="SAPBEXHLevel2X 10 5" xfId="19789"/>
    <cellStyle name="SAPBEXHLevel2X 10 6" xfId="19790"/>
    <cellStyle name="SAPBEXHLevel2X 10 7" xfId="19791"/>
    <cellStyle name="SAPBEXHLevel2X 10 8" xfId="19792"/>
    <cellStyle name="SAPBEXHLevel2X 11" xfId="19793"/>
    <cellStyle name="SAPBEXHLevel2X 11 2" xfId="19794"/>
    <cellStyle name="SAPBEXHLevel2X 11 2 2" xfId="19795"/>
    <cellStyle name="SAPBEXHLevel2X 11 2 2 2" xfId="19796"/>
    <cellStyle name="SAPBEXHLevel2X 11 2 2 3" xfId="19797"/>
    <cellStyle name="SAPBEXHLevel2X 11 2 2 4" xfId="19798"/>
    <cellStyle name="SAPBEXHLevel2X 11 2 2 5" xfId="19799"/>
    <cellStyle name="SAPBEXHLevel2X 11 2 2 6" xfId="19800"/>
    <cellStyle name="SAPBEXHLevel2X 11 2 3" xfId="19801"/>
    <cellStyle name="SAPBEXHLevel2X 11 2 3 2" xfId="19802"/>
    <cellStyle name="SAPBEXHLevel2X 11 2 3 3" xfId="19803"/>
    <cellStyle name="SAPBEXHLevel2X 11 2 3 4" xfId="19804"/>
    <cellStyle name="SAPBEXHLevel2X 11 2 3 5" xfId="19805"/>
    <cellStyle name="SAPBEXHLevel2X 11 2 3 6" xfId="19806"/>
    <cellStyle name="SAPBEXHLevel2X 11 2 4" xfId="19807"/>
    <cellStyle name="SAPBEXHLevel2X 11 2 5" xfId="19808"/>
    <cellStyle name="SAPBEXHLevel2X 11 2 6" xfId="19809"/>
    <cellStyle name="SAPBEXHLevel2X 11 2 7" xfId="19810"/>
    <cellStyle name="SAPBEXHLevel2X 11 2 8" xfId="19811"/>
    <cellStyle name="SAPBEXHLevel2X 11 3" xfId="19812"/>
    <cellStyle name="SAPBEXHLevel2X 11 3 2" xfId="19813"/>
    <cellStyle name="SAPBEXHLevel2X 11 3 2 2" xfId="19814"/>
    <cellStyle name="SAPBEXHLevel2X 11 3 2 3" xfId="19815"/>
    <cellStyle name="SAPBEXHLevel2X 11 3 2 4" xfId="19816"/>
    <cellStyle name="SAPBEXHLevel2X 11 3 2 5" xfId="19817"/>
    <cellStyle name="SAPBEXHLevel2X 11 3 2 6" xfId="19818"/>
    <cellStyle name="SAPBEXHLevel2X 11 3 3" xfId="19819"/>
    <cellStyle name="SAPBEXHLevel2X 11 3 3 2" xfId="19820"/>
    <cellStyle name="SAPBEXHLevel2X 11 3 3 3" xfId="19821"/>
    <cellStyle name="SAPBEXHLevel2X 11 3 3 4" xfId="19822"/>
    <cellStyle name="SAPBEXHLevel2X 11 3 3 5" xfId="19823"/>
    <cellStyle name="SAPBEXHLevel2X 11 3 3 6" xfId="19824"/>
    <cellStyle name="SAPBEXHLevel2X 11 3 4" xfId="19825"/>
    <cellStyle name="SAPBEXHLevel2X 11 3 5" xfId="19826"/>
    <cellStyle name="SAPBEXHLevel2X 11 3 6" xfId="19827"/>
    <cellStyle name="SAPBEXHLevel2X 11 3 7" xfId="19828"/>
    <cellStyle name="SAPBEXHLevel2X 11 3 8" xfId="19829"/>
    <cellStyle name="SAPBEXHLevel2X 11 4" xfId="19830"/>
    <cellStyle name="SAPBEXHLevel2X 11 5" xfId="19831"/>
    <cellStyle name="SAPBEXHLevel2X 11 6" xfId="19832"/>
    <cellStyle name="SAPBEXHLevel2X 11 7" xfId="19833"/>
    <cellStyle name="SAPBEXHLevel2X 11 8" xfId="19834"/>
    <cellStyle name="SAPBEXHLevel2X 12" xfId="19835"/>
    <cellStyle name="SAPBEXHLevel2X 12 2" xfId="19836"/>
    <cellStyle name="SAPBEXHLevel2X 12 2 2" xfId="19837"/>
    <cellStyle name="SAPBEXHLevel2X 12 2 2 2" xfId="19838"/>
    <cellStyle name="SAPBEXHLevel2X 12 2 2 3" xfId="19839"/>
    <cellStyle name="SAPBEXHLevel2X 12 2 2 4" xfId="19840"/>
    <cellStyle name="SAPBEXHLevel2X 12 2 2 5" xfId="19841"/>
    <cellStyle name="SAPBEXHLevel2X 12 2 2 6" xfId="19842"/>
    <cellStyle name="SAPBEXHLevel2X 12 2 3" xfId="19843"/>
    <cellStyle name="SAPBEXHLevel2X 12 2 3 2" xfId="19844"/>
    <cellStyle name="SAPBEXHLevel2X 12 2 3 3" xfId="19845"/>
    <cellStyle name="SAPBEXHLevel2X 12 2 3 4" xfId="19846"/>
    <cellStyle name="SAPBEXHLevel2X 12 2 3 5" xfId="19847"/>
    <cellStyle name="SAPBEXHLevel2X 12 2 3 6" xfId="19848"/>
    <cellStyle name="SAPBEXHLevel2X 12 2 4" xfId="19849"/>
    <cellStyle name="SAPBEXHLevel2X 12 2 5" xfId="19850"/>
    <cellStyle name="SAPBEXHLevel2X 12 2 6" xfId="19851"/>
    <cellStyle name="SAPBEXHLevel2X 12 2 7" xfId="19852"/>
    <cellStyle name="SAPBEXHLevel2X 12 2 8" xfId="19853"/>
    <cellStyle name="SAPBEXHLevel2X 12 3" xfId="19854"/>
    <cellStyle name="SAPBEXHLevel2X 12 3 2" xfId="19855"/>
    <cellStyle name="SAPBEXHLevel2X 12 3 2 2" xfId="19856"/>
    <cellStyle name="SAPBEXHLevel2X 12 3 2 3" xfId="19857"/>
    <cellStyle name="SAPBEXHLevel2X 12 3 2 4" xfId="19858"/>
    <cellStyle name="SAPBEXHLevel2X 12 3 2 5" xfId="19859"/>
    <cellStyle name="SAPBEXHLevel2X 12 3 2 6" xfId="19860"/>
    <cellStyle name="SAPBEXHLevel2X 12 3 3" xfId="19861"/>
    <cellStyle name="SAPBEXHLevel2X 12 3 3 2" xfId="19862"/>
    <cellStyle name="SAPBEXHLevel2X 12 3 3 3" xfId="19863"/>
    <cellStyle name="SAPBEXHLevel2X 12 3 3 4" xfId="19864"/>
    <cellStyle name="SAPBEXHLevel2X 12 3 3 5" xfId="19865"/>
    <cellStyle name="SAPBEXHLevel2X 12 3 3 6" xfId="19866"/>
    <cellStyle name="SAPBEXHLevel2X 12 3 4" xfId="19867"/>
    <cellStyle name="SAPBEXHLevel2X 12 3 5" xfId="19868"/>
    <cellStyle name="SAPBEXHLevel2X 12 3 6" xfId="19869"/>
    <cellStyle name="SAPBEXHLevel2X 12 3 7" xfId="19870"/>
    <cellStyle name="SAPBEXHLevel2X 12 3 8" xfId="19871"/>
    <cellStyle name="SAPBEXHLevel2X 12 4" xfId="19872"/>
    <cellStyle name="SAPBEXHLevel2X 12 5" xfId="19873"/>
    <cellStyle name="SAPBEXHLevel2X 12 6" xfId="19874"/>
    <cellStyle name="SAPBEXHLevel2X 12 7" xfId="19875"/>
    <cellStyle name="SAPBEXHLevel2X 12 8" xfId="19876"/>
    <cellStyle name="SAPBEXHLevel2X 13" xfId="19877"/>
    <cellStyle name="SAPBEXHLevel2X 13 2" xfId="19878"/>
    <cellStyle name="SAPBEXHLevel2X 13 2 2" xfId="19879"/>
    <cellStyle name="SAPBEXHLevel2X 13 2 2 2" xfId="19880"/>
    <cellStyle name="SAPBEXHLevel2X 13 2 2 3" xfId="19881"/>
    <cellStyle name="SAPBEXHLevel2X 13 2 2 4" xfId="19882"/>
    <cellStyle name="SAPBEXHLevel2X 13 2 2 5" xfId="19883"/>
    <cellStyle name="SAPBEXHLevel2X 13 2 2 6" xfId="19884"/>
    <cellStyle name="SAPBEXHLevel2X 13 2 3" xfId="19885"/>
    <cellStyle name="SAPBEXHLevel2X 13 2 3 2" xfId="19886"/>
    <cellStyle name="SAPBEXHLevel2X 13 2 3 3" xfId="19887"/>
    <cellStyle name="SAPBEXHLevel2X 13 2 3 4" xfId="19888"/>
    <cellStyle name="SAPBEXHLevel2X 13 2 3 5" xfId="19889"/>
    <cellStyle name="SAPBEXHLevel2X 13 2 3 6" xfId="19890"/>
    <cellStyle name="SAPBEXHLevel2X 13 2 4" xfId="19891"/>
    <cellStyle name="SAPBEXHLevel2X 13 2 5" xfId="19892"/>
    <cellStyle name="SAPBEXHLevel2X 13 2 6" xfId="19893"/>
    <cellStyle name="SAPBEXHLevel2X 13 2 7" xfId="19894"/>
    <cellStyle name="SAPBEXHLevel2X 13 2 8" xfId="19895"/>
    <cellStyle name="SAPBEXHLevel2X 13 3" xfId="19896"/>
    <cellStyle name="SAPBEXHLevel2X 13 3 2" xfId="19897"/>
    <cellStyle name="SAPBEXHLevel2X 13 3 2 2" xfId="19898"/>
    <cellStyle name="SAPBEXHLevel2X 13 3 2 3" xfId="19899"/>
    <cellStyle name="SAPBEXHLevel2X 13 3 2 4" xfId="19900"/>
    <cellStyle name="SAPBEXHLevel2X 13 3 2 5" xfId="19901"/>
    <cellStyle name="SAPBEXHLevel2X 13 3 2 6" xfId="19902"/>
    <cellStyle name="SAPBEXHLevel2X 13 3 3" xfId="19903"/>
    <cellStyle name="SAPBEXHLevel2X 13 3 3 2" xfId="19904"/>
    <cellStyle name="SAPBEXHLevel2X 13 3 3 3" xfId="19905"/>
    <cellStyle name="SAPBEXHLevel2X 13 3 3 4" xfId="19906"/>
    <cellStyle name="SAPBEXHLevel2X 13 3 3 5" xfId="19907"/>
    <cellStyle name="SAPBEXHLevel2X 13 3 3 6" xfId="19908"/>
    <cellStyle name="SAPBEXHLevel2X 13 3 4" xfId="19909"/>
    <cellStyle name="SAPBEXHLevel2X 13 3 5" xfId="19910"/>
    <cellStyle name="SAPBEXHLevel2X 13 3 6" xfId="19911"/>
    <cellStyle name="SAPBEXHLevel2X 13 3 7" xfId="19912"/>
    <cellStyle name="SAPBEXHLevel2X 13 3 8" xfId="19913"/>
    <cellStyle name="SAPBEXHLevel2X 13 4" xfId="19914"/>
    <cellStyle name="SAPBEXHLevel2X 13 5" xfId="19915"/>
    <cellStyle name="SAPBEXHLevel2X 13 6" xfId="19916"/>
    <cellStyle name="SAPBEXHLevel2X 13 7" xfId="19917"/>
    <cellStyle name="SAPBEXHLevel2X 13 8" xfId="19918"/>
    <cellStyle name="SAPBEXHLevel2X 14" xfId="19919"/>
    <cellStyle name="SAPBEXHLevel2X 14 2" xfId="19920"/>
    <cellStyle name="SAPBEXHLevel2X 14 2 2" xfId="19921"/>
    <cellStyle name="SAPBEXHLevel2X 14 2 2 2" xfId="19922"/>
    <cellStyle name="SAPBEXHLevel2X 14 2 2 3" xfId="19923"/>
    <cellStyle name="SAPBEXHLevel2X 14 2 2 4" xfId="19924"/>
    <cellStyle name="SAPBEXHLevel2X 14 2 2 5" xfId="19925"/>
    <cellStyle name="SAPBEXHLevel2X 14 2 2 6" xfId="19926"/>
    <cellStyle name="SAPBEXHLevel2X 14 2 3" xfId="19927"/>
    <cellStyle name="SAPBEXHLevel2X 14 2 3 2" xfId="19928"/>
    <cellStyle name="SAPBEXHLevel2X 14 2 3 3" xfId="19929"/>
    <cellStyle name="SAPBEXHLevel2X 14 2 3 4" xfId="19930"/>
    <cellStyle name="SAPBEXHLevel2X 14 2 3 5" xfId="19931"/>
    <cellStyle name="SAPBEXHLevel2X 14 2 3 6" xfId="19932"/>
    <cellStyle name="SAPBEXHLevel2X 14 2 4" xfId="19933"/>
    <cellStyle name="SAPBEXHLevel2X 14 2 5" xfId="19934"/>
    <cellStyle name="SAPBEXHLevel2X 14 2 6" xfId="19935"/>
    <cellStyle name="SAPBEXHLevel2X 14 2 7" xfId="19936"/>
    <cellStyle name="SAPBEXHLevel2X 14 2 8" xfId="19937"/>
    <cellStyle name="SAPBEXHLevel2X 14 3" xfId="19938"/>
    <cellStyle name="SAPBEXHLevel2X 14 3 2" xfId="19939"/>
    <cellStyle name="SAPBEXHLevel2X 14 3 2 2" xfId="19940"/>
    <cellStyle name="SAPBEXHLevel2X 14 3 2 3" xfId="19941"/>
    <cellStyle name="SAPBEXHLevel2X 14 3 2 4" xfId="19942"/>
    <cellStyle name="SAPBEXHLevel2X 14 3 2 5" xfId="19943"/>
    <cellStyle name="SAPBEXHLevel2X 14 3 2 6" xfId="19944"/>
    <cellStyle name="SAPBEXHLevel2X 14 3 3" xfId="19945"/>
    <cellStyle name="SAPBEXHLevel2X 14 3 3 2" xfId="19946"/>
    <cellStyle name="SAPBEXHLevel2X 14 3 3 3" xfId="19947"/>
    <cellStyle name="SAPBEXHLevel2X 14 3 3 4" xfId="19948"/>
    <cellStyle name="SAPBEXHLevel2X 14 3 3 5" xfId="19949"/>
    <cellStyle name="SAPBEXHLevel2X 14 3 3 6" xfId="19950"/>
    <cellStyle name="SAPBEXHLevel2X 14 3 4" xfId="19951"/>
    <cellStyle name="SAPBEXHLevel2X 14 3 5" xfId="19952"/>
    <cellStyle name="SAPBEXHLevel2X 14 3 6" xfId="19953"/>
    <cellStyle name="SAPBEXHLevel2X 14 3 7" xfId="19954"/>
    <cellStyle name="SAPBEXHLevel2X 14 3 8" xfId="19955"/>
    <cellStyle name="SAPBEXHLevel2X 14 4" xfId="19956"/>
    <cellStyle name="SAPBEXHLevel2X 14 5" xfId="19957"/>
    <cellStyle name="SAPBEXHLevel2X 14 6" xfId="19958"/>
    <cellStyle name="SAPBEXHLevel2X 14 7" xfId="19959"/>
    <cellStyle name="SAPBEXHLevel2X 14 8" xfId="19960"/>
    <cellStyle name="SAPBEXHLevel2X 15" xfId="19961"/>
    <cellStyle name="SAPBEXHLevel2X 15 2" xfId="19962"/>
    <cellStyle name="SAPBEXHLevel2X 15 2 2" xfId="19963"/>
    <cellStyle name="SAPBEXHLevel2X 15 2 2 2" xfId="19964"/>
    <cellStyle name="SAPBEXHLevel2X 15 2 2 3" xfId="19965"/>
    <cellStyle name="SAPBEXHLevel2X 15 2 2 4" xfId="19966"/>
    <cellStyle name="SAPBEXHLevel2X 15 2 2 5" xfId="19967"/>
    <cellStyle name="SAPBEXHLevel2X 15 2 2 6" xfId="19968"/>
    <cellStyle name="SAPBEXHLevel2X 15 2 3" xfId="19969"/>
    <cellStyle name="SAPBEXHLevel2X 15 2 3 2" xfId="19970"/>
    <cellStyle name="SAPBEXHLevel2X 15 2 3 3" xfId="19971"/>
    <cellStyle name="SAPBEXHLevel2X 15 2 3 4" xfId="19972"/>
    <cellStyle name="SAPBEXHLevel2X 15 2 3 5" xfId="19973"/>
    <cellStyle name="SAPBEXHLevel2X 15 2 3 6" xfId="19974"/>
    <cellStyle name="SAPBEXHLevel2X 15 2 4" xfId="19975"/>
    <cellStyle name="SAPBEXHLevel2X 15 2 5" xfId="19976"/>
    <cellStyle name="SAPBEXHLevel2X 15 2 6" xfId="19977"/>
    <cellStyle name="SAPBEXHLevel2X 15 2 7" xfId="19978"/>
    <cellStyle name="SAPBEXHLevel2X 15 2 8" xfId="19979"/>
    <cellStyle name="SAPBEXHLevel2X 15 3" xfId="19980"/>
    <cellStyle name="SAPBEXHLevel2X 15 3 2" xfId="19981"/>
    <cellStyle name="SAPBEXHLevel2X 15 3 2 2" xfId="19982"/>
    <cellStyle name="SAPBEXHLevel2X 15 3 2 3" xfId="19983"/>
    <cellStyle name="SAPBEXHLevel2X 15 3 2 4" xfId="19984"/>
    <cellStyle name="SAPBEXHLevel2X 15 3 2 5" xfId="19985"/>
    <cellStyle name="SAPBEXHLevel2X 15 3 2 6" xfId="19986"/>
    <cellStyle name="SAPBEXHLevel2X 15 3 3" xfId="19987"/>
    <cellStyle name="SAPBEXHLevel2X 15 3 3 2" xfId="19988"/>
    <cellStyle name="SAPBEXHLevel2X 15 3 3 3" xfId="19989"/>
    <cellStyle name="SAPBEXHLevel2X 15 3 3 4" xfId="19990"/>
    <cellStyle name="SAPBEXHLevel2X 15 3 3 5" xfId="19991"/>
    <cellStyle name="SAPBEXHLevel2X 15 3 3 6" xfId="19992"/>
    <cellStyle name="SAPBEXHLevel2X 15 3 4" xfId="19993"/>
    <cellStyle name="SAPBEXHLevel2X 15 3 5" xfId="19994"/>
    <cellStyle name="SAPBEXHLevel2X 15 3 6" xfId="19995"/>
    <cellStyle name="SAPBEXHLevel2X 15 3 7" xfId="19996"/>
    <cellStyle name="SAPBEXHLevel2X 15 3 8" xfId="19997"/>
    <cellStyle name="SAPBEXHLevel2X 15 4" xfId="19998"/>
    <cellStyle name="SAPBEXHLevel2X 15 5" xfId="19999"/>
    <cellStyle name="SAPBEXHLevel2X 15 6" xfId="20000"/>
    <cellStyle name="SAPBEXHLevel2X 15 7" xfId="20001"/>
    <cellStyle name="SAPBEXHLevel2X 15 8" xfId="20002"/>
    <cellStyle name="SAPBEXHLevel2X 16" xfId="20003"/>
    <cellStyle name="SAPBEXHLevel2X 16 2" xfId="20004"/>
    <cellStyle name="SAPBEXHLevel2X 16 2 2" xfId="20005"/>
    <cellStyle name="SAPBEXHLevel2X 16 2 2 2" xfId="20006"/>
    <cellStyle name="SAPBEXHLevel2X 16 2 2 3" xfId="20007"/>
    <cellStyle name="SAPBEXHLevel2X 16 2 2 4" xfId="20008"/>
    <cellStyle name="SAPBEXHLevel2X 16 2 2 5" xfId="20009"/>
    <cellStyle name="SAPBEXHLevel2X 16 2 2 6" xfId="20010"/>
    <cellStyle name="SAPBEXHLevel2X 16 2 3" xfId="20011"/>
    <cellStyle name="SAPBEXHLevel2X 16 2 3 2" xfId="20012"/>
    <cellStyle name="SAPBEXHLevel2X 16 2 3 3" xfId="20013"/>
    <cellStyle name="SAPBEXHLevel2X 16 2 3 4" xfId="20014"/>
    <cellStyle name="SAPBEXHLevel2X 16 2 3 5" xfId="20015"/>
    <cellStyle name="SAPBEXHLevel2X 16 2 3 6" xfId="20016"/>
    <cellStyle name="SAPBEXHLevel2X 16 2 4" xfId="20017"/>
    <cellStyle name="SAPBEXHLevel2X 16 2 5" xfId="20018"/>
    <cellStyle name="SAPBEXHLevel2X 16 2 6" xfId="20019"/>
    <cellStyle name="SAPBEXHLevel2X 16 2 7" xfId="20020"/>
    <cellStyle name="SAPBEXHLevel2X 16 2 8" xfId="20021"/>
    <cellStyle name="SAPBEXHLevel2X 16 3" xfId="20022"/>
    <cellStyle name="SAPBEXHLevel2X 16 3 2" xfId="20023"/>
    <cellStyle name="SAPBEXHLevel2X 16 3 2 2" xfId="20024"/>
    <cellStyle name="SAPBEXHLevel2X 16 3 2 3" xfId="20025"/>
    <cellStyle name="SAPBEXHLevel2X 16 3 2 4" xfId="20026"/>
    <cellStyle name="SAPBEXHLevel2X 16 3 2 5" xfId="20027"/>
    <cellStyle name="SAPBEXHLevel2X 16 3 2 6" xfId="20028"/>
    <cellStyle name="SAPBEXHLevel2X 16 3 3" xfId="20029"/>
    <cellStyle name="SAPBEXHLevel2X 16 3 3 2" xfId="20030"/>
    <cellStyle name="SAPBEXHLevel2X 16 3 3 3" xfId="20031"/>
    <cellStyle name="SAPBEXHLevel2X 16 3 3 4" xfId="20032"/>
    <cellStyle name="SAPBEXHLevel2X 16 3 3 5" xfId="20033"/>
    <cellStyle name="SAPBEXHLevel2X 16 3 3 6" xfId="20034"/>
    <cellStyle name="SAPBEXHLevel2X 16 3 4" xfId="20035"/>
    <cellStyle name="SAPBEXHLevel2X 16 3 5" xfId="20036"/>
    <cellStyle name="SAPBEXHLevel2X 16 3 6" xfId="20037"/>
    <cellStyle name="SAPBEXHLevel2X 16 3 7" xfId="20038"/>
    <cellStyle name="SAPBEXHLevel2X 16 3 8" xfId="20039"/>
    <cellStyle name="SAPBEXHLevel2X 16 4" xfId="20040"/>
    <cellStyle name="SAPBEXHLevel2X 16 5" xfId="20041"/>
    <cellStyle name="SAPBEXHLevel2X 16 6" xfId="20042"/>
    <cellStyle name="SAPBEXHLevel2X 16 7" xfId="20043"/>
    <cellStyle name="SAPBEXHLevel2X 16 8" xfId="20044"/>
    <cellStyle name="SAPBEXHLevel2X 17" xfId="20045"/>
    <cellStyle name="SAPBEXHLevel2X 17 2" xfId="20046"/>
    <cellStyle name="SAPBEXHLevel2X 17 2 2" xfId="20047"/>
    <cellStyle name="SAPBEXHLevel2X 17 2 2 2" xfId="20048"/>
    <cellStyle name="SAPBEXHLevel2X 17 2 2 3" xfId="20049"/>
    <cellStyle name="SAPBEXHLevel2X 17 2 2 4" xfId="20050"/>
    <cellStyle name="SAPBEXHLevel2X 17 2 2 5" xfId="20051"/>
    <cellStyle name="SAPBEXHLevel2X 17 2 2 6" xfId="20052"/>
    <cellStyle name="SAPBEXHLevel2X 17 2 3" xfId="20053"/>
    <cellStyle name="SAPBEXHLevel2X 17 2 3 2" xfId="20054"/>
    <cellStyle name="SAPBEXHLevel2X 17 2 3 3" xfId="20055"/>
    <cellStyle name="SAPBEXHLevel2X 17 2 3 4" xfId="20056"/>
    <cellStyle name="SAPBEXHLevel2X 17 2 3 5" xfId="20057"/>
    <cellStyle name="SAPBEXHLevel2X 17 2 3 6" xfId="20058"/>
    <cellStyle name="SAPBEXHLevel2X 17 2 4" xfId="20059"/>
    <cellStyle name="SAPBEXHLevel2X 17 2 5" xfId="20060"/>
    <cellStyle name="SAPBEXHLevel2X 17 2 6" xfId="20061"/>
    <cellStyle name="SAPBEXHLevel2X 17 2 7" xfId="20062"/>
    <cellStyle name="SAPBEXHLevel2X 17 2 8" xfId="20063"/>
    <cellStyle name="SAPBEXHLevel2X 17 3" xfId="20064"/>
    <cellStyle name="SAPBEXHLevel2X 17 3 2" xfId="20065"/>
    <cellStyle name="SAPBEXHLevel2X 17 3 2 2" xfId="20066"/>
    <cellStyle name="SAPBEXHLevel2X 17 3 2 3" xfId="20067"/>
    <cellStyle name="SAPBEXHLevel2X 17 3 2 4" xfId="20068"/>
    <cellStyle name="SAPBEXHLevel2X 17 3 2 5" xfId="20069"/>
    <cellStyle name="SAPBEXHLevel2X 17 3 2 6" xfId="20070"/>
    <cellStyle name="SAPBEXHLevel2X 17 3 3" xfId="20071"/>
    <cellStyle name="SAPBEXHLevel2X 17 3 3 2" xfId="20072"/>
    <cellStyle name="SAPBEXHLevel2X 17 3 3 3" xfId="20073"/>
    <cellStyle name="SAPBEXHLevel2X 17 3 3 4" xfId="20074"/>
    <cellStyle name="SAPBEXHLevel2X 17 3 3 5" xfId="20075"/>
    <cellStyle name="SAPBEXHLevel2X 17 3 3 6" xfId="20076"/>
    <cellStyle name="SAPBEXHLevel2X 17 3 4" xfId="20077"/>
    <cellStyle name="SAPBEXHLevel2X 17 3 5" xfId="20078"/>
    <cellStyle name="SAPBEXHLevel2X 17 3 6" xfId="20079"/>
    <cellStyle name="SAPBEXHLevel2X 17 3 7" xfId="20080"/>
    <cellStyle name="SAPBEXHLevel2X 17 3 8" xfId="20081"/>
    <cellStyle name="SAPBEXHLevel2X 17 4" xfId="20082"/>
    <cellStyle name="SAPBEXHLevel2X 17 5" xfId="20083"/>
    <cellStyle name="SAPBEXHLevel2X 17 6" xfId="20084"/>
    <cellStyle name="SAPBEXHLevel2X 17 7" xfId="20085"/>
    <cellStyle name="SAPBEXHLevel2X 17 8" xfId="20086"/>
    <cellStyle name="SAPBEXHLevel2X 18" xfId="20087"/>
    <cellStyle name="SAPBEXHLevel2X 18 2" xfId="20088"/>
    <cellStyle name="SAPBEXHLevel2X 18 2 2" xfId="20089"/>
    <cellStyle name="SAPBEXHLevel2X 18 2 2 2" xfId="20090"/>
    <cellStyle name="SAPBEXHLevel2X 18 2 2 3" xfId="20091"/>
    <cellStyle name="SAPBEXHLevel2X 18 2 2 4" xfId="20092"/>
    <cellStyle name="SAPBEXHLevel2X 18 2 2 5" xfId="20093"/>
    <cellStyle name="SAPBEXHLevel2X 18 2 2 6" xfId="20094"/>
    <cellStyle name="SAPBEXHLevel2X 18 2 3" xfId="20095"/>
    <cellStyle name="SAPBEXHLevel2X 18 2 3 2" xfId="20096"/>
    <cellStyle name="SAPBEXHLevel2X 18 2 3 3" xfId="20097"/>
    <cellStyle name="SAPBEXHLevel2X 18 2 3 4" xfId="20098"/>
    <cellStyle name="SAPBEXHLevel2X 18 2 3 5" xfId="20099"/>
    <cellStyle name="SAPBEXHLevel2X 18 2 3 6" xfId="20100"/>
    <cellStyle name="SAPBEXHLevel2X 18 2 4" xfId="20101"/>
    <cellStyle name="SAPBEXHLevel2X 18 2 5" xfId="20102"/>
    <cellStyle name="SAPBEXHLevel2X 18 2 6" xfId="20103"/>
    <cellStyle name="SAPBEXHLevel2X 18 2 7" xfId="20104"/>
    <cellStyle name="SAPBEXHLevel2X 18 2 8" xfId="20105"/>
    <cellStyle name="SAPBEXHLevel2X 18 3" xfId="20106"/>
    <cellStyle name="SAPBEXHLevel2X 18 3 2" xfId="20107"/>
    <cellStyle name="SAPBEXHLevel2X 18 3 2 2" xfId="20108"/>
    <cellStyle name="SAPBEXHLevel2X 18 3 2 3" xfId="20109"/>
    <cellStyle name="SAPBEXHLevel2X 18 3 2 4" xfId="20110"/>
    <cellStyle name="SAPBEXHLevel2X 18 3 2 5" xfId="20111"/>
    <cellStyle name="SAPBEXHLevel2X 18 3 2 6" xfId="20112"/>
    <cellStyle name="SAPBEXHLevel2X 18 3 3" xfId="20113"/>
    <cellStyle name="SAPBEXHLevel2X 18 3 3 2" xfId="20114"/>
    <cellStyle name="SAPBEXHLevel2X 18 3 3 3" xfId="20115"/>
    <cellStyle name="SAPBEXHLevel2X 18 3 3 4" xfId="20116"/>
    <cellStyle name="SAPBEXHLevel2X 18 3 3 5" xfId="20117"/>
    <cellStyle name="SAPBEXHLevel2X 18 3 3 6" xfId="20118"/>
    <cellStyle name="SAPBEXHLevel2X 18 3 4" xfId="20119"/>
    <cellStyle name="SAPBEXHLevel2X 18 3 5" xfId="20120"/>
    <cellStyle name="SAPBEXHLevel2X 18 3 6" xfId="20121"/>
    <cellStyle name="SAPBEXHLevel2X 18 3 7" xfId="20122"/>
    <cellStyle name="SAPBEXHLevel2X 18 3 8" xfId="20123"/>
    <cellStyle name="SAPBEXHLevel2X 18 4" xfId="20124"/>
    <cellStyle name="SAPBEXHLevel2X 18 5" xfId="20125"/>
    <cellStyle name="SAPBEXHLevel2X 18 6" xfId="20126"/>
    <cellStyle name="SAPBEXHLevel2X 18 7" xfId="20127"/>
    <cellStyle name="SAPBEXHLevel2X 18 8" xfId="20128"/>
    <cellStyle name="SAPBEXHLevel2X 19" xfId="20129"/>
    <cellStyle name="SAPBEXHLevel2X 19 2" xfId="20130"/>
    <cellStyle name="SAPBEXHLevel2X 19 2 2" xfId="20131"/>
    <cellStyle name="SAPBEXHLevel2X 19 2 2 2" xfId="20132"/>
    <cellStyle name="SAPBEXHLevel2X 19 2 2 3" xfId="20133"/>
    <cellStyle name="SAPBEXHLevel2X 19 2 2 4" xfId="20134"/>
    <cellStyle name="SAPBEXHLevel2X 19 2 2 5" xfId="20135"/>
    <cellStyle name="SAPBEXHLevel2X 19 2 2 6" xfId="20136"/>
    <cellStyle name="SAPBEXHLevel2X 19 2 3" xfId="20137"/>
    <cellStyle name="SAPBEXHLevel2X 19 2 3 2" xfId="20138"/>
    <cellStyle name="SAPBEXHLevel2X 19 2 3 3" xfId="20139"/>
    <cellStyle name="SAPBEXHLevel2X 19 2 3 4" xfId="20140"/>
    <cellStyle name="SAPBEXHLevel2X 19 2 3 5" xfId="20141"/>
    <cellStyle name="SAPBEXHLevel2X 19 2 3 6" xfId="20142"/>
    <cellStyle name="SAPBEXHLevel2X 19 2 4" xfId="20143"/>
    <cellStyle name="SAPBEXHLevel2X 19 2 5" xfId="20144"/>
    <cellStyle name="SAPBEXHLevel2X 19 2 6" xfId="20145"/>
    <cellStyle name="SAPBEXHLevel2X 19 2 7" xfId="20146"/>
    <cellStyle name="SAPBEXHLevel2X 19 2 8" xfId="20147"/>
    <cellStyle name="SAPBEXHLevel2X 19 3" xfId="20148"/>
    <cellStyle name="SAPBEXHLevel2X 19 3 2" xfId="20149"/>
    <cellStyle name="SAPBEXHLevel2X 19 3 2 2" xfId="20150"/>
    <cellStyle name="SAPBEXHLevel2X 19 3 2 3" xfId="20151"/>
    <cellStyle name="SAPBEXHLevel2X 19 3 2 4" xfId="20152"/>
    <cellStyle name="SAPBEXHLevel2X 19 3 2 5" xfId="20153"/>
    <cellStyle name="SAPBEXHLevel2X 19 3 2 6" xfId="20154"/>
    <cellStyle name="SAPBEXHLevel2X 19 3 3" xfId="20155"/>
    <cellStyle name="SAPBEXHLevel2X 19 3 3 2" xfId="20156"/>
    <cellStyle name="SAPBEXHLevel2X 19 3 3 3" xfId="20157"/>
    <cellStyle name="SAPBEXHLevel2X 19 3 3 4" xfId="20158"/>
    <cellStyle name="SAPBEXHLevel2X 19 3 3 5" xfId="20159"/>
    <cellStyle name="SAPBEXHLevel2X 19 3 3 6" xfId="20160"/>
    <cellStyle name="SAPBEXHLevel2X 19 3 4" xfId="20161"/>
    <cellStyle name="SAPBEXHLevel2X 19 3 5" xfId="20162"/>
    <cellStyle name="SAPBEXHLevel2X 19 3 6" xfId="20163"/>
    <cellStyle name="SAPBEXHLevel2X 19 3 7" xfId="20164"/>
    <cellStyle name="SAPBEXHLevel2X 19 3 8" xfId="20165"/>
    <cellStyle name="SAPBEXHLevel2X 19 4" xfId="20166"/>
    <cellStyle name="SAPBEXHLevel2X 19 5" xfId="20167"/>
    <cellStyle name="SAPBEXHLevel2X 19 6" xfId="20168"/>
    <cellStyle name="SAPBEXHLevel2X 19 7" xfId="20169"/>
    <cellStyle name="SAPBEXHLevel2X 19 8" xfId="20170"/>
    <cellStyle name="SAPBEXHLevel2X 2" xfId="20171"/>
    <cellStyle name="SAPBEXHLevel2X 2 2" xfId="20172"/>
    <cellStyle name="SAPBEXHLevel2X 2 2 2" xfId="20173"/>
    <cellStyle name="SAPBEXHLevel2X 2 2 2 2" xfId="20174"/>
    <cellStyle name="SAPBEXHLevel2X 2 2 2 3" xfId="20175"/>
    <cellStyle name="SAPBEXHLevel2X 2 2 2 4" xfId="20176"/>
    <cellStyle name="SAPBEXHLevel2X 2 2 2 5" xfId="20177"/>
    <cellStyle name="SAPBEXHLevel2X 2 2 2 6" xfId="20178"/>
    <cellStyle name="SAPBEXHLevel2X 2 2 3" xfId="20179"/>
    <cellStyle name="SAPBEXHLevel2X 2 2 3 2" xfId="20180"/>
    <cellStyle name="SAPBEXHLevel2X 2 2 3 3" xfId="20181"/>
    <cellStyle name="SAPBEXHLevel2X 2 2 3 4" xfId="20182"/>
    <cellStyle name="SAPBEXHLevel2X 2 2 3 5" xfId="20183"/>
    <cellStyle name="SAPBEXHLevel2X 2 2 3 6" xfId="20184"/>
    <cellStyle name="SAPBEXHLevel2X 2 2 4" xfId="20185"/>
    <cellStyle name="SAPBEXHLevel2X 2 2 5" xfId="20186"/>
    <cellStyle name="SAPBEXHLevel2X 2 2 6" xfId="20187"/>
    <cellStyle name="SAPBEXHLevel2X 2 2 7" xfId="20188"/>
    <cellStyle name="SAPBEXHLevel2X 2 2 8" xfId="20189"/>
    <cellStyle name="SAPBEXHLevel2X 2 3" xfId="20190"/>
    <cellStyle name="SAPBEXHLevel2X 2 3 2" xfId="20191"/>
    <cellStyle name="SAPBEXHLevel2X 2 3 2 2" xfId="20192"/>
    <cellStyle name="SAPBEXHLevel2X 2 3 2 3" xfId="20193"/>
    <cellStyle name="SAPBEXHLevel2X 2 3 2 4" xfId="20194"/>
    <cellStyle name="SAPBEXHLevel2X 2 3 2 5" xfId="20195"/>
    <cellStyle name="SAPBEXHLevel2X 2 3 2 6" xfId="20196"/>
    <cellStyle name="SAPBEXHLevel2X 2 3 3" xfId="20197"/>
    <cellStyle name="SAPBEXHLevel2X 2 3 3 2" xfId="20198"/>
    <cellStyle name="SAPBEXHLevel2X 2 3 3 3" xfId="20199"/>
    <cellStyle name="SAPBEXHLevel2X 2 3 3 4" xfId="20200"/>
    <cellStyle name="SAPBEXHLevel2X 2 3 3 5" xfId="20201"/>
    <cellStyle name="SAPBEXHLevel2X 2 3 3 6" xfId="20202"/>
    <cellStyle name="SAPBEXHLevel2X 2 3 4" xfId="20203"/>
    <cellStyle name="SAPBEXHLevel2X 2 3 5" xfId="20204"/>
    <cellStyle name="SAPBEXHLevel2X 2 3 6" xfId="20205"/>
    <cellStyle name="SAPBEXHLevel2X 2 3 7" xfId="20206"/>
    <cellStyle name="SAPBEXHLevel2X 2 3 8" xfId="20207"/>
    <cellStyle name="SAPBEXHLevel2X 2 4" xfId="20208"/>
    <cellStyle name="SAPBEXHLevel2X 2 5" xfId="20209"/>
    <cellStyle name="SAPBEXHLevel2X 2 6" xfId="20210"/>
    <cellStyle name="SAPBEXHLevel2X 2 7" xfId="20211"/>
    <cellStyle name="SAPBEXHLevel2X 2 8" xfId="20212"/>
    <cellStyle name="SAPBEXHLevel2X 20" xfId="20213"/>
    <cellStyle name="SAPBEXHLevel2X 20 2" xfId="20214"/>
    <cellStyle name="SAPBEXHLevel2X 20 2 2" xfId="20215"/>
    <cellStyle name="SAPBEXHLevel2X 20 2 3" xfId="20216"/>
    <cellStyle name="SAPBEXHLevel2X 20 2 4" xfId="20217"/>
    <cellStyle name="SAPBEXHLevel2X 20 2 5" xfId="20218"/>
    <cellStyle name="SAPBEXHLevel2X 20 2 6" xfId="20219"/>
    <cellStyle name="SAPBEXHLevel2X 20 3" xfId="20220"/>
    <cellStyle name="SAPBEXHLevel2X 20 3 2" xfId="20221"/>
    <cellStyle name="SAPBEXHLevel2X 20 3 3" xfId="20222"/>
    <cellStyle name="SAPBEXHLevel2X 20 3 4" xfId="20223"/>
    <cellStyle name="SAPBEXHLevel2X 20 3 5" xfId="20224"/>
    <cellStyle name="SAPBEXHLevel2X 20 3 6" xfId="20225"/>
    <cellStyle name="SAPBEXHLevel2X 20 4" xfId="20226"/>
    <cellStyle name="SAPBEXHLevel2X 20 5" xfId="20227"/>
    <cellStyle name="SAPBEXHLevel2X 20 6" xfId="20228"/>
    <cellStyle name="SAPBEXHLevel2X 20 7" xfId="20229"/>
    <cellStyle name="SAPBEXHLevel2X 20 8" xfId="20230"/>
    <cellStyle name="SAPBEXHLevel2X 21" xfId="20231"/>
    <cellStyle name="SAPBEXHLevel2X 21 2" xfId="20232"/>
    <cellStyle name="SAPBEXHLevel2X 21 2 2" xfId="20233"/>
    <cellStyle name="SAPBEXHLevel2X 21 2 3" xfId="20234"/>
    <cellStyle name="SAPBEXHLevel2X 21 2 4" xfId="20235"/>
    <cellStyle name="SAPBEXHLevel2X 21 2 5" xfId="20236"/>
    <cellStyle name="SAPBEXHLevel2X 21 2 6" xfId="20237"/>
    <cellStyle name="SAPBEXHLevel2X 21 3" xfId="20238"/>
    <cellStyle name="SAPBEXHLevel2X 21 3 2" xfId="20239"/>
    <cellStyle name="SAPBEXHLevel2X 21 3 3" xfId="20240"/>
    <cellStyle name="SAPBEXHLevel2X 21 3 4" xfId="20241"/>
    <cellStyle name="SAPBEXHLevel2X 21 3 5" xfId="20242"/>
    <cellStyle name="SAPBEXHLevel2X 21 3 6" xfId="20243"/>
    <cellStyle name="SAPBEXHLevel2X 21 4" xfId="20244"/>
    <cellStyle name="SAPBEXHLevel2X 21 5" xfId="20245"/>
    <cellStyle name="SAPBEXHLevel2X 21 6" xfId="20246"/>
    <cellStyle name="SAPBEXHLevel2X 21 7" xfId="20247"/>
    <cellStyle name="SAPBEXHLevel2X 21 8" xfId="20248"/>
    <cellStyle name="SAPBEXHLevel2X 22" xfId="20249"/>
    <cellStyle name="SAPBEXHLevel2X 23" xfId="20250"/>
    <cellStyle name="SAPBEXHLevel2X 24" xfId="20251"/>
    <cellStyle name="SAPBEXHLevel2X 25" xfId="20252"/>
    <cellStyle name="SAPBEXHLevel2X 26" xfId="20253"/>
    <cellStyle name="SAPBEXHLevel2X 27" xfId="32951"/>
    <cellStyle name="SAPBEXHLevel2X 3" xfId="20254"/>
    <cellStyle name="SAPBEXHLevel2X 3 2" xfId="20255"/>
    <cellStyle name="SAPBEXHLevel2X 3 2 2" xfId="20256"/>
    <cellStyle name="SAPBEXHLevel2X 3 2 2 2" xfId="20257"/>
    <cellStyle name="SAPBEXHLevel2X 3 2 2 3" xfId="20258"/>
    <cellStyle name="SAPBEXHLevel2X 3 2 2 4" xfId="20259"/>
    <cellStyle name="SAPBEXHLevel2X 3 2 2 5" xfId="20260"/>
    <cellStyle name="SAPBEXHLevel2X 3 2 2 6" xfId="20261"/>
    <cellStyle name="SAPBEXHLevel2X 3 2 3" xfId="20262"/>
    <cellStyle name="SAPBEXHLevel2X 3 2 3 2" xfId="20263"/>
    <cellStyle name="SAPBEXHLevel2X 3 2 3 3" xfId="20264"/>
    <cellStyle name="SAPBEXHLevel2X 3 2 3 4" xfId="20265"/>
    <cellStyle name="SAPBEXHLevel2X 3 2 3 5" xfId="20266"/>
    <cellStyle name="SAPBEXHLevel2X 3 2 3 6" xfId="20267"/>
    <cellStyle name="SAPBEXHLevel2X 3 2 4" xfId="20268"/>
    <cellStyle name="SAPBEXHLevel2X 3 2 5" xfId="20269"/>
    <cellStyle name="SAPBEXHLevel2X 3 2 6" xfId="20270"/>
    <cellStyle name="SAPBEXHLevel2X 3 2 7" xfId="20271"/>
    <cellStyle name="SAPBEXHLevel2X 3 2 8" xfId="20272"/>
    <cellStyle name="SAPBEXHLevel2X 3 3" xfId="20273"/>
    <cellStyle name="SAPBEXHLevel2X 3 3 2" xfId="20274"/>
    <cellStyle name="SAPBEXHLevel2X 3 3 2 2" xfId="20275"/>
    <cellStyle name="SAPBEXHLevel2X 3 3 2 3" xfId="20276"/>
    <cellStyle name="SAPBEXHLevel2X 3 3 2 4" xfId="20277"/>
    <cellStyle name="SAPBEXHLevel2X 3 3 2 5" xfId="20278"/>
    <cellStyle name="SAPBEXHLevel2X 3 3 2 6" xfId="20279"/>
    <cellStyle name="SAPBEXHLevel2X 3 3 3" xfId="20280"/>
    <cellStyle name="SAPBEXHLevel2X 3 3 3 2" xfId="20281"/>
    <cellStyle name="SAPBEXHLevel2X 3 3 3 3" xfId="20282"/>
    <cellStyle name="SAPBEXHLevel2X 3 3 3 4" xfId="20283"/>
    <cellStyle name="SAPBEXHLevel2X 3 3 3 5" xfId="20284"/>
    <cellStyle name="SAPBEXHLevel2X 3 3 3 6" xfId="20285"/>
    <cellStyle name="SAPBEXHLevel2X 3 3 4" xfId="20286"/>
    <cellStyle name="SAPBEXHLevel2X 3 3 5" xfId="20287"/>
    <cellStyle name="SAPBEXHLevel2X 3 3 6" xfId="20288"/>
    <cellStyle name="SAPBEXHLevel2X 3 3 7" xfId="20289"/>
    <cellStyle name="SAPBEXHLevel2X 3 3 8" xfId="20290"/>
    <cellStyle name="SAPBEXHLevel2X 3 4" xfId="20291"/>
    <cellStyle name="SAPBEXHLevel2X 3 5" xfId="20292"/>
    <cellStyle name="SAPBEXHLevel2X 3 6" xfId="20293"/>
    <cellStyle name="SAPBEXHLevel2X 3 7" xfId="20294"/>
    <cellStyle name="SAPBEXHLevel2X 3 8" xfId="20295"/>
    <cellStyle name="SAPBEXHLevel2X 4" xfId="20296"/>
    <cellStyle name="SAPBEXHLevel2X 4 2" xfId="20297"/>
    <cellStyle name="SAPBEXHLevel2X 4 2 2" xfId="20298"/>
    <cellStyle name="SAPBEXHLevel2X 4 2 2 2" xfId="20299"/>
    <cellStyle name="SAPBEXHLevel2X 4 2 2 3" xfId="20300"/>
    <cellStyle name="SAPBEXHLevel2X 4 2 2 4" xfId="20301"/>
    <cellStyle name="SAPBEXHLevel2X 4 2 2 5" xfId="20302"/>
    <cellStyle name="SAPBEXHLevel2X 4 2 2 6" xfId="20303"/>
    <cellStyle name="SAPBEXHLevel2X 4 2 3" xfId="20304"/>
    <cellStyle name="SAPBEXHLevel2X 4 2 3 2" xfId="20305"/>
    <cellStyle name="SAPBEXHLevel2X 4 2 3 3" xfId="20306"/>
    <cellStyle name="SAPBEXHLevel2X 4 2 3 4" xfId="20307"/>
    <cellStyle name="SAPBEXHLevel2X 4 2 3 5" xfId="20308"/>
    <cellStyle name="SAPBEXHLevel2X 4 2 3 6" xfId="20309"/>
    <cellStyle name="SAPBEXHLevel2X 4 2 4" xfId="20310"/>
    <cellStyle name="SAPBEXHLevel2X 4 2 5" xfId="20311"/>
    <cellStyle name="SAPBEXHLevel2X 4 2 6" xfId="20312"/>
    <cellStyle name="SAPBEXHLevel2X 4 2 7" xfId="20313"/>
    <cellStyle name="SAPBEXHLevel2X 4 2 8" xfId="20314"/>
    <cellStyle name="SAPBEXHLevel2X 4 3" xfId="20315"/>
    <cellStyle name="SAPBEXHLevel2X 4 3 2" xfId="20316"/>
    <cellStyle name="SAPBEXHLevel2X 4 3 2 2" xfId="20317"/>
    <cellStyle name="SAPBEXHLevel2X 4 3 2 3" xfId="20318"/>
    <cellStyle name="SAPBEXHLevel2X 4 3 2 4" xfId="20319"/>
    <cellStyle name="SAPBEXHLevel2X 4 3 2 5" xfId="20320"/>
    <cellStyle name="SAPBEXHLevel2X 4 3 2 6" xfId="20321"/>
    <cellStyle name="SAPBEXHLevel2X 4 3 3" xfId="20322"/>
    <cellStyle name="SAPBEXHLevel2X 4 3 3 2" xfId="20323"/>
    <cellStyle name="SAPBEXHLevel2X 4 3 3 3" xfId="20324"/>
    <cellStyle name="SAPBEXHLevel2X 4 3 3 4" xfId="20325"/>
    <cellStyle name="SAPBEXHLevel2X 4 3 3 5" xfId="20326"/>
    <cellStyle name="SAPBEXHLevel2X 4 3 3 6" xfId="20327"/>
    <cellStyle name="SAPBEXHLevel2X 4 3 4" xfId="20328"/>
    <cellStyle name="SAPBEXHLevel2X 4 3 5" xfId="20329"/>
    <cellStyle name="SAPBEXHLevel2X 4 3 6" xfId="20330"/>
    <cellStyle name="SAPBEXHLevel2X 4 3 7" xfId="20331"/>
    <cellStyle name="SAPBEXHLevel2X 4 3 8" xfId="20332"/>
    <cellStyle name="SAPBEXHLevel2X 4 4" xfId="20333"/>
    <cellStyle name="SAPBEXHLevel2X 4 5" xfId="20334"/>
    <cellStyle name="SAPBEXHLevel2X 4 6" xfId="20335"/>
    <cellStyle name="SAPBEXHLevel2X 4 7" xfId="20336"/>
    <cellStyle name="SAPBEXHLevel2X 4 8" xfId="20337"/>
    <cellStyle name="SAPBEXHLevel2X 5" xfId="20338"/>
    <cellStyle name="SAPBEXHLevel2X 5 2" xfId="20339"/>
    <cellStyle name="SAPBEXHLevel2X 5 2 2" xfId="20340"/>
    <cellStyle name="SAPBEXHLevel2X 5 2 2 2" xfId="20341"/>
    <cellStyle name="SAPBEXHLevel2X 5 2 2 3" xfId="20342"/>
    <cellStyle name="SAPBEXHLevel2X 5 2 2 4" xfId="20343"/>
    <cellStyle name="SAPBEXHLevel2X 5 2 2 5" xfId="20344"/>
    <cellStyle name="SAPBEXHLevel2X 5 2 2 6" xfId="20345"/>
    <cellStyle name="SAPBEXHLevel2X 5 2 3" xfId="20346"/>
    <cellStyle name="SAPBEXHLevel2X 5 2 3 2" xfId="20347"/>
    <cellStyle name="SAPBEXHLevel2X 5 2 3 3" xfId="20348"/>
    <cellStyle name="SAPBEXHLevel2X 5 2 3 4" xfId="20349"/>
    <cellStyle name="SAPBEXHLevel2X 5 2 3 5" xfId="20350"/>
    <cellStyle name="SAPBEXHLevel2X 5 2 3 6" xfId="20351"/>
    <cellStyle name="SAPBEXHLevel2X 5 2 4" xfId="20352"/>
    <cellStyle name="SAPBEXHLevel2X 5 2 5" xfId="20353"/>
    <cellStyle name="SAPBEXHLevel2X 5 2 6" xfId="20354"/>
    <cellStyle name="SAPBEXHLevel2X 5 2 7" xfId="20355"/>
    <cellStyle name="SAPBEXHLevel2X 5 2 8" xfId="20356"/>
    <cellStyle name="SAPBEXHLevel2X 5 3" xfId="20357"/>
    <cellStyle name="SAPBEXHLevel2X 5 3 2" xfId="20358"/>
    <cellStyle name="SAPBEXHLevel2X 5 3 2 2" xfId="20359"/>
    <cellStyle name="SAPBEXHLevel2X 5 3 2 3" xfId="20360"/>
    <cellStyle name="SAPBEXHLevel2X 5 3 2 4" xfId="20361"/>
    <cellStyle name="SAPBEXHLevel2X 5 3 2 5" xfId="20362"/>
    <cellStyle name="SAPBEXHLevel2X 5 3 2 6" xfId="20363"/>
    <cellStyle name="SAPBEXHLevel2X 5 3 3" xfId="20364"/>
    <cellStyle name="SAPBEXHLevel2X 5 3 3 2" xfId="20365"/>
    <cellStyle name="SAPBEXHLevel2X 5 3 3 3" xfId="20366"/>
    <cellStyle name="SAPBEXHLevel2X 5 3 3 4" xfId="20367"/>
    <cellStyle name="SAPBEXHLevel2X 5 3 3 5" xfId="20368"/>
    <cellStyle name="SAPBEXHLevel2X 5 3 3 6" xfId="20369"/>
    <cellStyle name="SAPBEXHLevel2X 5 3 4" xfId="20370"/>
    <cellStyle name="SAPBEXHLevel2X 5 3 5" xfId="20371"/>
    <cellStyle name="SAPBEXHLevel2X 5 3 6" xfId="20372"/>
    <cellStyle name="SAPBEXHLevel2X 5 3 7" xfId="20373"/>
    <cellStyle name="SAPBEXHLevel2X 5 3 8" xfId="20374"/>
    <cellStyle name="SAPBEXHLevel2X 5 4" xfId="20375"/>
    <cellStyle name="SAPBEXHLevel2X 5 5" xfId="20376"/>
    <cellStyle name="SAPBEXHLevel2X 5 6" xfId="20377"/>
    <cellStyle name="SAPBEXHLevel2X 5 7" xfId="20378"/>
    <cellStyle name="SAPBEXHLevel2X 5 8" xfId="20379"/>
    <cellStyle name="SAPBEXHLevel2X 6" xfId="20380"/>
    <cellStyle name="SAPBEXHLevel2X 6 2" xfId="20381"/>
    <cellStyle name="SAPBEXHLevel2X 6 2 2" xfId="20382"/>
    <cellStyle name="SAPBEXHLevel2X 6 2 2 2" xfId="20383"/>
    <cellStyle name="SAPBEXHLevel2X 6 2 2 3" xfId="20384"/>
    <cellStyle name="SAPBEXHLevel2X 6 2 2 4" xfId="20385"/>
    <cellStyle name="SAPBEXHLevel2X 6 2 2 5" xfId="20386"/>
    <cellStyle name="SAPBEXHLevel2X 6 2 2 6" xfId="20387"/>
    <cellStyle name="SAPBEXHLevel2X 6 2 3" xfId="20388"/>
    <cellStyle name="SAPBEXHLevel2X 6 2 3 2" xfId="20389"/>
    <cellStyle name="SAPBEXHLevel2X 6 2 3 3" xfId="20390"/>
    <cellStyle name="SAPBEXHLevel2X 6 2 3 4" xfId="20391"/>
    <cellStyle name="SAPBEXHLevel2X 6 2 3 5" xfId="20392"/>
    <cellStyle name="SAPBEXHLevel2X 6 2 3 6" xfId="20393"/>
    <cellStyle name="SAPBEXHLevel2X 6 2 4" xfId="20394"/>
    <cellStyle name="SAPBEXHLevel2X 6 2 5" xfId="20395"/>
    <cellStyle name="SAPBEXHLevel2X 6 2 6" xfId="20396"/>
    <cellStyle name="SAPBEXHLevel2X 6 2 7" xfId="20397"/>
    <cellStyle name="SAPBEXHLevel2X 6 2 8" xfId="20398"/>
    <cellStyle name="SAPBEXHLevel2X 6 3" xfId="20399"/>
    <cellStyle name="SAPBEXHLevel2X 6 3 2" xfId="20400"/>
    <cellStyle name="SAPBEXHLevel2X 6 3 2 2" xfId="20401"/>
    <cellStyle name="SAPBEXHLevel2X 6 3 2 3" xfId="20402"/>
    <cellStyle name="SAPBEXHLevel2X 6 3 2 4" xfId="20403"/>
    <cellStyle name="SAPBEXHLevel2X 6 3 2 5" xfId="20404"/>
    <cellStyle name="SAPBEXHLevel2X 6 3 2 6" xfId="20405"/>
    <cellStyle name="SAPBEXHLevel2X 6 3 3" xfId="20406"/>
    <cellStyle name="SAPBEXHLevel2X 6 3 3 2" xfId="20407"/>
    <cellStyle name="SAPBEXHLevel2X 6 3 3 3" xfId="20408"/>
    <cellStyle name="SAPBEXHLevel2X 6 3 3 4" xfId="20409"/>
    <cellStyle name="SAPBEXHLevel2X 6 3 3 5" xfId="20410"/>
    <cellStyle name="SAPBEXHLevel2X 6 3 3 6" xfId="20411"/>
    <cellStyle name="SAPBEXHLevel2X 6 3 4" xfId="20412"/>
    <cellStyle name="SAPBEXHLevel2X 6 3 5" xfId="20413"/>
    <cellStyle name="SAPBEXHLevel2X 6 3 6" xfId="20414"/>
    <cellStyle name="SAPBEXHLevel2X 6 3 7" xfId="20415"/>
    <cellStyle name="SAPBEXHLevel2X 6 3 8" xfId="20416"/>
    <cellStyle name="SAPBEXHLevel2X 6 4" xfId="20417"/>
    <cellStyle name="SAPBEXHLevel2X 6 5" xfId="20418"/>
    <cellStyle name="SAPBEXHLevel2X 6 6" xfId="20419"/>
    <cellStyle name="SAPBEXHLevel2X 6 7" xfId="20420"/>
    <cellStyle name="SAPBEXHLevel2X 6 8" xfId="20421"/>
    <cellStyle name="SAPBEXHLevel2X 7" xfId="20422"/>
    <cellStyle name="SAPBEXHLevel2X 7 2" xfId="20423"/>
    <cellStyle name="SAPBEXHLevel2X 7 2 2" xfId="20424"/>
    <cellStyle name="SAPBEXHLevel2X 7 2 2 2" xfId="20425"/>
    <cellStyle name="SAPBEXHLevel2X 7 2 2 3" xfId="20426"/>
    <cellStyle name="SAPBEXHLevel2X 7 2 2 4" xfId="20427"/>
    <cellStyle name="SAPBEXHLevel2X 7 2 2 5" xfId="20428"/>
    <cellStyle name="SAPBEXHLevel2X 7 2 2 6" xfId="20429"/>
    <cellStyle name="SAPBEXHLevel2X 7 2 3" xfId="20430"/>
    <cellStyle name="SAPBEXHLevel2X 7 2 3 2" xfId="20431"/>
    <cellStyle name="SAPBEXHLevel2X 7 2 3 3" xfId="20432"/>
    <cellStyle name="SAPBEXHLevel2X 7 2 3 4" xfId="20433"/>
    <cellStyle name="SAPBEXHLevel2X 7 2 3 5" xfId="20434"/>
    <cellStyle name="SAPBEXHLevel2X 7 2 3 6" xfId="20435"/>
    <cellStyle name="SAPBEXHLevel2X 7 2 4" xfId="20436"/>
    <cellStyle name="SAPBEXHLevel2X 7 2 5" xfId="20437"/>
    <cellStyle name="SAPBEXHLevel2X 7 2 6" xfId="20438"/>
    <cellStyle name="SAPBEXHLevel2X 7 2 7" xfId="20439"/>
    <cellStyle name="SAPBEXHLevel2X 7 2 8" xfId="20440"/>
    <cellStyle name="SAPBEXHLevel2X 7 3" xfId="20441"/>
    <cellStyle name="SAPBEXHLevel2X 7 3 2" xfId="20442"/>
    <cellStyle name="SAPBEXHLevel2X 7 3 2 2" xfId="20443"/>
    <cellStyle name="SAPBEXHLevel2X 7 3 2 3" xfId="20444"/>
    <cellStyle name="SAPBEXHLevel2X 7 3 2 4" xfId="20445"/>
    <cellStyle name="SAPBEXHLevel2X 7 3 2 5" xfId="20446"/>
    <cellStyle name="SAPBEXHLevel2X 7 3 2 6" xfId="20447"/>
    <cellStyle name="SAPBEXHLevel2X 7 3 3" xfId="20448"/>
    <cellStyle name="SAPBEXHLevel2X 7 3 3 2" xfId="20449"/>
    <cellStyle name="SAPBEXHLevel2X 7 3 3 3" xfId="20450"/>
    <cellStyle name="SAPBEXHLevel2X 7 3 3 4" xfId="20451"/>
    <cellStyle name="SAPBEXHLevel2X 7 3 3 5" xfId="20452"/>
    <cellStyle name="SAPBEXHLevel2X 7 3 3 6" xfId="20453"/>
    <cellStyle name="SAPBEXHLevel2X 7 3 4" xfId="20454"/>
    <cellStyle name="SAPBEXHLevel2X 7 3 5" xfId="20455"/>
    <cellStyle name="SAPBEXHLevel2X 7 3 6" xfId="20456"/>
    <cellStyle name="SAPBEXHLevel2X 7 3 7" xfId="20457"/>
    <cellStyle name="SAPBEXHLevel2X 7 3 8" xfId="20458"/>
    <cellStyle name="SAPBEXHLevel2X 7 4" xfId="20459"/>
    <cellStyle name="SAPBEXHLevel2X 7 5" xfId="20460"/>
    <cellStyle name="SAPBEXHLevel2X 7 6" xfId="20461"/>
    <cellStyle name="SAPBEXHLevel2X 7 7" xfId="20462"/>
    <cellStyle name="SAPBEXHLevel2X 7 8" xfId="20463"/>
    <cellStyle name="SAPBEXHLevel2X 8" xfId="20464"/>
    <cellStyle name="SAPBEXHLevel2X 8 2" xfId="20465"/>
    <cellStyle name="SAPBEXHLevel2X 8 2 2" xfId="20466"/>
    <cellStyle name="SAPBEXHLevel2X 8 2 2 2" xfId="20467"/>
    <cellStyle name="SAPBEXHLevel2X 8 2 2 3" xfId="20468"/>
    <cellStyle name="SAPBEXHLevel2X 8 2 2 4" xfId="20469"/>
    <cellStyle name="SAPBEXHLevel2X 8 2 2 5" xfId="20470"/>
    <cellStyle name="SAPBEXHLevel2X 8 2 2 6" xfId="20471"/>
    <cellStyle name="SAPBEXHLevel2X 8 2 3" xfId="20472"/>
    <cellStyle name="SAPBEXHLevel2X 8 2 3 2" xfId="20473"/>
    <cellStyle name="SAPBEXHLevel2X 8 2 3 3" xfId="20474"/>
    <cellStyle name="SAPBEXHLevel2X 8 2 3 4" xfId="20475"/>
    <cellStyle name="SAPBEXHLevel2X 8 2 3 5" xfId="20476"/>
    <cellStyle name="SAPBEXHLevel2X 8 2 3 6" xfId="20477"/>
    <cellStyle name="SAPBEXHLevel2X 8 2 4" xfId="20478"/>
    <cellStyle name="SAPBEXHLevel2X 8 2 5" xfId="20479"/>
    <cellStyle name="SAPBEXHLevel2X 8 2 6" xfId="20480"/>
    <cellStyle name="SAPBEXHLevel2X 8 2 7" xfId="20481"/>
    <cellStyle name="SAPBEXHLevel2X 8 2 8" xfId="20482"/>
    <cellStyle name="SAPBEXHLevel2X 8 3" xfId="20483"/>
    <cellStyle name="SAPBEXHLevel2X 8 3 2" xfId="20484"/>
    <cellStyle name="SAPBEXHLevel2X 8 3 2 2" xfId="20485"/>
    <cellStyle name="SAPBEXHLevel2X 8 3 2 3" xfId="20486"/>
    <cellStyle name="SAPBEXHLevel2X 8 3 2 4" xfId="20487"/>
    <cellStyle name="SAPBEXHLevel2X 8 3 2 5" xfId="20488"/>
    <cellStyle name="SAPBEXHLevel2X 8 3 2 6" xfId="20489"/>
    <cellStyle name="SAPBEXHLevel2X 8 3 3" xfId="20490"/>
    <cellStyle name="SAPBEXHLevel2X 8 3 3 2" xfId="20491"/>
    <cellStyle name="SAPBEXHLevel2X 8 3 3 3" xfId="20492"/>
    <cellStyle name="SAPBEXHLevel2X 8 3 3 4" xfId="20493"/>
    <cellStyle name="SAPBEXHLevel2X 8 3 3 5" xfId="20494"/>
    <cellStyle name="SAPBEXHLevel2X 8 3 3 6" xfId="20495"/>
    <cellStyle name="SAPBEXHLevel2X 8 3 4" xfId="20496"/>
    <cellStyle name="SAPBEXHLevel2X 8 3 5" xfId="20497"/>
    <cellStyle name="SAPBEXHLevel2X 8 3 6" xfId="20498"/>
    <cellStyle name="SAPBEXHLevel2X 8 3 7" xfId="20499"/>
    <cellStyle name="SAPBEXHLevel2X 8 3 8" xfId="20500"/>
    <cellStyle name="SAPBEXHLevel2X 8 4" xfId="20501"/>
    <cellStyle name="SAPBEXHLevel2X 8 5" xfId="20502"/>
    <cellStyle name="SAPBEXHLevel2X 8 6" xfId="20503"/>
    <cellStyle name="SAPBEXHLevel2X 8 7" xfId="20504"/>
    <cellStyle name="SAPBEXHLevel2X 8 8" xfId="20505"/>
    <cellStyle name="SAPBEXHLevel2X 9" xfId="20506"/>
    <cellStyle name="SAPBEXHLevel2X 9 2" xfId="20507"/>
    <cellStyle name="SAPBEXHLevel2X 9 2 2" xfId="20508"/>
    <cellStyle name="SAPBEXHLevel2X 9 2 2 2" xfId="20509"/>
    <cellStyle name="SAPBEXHLevel2X 9 2 2 3" xfId="20510"/>
    <cellStyle name="SAPBEXHLevel2X 9 2 2 4" xfId="20511"/>
    <cellStyle name="SAPBEXHLevel2X 9 2 2 5" xfId="20512"/>
    <cellStyle name="SAPBEXHLevel2X 9 2 2 6" xfId="20513"/>
    <cellStyle name="SAPBEXHLevel2X 9 2 3" xfId="20514"/>
    <cellStyle name="SAPBEXHLevel2X 9 2 3 2" xfId="20515"/>
    <cellStyle name="SAPBEXHLevel2X 9 2 3 3" xfId="20516"/>
    <cellStyle name="SAPBEXHLevel2X 9 2 3 4" xfId="20517"/>
    <cellStyle name="SAPBEXHLevel2X 9 2 3 5" xfId="20518"/>
    <cellStyle name="SAPBEXHLevel2X 9 2 3 6" xfId="20519"/>
    <cellStyle name="SAPBEXHLevel2X 9 2 4" xfId="20520"/>
    <cellStyle name="SAPBEXHLevel2X 9 2 5" xfId="20521"/>
    <cellStyle name="SAPBEXHLevel2X 9 2 6" xfId="20522"/>
    <cellStyle name="SAPBEXHLevel2X 9 2 7" xfId="20523"/>
    <cellStyle name="SAPBEXHLevel2X 9 2 8" xfId="20524"/>
    <cellStyle name="SAPBEXHLevel2X 9 3" xfId="20525"/>
    <cellStyle name="SAPBEXHLevel2X 9 3 2" xfId="20526"/>
    <cellStyle name="SAPBEXHLevel2X 9 3 2 2" xfId="20527"/>
    <cellStyle name="SAPBEXHLevel2X 9 3 2 3" xfId="20528"/>
    <cellStyle name="SAPBEXHLevel2X 9 3 2 4" xfId="20529"/>
    <cellStyle name="SAPBEXHLevel2X 9 3 2 5" xfId="20530"/>
    <cellStyle name="SAPBEXHLevel2X 9 3 2 6" xfId="20531"/>
    <cellStyle name="SAPBEXHLevel2X 9 3 3" xfId="20532"/>
    <cellStyle name="SAPBEXHLevel2X 9 3 3 2" xfId="20533"/>
    <cellStyle name="SAPBEXHLevel2X 9 3 3 3" xfId="20534"/>
    <cellStyle name="SAPBEXHLevel2X 9 3 3 4" xfId="20535"/>
    <cellStyle name="SAPBEXHLevel2X 9 3 3 5" xfId="20536"/>
    <cellStyle name="SAPBEXHLevel2X 9 3 3 6" xfId="20537"/>
    <cellStyle name="SAPBEXHLevel2X 9 3 4" xfId="20538"/>
    <cellStyle name="SAPBEXHLevel2X 9 3 5" xfId="20539"/>
    <cellStyle name="SAPBEXHLevel2X 9 3 6" xfId="20540"/>
    <cellStyle name="SAPBEXHLevel2X 9 3 7" xfId="20541"/>
    <cellStyle name="SAPBEXHLevel2X 9 3 8" xfId="20542"/>
    <cellStyle name="SAPBEXHLevel2X 9 4" xfId="20543"/>
    <cellStyle name="SAPBEXHLevel2X 9 5" xfId="20544"/>
    <cellStyle name="SAPBEXHLevel2X 9 6" xfId="20545"/>
    <cellStyle name="SAPBEXHLevel2X 9 7" xfId="20546"/>
    <cellStyle name="SAPBEXHLevel2X 9 8" xfId="20547"/>
    <cellStyle name="SAPBEXHLevel3" xfId="37"/>
    <cellStyle name="SAPBEXHLevel3 10" xfId="20548"/>
    <cellStyle name="SAPBEXHLevel3 10 2" xfId="20549"/>
    <cellStyle name="SAPBEXHLevel3 10 2 2" xfId="20550"/>
    <cellStyle name="SAPBEXHLevel3 10 2 2 2" xfId="20551"/>
    <cellStyle name="SAPBEXHLevel3 10 2 2 3" xfId="20552"/>
    <cellStyle name="SAPBEXHLevel3 10 2 2 4" xfId="20553"/>
    <cellStyle name="SAPBEXHLevel3 10 2 2 5" xfId="20554"/>
    <cellStyle name="SAPBEXHLevel3 10 2 2 6" xfId="20555"/>
    <cellStyle name="SAPBEXHLevel3 10 2 3" xfId="20556"/>
    <cellStyle name="SAPBEXHLevel3 10 2 3 2" xfId="20557"/>
    <cellStyle name="SAPBEXHLevel3 10 2 3 3" xfId="20558"/>
    <cellStyle name="SAPBEXHLevel3 10 2 3 4" xfId="20559"/>
    <cellStyle name="SAPBEXHLevel3 10 2 3 5" xfId="20560"/>
    <cellStyle name="SAPBEXHLevel3 10 2 3 6" xfId="20561"/>
    <cellStyle name="SAPBEXHLevel3 10 2 4" xfId="20562"/>
    <cellStyle name="SAPBEXHLevel3 10 2 5" xfId="20563"/>
    <cellStyle name="SAPBEXHLevel3 10 2 6" xfId="20564"/>
    <cellStyle name="SAPBEXHLevel3 10 2 7" xfId="20565"/>
    <cellStyle name="SAPBEXHLevel3 10 2 8" xfId="20566"/>
    <cellStyle name="SAPBEXHLevel3 10 3" xfId="20567"/>
    <cellStyle name="SAPBEXHLevel3 10 3 2" xfId="20568"/>
    <cellStyle name="SAPBEXHLevel3 10 3 2 2" xfId="20569"/>
    <cellStyle name="SAPBEXHLevel3 10 3 2 3" xfId="20570"/>
    <cellStyle name="SAPBEXHLevel3 10 3 2 4" xfId="20571"/>
    <cellStyle name="SAPBEXHLevel3 10 3 2 5" xfId="20572"/>
    <cellStyle name="SAPBEXHLevel3 10 3 2 6" xfId="20573"/>
    <cellStyle name="SAPBEXHLevel3 10 3 3" xfId="20574"/>
    <cellStyle name="SAPBEXHLevel3 10 3 3 2" xfId="20575"/>
    <cellStyle name="SAPBEXHLevel3 10 3 3 3" xfId="20576"/>
    <cellStyle name="SAPBEXHLevel3 10 3 3 4" xfId="20577"/>
    <cellStyle name="SAPBEXHLevel3 10 3 3 5" xfId="20578"/>
    <cellStyle name="SAPBEXHLevel3 10 3 3 6" xfId="20579"/>
    <cellStyle name="SAPBEXHLevel3 10 3 4" xfId="20580"/>
    <cellStyle name="SAPBEXHLevel3 10 3 5" xfId="20581"/>
    <cellStyle name="SAPBEXHLevel3 10 3 6" xfId="20582"/>
    <cellStyle name="SAPBEXHLevel3 10 3 7" xfId="20583"/>
    <cellStyle name="SAPBEXHLevel3 10 3 8" xfId="20584"/>
    <cellStyle name="SAPBEXHLevel3 10 4" xfId="20585"/>
    <cellStyle name="SAPBEXHLevel3 10 5" xfId="20586"/>
    <cellStyle name="SAPBEXHLevel3 10 6" xfId="20587"/>
    <cellStyle name="SAPBEXHLevel3 10 7" xfId="20588"/>
    <cellStyle name="SAPBEXHLevel3 10 8" xfId="20589"/>
    <cellStyle name="SAPBEXHLevel3 11" xfId="20590"/>
    <cellStyle name="SAPBEXHLevel3 11 2" xfId="20591"/>
    <cellStyle name="SAPBEXHLevel3 11 2 2" xfId="20592"/>
    <cellStyle name="SAPBEXHLevel3 11 2 2 2" xfId="20593"/>
    <cellStyle name="SAPBEXHLevel3 11 2 2 3" xfId="20594"/>
    <cellStyle name="SAPBEXHLevel3 11 2 2 4" xfId="20595"/>
    <cellStyle name="SAPBEXHLevel3 11 2 2 5" xfId="20596"/>
    <cellStyle name="SAPBEXHLevel3 11 2 2 6" xfId="20597"/>
    <cellStyle name="SAPBEXHLevel3 11 2 3" xfId="20598"/>
    <cellStyle name="SAPBEXHLevel3 11 2 3 2" xfId="20599"/>
    <cellStyle name="SAPBEXHLevel3 11 2 3 3" xfId="20600"/>
    <cellStyle name="SAPBEXHLevel3 11 2 3 4" xfId="20601"/>
    <cellStyle name="SAPBEXHLevel3 11 2 3 5" xfId="20602"/>
    <cellStyle name="SAPBEXHLevel3 11 2 3 6" xfId="20603"/>
    <cellStyle name="SAPBEXHLevel3 11 2 4" xfId="20604"/>
    <cellStyle name="SAPBEXHLevel3 11 2 5" xfId="20605"/>
    <cellStyle name="SAPBEXHLevel3 11 2 6" xfId="20606"/>
    <cellStyle name="SAPBEXHLevel3 11 2 7" xfId="20607"/>
    <cellStyle name="SAPBEXHLevel3 11 2 8" xfId="20608"/>
    <cellStyle name="SAPBEXHLevel3 11 3" xfId="20609"/>
    <cellStyle name="SAPBEXHLevel3 11 3 2" xfId="20610"/>
    <cellStyle name="SAPBEXHLevel3 11 3 2 2" xfId="20611"/>
    <cellStyle name="SAPBEXHLevel3 11 3 2 3" xfId="20612"/>
    <cellStyle name="SAPBEXHLevel3 11 3 2 4" xfId="20613"/>
    <cellStyle name="SAPBEXHLevel3 11 3 2 5" xfId="20614"/>
    <cellStyle name="SAPBEXHLevel3 11 3 2 6" xfId="20615"/>
    <cellStyle name="SAPBEXHLevel3 11 3 3" xfId="20616"/>
    <cellStyle name="SAPBEXHLevel3 11 3 3 2" xfId="20617"/>
    <cellStyle name="SAPBEXHLevel3 11 3 3 3" xfId="20618"/>
    <cellStyle name="SAPBEXHLevel3 11 3 3 4" xfId="20619"/>
    <cellStyle name="SAPBEXHLevel3 11 3 3 5" xfId="20620"/>
    <cellStyle name="SAPBEXHLevel3 11 3 3 6" xfId="20621"/>
    <cellStyle name="SAPBEXHLevel3 11 3 4" xfId="20622"/>
    <cellStyle name="SAPBEXHLevel3 11 3 5" xfId="20623"/>
    <cellStyle name="SAPBEXHLevel3 11 3 6" xfId="20624"/>
    <cellStyle name="SAPBEXHLevel3 11 3 7" xfId="20625"/>
    <cellStyle name="SAPBEXHLevel3 11 3 8" xfId="20626"/>
    <cellStyle name="SAPBEXHLevel3 11 4" xfId="20627"/>
    <cellStyle name="SAPBEXHLevel3 11 5" xfId="20628"/>
    <cellStyle name="SAPBEXHLevel3 11 6" xfId="20629"/>
    <cellStyle name="SAPBEXHLevel3 11 7" xfId="20630"/>
    <cellStyle name="SAPBEXHLevel3 11 8" xfId="20631"/>
    <cellStyle name="SAPBEXHLevel3 12" xfId="20632"/>
    <cellStyle name="SAPBEXHLevel3 12 2" xfId="20633"/>
    <cellStyle name="SAPBEXHLevel3 12 2 2" xfId="20634"/>
    <cellStyle name="SAPBEXHLevel3 12 2 2 2" xfId="20635"/>
    <cellStyle name="SAPBEXHLevel3 12 2 2 3" xfId="20636"/>
    <cellStyle name="SAPBEXHLevel3 12 2 2 4" xfId="20637"/>
    <cellStyle name="SAPBEXHLevel3 12 2 2 5" xfId="20638"/>
    <cellStyle name="SAPBEXHLevel3 12 2 2 6" xfId="20639"/>
    <cellStyle name="SAPBEXHLevel3 12 2 3" xfId="20640"/>
    <cellStyle name="SAPBEXHLevel3 12 2 3 2" xfId="20641"/>
    <cellStyle name="SAPBEXHLevel3 12 2 3 3" xfId="20642"/>
    <cellStyle name="SAPBEXHLevel3 12 2 3 4" xfId="20643"/>
    <cellStyle name="SAPBEXHLevel3 12 2 3 5" xfId="20644"/>
    <cellStyle name="SAPBEXHLevel3 12 2 3 6" xfId="20645"/>
    <cellStyle name="SAPBEXHLevel3 12 2 4" xfId="20646"/>
    <cellStyle name="SAPBEXHLevel3 12 2 5" xfId="20647"/>
    <cellStyle name="SAPBEXHLevel3 12 2 6" xfId="20648"/>
    <cellStyle name="SAPBEXHLevel3 12 2 7" xfId="20649"/>
    <cellStyle name="SAPBEXHLevel3 12 2 8" xfId="20650"/>
    <cellStyle name="SAPBEXHLevel3 12 3" xfId="20651"/>
    <cellStyle name="SAPBEXHLevel3 12 3 2" xfId="20652"/>
    <cellStyle name="SAPBEXHLevel3 12 3 2 2" xfId="20653"/>
    <cellStyle name="SAPBEXHLevel3 12 3 2 3" xfId="20654"/>
    <cellStyle name="SAPBEXHLevel3 12 3 2 4" xfId="20655"/>
    <cellStyle name="SAPBEXHLevel3 12 3 2 5" xfId="20656"/>
    <cellStyle name="SAPBEXHLevel3 12 3 2 6" xfId="20657"/>
    <cellStyle name="SAPBEXHLevel3 12 3 3" xfId="20658"/>
    <cellStyle name="SAPBEXHLevel3 12 3 3 2" xfId="20659"/>
    <cellStyle name="SAPBEXHLevel3 12 3 3 3" xfId="20660"/>
    <cellStyle name="SAPBEXHLevel3 12 3 3 4" xfId="20661"/>
    <cellStyle name="SAPBEXHLevel3 12 3 3 5" xfId="20662"/>
    <cellStyle name="SAPBEXHLevel3 12 3 3 6" xfId="20663"/>
    <cellStyle name="SAPBEXHLevel3 12 3 4" xfId="20664"/>
    <cellStyle name="SAPBEXHLevel3 12 3 5" xfId="20665"/>
    <cellStyle name="SAPBEXHLevel3 12 3 6" xfId="20666"/>
    <cellStyle name="SAPBEXHLevel3 12 3 7" xfId="20667"/>
    <cellStyle name="SAPBEXHLevel3 12 3 8" xfId="20668"/>
    <cellStyle name="SAPBEXHLevel3 12 4" xfId="20669"/>
    <cellStyle name="SAPBEXHLevel3 12 5" xfId="20670"/>
    <cellStyle name="SAPBEXHLevel3 12 6" xfId="20671"/>
    <cellStyle name="SAPBEXHLevel3 12 7" xfId="20672"/>
    <cellStyle name="SAPBEXHLevel3 12 8" xfId="20673"/>
    <cellStyle name="SAPBEXHLevel3 13" xfId="20674"/>
    <cellStyle name="SAPBEXHLevel3 13 2" xfId="20675"/>
    <cellStyle name="SAPBEXHLevel3 13 2 2" xfId="20676"/>
    <cellStyle name="SAPBEXHLevel3 13 2 2 2" xfId="20677"/>
    <cellStyle name="SAPBEXHLevel3 13 2 2 3" xfId="20678"/>
    <cellStyle name="SAPBEXHLevel3 13 2 2 4" xfId="20679"/>
    <cellStyle name="SAPBEXHLevel3 13 2 2 5" xfId="20680"/>
    <cellStyle name="SAPBEXHLevel3 13 2 2 6" xfId="20681"/>
    <cellStyle name="SAPBEXHLevel3 13 2 3" xfId="20682"/>
    <cellStyle name="SAPBEXHLevel3 13 2 3 2" xfId="20683"/>
    <cellStyle name="SAPBEXHLevel3 13 2 3 3" xfId="20684"/>
    <cellStyle name="SAPBEXHLevel3 13 2 3 4" xfId="20685"/>
    <cellStyle name="SAPBEXHLevel3 13 2 3 5" xfId="20686"/>
    <cellStyle name="SAPBEXHLevel3 13 2 3 6" xfId="20687"/>
    <cellStyle name="SAPBEXHLevel3 13 2 4" xfId="20688"/>
    <cellStyle name="SAPBEXHLevel3 13 2 5" xfId="20689"/>
    <cellStyle name="SAPBEXHLevel3 13 2 6" xfId="20690"/>
    <cellStyle name="SAPBEXHLevel3 13 2 7" xfId="20691"/>
    <cellStyle name="SAPBEXHLevel3 13 2 8" xfId="20692"/>
    <cellStyle name="SAPBEXHLevel3 13 3" xfId="20693"/>
    <cellStyle name="SAPBEXHLevel3 13 3 2" xfId="20694"/>
    <cellStyle name="SAPBEXHLevel3 13 3 2 2" xfId="20695"/>
    <cellStyle name="SAPBEXHLevel3 13 3 2 3" xfId="20696"/>
    <cellStyle name="SAPBEXHLevel3 13 3 2 4" xfId="20697"/>
    <cellStyle name="SAPBEXHLevel3 13 3 2 5" xfId="20698"/>
    <cellStyle name="SAPBEXHLevel3 13 3 2 6" xfId="20699"/>
    <cellStyle name="SAPBEXHLevel3 13 3 3" xfId="20700"/>
    <cellStyle name="SAPBEXHLevel3 13 3 3 2" xfId="20701"/>
    <cellStyle name="SAPBEXHLevel3 13 3 3 3" xfId="20702"/>
    <cellStyle name="SAPBEXHLevel3 13 3 3 4" xfId="20703"/>
    <cellStyle name="SAPBEXHLevel3 13 3 3 5" xfId="20704"/>
    <cellStyle name="SAPBEXHLevel3 13 3 3 6" xfId="20705"/>
    <cellStyle name="SAPBEXHLevel3 13 3 4" xfId="20706"/>
    <cellStyle name="SAPBEXHLevel3 13 3 5" xfId="20707"/>
    <cellStyle name="SAPBEXHLevel3 13 3 6" xfId="20708"/>
    <cellStyle name="SAPBEXHLevel3 13 3 7" xfId="20709"/>
    <cellStyle name="SAPBEXHLevel3 13 3 8" xfId="20710"/>
    <cellStyle name="SAPBEXHLevel3 13 4" xfId="20711"/>
    <cellStyle name="SAPBEXHLevel3 13 5" xfId="20712"/>
    <cellStyle name="SAPBEXHLevel3 13 6" xfId="20713"/>
    <cellStyle name="SAPBEXHLevel3 13 7" xfId="20714"/>
    <cellStyle name="SAPBEXHLevel3 13 8" xfId="20715"/>
    <cellStyle name="SAPBEXHLevel3 14" xfId="20716"/>
    <cellStyle name="SAPBEXHLevel3 14 2" xfId="20717"/>
    <cellStyle name="SAPBEXHLevel3 14 2 2" xfId="20718"/>
    <cellStyle name="SAPBEXHLevel3 14 2 2 2" xfId="20719"/>
    <cellStyle name="SAPBEXHLevel3 14 2 2 3" xfId="20720"/>
    <cellStyle name="SAPBEXHLevel3 14 2 2 4" xfId="20721"/>
    <cellStyle name="SAPBEXHLevel3 14 2 2 5" xfId="20722"/>
    <cellStyle name="SAPBEXHLevel3 14 2 2 6" xfId="20723"/>
    <cellStyle name="SAPBEXHLevel3 14 2 3" xfId="20724"/>
    <cellStyle name="SAPBEXHLevel3 14 2 3 2" xfId="20725"/>
    <cellStyle name="SAPBEXHLevel3 14 2 3 3" xfId="20726"/>
    <cellStyle name="SAPBEXHLevel3 14 2 3 4" xfId="20727"/>
    <cellStyle name="SAPBEXHLevel3 14 2 3 5" xfId="20728"/>
    <cellStyle name="SAPBEXHLevel3 14 2 3 6" xfId="20729"/>
    <cellStyle name="SAPBEXHLevel3 14 2 4" xfId="20730"/>
    <cellStyle name="SAPBEXHLevel3 14 2 5" xfId="20731"/>
    <cellStyle name="SAPBEXHLevel3 14 2 6" xfId="20732"/>
    <cellStyle name="SAPBEXHLevel3 14 2 7" xfId="20733"/>
    <cellStyle name="SAPBEXHLevel3 14 2 8" xfId="20734"/>
    <cellStyle name="SAPBEXHLevel3 14 3" xfId="20735"/>
    <cellStyle name="SAPBEXHLevel3 14 3 2" xfId="20736"/>
    <cellStyle name="SAPBEXHLevel3 14 3 2 2" xfId="20737"/>
    <cellStyle name="SAPBEXHLevel3 14 3 2 3" xfId="20738"/>
    <cellStyle name="SAPBEXHLevel3 14 3 2 4" xfId="20739"/>
    <cellStyle name="SAPBEXHLevel3 14 3 2 5" xfId="20740"/>
    <cellStyle name="SAPBEXHLevel3 14 3 2 6" xfId="20741"/>
    <cellStyle name="SAPBEXHLevel3 14 3 3" xfId="20742"/>
    <cellStyle name="SAPBEXHLevel3 14 3 3 2" xfId="20743"/>
    <cellStyle name="SAPBEXHLevel3 14 3 3 3" xfId="20744"/>
    <cellStyle name="SAPBEXHLevel3 14 3 3 4" xfId="20745"/>
    <cellStyle name="SAPBEXHLevel3 14 3 3 5" xfId="20746"/>
    <cellStyle name="SAPBEXHLevel3 14 3 3 6" xfId="20747"/>
    <cellStyle name="SAPBEXHLevel3 14 3 4" xfId="20748"/>
    <cellStyle name="SAPBEXHLevel3 14 3 5" xfId="20749"/>
    <cellStyle name="SAPBEXHLevel3 14 3 6" xfId="20750"/>
    <cellStyle name="SAPBEXHLevel3 14 3 7" xfId="20751"/>
    <cellStyle name="SAPBEXHLevel3 14 3 8" xfId="20752"/>
    <cellStyle name="SAPBEXHLevel3 14 4" xfId="20753"/>
    <cellStyle name="SAPBEXHLevel3 14 5" xfId="20754"/>
    <cellStyle name="SAPBEXHLevel3 14 6" xfId="20755"/>
    <cellStyle name="SAPBEXHLevel3 14 7" xfId="20756"/>
    <cellStyle name="SAPBEXHLevel3 14 8" xfId="20757"/>
    <cellStyle name="SAPBEXHLevel3 15" xfId="20758"/>
    <cellStyle name="SAPBEXHLevel3 15 2" xfId="20759"/>
    <cellStyle name="SAPBEXHLevel3 15 2 2" xfId="20760"/>
    <cellStyle name="SAPBEXHLevel3 15 2 2 2" xfId="20761"/>
    <cellStyle name="SAPBEXHLevel3 15 2 2 3" xfId="20762"/>
    <cellStyle name="SAPBEXHLevel3 15 2 2 4" xfId="20763"/>
    <cellStyle name="SAPBEXHLevel3 15 2 2 5" xfId="20764"/>
    <cellStyle name="SAPBEXHLevel3 15 2 2 6" xfId="20765"/>
    <cellStyle name="SAPBEXHLevel3 15 2 3" xfId="20766"/>
    <cellStyle name="SAPBEXHLevel3 15 2 3 2" xfId="20767"/>
    <cellStyle name="SAPBEXHLevel3 15 2 3 3" xfId="20768"/>
    <cellStyle name="SAPBEXHLevel3 15 2 3 4" xfId="20769"/>
    <cellStyle name="SAPBEXHLevel3 15 2 3 5" xfId="20770"/>
    <cellStyle name="SAPBEXHLevel3 15 2 3 6" xfId="20771"/>
    <cellStyle name="SAPBEXHLevel3 15 2 4" xfId="20772"/>
    <cellStyle name="SAPBEXHLevel3 15 2 5" xfId="20773"/>
    <cellStyle name="SAPBEXHLevel3 15 2 6" xfId="20774"/>
    <cellStyle name="SAPBEXHLevel3 15 2 7" xfId="20775"/>
    <cellStyle name="SAPBEXHLevel3 15 2 8" xfId="20776"/>
    <cellStyle name="SAPBEXHLevel3 15 3" xfId="20777"/>
    <cellStyle name="SAPBEXHLevel3 15 3 2" xfId="20778"/>
    <cellStyle name="SAPBEXHLevel3 15 3 2 2" xfId="20779"/>
    <cellStyle name="SAPBEXHLevel3 15 3 2 3" xfId="20780"/>
    <cellStyle name="SAPBEXHLevel3 15 3 2 4" xfId="20781"/>
    <cellStyle name="SAPBEXHLevel3 15 3 2 5" xfId="20782"/>
    <cellStyle name="SAPBEXHLevel3 15 3 2 6" xfId="20783"/>
    <cellStyle name="SAPBEXHLevel3 15 3 3" xfId="20784"/>
    <cellStyle name="SAPBEXHLevel3 15 3 3 2" xfId="20785"/>
    <cellStyle name="SAPBEXHLevel3 15 3 3 3" xfId="20786"/>
    <cellStyle name="SAPBEXHLevel3 15 3 3 4" xfId="20787"/>
    <cellStyle name="SAPBEXHLevel3 15 3 3 5" xfId="20788"/>
    <cellStyle name="SAPBEXHLevel3 15 3 3 6" xfId="20789"/>
    <cellStyle name="SAPBEXHLevel3 15 3 4" xfId="20790"/>
    <cellStyle name="SAPBEXHLevel3 15 3 5" xfId="20791"/>
    <cellStyle name="SAPBEXHLevel3 15 3 6" xfId="20792"/>
    <cellStyle name="SAPBEXHLevel3 15 3 7" xfId="20793"/>
    <cellStyle name="SAPBEXHLevel3 15 3 8" xfId="20794"/>
    <cellStyle name="SAPBEXHLevel3 15 4" xfId="20795"/>
    <cellStyle name="SAPBEXHLevel3 15 5" xfId="20796"/>
    <cellStyle name="SAPBEXHLevel3 15 6" xfId="20797"/>
    <cellStyle name="SAPBEXHLevel3 15 7" xfId="20798"/>
    <cellStyle name="SAPBEXHLevel3 15 8" xfId="20799"/>
    <cellStyle name="SAPBEXHLevel3 16" xfId="20800"/>
    <cellStyle name="SAPBEXHLevel3 16 2" xfId="20801"/>
    <cellStyle name="SAPBEXHLevel3 16 2 2" xfId="20802"/>
    <cellStyle name="SAPBEXHLevel3 16 2 2 2" xfId="20803"/>
    <cellStyle name="SAPBEXHLevel3 16 2 2 3" xfId="20804"/>
    <cellStyle name="SAPBEXHLevel3 16 2 2 4" xfId="20805"/>
    <cellStyle name="SAPBEXHLevel3 16 2 2 5" xfId="20806"/>
    <cellStyle name="SAPBEXHLevel3 16 2 2 6" xfId="20807"/>
    <cellStyle name="SAPBEXHLevel3 16 2 3" xfId="20808"/>
    <cellStyle name="SAPBEXHLevel3 16 2 3 2" xfId="20809"/>
    <cellStyle name="SAPBEXHLevel3 16 2 3 3" xfId="20810"/>
    <cellStyle name="SAPBEXHLevel3 16 2 3 4" xfId="20811"/>
    <cellStyle name="SAPBEXHLevel3 16 2 3 5" xfId="20812"/>
    <cellStyle name="SAPBEXHLevel3 16 2 3 6" xfId="20813"/>
    <cellStyle name="SAPBEXHLevel3 16 2 4" xfId="20814"/>
    <cellStyle name="SAPBEXHLevel3 16 2 5" xfId="20815"/>
    <cellStyle name="SAPBEXHLevel3 16 2 6" xfId="20816"/>
    <cellStyle name="SAPBEXHLevel3 16 2 7" xfId="20817"/>
    <cellStyle name="SAPBEXHLevel3 16 2 8" xfId="20818"/>
    <cellStyle name="SAPBEXHLevel3 16 3" xfId="20819"/>
    <cellStyle name="SAPBEXHLevel3 16 3 2" xfId="20820"/>
    <cellStyle name="SAPBEXHLevel3 16 3 2 2" xfId="20821"/>
    <cellStyle name="SAPBEXHLevel3 16 3 2 3" xfId="20822"/>
    <cellStyle name="SAPBEXHLevel3 16 3 2 4" xfId="20823"/>
    <cellStyle name="SAPBEXHLevel3 16 3 2 5" xfId="20824"/>
    <cellStyle name="SAPBEXHLevel3 16 3 2 6" xfId="20825"/>
    <cellStyle name="SAPBEXHLevel3 16 3 3" xfId="20826"/>
    <cellStyle name="SAPBEXHLevel3 16 3 3 2" xfId="20827"/>
    <cellStyle name="SAPBEXHLevel3 16 3 3 3" xfId="20828"/>
    <cellStyle name="SAPBEXHLevel3 16 3 3 4" xfId="20829"/>
    <cellStyle name="SAPBEXHLevel3 16 3 3 5" xfId="20830"/>
    <cellStyle name="SAPBEXHLevel3 16 3 3 6" xfId="20831"/>
    <cellStyle name="SAPBEXHLevel3 16 3 4" xfId="20832"/>
    <cellStyle name="SAPBEXHLevel3 16 3 5" xfId="20833"/>
    <cellStyle name="SAPBEXHLevel3 16 3 6" xfId="20834"/>
    <cellStyle name="SAPBEXHLevel3 16 3 7" xfId="20835"/>
    <cellStyle name="SAPBEXHLevel3 16 3 8" xfId="20836"/>
    <cellStyle name="SAPBEXHLevel3 16 4" xfId="20837"/>
    <cellStyle name="SAPBEXHLevel3 16 5" xfId="20838"/>
    <cellStyle name="SAPBEXHLevel3 16 6" xfId="20839"/>
    <cellStyle name="SAPBEXHLevel3 16 7" xfId="20840"/>
    <cellStyle name="SAPBEXHLevel3 16 8" xfId="20841"/>
    <cellStyle name="SAPBEXHLevel3 17" xfId="20842"/>
    <cellStyle name="SAPBEXHLevel3 17 2" xfId="20843"/>
    <cellStyle name="SAPBEXHLevel3 17 2 2" xfId="20844"/>
    <cellStyle name="SAPBEXHLevel3 17 2 2 2" xfId="20845"/>
    <cellStyle name="SAPBEXHLevel3 17 2 2 3" xfId="20846"/>
    <cellStyle name="SAPBEXHLevel3 17 2 2 4" xfId="20847"/>
    <cellStyle name="SAPBEXHLevel3 17 2 2 5" xfId="20848"/>
    <cellStyle name="SAPBEXHLevel3 17 2 2 6" xfId="20849"/>
    <cellStyle name="SAPBEXHLevel3 17 2 3" xfId="20850"/>
    <cellStyle name="SAPBEXHLevel3 17 2 3 2" xfId="20851"/>
    <cellStyle name="SAPBEXHLevel3 17 2 3 3" xfId="20852"/>
    <cellStyle name="SAPBEXHLevel3 17 2 3 4" xfId="20853"/>
    <cellStyle name="SAPBEXHLevel3 17 2 3 5" xfId="20854"/>
    <cellStyle name="SAPBEXHLevel3 17 2 3 6" xfId="20855"/>
    <cellStyle name="SAPBEXHLevel3 17 2 4" xfId="20856"/>
    <cellStyle name="SAPBEXHLevel3 17 2 5" xfId="20857"/>
    <cellStyle name="SAPBEXHLevel3 17 2 6" xfId="20858"/>
    <cellStyle name="SAPBEXHLevel3 17 2 7" xfId="20859"/>
    <cellStyle name="SAPBEXHLevel3 17 2 8" xfId="20860"/>
    <cellStyle name="SAPBEXHLevel3 17 3" xfId="20861"/>
    <cellStyle name="SAPBEXHLevel3 17 3 2" xfId="20862"/>
    <cellStyle name="SAPBEXHLevel3 17 3 2 2" xfId="20863"/>
    <cellStyle name="SAPBEXHLevel3 17 3 2 3" xfId="20864"/>
    <cellStyle name="SAPBEXHLevel3 17 3 2 4" xfId="20865"/>
    <cellStyle name="SAPBEXHLevel3 17 3 2 5" xfId="20866"/>
    <cellStyle name="SAPBEXHLevel3 17 3 2 6" xfId="20867"/>
    <cellStyle name="SAPBEXHLevel3 17 3 3" xfId="20868"/>
    <cellStyle name="SAPBEXHLevel3 17 3 3 2" xfId="20869"/>
    <cellStyle name="SAPBEXHLevel3 17 3 3 3" xfId="20870"/>
    <cellStyle name="SAPBEXHLevel3 17 3 3 4" xfId="20871"/>
    <cellStyle name="SAPBEXHLevel3 17 3 3 5" xfId="20872"/>
    <cellStyle name="SAPBEXHLevel3 17 3 3 6" xfId="20873"/>
    <cellStyle name="SAPBEXHLevel3 17 3 4" xfId="20874"/>
    <cellStyle name="SAPBEXHLevel3 17 3 5" xfId="20875"/>
    <cellStyle name="SAPBEXHLevel3 17 3 6" xfId="20876"/>
    <cellStyle name="SAPBEXHLevel3 17 3 7" xfId="20877"/>
    <cellStyle name="SAPBEXHLevel3 17 3 8" xfId="20878"/>
    <cellStyle name="SAPBEXHLevel3 17 4" xfId="20879"/>
    <cellStyle name="SAPBEXHLevel3 17 5" xfId="20880"/>
    <cellStyle name="SAPBEXHLevel3 17 6" xfId="20881"/>
    <cellStyle name="SAPBEXHLevel3 17 7" xfId="20882"/>
    <cellStyle name="SAPBEXHLevel3 17 8" xfId="20883"/>
    <cellStyle name="SAPBEXHLevel3 18" xfId="20884"/>
    <cellStyle name="SAPBEXHLevel3 18 2" xfId="20885"/>
    <cellStyle name="SAPBEXHLevel3 18 2 2" xfId="20886"/>
    <cellStyle name="SAPBEXHLevel3 18 2 2 2" xfId="20887"/>
    <cellStyle name="SAPBEXHLevel3 18 2 2 3" xfId="20888"/>
    <cellStyle name="SAPBEXHLevel3 18 2 2 4" xfId="20889"/>
    <cellStyle name="SAPBEXHLevel3 18 2 2 5" xfId="20890"/>
    <cellStyle name="SAPBEXHLevel3 18 2 2 6" xfId="20891"/>
    <cellStyle name="SAPBEXHLevel3 18 2 3" xfId="20892"/>
    <cellStyle name="SAPBEXHLevel3 18 2 3 2" xfId="20893"/>
    <cellStyle name="SAPBEXHLevel3 18 2 3 3" xfId="20894"/>
    <cellStyle name="SAPBEXHLevel3 18 2 3 4" xfId="20895"/>
    <cellStyle name="SAPBEXHLevel3 18 2 3 5" xfId="20896"/>
    <cellStyle name="SAPBEXHLevel3 18 2 3 6" xfId="20897"/>
    <cellStyle name="SAPBEXHLevel3 18 2 4" xfId="20898"/>
    <cellStyle name="SAPBEXHLevel3 18 2 5" xfId="20899"/>
    <cellStyle name="SAPBEXHLevel3 18 2 6" xfId="20900"/>
    <cellStyle name="SAPBEXHLevel3 18 2 7" xfId="20901"/>
    <cellStyle name="SAPBEXHLevel3 18 2 8" xfId="20902"/>
    <cellStyle name="SAPBEXHLevel3 18 3" xfId="20903"/>
    <cellStyle name="SAPBEXHLevel3 18 3 2" xfId="20904"/>
    <cellStyle name="SAPBEXHLevel3 18 3 2 2" xfId="20905"/>
    <cellStyle name="SAPBEXHLevel3 18 3 2 3" xfId="20906"/>
    <cellStyle name="SAPBEXHLevel3 18 3 2 4" xfId="20907"/>
    <cellStyle name="SAPBEXHLevel3 18 3 2 5" xfId="20908"/>
    <cellStyle name="SAPBEXHLevel3 18 3 2 6" xfId="20909"/>
    <cellStyle name="SAPBEXHLevel3 18 3 3" xfId="20910"/>
    <cellStyle name="SAPBEXHLevel3 18 3 3 2" xfId="20911"/>
    <cellStyle name="SAPBEXHLevel3 18 3 3 3" xfId="20912"/>
    <cellStyle name="SAPBEXHLevel3 18 3 3 4" xfId="20913"/>
    <cellStyle name="SAPBEXHLevel3 18 3 3 5" xfId="20914"/>
    <cellStyle name="SAPBEXHLevel3 18 3 3 6" xfId="20915"/>
    <cellStyle name="SAPBEXHLevel3 18 3 4" xfId="20916"/>
    <cellStyle name="SAPBEXHLevel3 18 3 5" xfId="20917"/>
    <cellStyle name="SAPBEXHLevel3 18 3 6" xfId="20918"/>
    <cellStyle name="SAPBEXHLevel3 18 3 7" xfId="20919"/>
    <cellStyle name="SAPBEXHLevel3 18 3 8" xfId="20920"/>
    <cellStyle name="SAPBEXHLevel3 18 4" xfId="20921"/>
    <cellStyle name="SAPBEXHLevel3 18 5" xfId="20922"/>
    <cellStyle name="SAPBEXHLevel3 18 6" xfId="20923"/>
    <cellStyle name="SAPBEXHLevel3 18 7" xfId="20924"/>
    <cellStyle name="SAPBEXHLevel3 18 8" xfId="20925"/>
    <cellStyle name="SAPBEXHLevel3 19" xfId="20926"/>
    <cellStyle name="SAPBEXHLevel3 19 2" xfId="20927"/>
    <cellStyle name="SAPBEXHLevel3 19 2 2" xfId="20928"/>
    <cellStyle name="SAPBEXHLevel3 19 2 2 2" xfId="20929"/>
    <cellStyle name="SAPBEXHLevel3 19 2 2 3" xfId="20930"/>
    <cellStyle name="SAPBEXHLevel3 19 2 2 4" xfId="20931"/>
    <cellStyle name="SAPBEXHLevel3 19 2 2 5" xfId="20932"/>
    <cellStyle name="SAPBEXHLevel3 19 2 2 6" xfId="20933"/>
    <cellStyle name="SAPBEXHLevel3 19 2 3" xfId="20934"/>
    <cellStyle name="SAPBEXHLevel3 19 2 3 2" xfId="20935"/>
    <cellStyle name="SAPBEXHLevel3 19 2 3 3" xfId="20936"/>
    <cellStyle name="SAPBEXHLevel3 19 2 3 4" xfId="20937"/>
    <cellStyle name="SAPBEXHLevel3 19 2 3 5" xfId="20938"/>
    <cellStyle name="SAPBEXHLevel3 19 2 3 6" xfId="20939"/>
    <cellStyle name="SAPBEXHLevel3 19 2 4" xfId="20940"/>
    <cellStyle name="SAPBEXHLevel3 19 2 5" xfId="20941"/>
    <cellStyle name="SAPBEXHLevel3 19 2 6" xfId="20942"/>
    <cellStyle name="SAPBEXHLevel3 19 2 7" xfId="20943"/>
    <cellStyle name="SAPBEXHLevel3 19 2 8" xfId="20944"/>
    <cellStyle name="SAPBEXHLevel3 19 3" xfId="20945"/>
    <cellStyle name="SAPBEXHLevel3 19 3 2" xfId="20946"/>
    <cellStyle name="SAPBEXHLevel3 19 3 2 2" xfId="20947"/>
    <cellStyle name="SAPBEXHLevel3 19 3 2 3" xfId="20948"/>
    <cellStyle name="SAPBEXHLevel3 19 3 2 4" xfId="20949"/>
    <cellStyle name="SAPBEXHLevel3 19 3 2 5" xfId="20950"/>
    <cellStyle name="SAPBEXHLevel3 19 3 2 6" xfId="20951"/>
    <cellStyle name="SAPBEXHLevel3 19 3 3" xfId="20952"/>
    <cellStyle name="SAPBEXHLevel3 19 3 3 2" xfId="20953"/>
    <cellStyle name="SAPBEXHLevel3 19 3 3 3" xfId="20954"/>
    <cellStyle name="SAPBEXHLevel3 19 3 3 4" xfId="20955"/>
    <cellStyle name="SAPBEXHLevel3 19 3 3 5" xfId="20956"/>
    <cellStyle name="SAPBEXHLevel3 19 3 3 6" xfId="20957"/>
    <cellStyle name="SAPBEXHLevel3 19 3 4" xfId="20958"/>
    <cellStyle name="SAPBEXHLevel3 19 3 5" xfId="20959"/>
    <cellStyle name="SAPBEXHLevel3 19 3 6" xfId="20960"/>
    <cellStyle name="SAPBEXHLevel3 19 3 7" xfId="20961"/>
    <cellStyle name="SAPBEXHLevel3 19 3 8" xfId="20962"/>
    <cellStyle name="SAPBEXHLevel3 19 4" xfId="20963"/>
    <cellStyle name="SAPBEXHLevel3 19 5" xfId="20964"/>
    <cellStyle name="SAPBEXHLevel3 19 6" xfId="20965"/>
    <cellStyle name="SAPBEXHLevel3 19 7" xfId="20966"/>
    <cellStyle name="SAPBEXHLevel3 19 8" xfId="20967"/>
    <cellStyle name="SAPBEXHLevel3 2" xfId="20968"/>
    <cellStyle name="SAPBEXHLevel3 2 2" xfId="20969"/>
    <cellStyle name="SAPBEXHLevel3 2 2 2" xfId="20970"/>
    <cellStyle name="SAPBEXHLevel3 2 2 2 2" xfId="20971"/>
    <cellStyle name="SAPBEXHLevel3 2 2 2 3" xfId="20972"/>
    <cellStyle name="SAPBEXHLevel3 2 2 2 4" xfId="20973"/>
    <cellStyle name="SAPBEXHLevel3 2 2 2 5" xfId="20974"/>
    <cellStyle name="SAPBEXHLevel3 2 2 2 6" xfId="20975"/>
    <cellStyle name="SAPBEXHLevel3 2 2 3" xfId="20976"/>
    <cellStyle name="SAPBEXHLevel3 2 2 3 2" xfId="20977"/>
    <cellStyle name="SAPBEXHLevel3 2 2 3 3" xfId="20978"/>
    <cellStyle name="SAPBEXHLevel3 2 2 3 4" xfId="20979"/>
    <cellStyle name="SAPBEXHLevel3 2 2 3 5" xfId="20980"/>
    <cellStyle name="SAPBEXHLevel3 2 2 3 6" xfId="20981"/>
    <cellStyle name="SAPBEXHLevel3 2 2 4" xfId="20982"/>
    <cellStyle name="SAPBEXHLevel3 2 2 5" xfId="20983"/>
    <cellStyle name="SAPBEXHLevel3 2 2 6" xfId="20984"/>
    <cellStyle name="SAPBEXHLevel3 2 2 7" xfId="20985"/>
    <cellStyle name="SAPBEXHLevel3 2 2 8" xfId="20986"/>
    <cellStyle name="SAPBEXHLevel3 2 3" xfId="20987"/>
    <cellStyle name="SAPBEXHLevel3 2 3 2" xfId="20988"/>
    <cellStyle name="SAPBEXHLevel3 2 3 2 2" xfId="20989"/>
    <cellStyle name="SAPBEXHLevel3 2 3 2 3" xfId="20990"/>
    <cellStyle name="SAPBEXHLevel3 2 3 2 4" xfId="20991"/>
    <cellStyle name="SAPBEXHLevel3 2 3 2 5" xfId="20992"/>
    <cellStyle name="SAPBEXHLevel3 2 3 2 6" xfId="20993"/>
    <cellStyle name="SAPBEXHLevel3 2 3 3" xfId="20994"/>
    <cellStyle name="SAPBEXHLevel3 2 3 3 2" xfId="20995"/>
    <cellStyle name="SAPBEXHLevel3 2 3 3 3" xfId="20996"/>
    <cellStyle name="SAPBEXHLevel3 2 3 3 4" xfId="20997"/>
    <cellStyle name="SAPBEXHLevel3 2 3 3 5" xfId="20998"/>
    <cellStyle name="SAPBEXHLevel3 2 3 3 6" xfId="20999"/>
    <cellStyle name="SAPBEXHLevel3 2 3 4" xfId="21000"/>
    <cellStyle name="SAPBEXHLevel3 2 3 5" xfId="21001"/>
    <cellStyle name="SAPBEXHLevel3 2 3 6" xfId="21002"/>
    <cellStyle name="SAPBEXHLevel3 2 3 7" xfId="21003"/>
    <cellStyle name="SAPBEXHLevel3 2 3 8" xfId="21004"/>
    <cellStyle name="SAPBEXHLevel3 2 4" xfId="21005"/>
    <cellStyle name="SAPBEXHLevel3 2 5" xfId="21006"/>
    <cellStyle name="SAPBEXHLevel3 2 6" xfId="21007"/>
    <cellStyle name="SAPBEXHLevel3 2 7" xfId="21008"/>
    <cellStyle name="SAPBEXHLevel3 2 8" xfId="21009"/>
    <cellStyle name="SAPBEXHLevel3 20" xfId="21010"/>
    <cellStyle name="SAPBEXHLevel3 20 2" xfId="21011"/>
    <cellStyle name="SAPBEXHLevel3 20 2 2" xfId="21012"/>
    <cellStyle name="SAPBEXHLevel3 20 2 3" xfId="21013"/>
    <cellStyle name="SAPBEXHLevel3 20 2 4" xfId="21014"/>
    <cellStyle name="SAPBEXHLevel3 20 2 5" xfId="21015"/>
    <cellStyle name="SAPBEXHLevel3 20 2 6" xfId="21016"/>
    <cellStyle name="SAPBEXHLevel3 20 3" xfId="21017"/>
    <cellStyle name="SAPBEXHLevel3 20 3 2" xfId="21018"/>
    <cellStyle name="SAPBEXHLevel3 20 3 3" xfId="21019"/>
    <cellStyle name="SAPBEXHLevel3 20 3 4" xfId="21020"/>
    <cellStyle name="SAPBEXHLevel3 20 3 5" xfId="21021"/>
    <cellStyle name="SAPBEXHLevel3 20 3 6" xfId="21022"/>
    <cellStyle name="SAPBEXHLevel3 20 4" xfId="21023"/>
    <cellStyle name="SAPBEXHLevel3 20 5" xfId="21024"/>
    <cellStyle name="SAPBEXHLevel3 20 6" xfId="21025"/>
    <cellStyle name="SAPBEXHLevel3 20 7" xfId="21026"/>
    <cellStyle name="SAPBEXHLevel3 20 8" xfId="21027"/>
    <cellStyle name="SAPBEXHLevel3 21" xfId="21028"/>
    <cellStyle name="SAPBEXHLevel3 21 2" xfId="21029"/>
    <cellStyle name="SAPBEXHLevel3 21 2 2" xfId="21030"/>
    <cellStyle name="SAPBEXHLevel3 21 2 3" xfId="21031"/>
    <cellStyle name="SAPBEXHLevel3 21 2 4" xfId="21032"/>
    <cellStyle name="SAPBEXHLevel3 21 2 5" xfId="21033"/>
    <cellStyle name="SAPBEXHLevel3 21 2 6" xfId="21034"/>
    <cellStyle name="SAPBEXHLevel3 21 3" xfId="21035"/>
    <cellStyle name="SAPBEXHLevel3 21 3 2" xfId="21036"/>
    <cellStyle name="SAPBEXHLevel3 21 3 3" xfId="21037"/>
    <cellStyle name="SAPBEXHLevel3 21 3 4" xfId="21038"/>
    <cellStyle name="SAPBEXHLevel3 21 3 5" xfId="21039"/>
    <cellStyle name="SAPBEXHLevel3 21 3 6" xfId="21040"/>
    <cellStyle name="SAPBEXHLevel3 21 4" xfId="21041"/>
    <cellStyle name="SAPBEXHLevel3 21 5" xfId="21042"/>
    <cellStyle name="SAPBEXHLevel3 21 6" xfId="21043"/>
    <cellStyle name="SAPBEXHLevel3 21 7" xfId="21044"/>
    <cellStyle name="SAPBEXHLevel3 21 8" xfId="21045"/>
    <cellStyle name="SAPBEXHLevel3 22" xfId="21046"/>
    <cellStyle name="SAPBEXHLevel3 23" xfId="21047"/>
    <cellStyle name="SAPBEXHLevel3 24" xfId="21048"/>
    <cellStyle name="SAPBEXHLevel3 25" xfId="21049"/>
    <cellStyle name="SAPBEXHLevel3 26" xfId="21050"/>
    <cellStyle name="SAPBEXHLevel3 27" xfId="32952"/>
    <cellStyle name="SAPBEXHLevel3 3" xfId="21051"/>
    <cellStyle name="SAPBEXHLevel3 3 2" xfId="21052"/>
    <cellStyle name="SAPBEXHLevel3 3 2 2" xfId="21053"/>
    <cellStyle name="SAPBEXHLevel3 3 2 2 2" xfId="21054"/>
    <cellStyle name="SAPBEXHLevel3 3 2 2 3" xfId="21055"/>
    <cellStyle name="SAPBEXHLevel3 3 2 2 4" xfId="21056"/>
    <cellStyle name="SAPBEXHLevel3 3 2 2 5" xfId="21057"/>
    <cellStyle name="SAPBEXHLevel3 3 2 2 6" xfId="21058"/>
    <cellStyle name="SAPBEXHLevel3 3 2 3" xfId="21059"/>
    <cellStyle name="SAPBEXHLevel3 3 2 3 2" xfId="21060"/>
    <cellStyle name="SAPBEXHLevel3 3 2 3 3" xfId="21061"/>
    <cellStyle name="SAPBEXHLevel3 3 2 3 4" xfId="21062"/>
    <cellStyle name="SAPBEXHLevel3 3 2 3 5" xfId="21063"/>
    <cellStyle name="SAPBEXHLevel3 3 2 3 6" xfId="21064"/>
    <cellStyle name="SAPBEXHLevel3 3 2 4" xfId="21065"/>
    <cellStyle name="SAPBEXHLevel3 3 2 5" xfId="21066"/>
    <cellStyle name="SAPBEXHLevel3 3 2 6" xfId="21067"/>
    <cellStyle name="SAPBEXHLevel3 3 2 7" xfId="21068"/>
    <cellStyle name="SAPBEXHLevel3 3 2 8" xfId="21069"/>
    <cellStyle name="SAPBEXHLevel3 3 3" xfId="21070"/>
    <cellStyle name="SAPBEXHLevel3 3 3 2" xfId="21071"/>
    <cellStyle name="SAPBEXHLevel3 3 3 2 2" xfId="21072"/>
    <cellStyle name="SAPBEXHLevel3 3 3 2 3" xfId="21073"/>
    <cellStyle name="SAPBEXHLevel3 3 3 2 4" xfId="21074"/>
    <cellStyle name="SAPBEXHLevel3 3 3 2 5" xfId="21075"/>
    <cellStyle name="SAPBEXHLevel3 3 3 2 6" xfId="21076"/>
    <cellStyle name="SAPBEXHLevel3 3 3 3" xfId="21077"/>
    <cellStyle name="SAPBEXHLevel3 3 3 3 2" xfId="21078"/>
    <cellStyle name="SAPBEXHLevel3 3 3 3 3" xfId="21079"/>
    <cellStyle name="SAPBEXHLevel3 3 3 3 4" xfId="21080"/>
    <cellStyle name="SAPBEXHLevel3 3 3 3 5" xfId="21081"/>
    <cellStyle name="SAPBEXHLevel3 3 3 3 6" xfId="21082"/>
    <cellStyle name="SAPBEXHLevel3 3 3 4" xfId="21083"/>
    <cellStyle name="SAPBEXHLevel3 3 3 5" xfId="21084"/>
    <cellStyle name="SAPBEXHLevel3 3 3 6" xfId="21085"/>
    <cellStyle name="SAPBEXHLevel3 3 3 7" xfId="21086"/>
    <cellStyle name="SAPBEXHLevel3 3 3 8" xfId="21087"/>
    <cellStyle name="SAPBEXHLevel3 3 4" xfId="21088"/>
    <cellStyle name="SAPBEXHLevel3 3 5" xfId="21089"/>
    <cellStyle name="SAPBEXHLevel3 3 6" xfId="21090"/>
    <cellStyle name="SAPBEXHLevel3 3 7" xfId="21091"/>
    <cellStyle name="SAPBEXHLevel3 3 8" xfId="21092"/>
    <cellStyle name="SAPBEXHLevel3 4" xfId="21093"/>
    <cellStyle name="SAPBEXHLevel3 4 2" xfId="21094"/>
    <cellStyle name="SAPBEXHLevel3 4 2 2" xfId="21095"/>
    <cellStyle name="SAPBEXHLevel3 4 2 2 2" xfId="21096"/>
    <cellStyle name="SAPBEXHLevel3 4 2 2 3" xfId="21097"/>
    <cellStyle name="SAPBEXHLevel3 4 2 2 4" xfId="21098"/>
    <cellStyle name="SAPBEXHLevel3 4 2 2 5" xfId="21099"/>
    <cellStyle name="SAPBEXHLevel3 4 2 2 6" xfId="21100"/>
    <cellStyle name="SAPBEXHLevel3 4 2 3" xfId="21101"/>
    <cellStyle name="SAPBEXHLevel3 4 2 3 2" xfId="21102"/>
    <cellStyle name="SAPBEXHLevel3 4 2 3 3" xfId="21103"/>
    <cellStyle name="SAPBEXHLevel3 4 2 3 4" xfId="21104"/>
    <cellStyle name="SAPBEXHLevel3 4 2 3 5" xfId="21105"/>
    <cellStyle name="SAPBEXHLevel3 4 2 3 6" xfId="21106"/>
    <cellStyle name="SAPBEXHLevel3 4 2 4" xfId="21107"/>
    <cellStyle name="SAPBEXHLevel3 4 2 5" xfId="21108"/>
    <cellStyle name="SAPBEXHLevel3 4 2 6" xfId="21109"/>
    <cellStyle name="SAPBEXHLevel3 4 2 7" xfId="21110"/>
    <cellStyle name="SAPBEXHLevel3 4 2 8" xfId="21111"/>
    <cellStyle name="SAPBEXHLevel3 4 3" xfId="21112"/>
    <cellStyle name="SAPBEXHLevel3 4 3 2" xfId="21113"/>
    <cellStyle name="SAPBEXHLevel3 4 3 2 2" xfId="21114"/>
    <cellStyle name="SAPBEXHLevel3 4 3 2 3" xfId="21115"/>
    <cellStyle name="SAPBEXHLevel3 4 3 2 4" xfId="21116"/>
    <cellStyle name="SAPBEXHLevel3 4 3 2 5" xfId="21117"/>
    <cellStyle name="SAPBEXHLevel3 4 3 2 6" xfId="21118"/>
    <cellStyle name="SAPBEXHLevel3 4 3 3" xfId="21119"/>
    <cellStyle name="SAPBEXHLevel3 4 3 3 2" xfId="21120"/>
    <cellStyle name="SAPBEXHLevel3 4 3 3 3" xfId="21121"/>
    <cellStyle name="SAPBEXHLevel3 4 3 3 4" xfId="21122"/>
    <cellStyle name="SAPBEXHLevel3 4 3 3 5" xfId="21123"/>
    <cellStyle name="SAPBEXHLevel3 4 3 3 6" xfId="21124"/>
    <cellStyle name="SAPBEXHLevel3 4 3 4" xfId="21125"/>
    <cellStyle name="SAPBEXHLevel3 4 3 5" xfId="21126"/>
    <cellStyle name="SAPBEXHLevel3 4 3 6" xfId="21127"/>
    <cellStyle name="SAPBEXHLevel3 4 3 7" xfId="21128"/>
    <cellStyle name="SAPBEXHLevel3 4 3 8" xfId="21129"/>
    <cellStyle name="SAPBEXHLevel3 4 4" xfId="21130"/>
    <cellStyle name="SAPBEXHLevel3 4 5" xfId="21131"/>
    <cellStyle name="SAPBEXHLevel3 4 6" xfId="21132"/>
    <cellStyle name="SAPBEXHLevel3 4 7" xfId="21133"/>
    <cellStyle name="SAPBEXHLevel3 4 8" xfId="21134"/>
    <cellStyle name="SAPBEXHLevel3 5" xfId="21135"/>
    <cellStyle name="SAPBEXHLevel3 5 2" xfId="21136"/>
    <cellStyle name="SAPBEXHLevel3 5 2 2" xfId="21137"/>
    <cellStyle name="SAPBEXHLevel3 5 2 2 2" xfId="21138"/>
    <cellStyle name="SAPBEXHLevel3 5 2 2 3" xfId="21139"/>
    <cellStyle name="SAPBEXHLevel3 5 2 2 4" xfId="21140"/>
    <cellStyle name="SAPBEXHLevel3 5 2 2 5" xfId="21141"/>
    <cellStyle name="SAPBEXHLevel3 5 2 2 6" xfId="21142"/>
    <cellStyle name="SAPBEXHLevel3 5 2 3" xfId="21143"/>
    <cellStyle name="SAPBEXHLevel3 5 2 3 2" xfId="21144"/>
    <cellStyle name="SAPBEXHLevel3 5 2 3 3" xfId="21145"/>
    <cellStyle name="SAPBEXHLevel3 5 2 3 4" xfId="21146"/>
    <cellStyle name="SAPBEXHLevel3 5 2 3 5" xfId="21147"/>
    <cellStyle name="SAPBEXHLevel3 5 2 3 6" xfId="21148"/>
    <cellStyle name="SAPBEXHLevel3 5 2 4" xfId="21149"/>
    <cellStyle name="SAPBEXHLevel3 5 2 5" xfId="21150"/>
    <cellStyle name="SAPBEXHLevel3 5 2 6" xfId="21151"/>
    <cellStyle name="SAPBEXHLevel3 5 2 7" xfId="21152"/>
    <cellStyle name="SAPBEXHLevel3 5 2 8" xfId="21153"/>
    <cellStyle name="SAPBEXHLevel3 5 3" xfId="21154"/>
    <cellStyle name="SAPBEXHLevel3 5 3 2" xfId="21155"/>
    <cellStyle name="SAPBEXHLevel3 5 3 2 2" xfId="21156"/>
    <cellStyle name="SAPBEXHLevel3 5 3 2 3" xfId="21157"/>
    <cellStyle name="SAPBEXHLevel3 5 3 2 4" xfId="21158"/>
    <cellStyle name="SAPBEXHLevel3 5 3 2 5" xfId="21159"/>
    <cellStyle name="SAPBEXHLevel3 5 3 2 6" xfId="21160"/>
    <cellStyle name="SAPBEXHLevel3 5 3 3" xfId="21161"/>
    <cellStyle name="SAPBEXHLevel3 5 3 3 2" xfId="21162"/>
    <cellStyle name="SAPBEXHLevel3 5 3 3 3" xfId="21163"/>
    <cellStyle name="SAPBEXHLevel3 5 3 3 4" xfId="21164"/>
    <cellStyle name="SAPBEXHLevel3 5 3 3 5" xfId="21165"/>
    <cellStyle name="SAPBEXHLevel3 5 3 3 6" xfId="21166"/>
    <cellStyle name="SAPBEXHLevel3 5 3 4" xfId="21167"/>
    <cellStyle name="SAPBEXHLevel3 5 3 5" xfId="21168"/>
    <cellStyle name="SAPBEXHLevel3 5 3 6" xfId="21169"/>
    <cellStyle name="SAPBEXHLevel3 5 3 7" xfId="21170"/>
    <cellStyle name="SAPBEXHLevel3 5 3 8" xfId="21171"/>
    <cellStyle name="SAPBEXHLevel3 5 4" xfId="21172"/>
    <cellStyle name="SAPBEXHLevel3 5 5" xfId="21173"/>
    <cellStyle name="SAPBEXHLevel3 5 6" xfId="21174"/>
    <cellStyle name="SAPBEXHLevel3 5 7" xfId="21175"/>
    <cellStyle name="SAPBEXHLevel3 5 8" xfId="21176"/>
    <cellStyle name="SAPBEXHLevel3 6" xfId="21177"/>
    <cellStyle name="SAPBEXHLevel3 6 2" xfId="21178"/>
    <cellStyle name="SAPBEXHLevel3 6 2 2" xfId="21179"/>
    <cellStyle name="SAPBEXHLevel3 6 2 2 2" xfId="21180"/>
    <cellStyle name="SAPBEXHLevel3 6 2 2 3" xfId="21181"/>
    <cellStyle name="SAPBEXHLevel3 6 2 2 4" xfId="21182"/>
    <cellStyle name="SAPBEXHLevel3 6 2 2 5" xfId="21183"/>
    <cellStyle name="SAPBEXHLevel3 6 2 2 6" xfId="21184"/>
    <cellStyle name="SAPBEXHLevel3 6 2 3" xfId="21185"/>
    <cellStyle name="SAPBEXHLevel3 6 2 3 2" xfId="21186"/>
    <cellStyle name="SAPBEXHLevel3 6 2 3 3" xfId="21187"/>
    <cellStyle name="SAPBEXHLevel3 6 2 3 4" xfId="21188"/>
    <cellStyle name="SAPBEXHLevel3 6 2 3 5" xfId="21189"/>
    <cellStyle name="SAPBEXHLevel3 6 2 3 6" xfId="21190"/>
    <cellStyle name="SAPBEXHLevel3 6 2 4" xfId="21191"/>
    <cellStyle name="SAPBEXHLevel3 6 2 5" xfId="21192"/>
    <cellStyle name="SAPBEXHLevel3 6 2 6" xfId="21193"/>
    <cellStyle name="SAPBEXHLevel3 6 2 7" xfId="21194"/>
    <cellStyle name="SAPBEXHLevel3 6 2 8" xfId="21195"/>
    <cellStyle name="SAPBEXHLevel3 6 3" xfId="21196"/>
    <cellStyle name="SAPBEXHLevel3 6 3 2" xfId="21197"/>
    <cellStyle name="SAPBEXHLevel3 6 3 2 2" xfId="21198"/>
    <cellStyle name="SAPBEXHLevel3 6 3 2 3" xfId="21199"/>
    <cellStyle name="SAPBEXHLevel3 6 3 2 4" xfId="21200"/>
    <cellStyle name="SAPBEXHLevel3 6 3 2 5" xfId="21201"/>
    <cellStyle name="SAPBEXHLevel3 6 3 2 6" xfId="21202"/>
    <cellStyle name="SAPBEXHLevel3 6 3 3" xfId="21203"/>
    <cellStyle name="SAPBEXHLevel3 6 3 3 2" xfId="21204"/>
    <cellStyle name="SAPBEXHLevel3 6 3 3 3" xfId="21205"/>
    <cellStyle name="SAPBEXHLevel3 6 3 3 4" xfId="21206"/>
    <cellStyle name="SAPBEXHLevel3 6 3 3 5" xfId="21207"/>
    <cellStyle name="SAPBEXHLevel3 6 3 3 6" xfId="21208"/>
    <cellStyle name="SAPBEXHLevel3 6 3 4" xfId="21209"/>
    <cellStyle name="SAPBEXHLevel3 6 3 5" xfId="21210"/>
    <cellStyle name="SAPBEXHLevel3 6 3 6" xfId="21211"/>
    <cellStyle name="SAPBEXHLevel3 6 3 7" xfId="21212"/>
    <cellStyle name="SAPBEXHLevel3 6 3 8" xfId="21213"/>
    <cellStyle name="SAPBEXHLevel3 6 4" xfId="21214"/>
    <cellStyle name="SAPBEXHLevel3 6 5" xfId="21215"/>
    <cellStyle name="SAPBEXHLevel3 6 6" xfId="21216"/>
    <cellStyle name="SAPBEXHLevel3 6 7" xfId="21217"/>
    <cellStyle name="SAPBEXHLevel3 6 8" xfId="21218"/>
    <cellStyle name="SAPBEXHLevel3 7" xfId="21219"/>
    <cellStyle name="SAPBEXHLevel3 7 2" xfId="21220"/>
    <cellStyle name="SAPBEXHLevel3 7 2 2" xfId="21221"/>
    <cellStyle name="SAPBEXHLevel3 7 2 2 2" xfId="21222"/>
    <cellStyle name="SAPBEXHLevel3 7 2 2 3" xfId="21223"/>
    <cellStyle name="SAPBEXHLevel3 7 2 2 4" xfId="21224"/>
    <cellStyle name="SAPBEXHLevel3 7 2 2 5" xfId="21225"/>
    <cellStyle name="SAPBEXHLevel3 7 2 2 6" xfId="21226"/>
    <cellStyle name="SAPBEXHLevel3 7 2 3" xfId="21227"/>
    <cellStyle name="SAPBEXHLevel3 7 2 3 2" xfId="21228"/>
    <cellStyle name="SAPBEXHLevel3 7 2 3 3" xfId="21229"/>
    <cellStyle name="SAPBEXHLevel3 7 2 3 4" xfId="21230"/>
    <cellStyle name="SAPBEXHLevel3 7 2 3 5" xfId="21231"/>
    <cellStyle name="SAPBEXHLevel3 7 2 3 6" xfId="21232"/>
    <cellStyle name="SAPBEXHLevel3 7 2 4" xfId="21233"/>
    <cellStyle name="SAPBEXHLevel3 7 2 5" xfId="21234"/>
    <cellStyle name="SAPBEXHLevel3 7 2 6" xfId="21235"/>
    <cellStyle name="SAPBEXHLevel3 7 2 7" xfId="21236"/>
    <cellStyle name="SAPBEXHLevel3 7 2 8" xfId="21237"/>
    <cellStyle name="SAPBEXHLevel3 7 3" xfId="21238"/>
    <cellStyle name="SAPBEXHLevel3 7 3 2" xfId="21239"/>
    <cellStyle name="SAPBEXHLevel3 7 3 2 2" xfId="21240"/>
    <cellStyle name="SAPBEXHLevel3 7 3 2 3" xfId="21241"/>
    <cellStyle name="SAPBEXHLevel3 7 3 2 4" xfId="21242"/>
    <cellStyle name="SAPBEXHLevel3 7 3 2 5" xfId="21243"/>
    <cellStyle name="SAPBEXHLevel3 7 3 2 6" xfId="21244"/>
    <cellStyle name="SAPBEXHLevel3 7 3 3" xfId="21245"/>
    <cellStyle name="SAPBEXHLevel3 7 3 3 2" xfId="21246"/>
    <cellStyle name="SAPBEXHLevel3 7 3 3 3" xfId="21247"/>
    <cellStyle name="SAPBEXHLevel3 7 3 3 4" xfId="21248"/>
    <cellStyle name="SAPBEXHLevel3 7 3 3 5" xfId="21249"/>
    <cellStyle name="SAPBEXHLevel3 7 3 3 6" xfId="21250"/>
    <cellStyle name="SAPBEXHLevel3 7 3 4" xfId="21251"/>
    <cellStyle name="SAPBEXHLevel3 7 3 5" xfId="21252"/>
    <cellStyle name="SAPBEXHLevel3 7 3 6" xfId="21253"/>
    <cellStyle name="SAPBEXHLevel3 7 3 7" xfId="21254"/>
    <cellStyle name="SAPBEXHLevel3 7 3 8" xfId="21255"/>
    <cellStyle name="SAPBEXHLevel3 7 4" xfId="21256"/>
    <cellStyle name="SAPBEXHLevel3 7 5" xfId="21257"/>
    <cellStyle name="SAPBEXHLevel3 7 6" xfId="21258"/>
    <cellStyle name="SAPBEXHLevel3 7 7" xfId="21259"/>
    <cellStyle name="SAPBEXHLevel3 7 8" xfId="21260"/>
    <cellStyle name="SAPBEXHLevel3 8" xfId="21261"/>
    <cellStyle name="SAPBEXHLevel3 8 2" xfId="21262"/>
    <cellStyle name="SAPBEXHLevel3 8 2 2" xfId="21263"/>
    <cellStyle name="SAPBEXHLevel3 8 2 2 2" xfId="21264"/>
    <cellStyle name="SAPBEXHLevel3 8 2 2 3" xfId="21265"/>
    <cellStyle name="SAPBEXHLevel3 8 2 2 4" xfId="21266"/>
    <cellStyle name="SAPBEXHLevel3 8 2 2 5" xfId="21267"/>
    <cellStyle name="SAPBEXHLevel3 8 2 2 6" xfId="21268"/>
    <cellStyle name="SAPBEXHLevel3 8 2 3" xfId="21269"/>
    <cellStyle name="SAPBEXHLevel3 8 2 3 2" xfId="21270"/>
    <cellStyle name="SAPBEXHLevel3 8 2 3 3" xfId="21271"/>
    <cellStyle name="SAPBEXHLevel3 8 2 3 4" xfId="21272"/>
    <cellStyle name="SAPBEXHLevel3 8 2 3 5" xfId="21273"/>
    <cellStyle name="SAPBEXHLevel3 8 2 3 6" xfId="21274"/>
    <cellStyle name="SAPBEXHLevel3 8 2 4" xfId="21275"/>
    <cellStyle name="SAPBEXHLevel3 8 2 5" xfId="21276"/>
    <cellStyle name="SAPBEXHLevel3 8 2 6" xfId="21277"/>
    <cellStyle name="SAPBEXHLevel3 8 2 7" xfId="21278"/>
    <cellStyle name="SAPBEXHLevel3 8 2 8" xfId="21279"/>
    <cellStyle name="SAPBEXHLevel3 8 3" xfId="21280"/>
    <cellStyle name="SAPBEXHLevel3 8 3 2" xfId="21281"/>
    <cellStyle name="SAPBEXHLevel3 8 3 2 2" xfId="21282"/>
    <cellStyle name="SAPBEXHLevel3 8 3 2 3" xfId="21283"/>
    <cellStyle name="SAPBEXHLevel3 8 3 2 4" xfId="21284"/>
    <cellStyle name="SAPBEXHLevel3 8 3 2 5" xfId="21285"/>
    <cellStyle name="SAPBEXHLevel3 8 3 2 6" xfId="21286"/>
    <cellStyle name="SAPBEXHLevel3 8 3 3" xfId="21287"/>
    <cellStyle name="SAPBEXHLevel3 8 3 3 2" xfId="21288"/>
    <cellStyle name="SAPBEXHLevel3 8 3 3 3" xfId="21289"/>
    <cellStyle name="SAPBEXHLevel3 8 3 3 4" xfId="21290"/>
    <cellStyle name="SAPBEXHLevel3 8 3 3 5" xfId="21291"/>
    <cellStyle name="SAPBEXHLevel3 8 3 3 6" xfId="21292"/>
    <cellStyle name="SAPBEXHLevel3 8 3 4" xfId="21293"/>
    <cellStyle name="SAPBEXHLevel3 8 3 5" xfId="21294"/>
    <cellStyle name="SAPBEXHLevel3 8 3 6" xfId="21295"/>
    <cellStyle name="SAPBEXHLevel3 8 3 7" xfId="21296"/>
    <cellStyle name="SAPBEXHLevel3 8 3 8" xfId="21297"/>
    <cellStyle name="SAPBEXHLevel3 8 4" xfId="21298"/>
    <cellStyle name="SAPBEXHLevel3 8 5" xfId="21299"/>
    <cellStyle name="SAPBEXHLevel3 8 6" xfId="21300"/>
    <cellStyle name="SAPBEXHLevel3 8 7" xfId="21301"/>
    <cellStyle name="SAPBEXHLevel3 8 8" xfId="21302"/>
    <cellStyle name="SAPBEXHLevel3 9" xfId="21303"/>
    <cellStyle name="SAPBEXHLevel3 9 2" xfId="21304"/>
    <cellStyle name="SAPBEXHLevel3 9 2 2" xfId="21305"/>
    <cellStyle name="SAPBEXHLevel3 9 2 2 2" xfId="21306"/>
    <cellStyle name="SAPBEXHLevel3 9 2 2 3" xfId="21307"/>
    <cellStyle name="SAPBEXHLevel3 9 2 2 4" xfId="21308"/>
    <cellStyle name="SAPBEXHLevel3 9 2 2 5" xfId="21309"/>
    <cellStyle name="SAPBEXHLevel3 9 2 2 6" xfId="21310"/>
    <cellStyle name="SAPBEXHLevel3 9 2 3" xfId="21311"/>
    <cellStyle name="SAPBEXHLevel3 9 2 3 2" xfId="21312"/>
    <cellStyle name="SAPBEXHLevel3 9 2 3 3" xfId="21313"/>
    <cellStyle name="SAPBEXHLevel3 9 2 3 4" xfId="21314"/>
    <cellStyle name="SAPBEXHLevel3 9 2 3 5" xfId="21315"/>
    <cellStyle name="SAPBEXHLevel3 9 2 3 6" xfId="21316"/>
    <cellStyle name="SAPBEXHLevel3 9 2 4" xfId="21317"/>
    <cellStyle name="SAPBEXHLevel3 9 2 5" xfId="21318"/>
    <cellStyle name="SAPBEXHLevel3 9 2 6" xfId="21319"/>
    <cellStyle name="SAPBEXHLevel3 9 2 7" xfId="21320"/>
    <cellStyle name="SAPBEXHLevel3 9 2 8" xfId="21321"/>
    <cellStyle name="SAPBEXHLevel3 9 3" xfId="21322"/>
    <cellStyle name="SAPBEXHLevel3 9 3 2" xfId="21323"/>
    <cellStyle name="SAPBEXHLevel3 9 3 2 2" xfId="21324"/>
    <cellStyle name="SAPBEXHLevel3 9 3 2 3" xfId="21325"/>
    <cellStyle name="SAPBEXHLevel3 9 3 2 4" xfId="21326"/>
    <cellStyle name="SAPBEXHLevel3 9 3 2 5" xfId="21327"/>
    <cellStyle name="SAPBEXHLevel3 9 3 2 6" xfId="21328"/>
    <cellStyle name="SAPBEXHLevel3 9 3 3" xfId="21329"/>
    <cellStyle name="SAPBEXHLevel3 9 3 3 2" xfId="21330"/>
    <cellStyle name="SAPBEXHLevel3 9 3 3 3" xfId="21331"/>
    <cellStyle name="SAPBEXHLevel3 9 3 3 4" xfId="21332"/>
    <cellStyle name="SAPBEXHLevel3 9 3 3 5" xfId="21333"/>
    <cellStyle name="SAPBEXHLevel3 9 3 3 6" xfId="21334"/>
    <cellStyle name="SAPBEXHLevel3 9 3 4" xfId="21335"/>
    <cellStyle name="SAPBEXHLevel3 9 3 5" xfId="21336"/>
    <cellStyle name="SAPBEXHLevel3 9 3 6" xfId="21337"/>
    <cellStyle name="SAPBEXHLevel3 9 3 7" xfId="21338"/>
    <cellStyle name="SAPBEXHLevel3 9 3 8" xfId="21339"/>
    <cellStyle name="SAPBEXHLevel3 9 4" xfId="21340"/>
    <cellStyle name="SAPBEXHLevel3 9 5" xfId="21341"/>
    <cellStyle name="SAPBEXHLevel3 9 6" xfId="21342"/>
    <cellStyle name="SAPBEXHLevel3 9 7" xfId="21343"/>
    <cellStyle name="SAPBEXHLevel3 9 8" xfId="21344"/>
    <cellStyle name="SAPBEXHLevel3_Input PL ana GRD - HCREG" xfId="21345"/>
    <cellStyle name="SAPBEXHLevel3X" xfId="38"/>
    <cellStyle name="SAPBEXHLevel3X 10" xfId="21346"/>
    <cellStyle name="SAPBEXHLevel3X 10 2" xfId="21347"/>
    <cellStyle name="SAPBEXHLevel3X 10 2 2" xfId="21348"/>
    <cellStyle name="SAPBEXHLevel3X 10 2 2 2" xfId="21349"/>
    <cellStyle name="SAPBEXHLevel3X 10 2 2 3" xfId="21350"/>
    <cellStyle name="SAPBEXHLevel3X 10 2 2 4" xfId="21351"/>
    <cellStyle name="SAPBEXHLevel3X 10 2 2 5" xfId="21352"/>
    <cellStyle name="SAPBEXHLevel3X 10 2 2 6" xfId="21353"/>
    <cellStyle name="SAPBEXHLevel3X 10 2 3" xfId="21354"/>
    <cellStyle name="SAPBEXHLevel3X 10 2 3 2" xfId="21355"/>
    <cellStyle name="SAPBEXHLevel3X 10 2 3 3" xfId="21356"/>
    <cellStyle name="SAPBEXHLevel3X 10 2 3 4" xfId="21357"/>
    <cellStyle name="SAPBEXHLevel3X 10 2 3 5" xfId="21358"/>
    <cellStyle name="SAPBEXHLevel3X 10 2 3 6" xfId="21359"/>
    <cellStyle name="SAPBEXHLevel3X 10 2 4" xfId="21360"/>
    <cellStyle name="SAPBEXHLevel3X 10 2 5" xfId="21361"/>
    <cellStyle name="SAPBEXHLevel3X 10 2 6" xfId="21362"/>
    <cellStyle name="SAPBEXHLevel3X 10 2 7" xfId="21363"/>
    <cellStyle name="SAPBEXHLevel3X 10 2 8" xfId="21364"/>
    <cellStyle name="SAPBEXHLevel3X 10 3" xfId="21365"/>
    <cellStyle name="SAPBEXHLevel3X 10 3 2" xfId="21366"/>
    <cellStyle name="SAPBEXHLevel3X 10 3 2 2" xfId="21367"/>
    <cellStyle name="SAPBEXHLevel3X 10 3 2 3" xfId="21368"/>
    <cellStyle name="SAPBEXHLevel3X 10 3 2 4" xfId="21369"/>
    <cellStyle name="SAPBEXHLevel3X 10 3 2 5" xfId="21370"/>
    <cellStyle name="SAPBEXHLevel3X 10 3 2 6" xfId="21371"/>
    <cellStyle name="SAPBEXHLevel3X 10 3 3" xfId="21372"/>
    <cellStyle name="SAPBEXHLevel3X 10 3 3 2" xfId="21373"/>
    <cellStyle name="SAPBEXHLevel3X 10 3 3 3" xfId="21374"/>
    <cellStyle name="SAPBEXHLevel3X 10 3 3 4" xfId="21375"/>
    <cellStyle name="SAPBEXHLevel3X 10 3 3 5" xfId="21376"/>
    <cellStyle name="SAPBEXHLevel3X 10 3 3 6" xfId="21377"/>
    <cellStyle name="SAPBEXHLevel3X 10 3 4" xfId="21378"/>
    <cellStyle name="SAPBEXHLevel3X 10 3 5" xfId="21379"/>
    <cellStyle name="SAPBEXHLevel3X 10 3 6" xfId="21380"/>
    <cellStyle name="SAPBEXHLevel3X 10 3 7" xfId="21381"/>
    <cellStyle name="SAPBEXHLevel3X 10 3 8" xfId="21382"/>
    <cellStyle name="SAPBEXHLevel3X 10 4" xfId="21383"/>
    <cellStyle name="SAPBEXHLevel3X 10 5" xfId="21384"/>
    <cellStyle name="SAPBEXHLevel3X 10 6" xfId="21385"/>
    <cellStyle name="SAPBEXHLevel3X 10 7" xfId="21386"/>
    <cellStyle name="SAPBEXHLevel3X 10 8" xfId="21387"/>
    <cellStyle name="SAPBEXHLevel3X 11" xfId="21388"/>
    <cellStyle name="SAPBEXHLevel3X 11 2" xfId="21389"/>
    <cellStyle name="SAPBEXHLevel3X 11 2 2" xfId="21390"/>
    <cellStyle name="SAPBEXHLevel3X 11 2 2 2" xfId="21391"/>
    <cellStyle name="SAPBEXHLevel3X 11 2 2 3" xfId="21392"/>
    <cellStyle name="SAPBEXHLevel3X 11 2 2 4" xfId="21393"/>
    <cellStyle name="SAPBEXHLevel3X 11 2 2 5" xfId="21394"/>
    <cellStyle name="SAPBEXHLevel3X 11 2 2 6" xfId="21395"/>
    <cellStyle name="SAPBEXHLevel3X 11 2 3" xfId="21396"/>
    <cellStyle name="SAPBEXHLevel3X 11 2 3 2" xfId="21397"/>
    <cellStyle name="SAPBEXHLevel3X 11 2 3 3" xfId="21398"/>
    <cellStyle name="SAPBEXHLevel3X 11 2 3 4" xfId="21399"/>
    <cellStyle name="SAPBEXHLevel3X 11 2 3 5" xfId="21400"/>
    <cellStyle name="SAPBEXHLevel3X 11 2 3 6" xfId="21401"/>
    <cellStyle name="SAPBEXHLevel3X 11 2 4" xfId="21402"/>
    <cellStyle name="SAPBEXHLevel3X 11 2 5" xfId="21403"/>
    <cellStyle name="SAPBEXHLevel3X 11 2 6" xfId="21404"/>
    <cellStyle name="SAPBEXHLevel3X 11 2 7" xfId="21405"/>
    <cellStyle name="SAPBEXHLevel3X 11 2 8" xfId="21406"/>
    <cellStyle name="SAPBEXHLevel3X 11 3" xfId="21407"/>
    <cellStyle name="SAPBEXHLevel3X 11 3 2" xfId="21408"/>
    <cellStyle name="SAPBEXHLevel3X 11 3 2 2" xfId="21409"/>
    <cellStyle name="SAPBEXHLevel3X 11 3 2 3" xfId="21410"/>
    <cellStyle name="SAPBEXHLevel3X 11 3 2 4" xfId="21411"/>
    <cellStyle name="SAPBEXHLevel3X 11 3 2 5" xfId="21412"/>
    <cellStyle name="SAPBEXHLevel3X 11 3 2 6" xfId="21413"/>
    <cellStyle name="SAPBEXHLevel3X 11 3 3" xfId="21414"/>
    <cellStyle name="SAPBEXHLevel3X 11 3 3 2" xfId="21415"/>
    <cellStyle name="SAPBEXHLevel3X 11 3 3 3" xfId="21416"/>
    <cellStyle name="SAPBEXHLevel3X 11 3 3 4" xfId="21417"/>
    <cellStyle name="SAPBEXHLevel3X 11 3 3 5" xfId="21418"/>
    <cellStyle name="SAPBEXHLevel3X 11 3 3 6" xfId="21419"/>
    <cellStyle name="SAPBEXHLevel3X 11 3 4" xfId="21420"/>
    <cellStyle name="SAPBEXHLevel3X 11 3 5" xfId="21421"/>
    <cellStyle name="SAPBEXHLevel3X 11 3 6" xfId="21422"/>
    <cellStyle name="SAPBEXHLevel3X 11 3 7" xfId="21423"/>
    <cellStyle name="SAPBEXHLevel3X 11 3 8" xfId="21424"/>
    <cellStyle name="SAPBEXHLevel3X 11 4" xfId="21425"/>
    <cellStyle name="SAPBEXHLevel3X 11 5" xfId="21426"/>
    <cellStyle name="SAPBEXHLevel3X 11 6" xfId="21427"/>
    <cellStyle name="SAPBEXHLevel3X 11 7" xfId="21428"/>
    <cellStyle name="SAPBEXHLevel3X 11 8" xfId="21429"/>
    <cellStyle name="SAPBEXHLevel3X 12" xfId="21430"/>
    <cellStyle name="SAPBEXHLevel3X 12 2" xfId="21431"/>
    <cellStyle name="SAPBEXHLevel3X 12 2 2" xfId="21432"/>
    <cellStyle name="SAPBEXHLevel3X 12 2 2 2" xfId="21433"/>
    <cellStyle name="SAPBEXHLevel3X 12 2 2 3" xfId="21434"/>
    <cellStyle name="SAPBEXHLevel3X 12 2 2 4" xfId="21435"/>
    <cellStyle name="SAPBEXHLevel3X 12 2 2 5" xfId="21436"/>
    <cellStyle name="SAPBEXHLevel3X 12 2 2 6" xfId="21437"/>
    <cellStyle name="SAPBEXHLevel3X 12 2 3" xfId="21438"/>
    <cellStyle name="SAPBEXHLevel3X 12 2 3 2" xfId="21439"/>
    <cellStyle name="SAPBEXHLevel3X 12 2 3 3" xfId="21440"/>
    <cellStyle name="SAPBEXHLevel3X 12 2 3 4" xfId="21441"/>
    <cellStyle name="SAPBEXHLevel3X 12 2 3 5" xfId="21442"/>
    <cellStyle name="SAPBEXHLevel3X 12 2 3 6" xfId="21443"/>
    <cellStyle name="SAPBEXHLevel3X 12 2 4" xfId="21444"/>
    <cellStyle name="SAPBEXHLevel3X 12 2 5" xfId="21445"/>
    <cellStyle name="SAPBEXHLevel3X 12 2 6" xfId="21446"/>
    <cellStyle name="SAPBEXHLevel3X 12 2 7" xfId="21447"/>
    <cellStyle name="SAPBEXHLevel3X 12 2 8" xfId="21448"/>
    <cellStyle name="SAPBEXHLevel3X 12 3" xfId="21449"/>
    <cellStyle name="SAPBEXHLevel3X 12 3 2" xfId="21450"/>
    <cellStyle name="SAPBEXHLevel3X 12 3 2 2" xfId="21451"/>
    <cellStyle name="SAPBEXHLevel3X 12 3 2 3" xfId="21452"/>
    <cellStyle name="SAPBEXHLevel3X 12 3 2 4" xfId="21453"/>
    <cellStyle name="SAPBEXHLevel3X 12 3 2 5" xfId="21454"/>
    <cellStyle name="SAPBEXHLevel3X 12 3 2 6" xfId="21455"/>
    <cellStyle name="SAPBEXHLevel3X 12 3 3" xfId="21456"/>
    <cellStyle name="SAPBEXHLevel3X 12 3 3 2" xfId="21457"/>
    <cellStyle name="SAPBEXHLevel3X 12 3 3 3" xfId="21458"/>
    <cellStyle name="SAPBEXHLevel3X 12 3 3 4" xfId="21459"/>
    <cellStyle name="SAPBEXHLevel3X 12 3 3 5" xfId="21460"/>
    <cellStyle name="SAPBEXHLevel3X 12 3 3 6" xfId="21461"/>
    <cellStyle name="SAPBEXHLevel3X 12 3 4" xfId="21462"/>
    <cellStyle name="SAPBEXHLevel3X 12 3 5" xfId="21463"/>
    <cellStyle name="SAPBEXHLevel3X 12 3 6" xfId="21464"/>
    <cellStyle name="SAPBEXHLevel3X 12 3 7" xfId="21465"/>
    <cellStyle name="SAPBEXHLevel3X 12 3 8" xfId="21466"/>
    <cellStyle name="SAPBEXHLevel3X 12 4" xfId="21467"/>
    <cellStyle name="SAPBEXHLevel3X 12 5" xfId="21468"/>
    <cellStyle name="SAPBEXHLevel3X 12 6" xfId="21469"/>
    <cellStyle name="SAPBEXHLevel3X 12 7" xfId="21470"/>
    <cellStyle name="SAPBEXHLevel3X 12 8" xfId="21471"/>
    <cellStyle name="SAPBEXHLevel3X 13" xfId="21472"/>
    <cellStyle name="SAPBEXHLevel3X 13 2" xfId="21473"/>
    <cellStyle name="SAPBEXHLevel3X 13 2 2" xfId="21474"/>
    <cellStyle name="SAPBEXHLevel3X 13 2 2 2" xfId="21475"/>
    <cellStyle name="SAPBEXHLevel3X 13 2 2 3" xfId="21476"/>
    <cellStyle name="SAPBEXHLevel3X 13 2 2 4" xfId="21477"/>
    <cellStyle name="SAPBEXHLevel3X 13 2 2 5" xfId="21478"/>
    <cellStyle name="SAPBEXHLevel3X 13 2 2 6" xfId="21479"/>
    <cellStyle name="SAPBEXHLevel3X 13 2 3" xfId="21480"/>
    <cellStyle name="SAPBEXHLevel3X 13 2 3 2" xfId="21481"/>
    <cellStyle name="SAPBEXHLevel3X 13 2 3 3" xfId="21482"/>
    <cellStyle name="SAPBEXHLevel3X 13 2 3 4" xfId="21483"/>
    <cellStyle name="SAPBEXHLevel3X 13 2 3 5" xfId="21484"/>
    <cellStyle name="SAPBEXHLevel3X 13 2 3 6" xfId="21485"/>
    <cellStyle name="SAPBEXHLevel3X 13 2 4" xfId="21486"/>
    <cellStyle name="SAPBEXHLevel3X 13 2 5" xfId="21487"/>
    <cellStyle name="SAPBEXHLevel3X 13 2 6" xfId="21488"/>
    <cellStyle name="SAPBEXHLevel3X 13 2 7" xfId="21489"/>
    <cellStyle name="SAPBEXHLevel3X 13 2 8" xfId="21490"/>
    <cellStyle name="SAPBEXHLevel3X 13 3" xfId="21491"/>
    <cellStyle name="SAPBEXHLevel3X 13 3 2" xfId="21492"/>
    <cellStyle name="SAPBEXHLevel3X 13 3 2 2" xfId="21493"/>
    <cellStyle name="SAPBEXHLevel3X 13 3 2 3" xfId="21494"/>
    <cellStyle name="SAPBEXHLevel3X 13 3 2 4" xfId="21495"/>
    <cellStyle name="SAPBEXHLevel3X 13 3 2 5" xfId="21496"/>
    <cellStyle name="SAPBEXHLevel3X 13 3 2 6" xfId="21497"/>
    <cellStyle name="SAPBEXHLevel3X 13 3 3" xfId="21498"/>
    <cellStyle name="SAPBEXHLevel3X 13 3 3 2" xfId="21499"/>
    <cellStyle name="SAPBEXHLevel3X 13 3 3 3" xfId="21500"/>
    <cellStyle name="SAPBEXHLevel3X 13 3 3 4" xfId="21501"/>
    <cellStyle name="SAPBEXHLevel3X 13 3 3 5" xfId="21502"/>
    <cellStyle name="SAPBEXHLevel3X 13 3 3 6" xfId="21503"/>
    <cellStyle name="SAPBEXHLevel3X 13 3 4" xfId="21504"/>
    <cellStyle name="SAPBEXHLevel3X 13 3 5" xfId="21505"/>
    <cellStyle name="SAPBEXHLevel3X 13 3 6" xfId="21506"/>
    <cellStyle name="SAPBEXHLevel3X 13 3 7" xfId="21507"/>
    <cellStyle name="SAPBEXHLevel3X 13 3 8" xfId="21508"/>
    <cellStyle name="SAPBEXHLevel3X 13 4" xfId="21509"/>
    <cellStyle name="SAPBEXHLevel3X 13 5" xfId="21510"/>
    <cellStyle name="SAPBEXHLevel3X 13 6" xfId="21511"/>
    <cellStyle name="SAPBEXHLevel3X 13 7" xfId="21512"/>
    <cellStyle name="SAPBEXHLevel3X 13 8" xfId="21513"/>
    <cellStyle name="SAPBEXHLevel3X 14" xfId="21514"/>
    <cellStyle name="SAPBEXHLevel3X 14 2" xfId="21515"/>
    <cellStyle name="SAPBEXHLevel3X 14 2 2" xfId="21516"/>
    <cellStyle name="SAPBEXHLevel3X 14 2 2 2" xfId="21517"/>
    <cellStyle name="SAPBEXHLevel3X 14 2 2 3" xfId="21518"/>
    <cellStyle name="SAPBEXHLevel3X 14 2 2 4" xfId="21519"/>
    <cellStyle name="SAPBEXHLevel3X 14 2 2 5" xfId="21520"/>
    <cellStyle name="SAPBEXHLevel3X 14 2 2 6" xfId="21521"/>
    <cellStyle name="SAPBEXHLevel3X 14 2 3" xfId="21522"/>
    <cellStyle name="SAPBEXHLevel3X 14 2 3 2" xfId="21523"/>
    <cellStyle name="SAPBEXHLevel3X 14 2 3 3" xfId="21524"/>
    <cellStyle name="SAPBEXHLevel3X 14 2 3 4" xfId="21525"/>
    <cellStyle name="SAPBEXHLevel3X 14 2 3 5" xfId="21526"/>
    <cellStyle name="SAPBEXHLevel3X 14 2 3 6" xfId="21527"/>
    <cellStyle name="SAPBEXHLevel3X 14 2 4" xfId="21528"/>
    <cellStyle name="SAPBEXHLevel3X 14 2 5" xfId="21529"/>
    <cellStyle name="SAPBEXHLevel3X 14 2 6" xfId="21530"/>
    <cellStyle name="SAPBEXHLevel3X 14 2 7" xfId="21531"/>
    <cellStyle name="SAPBEXHLevel3X 14 2 8" xfId="21532"/>
    <cellStyle name="SAPBEXHLevel3X 14 3" xfId="21533"/>
    <cellStyle name="SAPBEXHLevel3X 14 3 2" xfId="21534"/>
    <cellStyle name="SAPBEXHLevel3X 14 3 2 2" xfId="21535"/>
    <cellStyle name="SAPBEXHLevel3X 14 3 2 3" xfId="21536"/>
    <cellStyle name="SAPBEXHLevel3X 14 3 2 4" xfId="21537"/>
    <cellStyle name="SAPBEXHLevel3X 14 3 2 5" xfId="21538"/>
    <cellStyle name="SAPBEXHLevel3X 14 3 2 6" xfId="21539"/>
    <cellStyle name="SAPBEXHLevel3X 14 3 3" xfId="21540"/>
    <cellStyle name="SAPBEXHLevel3X 14 3 3 2" xfId="21541"/>
    <cellStyle name="SAPBEXHLevel3X 14 3 3 3" xfId="21542"/>
    <cellStyle name="SAPBEXHLevel3X 14 3 3 4" xfId="21543"/>
    <cellStyle name="SAPBEXHLevel3X 14 3 3 5" xfId="21544"/>
    <cellStyle name="SAPBEXHLevel3X 14 3 3 6" xfId="21545"/>
    <cellStyle name="SAPBEXHLevel3X 14 3 4" xfId="21546"/>
    <cellStyle name="SAPBEXHLevel3X 14 3 5" xfId="21547"/>
    <cellStyle name="SAPBEXHLevel3X 14 3 6" xfId="21548"/>
    <cellStyle name="SAPBEXHLevel3X 14 3 7" xfId="21549"/>
    <cellStyle name="SAPBEXHLevel3X 14 3 8" xfId="21550"/>
    <cellStyle name="SAPBEXHLevel3X 14 4" xfId="21551"/>
    <cellStyle name="SAPBEXHLevel3X 14 5" xfId="21552"/>
    <cellStyle name="SAPBEXHLevel3X 14 6" xfId="21553"/>
    <cellStyle name="SAPBEXHLevel3X 14 7" xfId="21554"/>
    <cellStyle name="SAPBEXHLevel3X 14 8" xfId="21555"/>
    <cellStyle name="SAPBEXHLevel3X 15" xfId="21556"/>
    <cellStyle name="SAPBEXHLevel3X 15 2" xfId="21557"/>
    <cellStyle name="SAPBEXHLevel3X 15 2 2" xfId="21558"/>
    <cellStyle name="SAPBEXHLevel3X 15 2 2 2" xfId="21559"/>
    <cellStyle name="SAPBEXHLevel3X 15 2 2 3" xfId="21560"/>
    <cellStyle name="SAPBEXHLevel3X 15 2 2 4" xfId="21561"/>
    <cellStyle name="SAPBEXHLevel3X 15 2 2 5" xfId="21562"/>
    <cellStyle name="SAPBEXHLevel3X 15 2 2 6" xfId="21563"/>
    <cellStyle name="SAPBEXHLevel3X 15 2 3" xfId="21564"/>
    <cellStyle name="SAPBEXHLevel3X 15 2 3 2" xfId="21565"/>
    <cellStyle name="SAPBEXHLevel3X 15 2 3 3" xfId="21566"/>
    <cellStyle name="SAPBEXHLevel3X 15 2 3 4" xfId="21567"/>
    <cellStyle name="SAPBEXHLevel3X 15 2 3 5" xfId="21568"/>
    <cellStyle name="SAPBEXHLevel3X 15 2 3 6" xfId="21569"/>
    <cellStyle name="SAPBEXHLevel3X 15 2 4" xfId="21570"/>
    <cellStyle name="SAPBEXHLevel3X 15 2 5" xfId="21571"/>
    <cellStyle name="SAPBEXHLevel3X 15 2 6" xfId="21572"/>
    <cellStyle name="SAPBEXHLevel3X 15 2 7" xfId="21573"/>
    <cellStyle name="SAPBEXHLevel3X 15 2 8" xfId="21574"/>
    <cellStyle name="SAPBEXHLevel3X 15 3" xfId="21575"/>
    <cellStyle name="SAPBEXHLevel3X 15 3 2" xfId="21576"/>
    <cellStyle name="SAPBEXHLevel3X 15 3 2 2" xfId="21577"/>
    <cellStyle name="SAPBEXHLevel3X 15 3 2 3" xfId="21578"/>
    <cellStyle name="SAPBEXHLevel3X 15 3 2 4" xfId="21579"/>
    <cellStyle name="SAPBEXHLevel3X 15 3 2 5" xfId="21580"/>
    <cellStyle name="SAPBEXHLevel3X 15 3 2 6" xfId="21581"/>
    <cellStyle name="SAPBEXHLevel3X 15 3 3" xfId="21582"/>
    <cellStyle name="SAPBEXHLevel3X 15 3 3 2" xfId="21583"/>
    <cellStyle name="SAPBEXHLevel3X 15 3 3 3" xfId="21584"/>
    <cellStyle name="SAPBEXHLevel3X 15 3 3 4" xfId="21585"/>
    <cellStyle name="SAPBEXHLevel3X 15 3 3 5" xfId="21586"/>
    <cellStyle name="SAPBEXHLevel3X 15 3 3 6" xfId="21587"/>
    <cellStyle name="SAPBEXHLevel3X 15 3 4" xfId="21588"/>
    <cellStyle name="SAPBEXHLevel3X 15 3 5" xfId="21589"/>
    <cellStyle name="SAPBEXHLevel3X 15 3 6" xfId="21590"/>
    <cellStyle name="SAPBEXHLevel3X 15 3 7" xfId="21591"/>
    <cellStyle name="SAPBEXHLevel3X 15 3 8" xfId="21592"/>
    <cellStyle name="SAPBEXHLevel3X 15 4" xfId="21593"/>
    <cellStyle name="SAPBEXHLevel3X 15 5" xfId="21594"/>
    <cellStyle name="SAPBEXHLevel3X 15 6" xfId="21595"/>
    <cellStyle name="SAPBEXHLevel3X 15 7" xfId="21596"/>
    <cellStyle name="SAPBEXHLevel3X 15 8" xfId="21597"/>
    <cellStyle name="SAPBEXHLevel3X 16" xfId="21598"/>
    <cellStyle name="SAPBEXHLevel3X 16 2" xfId="21599"/>
    <cellStyle name="SAPBEXHLevel3X 16 2 2" xfId="21600"/>
    <cellStyle name="SAPBEXHLevel3X 16 2 2 2" xfId="21601"/>
    <cellStyle name="SAPBEXHLevel3X 16 2 2 3" xfId="21602"/>
    <cellStyle name="SAPBEXHLevel3X 16 2 2 4" xfId="21603"/>
    <cellStyle name="SAPBEXHLevel3X 16 2 2 5" xfId="21604"/>
    <cellStyle name="SAPBEXHLevel3X 16 2 2 6" xfId="21605"/>
    <cellStyle name="SAPBEXHLevel3X 16 2 3" xfId="21606"/>
    <cellStyle name="SAPBEXHLevel3X 16 2 3 2" xfId="21607"/>
    <cellStyle name="SAPBEXHLevel3X 16 2 3 3" xfId="21608"/>
    <cellStyle name="SAPBEXHLevel3X 16 2 3 4" xfId="21609"/>
    <cellStyle name="SAPBEXHLevel3X 16 2 3 5" xfId="21610"/>
    <cellStyle name="SAPBEXHLevel3X 16 2 3 6" xfId="21611"/>
    <cellStyle name="SAPBEXHLevel3X 16 2 4" xfId="21612"/>
    <cellStyle name="SAPBEXHLevel3X 16 2 5" xfId="21613"/>
    <cellStyle name="SAPBEXHLevel3X 16 2 6" xfId="21614"/>
    <cellStyle name="SAPBEXHLevel3X 16 2 7" xfId="21615"/>
    <cellStyle name="SAPBEXHLevel3X 16 2 8" xfId="21616"/>
    <cellStyle name="SAPBEXHLevel3X 16 3" xfId="21617"/>
    <cellStyle name="SAPBEXHLevel3X 16 3 2" xfId="21618"/>
    <cellStyle name="SAPBEXHLevel3X 16 3 2 2" xfId="21619"/>
    <cellStyle name="SAPBEXHLevel3X 16 3 2 3" xfId="21620"/>
    <cellStyle name="SAPBEXHLevel3X 16 3 2 4" xfId="21621"/>
    <cellStyle name="SAPBEXHLevel3X 16 3 2 5" xfId="21622"/>
    <cellStyle name="SAPBEXHLevel3X 16 3 2 6" xfId="21623"/>
    <cellStyle name="SAPBEXHLevel3X 16 3 3" xfId="21624"/>
    <cellStyle name="SAPBEXHLevel3X 16 3 3 2" xfId="21625"/>
    <cellStyle name="SAPBEXHLevel3X 16 3 3 3" xfId="21626"/>
    <cellStyle name="SAPBEXHLevel3X 16 3 3 4" xfId="21627"/>
    <cellStyle name="SAPBEXHLevel3X 16 3 3 5" xfId="21628"/>
    <cellStyle name="SAPBEXHLevel3X 16 3 3 6" xfId="21629"/>
    <cellStyle name="SAPBEXHLevel3X 16 3 4" xfId="21630"/>
    <cellStyle name="SAPBEXHLevel3X 16 3 5" xfId="21631"/>
    <cellStyle name="SAPBEXHLevel3X 16 3 6" xfId="21632"/>
    <cellStyle name="SAPBEXHLevel3X 16 3 7" xfId="21633"/>
    <cellStyle name="SAPBEXHLevel3X 16 3 8" xfId="21634"/>
    <cellStyle name="SAPBEXHLevel3X 16 4" xfId="21635"/>
    <cellStyle name="SAPBEXHLevel3X 16 5" xfId="21636"/>
    <cellStyle name="SAPBEXHLevel3X 16 6" xfId="21637"/>
    <cellStyle name="SAPBEXHLevel3X 16 7" xfId="21638"/>
    <cellStyle name="SAPBEXHLevel3X 16 8" xfId="21639"/>
    <cellStyle name="SAPBEXHLevel3X 17" xfId="21640"/>
    <cellStyle name="SAPBEXHLevel3X 17 2" xfId="21641"/>
    <cellStyle name="SAPBEXHLevel3X 17 2 2" xfId="21642"/>
    <cellStyle name="SAPBEXHLevel3X 17 2 2 2" xfId="21643"/>
    <cellStyle name="SAPBEXHLevel3X 17 2 2 3" xfId="21644"/>
    <cellStyle name="SAPBEXHLevel3X 17 2 2 4" xfId="21645"/>
    <cellStyle name="SAPBEXHLevel3X 17 2 2 5" xfId="21646"/>
    <cellStyle name="SAPBEXHLevel3X 17 2 2 6" xfId="21647"/>
    <cellStyle name="SAPBEXHLevel3X 17 2 3" xfId="21648"/>
    <cellStyle name="SAPBEXHLevel3X 17 2 3 2" xfId="21649"/>
    <cellStyle name="SAPBEXHLevel3X 17 2 3 3" xfId="21650"/>
    <cellStyle name="SAPBEXHLevel3X 17 2 3 4" xfId="21651"/>
    <cellStyle name="SAPBEXHLevel3X 17 2 3 5" xfId="21652"/>
    <cellStyle name="SAPBEXHLevel3X 17 2 3 6" xfId="21653"/>
    <cellStyle name="SAPBEXHLevel3X 17 2 4" xfId="21654"/>
    <cellStyle name="SAPBEXHLevel3X 17 2 5" xfId="21655"/>
    <cellStyle name="SAPBEXHLevel3X 17 2 6" xfId="21656"/>
    <cellStyle name="SAPBEXHLevel3X 17 2 7" xfId="21657"/>
    <cellStyle name="SAPBEXHLevel3X 17 2 8" xfId="21658"/>
    <cellStyle name="SAPBEXHLevel3X 17 3" xfId="21659"/>
    <cellStyle name="SAPBEXHLevel3X 17 3 2" xfId="21660"/>
    <cellStyle name="SAPBEXHLevel3X 17 3 2 2" xfId="21661"/>
    <cellStyle name="SAPBEXHLevel3X 17 3 2 3" xfId="21662"/>
    <cellStyle name="SAPBEXHLevel3X 17 3 2 4" xfId="21663"/>
    <cellStyle name="SAPBEXHLevel3X 17 3 2 5" xfId="21664"/>
    <cellStyle name="SAPBEXHLevel3X 17 3 2 6" xfId="21665"/>
    <cellStyle name="SAPBEXHLevel3X 17 3 3" xfId="21666"/>
    <cellStyle name="SAPBEXHLevel3X 17 3 3 2" xfId="21667"/>
    <cellStyle name="SAPBEXHLevel3X 17 3 3 3" xfId="21668"/>
    <cellStyle name="SAPBEXHLevel3X 17 3 3 4" xfId="21669"/>
    <cellStyle name="SAPBEXHLevel3X 17 3 3 5" xfId="21670"/>
    <cellStyle name="SAPBEXHLevel3X 17 3 3 6" xfId="21671"/>
    <cellStyle name="SAPBEXHLevel3X 17 3 4" xfId="21672"/>
    <cellStyle name="SAPBEXHLevel3X 17 3 5" xfId="21673"/>
    <cellStyle name="SAPBEXHLevel3X 17 3 6" xfId="21674"/>
    <cellStyle name="SAPBEXHLevel3X 17 3 7" xfId="21675"/>
    <cellStyle name="SAPBEXHLevel3X 17 3 8" xfId="21676"/>
    <cellStyle name="SAPBEXHLevel3X 17 4" xfId="21677"/>
    <cellStyle name="SAPBEXHLevel3X 17 5" xfId="21678"/>
    <cellStyle name="SAPBEXHLevel3X 17 6" xfId="21679"/>
    <cellStyle name="SAPBEXHLevel3X 17 7" xfId="21680"/>
    <cellStyle name="SAPBEXHLevel3X 17 8" xfId="21681"/>
    <cellStyle name="SAPBEXHLevel3X 18" xfId="21682"/>
    <cellStyle name="SAPBEXHLevel3X 18 2" xfId="21683"/>
    <cellStyle name="SAPBEXHLevel3X 18 2 2" xfId="21684"/>
    <cellStyle name="SAPBEXHLevel3X 18 2 2 2" xfId="21685"/>
    <cellStyle name="SAPBEXHLevel3X 18 2 2 3" xfId="21686"/>
    <cellStyle name="SAPBEXHLevel3X 18 2 2 4" xfId="21687"/>
    <cellStyle name="SAPBEXHLevel3X 18 2 2 5" xfId="21688"/>
    <cellStyle name="SAPBEXHLevel3X 18 2 2 6" xfId="21689"/>
    <cellStyle name="SAPBEXHLevel3X 18 2 3" xfId="21690"/>
    <cellStyle name="SAPBEXHLevel3X 18 2 3 2" xfId="21691"/>
    <cellStyle name="SAPBEXHLevel3X 18 2 3 3" xfId="21692"/>
    <cellStyle name="SAPBEXHLevel3X 18 2 3 4" xfId="21693"/>
    <cellStyle name="SAPBEXHLevel3X 18 2 3 5" xfId="21694"/>
    <cellStyle name="SAPBEXHLevel3X 18 2 3 6" xfId="21695"/>
    <cellStyle name="SAPBEXHLevel3X 18 2 4" xfId="21696"/>
    <cellStyle name="SAPBEXHLevel3X 18 2 5" xfId="21697"/>
    <cellStyle name="SAPBEXHLevel3X 18 2 6" xfId="21698"/>
    <cellStyle name="SAPBEXHLevel3X 18 2 7" xfId="21699"/>
    <cellStyle name="SAPBEXHLevel3X 18 2 8" xfId="21700"/>
    <cellStyle name="SAPBEXHLevel3X 18 3" xfId="21701"/>
    <cellStyle name="SAPBEXHLevel3X 18 3 2" xfId="21702"/>
    <cellStyle name="SAPBEXHLevel3X 18 3 2 2" xfId="21703"/>
    <cellStyle name="SAPBEXHLevel3X 18 3 2 3" xfId="21704"/>
    <cellStyle name="SAPBEXHLevel3X 18 3 2 4" xfId="21705"/>
    <cellStyle name="SAPBEXHLevel3X 18 3 2 5" xfId="21706"/>
    <cellStyle name="SAPBEXHLevel3X 18 3 2 6" xfId="21707"/>
    <cellStyle name="SAPBEXHLevel3X 18 3 3" xfId="21708"/>
    <cellStyle name="SAPBEXHLevel3X 18 3 3 2" xfId="21709"/>
    <cellStyle name="SAPBEXHLevel3X 18 3 3 3" xfId="21710"/>
    <cellStyle name="SAPBEXHLevel3X 18 3 3 4" xfId="21711"/>
    <cellStyle name="SAPBEXHLevel3X 18 3 3 5" xfId="21712"/>
    <cellStyle name="SAPBEXHLevel3X 18 3 3 6" xfId="21713"/>
    <cellStyle name="SAPBEXHLevel3X 18 3 4" xfId="21714"/>
    <cellStyle name="SAPBEXHLevel3X 18 3 5" xfId="21715"/>
    <cellStyle name="SAPBEXHLevel3X 18 3 6" xfId="21716"/>
    <cellStyle name="SAPBEXHLevel3X 18 3 7" xfId="21717"/>
    <cellStyle name="SAPBEXHLevel3X 18 3 8" xfId="21718"/>
    <cellStyle name="SAPBEXHLevel3X 18 4" xfId="21719"/>
    <cellStyle name="SAPBEXHLevel3X 18 5" xfId="21720"/>
    <cellStyle name="SAPBEXHLevel3X 18 6" xfId="21721"/>
    <cellStyle name="SAPBEXHLevel3X 18 7" xfId="21722"/>
    <cellStyle name="SAPBEXHLevel3X 18 8" xfId="21723"/>
    <cellStyle name="SAPBEXHLevel3X 19" xfId="21724"/>
    <cellStyle name="SAPBEXHLevel3X 19 2" xfId="21725"/>
    <cellStyle name="SAPBEXHLevel3X 19 2 2" xfId="21726"/>
    <cellStyle name="SAPBEXHLevel3X 19 2 2 2" xfId="21727"/>
    <cellStyle name="SAPBEXHLevel3X 19 2 2 3" xfId="21728"/>
    <cellStyle name="SAPBEXHLevel3X 19 2 2 4" xfId="21729"/>
    <cellStyle name="SAPBEXHLevel3X 19 2 2 5" xfId="21730"/>
    <cellStyle name="SAPBEXHLevel3X 19 2 2 6" xfId="21731"/>
    <cellStyle name="SAPBEXHLevel3X 19 2 3" xfId="21732"/>
    <cellStyle name="SAPBEXHLevel3X 19 2 3 2" xfId="21733"/>
    <cellStyle name="SAPBEXHLevel3X 19 2 3 3" xfId="21734"/>
    <cellStyle name="SAPBEXHLevel3X 19 2 3 4" xfId="21735"/>
    <cellStyle name="SAPBEXHLevel3X 19 2 3 5" xfId="21736"/>
    <cellStyle name="SAPBEXHLevel3X 19 2 3 6" xfId="21737"/>
    <cellStyle name="SAPBEXHLevel3X 19 2 4" xfId="21738"/>
    <cellStyle name="SAPBEXHLevel3X 19 2 5" xfId="21739"/>
    <cellStyle name="SAPBEXHLevel3X 19 2 6" xfId="21740"/>
    <cellStyle name="SAPBEXHLevel3X 19 2 7" xfId="21741"/>
    <cellStyle name="SAPBEXHLevel3X 19 2 8" xfId="21742"/>
    <cellStyle name="SAPBEXHLevel3X 19 3" xfId="21743"/>
    <cellStyle name="SAPBEXHLevel3X 19 3 2" xfId="21744"/>
    <cellStyle name="SAPBEXHLevel3X 19 3 2 2" xfId="21745"/>
    <cellStyle name="SAPBEXHLevel3X 19 3 2 3" xfId="21746"/>
    <cellStyle name="SAPBEXHLevel3X 19 3 2 4" xfId="21747"/>
    <cellStyle name="SAPBEXHLevel3X 19 3 2 5" xfId="21748"/>
    <cellStyle name="SAPBEXHLevel3X 19 3 2 6" xfId="21749"/>
    <cellStyle name="SAPBEXHLevel3X 19 3 3" xfId="21750"/>
    <cellStyle name="SAPBEXHLevel3X 19 3 3 2" xfId="21751"/>
    <cellStyle name="SAPBEXHLevel3X 19 3 3 3" xfId="21752"/>
    <cellStyle name="SAPBEXHLevel3X 19 3 3 4" xfId="21753"/>
    <cellStyle name="SAPBEXHLevel3X 19 3 3 5" xfId="21754"/>
    <cellStyle name="SAPBEXHLevel3X 19 3 3 6" xfId="21755"/>
    <cellStyle name="SAPBEXHLevel3X 19 3 4" xfId="21756"/>
    <cellStyle name="SAPBEXHLevel3X 19 3 5" xfId="21757"/>
    <cellStyle name="SAPBEXHLevel3X 19 3 6" xfId="21758"/>
    <cellStyle name="SAPBEXHLevel3X 19 3 7" xfId="21759"/>
    <cellStyle name="SAPBEXHLevel3X 19 3 8" xfId="21760"/>
    <cellStyle name="SAPBEXHLevel3X 19 4" xfId="21761"/>
    <cellStyle name="SAPBEXHLevel3X 19 5" xfId="21762"/>
    <cellStyle name="SAPBEXHLevel3X 19 6" xfId="21763"/>
    <cellStyle name="SAPBEXHLevel3X 19 7" xfId="21764"/>
    <cellStyle name="SAPBEXHLevel3X 19 8" xfId="21765"/>
    <cellStyle name="SAPBEXHLevel3X 2" xfId="21766"/>
    <cellStyle name="SAPBEXHLevel3X 2 2" xfId="21767"/>
    <cellStyle name="SAPBEXHLevel3X 2 2 2" xfId="21768"/>
    <cellStyle name="SAPBEXHLevel3X 2 2 2 2" xfId="21769"/>
    <cellStyle name="SAPBEXHLevel3X 2 2 2 3" xfId="21770"/>
    <cellStyle name="SAPBEXHLevel3X 2 2 2 4" xfId="21771"/>
    <cellStyle name="SAPBEXHLevel3X 2 2 2 5" xfId="21772"/>
    <cellStyle name="SAPBEXHLevel3X 2 2 2 6" xfId="21773"/>
    <cellStyle name="SAPBEXHLevel3X 2 2 3" xfId="21774"/>
    <cellStyle name="SAPBEXHLevel3X 2 2 3 2" xfId="21775"/>
    <cellStyle name="SAPBEXHLevel3X 2 2 3 3" xfId="21776"/>
    <cellStyle name="SAPBEXHLevel3X 2 2 3 4" xfId="21777"/>
    <cellStyle name="SAPBEXHLevel3X 2 2 3 5" xfId="21778"/>
    <cellStyle name="SAPBEXHLevel3X 2 2 3 6" xfId="21779"/>
    <cellStyle name="SAPBEXHLevel3X 2 2 4" xfId="21780"/>
    <cellStyle name="SAPBEXHLevel3X 2 2 5" xfId="21781"/>
    <cellStyle name="SAPBEXHLevel3X 2 2 6" xfId="21782"/>
    <cellStyle name="SAPBEXHLevel3X 2 2 7" xfId="21783"/>
    <cellStyle name="SAPBEXHLevel3X 2 2 8" xfId="21784"/>
    <cellStyle name="SAPBEXHLevel3X 2 3" xfId="21785"/>
    <cellStyle name="SAPBEXHLevel3X 2 3 2" xfId="21786"/>
    <cellStyle name="SAPBEXHLevel3X 2 3 2 2" xfId="21787"/>
    <cellStyle name="SAPBEXHLevel3X 2 3 2 3" xfId="21788"/>
    <cellStyle name="SAPBEXHLevel3X 2 3 2 4" xfId="21789"/>
    <cellStyle name="SAPBEXHLevel3X 2 3 2 5" xfId="21790"/>
    <cellStyle name="SAPBEXHLevel3X 2 3 2 6" xfId="21791"/>
    <cellStyle name="SAPBEXHLevel3X 2 3 3" xfId="21792"/>
    <cellStyle name="SAPBEXHLevel3X 2 3 3 2" xfId="21793"/>
    <cellStyle name="SAPBEXHLevel3X 2 3 3 3" xfId="21794"/>
    <cellStyle name="SAPBEXHLevel3X 2 3 3 4" xfId="21795"/>
    <cellStyle name="SAPBEXHLevel3X 2 3 3 5" xfId="21796"/>
    <cellStyle name="SAPBEXHLevel3X 2 3 3 6" xfId="21797"/>
    <cellStyle name="SAPBEXHLevel3X 2 3 4" xfId="21798"/>
    <cellStyle name="SAPBEXHLevel3X 2 3 5" xfId="21799"/>
    <cellStyle name="SAPBEXHLevel3X 2 3 6" xfId="21800"/>
    <cellStyle name="SAPBEXHLevel3X 2 3 7" xfId="21801"/>
    <cellStyle name="SAPBEXHLevel3X 2 3 8" xfId="21802"/>
    <cellStyle name="SAPBEXHLevel3X 2 4" xfId="21803"/>
    <cellStyle name="SAPBEXHLevel3X 2 5" xfId="21804"/>
    <cellStyle name="SAPBEXHLevel3X 2 6" xfId="21805"/>
    <cellStyle name="SAPBEXHLevel3X 2 7" xfId="21806"/>
    <cellStyle name="SAPBEXHLevel3X 2 8" xfId="21807"/>
    <cellStyle name="SAPBEXHLevel3X 20" xfId="21808"/>
    <cellStyle name="SAPBEXHLevel3X 20 2" xfId="21809"/>
    <cellStyle name="SAPBEXHLevel3X 20 2 2" xfId="21810"/>
    <cellStyle name="SAPBEXHLevel3X 20 2 3" xfId="21811"/>
    <cellStyle name="SAPBEXHLevel3X 20 2 4" xfId="21812"/>
    <cellStyle name="SAPBEXHLevel3X 20 2 5" xfId="21813"/>
    <cellStyle name="SAPBEXHLevel3X 20 2 6" xfId="21814"/>
    <cellStyle name="SAPBEXHLevel3X 20 3" xfId="21815"/>
    <cellStyle name="SAPBEXHLevel3X 20 3 2" xfId="21816"/>
    <cellStyle name="SAPBEXHLevel3X 20 3 3" xfId="21817"/>
    <cellStyle name="SAPBEXHLevel3X 20 3 4" xfId="21818"/>
    <cellStyle name="SAPBEXHLevel3X 20 3 5" xfId="21819"/>
    <cellStyle name="SAPBEXHLevel3X 20 3 6" xfId="21820"/>
    <cellStyle name="SAPBEXHLevel3X 20 4" xfId="21821"/>
    <cellStyle name="SAPBEXHLevel3X 20 5" xfId="21822"/>
    <cellStyle name="SAPBEXHLevel3X 20 6" xfId="21823"/>
    <cellStyle name="SAPBEXHLevel3X 20 7" xfId="21824"/>
    <cellStyle name="SAPBEXHLevel3X 20 8" xfId="21825"/>
    <cellStyle name="SAPBEXHLevel3X 21" xfId="21826"/>
    <cellStyle name="SAPBEXHLevel3X 21 2" xfId="21827"/>
    <cellStyle name="SAPBEXHLevel3X 21 2 2" xfId="21828"/>
    <cellStyle name="SAPBEXHLevel3X 21 2 3" xfId="21829"/>
    <cellStyle name="SAPBEXHLevel3X 21 2 4" xfId="21830"/>
    <cellStyle name="SAPBEXHLevel3X 21 2 5" xfId="21831"/>
    <cellStyle name="SAPBEXHLevel3X 21 2 6" xfId="21832"/>
    <cellStyle name="SAPBEXHLevel3X 21 3" xfId="21833"/>
    <cellStyle name="SAPBEXHLevel3X 21 3 2" xfId="21834"/>
    <cellStyle name="SAPBEXHLevel3X 21 3 3" xfId="21835"/>
    <cellStyle name="SAPBEXHLevel3X 21 3 4" xfId="21836"/>
    <cellStyle name="SAPBEXHLevel3X 21 3 5" xfId="21837"/>
    <cellStyle name="SAPBEXHLevel3X 21 3 6" xfId="21838"/>
    <cellStyle name="SAPBEXHLevel3X 21 4" xfId="21839"/>
    <cellStyle name="SAPBEXHLevel3X 21 5" xfId="21840"/>
    <cellStyle name="SAPBEXHLevel3X 21 6" xfId="21841"/>
    <cellStyle name="SAPBEXHLevel3X 21 7" xfId="21842"/>
    <cellStyle name="SAPBEXHLevel3X 21 8" xfId="21843"/>
    <cellStyle name="SAPBEXHLevel3X 22" xfId="21844"/>
    <cellStyle name="SAPBEXHLevel3X 23" xfId="21845"/>
    <cellStyle name="SAPBEXHLevel3X 24" xfId="21846"/>
    <cellStyle name="SAPBEXHLevel3X 25" xfId="21847"/>
    <cellStyle name="SAPBEXHLevel3X 26" xfId="21848"/>
    <cellStyle name="SAPBEXHLevel3X 27" xfId="32953"/>
    <cellStyle name="SAPBEXHLevel3X 3" xfId="21849"/>
    <cellStyle name="SAPBEXHLevel3X 3 2" xfId="21850"/>
    <cellStyle name="SAPBEXHLevel3X 3 2 2" xfId="21851"/>
    <cellStyle name="SAPBEXHLevel3X 3 2 2 2" xfId="21852"/>
    <cellStyle name="SAPBEXHLevel3X 3 2 2 3" xfId="21853"/>
    <cellStyle name="SAPBEXHLevel3X 3 2 2 4" xfId="21854"/>
    <cellStyle name="SAPBEXHLevel3X 3 2 2 5" xfId="21855"/>
    <cellStyle name="SAPBEXHLevel3X 3 2 2 6" xfId="21856"/>
    <cellStyle name="SAPBEXHLevel3X 3 2 3" xfId="21857"/>
    <cellStyle name="SAPBEXHLevel3X 3 2 3 2" xfId="21858"/>
    <cellStyle name="SAPBEXHLevel3X 3 2 3 3" xfId="21859"/>
    <cellStyle name="SAPBEXHLevel3X 3 2 3 4" xfId="21860"/>
    <cellStyle name="SAPBEXHLevel3X 3 2 3 5" xfId="21861"/>
    <cellStyle name="SAPBEXHLevel3X 3 2 3 6" xfId="21862"/>
    <cellStyle name="SAPBEXHLevel3X 3 2 4" xfId="21863"/>
    <cellStyle name="SAPBEXHLevel3X 3 2 5" xfId="21864"/>
    <cellStyle name="SAPBEXHLevel3X 3 2 6" xfId="21865"/>
    <cellStyle name="SAPBEXHLevel3X 3 2 7" xfId="21866"/>
    <cellStyle name="SAPBEXHLevel3X 3 2 8" xfId="21867"/>
    <cellStyle name="SAPBEXHLevel3X 3 3" xfId="21868"/>
    <cellStyle name="SAPBEXHLevel3X 3 3 2" xfId="21869"/>
    <cellStyle name="SAPBEXHLevel3X 3 3 2 2" xfId="21870"/>
    <cellStyle name="SAPBEXHLevel3X 3 3 2 3" xfId="21871"/>
    <cellStyle name="SAPBEXHLevel3X 3 3 2 4" xfId="21872"/>
    <cellStyle name="SAPBEXHLevel3X 3 3 2 5" xfId="21873"/>
    <cellStyle name="SAPBEXHLevel3X 3 3 2 6" xfId="21874"/>
    <cellStyle name="SAPBEXHLevel3X 3 3 3" xfId="21875"/>
    <cellStyle name="SAPBEXHLevel3X 3 3 3 2" xfId="21876"/>
    <cellStyle name="SAPBEXHLevel3X 3 3 3 3" xfId="21877"/>
    <cellStyle name="SAPBEXHLevel3X 3 3 3 4" xfId="21878"/>
    <cellStyle name="SAPBEXHLevel3X 3 3 3 5" xfId="21879"/>
    <cellStyle name="SAPBEXHLevel3X 3 3 3 6" xfId="21880"/>
    <cellStyle name="SAPBEXHLevel3X 3 3 4" xfId="21881"/>
    <cellStyle name="SAPBEXHLevel3X 3 3 5" xfId="21882"/>
    <cellStyle name="SAPBEXHLevel3X 3 3 6" xfId="21883"/>
    <cellStyle name="SAPBEXHLevel3X 3 3 7" xfId="21884"/>
    <cellStyle name="SAPBEXHLevel3X 3 3 8" xfId="21885"/>
    <cellStyle name="SAPBEXHLevel3X 3 4" xfId="21886"/>
    <cellStyle name="SAPBEXHLevel3X 3 5" xfId="21887"/>
    <cellStyle name="SAPBEXHLevel3X 3 6" xfId="21888"/>
    <cellStyle name="SAPBEXHLevel3X 3 7" xfId="21889"/>
    <cellStyle name="SAPBEXHLevel3X 3 8" xfId="21890"/>
    <cellStyle name="SAPBEXHLevel3X 4" xfId="21891"/>
    <cellStyle name="SAPBEXHLevel3X 4 2" xfId="21892"/>
    <cellStyle name="SAPBEXHLevel3X 4 2 2" xfId="21893"/>
    <cellStyle name="SAPBEXHLevel3X 4 2 2 2" xfId="21894"/>
    <cellStyle name="SAPBEXHLevel3X 4 2 2 3" xfId="21895"/>
    <cellStyle name="SAPBEXHLevel3X 4 2 2 4" xfId="21896"/>
    <cellStyle name="SAPBEXHLevel3X 4 2 2 5" xfId="21897"/>
    <cellStyle name="SAPBEXHLevel3X 4 2 2 6" xfId="21898"/>
    <cellStyle name="SAPBEXHLevel3X 4 2 3" xfId="21899"/>
    <cellStyle name="SAPBEXHLevel3X 4 2 3 2" xfId="21900"/>
    <cellStyle name="SAPBEXHLevel3X 4 2 3 3" xfId="21901"/>
    <cellStyle name="SAPBEXHLevel3X 4 2 3 4" xfId="21902"/>
    <cellStyle name="SAPBEXHLevel3X 4 2 3 5" xfId="21903"/>
    <cellStyle name="SAPBEXHLevel3X 4 2 3 6" xfId="21904"/>
    <cellStyle name="SAPBEXHLevel3X 4 2 4" xfId="21905"/>
    <cellStyle name="SAPBEXHLevel3X 4 2 5" xfId="21906"/>
    <cellStyle name="SAPBEXHLevel3X 4 2 6" xfId="21907"/>
    <cellStyle name="SAPBEXHLevel3X 4 2 7" xfId="21908"/>
    <cellStyle name="SAPBEXHLevel3X 4 2 8" xfId="21909"/>
    <cellStyle name="SAPBEXHLevel3X 4 3" xfId="21910"/>
    <cellStyle name="SAPBEXHLevel3X 4 3 2" xfId="21911"/>
    <cellStyle name="SAPBEXHLevel3X 4 3 2 2" xfId="21912"/>
    <cellStyle name="SAPBEXHLevel3X 4 3 2 3" xfId="21913"/>
    <cellStyle name="SAPBEXHLevel3X 4 3 2 4" xfId="21914"/>
    <cellStyle name="SAPBEXHLevel3X 4 3 2 5" xfId="21915"/>
    <cellStyle name="SAPBEXHLevel3X 4 3 2 6" xfId="21916"/>
    <cellStyle name="SAPBEXHLevel3X 4 3 3" xfId="21917"/>
    <cellStyle name="SAPBEXHLevel3X 4 3 3 2" xfId="21918"/>
    <cellStyle name="SAPBEXHLevel3X 4 3 3 3" xfId="21919"/>
    <cellStyle name="SAPBEXHLevel3X 4 3 3 4" xfId="21920"/>
    <cellStyle name="SAPBEXHLevel3X 4 3 3 5" xfId="21921"/>
    <cellStyle name="SAPBEXHLevel3X 4 3 3 6" xfId="21922"/>
    <cellStyle name="SAPBEXHLevel3X 4 3 4" xfId="21923"/>
    <cellStyle name="SAPBEXHLevel3X 4 3 5" xfId="21924"/>
    <cellStyle name="SAPBEXHLevel3X 4 3 6" xfId="21925"/>
    <cellStyle name="SAPBEXHLevel3X 4 3 7" xfId="21926"/>
    <cellStyle name="SAPBEXHLevel3X 4 3 8" xfId="21927"/>
    <cellStyle name="SAPBEXHLevel3X 4 4" xfId="21928"/>
    <cellStyle name="SAPBEXHLevel3X 4 5" xfId="21929"/>
    <cellStyle name="SAPBEXHLevel3X 4 6" xfId="21930"/>
    <cellStyle name="SAPBEXHLevel3X 4 7" xfId="21931"/>
    <cellStyle name="SAPBEXHLevel3X 4 8" xfId="21932"/>
    <cellStyle name="SAPBEXHLevel3X 5" xfId="21933"/>
    <cellStyle name="SAPBEXHLevel3X 5 2" xfId="21934"/>
    <cellStyle name="SAPBEXHLevel3X 5 2 2" xfId="21935"/>
    <cellStyle name="SAPBEXHLevel3X 5 2 2 2" xfId="21936"/>
    <cellStyle name="SAPBEXHLevel3X 5 2 2 3" xfId="21937"/>
    <cellStyle name="SAPBEXHLevel3X 5 2 2 4" xfId="21938"/>
    <cellStyle name="SAPBEXHLevel3X 5 2 2 5" xfId="21939"/>
    <cellStyle name="SAPBEXHLevel3X 5 2 2 6" xfId="21940"/>
    <cellStyle name="SAPBEXHLevel3X 5 2 3" xfId="21941"/>
    <cellStyle name="SAPBEXHLevel3X 5 2 3 2" xfId="21942"/>
    <cellStyle name="SAPBEXHLevel3X 5 2 3 3" xfId="21943"/>
    <cellStyle name="SAPBEXHLevel3X 5 2 3 4" xfId="21944"/>
    <cellStyle name="SAPBEXHLevel3X 5 2 3 5" xfId="21945"/>
    <cellStyle name="SAPBEXHLevel3X 5 2 3 6" xfId="21946"/>
    <cellStyle name="SAPBEXHLevel3X 5 2 4" xfId="21947"/>
    <cellStyle name="SAPBEXHLevel3X 5 2 5" xfId="21948"/>
    <cellStyle name="SAPBEXHLevel3X 5 2 6" xfId="21949"/>
    <cellStyle name="SAPBEXHLevel3X 5 2 7" xfId="21950"/>
    <cellStyle name="SAPBEXHLevel3X 5 2 8" xfId="21951"/>
    <cellStyle name="SAPBEXHLevel3X 5 3" xfId="21952"/>
    <cellStyle name="SAPBEXHLevel3X 5 3 2" xfId="21953"/>
    <cellStyle name="SAPBEXHLevel3X 5 3 2 2" xfId="21954"/>
    <cellStyle name="SAPBEXHLevel3X 5 3 2 3" xfId="21955"/>
    <cellStyle name="SAPBEXHLevel3X 5 3 2 4" xfId="21956"/>
    <cellStyle name="SAPBEXHLevel3X 5 3 2 5" xfId="21957"/>
    <cellStyle name="SAPBEXHLevel3X 5 3 2 6" xfId="21958"/>
    <cellStyle name="SAPBEXHLevel3X 5 3 3" xfId="21959"/>
    <cellStyle name="SAPBEXHLevel3X 5 3 3 2" xfId="21960"/>
    <cellStyle name="SAPBEXHLevel3X 5 3 3 3" xfId="21961"/>
    <cellStyle name="SAPBEXHLevel3X 5 3 3 4" xfId="21962"/>
    <cellStyle name="SAPBEXHLevel3X 5 3 3 5" xfId="21963"/>
    <cellStyle name="SAPBEXHLevel3X 5 3 3 6" xfId="21964"/>
    <cellStyle name="SAPBEXHLevel3X 5 3 4" xfId="21965"/>
    <cellStyle name="SAPBEXHLevel3X 5 3 5" xfId="21966"/>
    <cellStyle name="SAPBEXHLevel3X 5 3 6" xfId="21967"/>
    <cellStyle name="SAPBEXHLevel3X 5 3 7" xfId="21968"/>
    <cellStyle name="SAPBEXHLevel3X 5 3 8" xfId="21969"/>
    <cellStyle name="SAPBEXHLevel3X 5 4" xfId="21970"/>
    <cellStyle name="SAPBEXHLevel3X 5 5" xfId="21971"/>
    <cellStyle name="SAPBEXHLevel3X 5 6" xfId="21972"/>
    <cellStyle name="SAPBEXHLevel3X 5 7" xfId="21973"/>
    <cellStyle name="SAPBEXHLevel3X 5 8" xfId="21974"/>
    <cellStyle name="SAPBEXHLevel3X 6" xfId="21975"/>
    <cellStyle name="SAPBEXHLevel3X 6 2" xfId="21976"/>
    <cellStyle name="SAPBEXHLevel3X 6 2 2" xfId="21977"/>
    <cellStyle name="SAPBEXHLevel3X 6 2 2 2" xfId="21978"/>
    <cellStyle name="SAPBEXHLevel3X 6 2 2 3" xfId="21979"/>
    <cellStyle name="SAPBEXHLevel3X 6 2 2 4" xfId="21980"/>
    <cellStyle name="SAPBEXHLevel3X 6 2 2 5" xfId="21981"/>
    <cellStyle name="SAPBEXHLevel3X 6 2 2 6" xfId="21982"/>
    <cellStyle name="SAPBEXHLevel3X 6 2 3" xfId="21983"/>
    <cellStyle name="SAPBEXHLevel3X 6 2 3 2" xfId="21984"/>
    <cellStyle name="SAPBEXHLevel3X 6 2 3 3" xfId="21985"/>
    <cellStyle name="SAPBEXHLevel3X 6 2 3 4" xfId="21986"/>
    <cellStyle name="SAPBEXHLevel3X 6 2 3 5" xfId="21987"/>
    <cellStyle name="SAPBEXHLevel3X 6 2 3 6" xfId="21988"/>
    <cellStyle name="SAPBEXHLevel3X 6 2 4" xfId="21989"/>
    <cellStyle name="SAPBEXHLevel3X 6 2 5" xfId="21990"/>
    <cellStyle name="SAPBEXHLevel3X 6 2 6" xfId="21991"/>
    <cellStyle name="SAPBEXHLevel3X 6 2 7" xfId="21992"/>
    <cellStyle name="SAPBEXHLevel3X 6 2 8" xfId="21993"/>
    <cellStyle name="SAPBEXHLevel3X 6 3" xfId="21994"/>
    <cellStyle name="SAPBEXHLevel3X 6 3 2" xfId="21995"/>
    <cellStyle name="SAPBEXHLevel3X 6 3 2 2" xfId="21996"/>
    <cellStyle name="SAPBEXHLevel3X 6 3 2 3" xfId="21997"/>
    <cellStyle name="SAPBEXHLevel3X 6 3 2 4" xfId="21998"/>
    <cellStyle name="SAPBEXHLevel3X 6 3 2 5" xfId="21999"/>
    <cellStyle name="SAPBEXHLevel3X 6 3 2 6" xfId="22000"/>
    <cellStyle name="SAPBEXHLevel3X 6 3 3" xfId="22001"/>
    <cellStyle name="SAPBEXHLevel3X 6 3 3 2" xfId="22002"/>
    <cellStyle name="SAPBEXHLevel3X 6 3 3 3" xfId="22003"/>
    <cellStyle name="SAPBEXHLevel3X 6 3 3 4" xfId="22004"/>
    <cellStyle name="SAPBEXHLevel3X 6 3 3 5" xfId="22005"/>
    <cellStyle name="SAPBEXHLevel3X 6 3 3 6" xfId="22006"/>
    <cellStyle name="SAPBEXHLevel3X 6 3 4" xfId="22007"/>
    <cellStyle name="SAPBEXHLevel3X 6 3 5" xfId="22008"/>
    <cellStyle name="SAPBEXHLevel3X 6 3 6" xfId="22009"/>
    <cellStyle name="SAPBEXHLevel3X 6 3 7" xfId="22010"/>
    <cellStyle name="SAPBEXHLevel3X 6 3 8" xfId="22011"/>
    <cellStyle name="SAPBEXHLevel3X 6 4" xfId="22012"/>
    <cellStyle name="SAPBEXHLevel3X 6 5" xfId="22013"/>
    <cellStyle name="SAPBEXHLevel3X 6 6" xfId="22014"/>
    <cellStyle name="SAPBEXHLevel3X 6 7" xfId="22015"/>
    <cellStyle name="SAPBEXHLevel3X 6 8" xfId="22016"/>
    <cellStyle name="SAPBEXHLevel3X 7" xfId="22017"/>
    <cellStyle name="SAPBEXHLevel3X 7 2" xfId="22018"/>
    <cellStyle name="SAPBEXHLevel3X 7 2 2" xfId="22019"/>
    <cellStyle name="SAPBEXHLevel3X 7 2 2 2" xfId="22020"/>
    <cellStyle name="SAPBEXHLevel3X 7 2 2 3" xfId="22021"/>
    <cellStyle name="SAPBEXHLevel3X 7 2 2 4" xfId="22022"/>
    <cellStyle name="SAPBEXHLevel3X 7 2 2 5" xfId="22023"/>
    <cellStyle name="SAPBEXHLevel3X 7 2 2 6" xfId="22024"/>
    <cellStyle name="SAPBEXHLevel3X 7 2 3" xfId="22025"/>
    <cellStyle name="SAPBEXHLevel3X 7 2 3 2" xfId="22026"/>
    <cellStyle name="SAPBEXHLevel3X 7 2 3 3" xfId="22027"/>
    <cellStyle name="SAPBEXHLevel3X 7 2 3 4" xfId="22028"/>
    <cellStyle name="SAPBEXHLevel3X 7 2 3 5" xfId="22029"/>
    <cellStyle name="SAPBEXHLevel3X 7 2 3 6" xfId="22030"/>
    <cellStyle name="SAPBEXHLevel3X 7 2 4" xfId="22031"/>
    <cellStyle name="SAPBEXHLevel3X 7 2 5" xfId="22032"/>
    <cellStyle name="SAPBEXHLevel3X 7 2 6" xfId="22033"/>
    <cellStyle name="SAPBEXHLevel3X 7 2 7" xfId="22034"/>
    <cellStyle name="SAPBEXHLevel3X 7 2 8" xfId="22035"/>
    <cellStyle name="SAPBEXHLevel3X 7 3" xfId="22036"/>
    <cellStyle name="SAPBEXHLevel3X 7 3 2" xfId="22037"/>
    <cellStyle name="SAPBEXHLevel3X 7 3 2 2" xfId="22038"/>
    <cellStyle name="SAPBEXHLevel3X 7 3 2 3" xfId="22039"/>
    <cellStyle name="SAPBEXHLevel3X 7 3 2 4" xfId="22040"/>
    <cellStyle name="SAPBEXHLevel3X 7 3 2 5" xfId="22041"/>
    <cellStyle name="SAPBEXHLevel3X 7 3 2 6" xfId="22042"/>
    <cellStyle name="SAPBEXHLevel3X 7 3 3" xfId="22043"/>
    <cellStyle name="SAPBEXHLevel3X 7 3 3 2" xfId="22044"/>
    <cellStyle name="SAPBEXHLevel3X 7 3 3 3" xfId="22045"/>
    <cellStyle name="SAPBEXHLevel3X 7 3 3 4" xfId="22046"/>
    <cellStyle name="SAPBEXHLevel3X 7 3 3 5" xfId="22047"/>
    <cellStyle name="SAPBEXHLevel3X 7 3 3 6" xfId="22048"/>
    <cellStyle name="SAPBEXHLevel3X 7 3 4" xfId="22049"/>
    <cellStyle name="SAPBEXHLevel3X 7 3 5" xfId="22050"/>
    <cellStyle name="SAPBEXHLevel3X 7 3 6" xfId="22051"/>
    <cellStyle name="SAPBEXHLevel3X 7 3 7" xfId="22052"/>
    <cellStyle name="SAPBEXHLevel3X 7 3 8" xfId="22053"/>
    <cellStyle name="SAPBEXHLevel3X 7 4" xfId="22054"/>
    <cellStyle name="SAPBEXHLevel3X 7 5" xfId="22055"/>
    <cellStyle name="SAPBEXHLevel3X 7 6" xfId="22056"/>
    <cellStyle name="SAPBEXHLevel3X 7 7" xfId="22057"/>
    <cellStyle name="SAPBEXHLevel3X 7 8" xfId="22058"/>
    <cellStyle name="SAPBEXHLevel3X 8" xfId="22059"/>
    <cellStyle name="SAPBEXHLevel3X 8 2" xfId="22060"/>
    <cellStyle name="SAPBEXHLevel3X 8 2 2" xfId="22061"/>
    <cellStyle name="SAPBEXHLevel3X 8 2 2 2" xfId="22062"/>
    <cellStyle name="SAPBEXHLevel3X 8 2 2 3" xfId="22063"/>
    <cellStyle name="SAPBEXHLevel3X 8 2 2 4" xfId="22064"/>
    <cellStyle name="SAPBEXHLevel3X 8 2 2 5" xfId="22065"/>
    <cellStyle name="SAPBEXHLevel3X 8 2 2 6" xfId="22066"/>
    <cellStyle name="SAPBEXHLevel3X 8 2 3" xfId="22067"/>
    <cellStyle name="SAPBEXHLevel3X 8 2 3 2" xfId="22068"/>
    <cellStyle name="SAPBEXHLevel3X 8 2 3 3" xfId="22069"/>
    <cellStyle name="SAPBEXHLevel3X 8 2 3 4" xfId="22070"/>
    <cellStyle name="SAPBEXHLevel3X 8 2 3 5" xfId="22071"/>
    <cellStyle name="SAPBEXHLevel3X 8 2 3 6" xfId="22072"/>
    <cellStyle name="SAPBEXHLevel3X 8 2 4" xfId="22073"/>
    <cellStyle name="SAPBEXHLevel3X 8 2 5" xfId="22074"/>
    <cellStyle name="SAPBEXHLevel3X 8 2 6" xfId="22075"/>
    <cellStyle name="SAPBEXHLevel3X 8 2 7" xfId="22076"/>
    <cellStyle name="SAPBEXHLevel3X 8 2 8" xfId="22077"/>
    <cellStyle name="SAPBEXHLevel3X 8 3" xfId="22078"/>
    <cellStyle name="SAPBEXHLevel3X 8 3 2" xfId="22079"/>
    <cellStyle name="SAPBEXHLevel3X 8 3 2 2" xfId="22080"/>
    <cellStyle name="SAPBEXHLevel3X 8 3 2 3" xfId="22081"/>
    <cellStyle name="SAPBEXHLevel3X 8 3 2 4" xfId="22082"/>
    <cellStyle name="SAPBEXHLevel3X 8 3 2 5" xfId="22083"/>
    <cellStyle name="SAPBEXHLevel3X 8 3 2 6" xfId="22084"/>
    <cellStyle name="SAPBEXHLevel3X 8 3 3" xfId="22085"/>
    <cellStyle name="SAPBEXHLevel3X 8 3 3 2" xfId="22086"/>
    <cellStyle name="SAPBEXHLevel3X 8 3 3 3" xfId="22087"/>
    <cellStyle name="SAPBEXHLevel3X 8 3 3 4" xfId="22088"/>
    <cellStyle name="SAPBEXHLevel3X 8 3 3 5" xfId="22089"/>
    <cellStyle name="SAPBEXHLevel3X 8 3 3 6" xfId="22090"/>
    <cellStyle name="SAPBEXHLevel3X 8 3 4" xfId="22091"/>
    <cellStyle name="SAPBEXHLevel3X 8 3 5" xfId="22092"/>
    <cellStyle name="SAPBEXHLevel3X 8 3 6" xfId="22093"/>
    <cellStyle name="SAPBEXHLevel3X 8 3 7" xfId="22094"/>
    <cellStyle name="SAPBEXHLevel3X 8 3 8" xfId="22095"/>
    <cellStyle name="SAPBEXHLevel3X 8 4" xfId="22096"/>
    <cellStyle name="SAPBEXHLevel3X 8 5" xfId="22097"/>
    <cellStyle name="SAPBEXHLevel3X 8 6" xfId="22098"/>
    <cellStyle name="SAPBEXHLevel3X 8 7" xfId="22099"/>
    <cellStyle name="SAPBEXHLevel3X 8 8" xfId="22100"/>
    <cellStyle name="SAPBEXHLevel3X 9" xfId="22101"/>
    <cellStyle name="SAPBEXHLevel3X 9 2" xfId="22102"/>
    <cellStyle name="SAPBEXHLevel3X 9 2 2" xfId="22103"/>
    <cellStyle name="SAPBEXHLevel3X 9 2 2 2" xfId="22104"/>
    <cellStyle name="SAPBEXHLevel3X 9 2 2 3" xfId="22105"/>
    <cellStyle name="SAPBEXHLevel3X 9 2 2 4" xfId="22106"/>
    <cellStyle name="SAPBEXHLevel3X 9 2 2 5" xfId="22107"/>
    <cellStyle name="SAPBEXHLevel3X 9 2 2 6" xfId="22108"/>
    <cellStyle name="SAPBEXHLevel3X 9 2 3" xfId="22109"/>
    <cellStyle name="SAPBEXHLevel3X 9 2 3 2" xfId="22110"/>
    <cellStyle name="SAPBEXHLevel3X 9 2 3 3" xfId="22111"/>
    <cellStyle name="SAPBEXHLevel3X 9 2 3 4" xfId="22112"/>
    <cellStyle name="SAPBEXHLevel3X 9 2 3 5" xfId="22113"/>
    <cellStyle name="SAPBEXHLevel3X 9 2 3 6" xfId="22114"/>
    <cellStyle name="SAPBEXHLevel3X 9 2 4" xfId="22115"/>
    <cellStyle name="SAPBEXHLevel3X 9 2 5" xfId="22116"/>
    <cellStyle name="SAPBEXHLevel3X 9 2 6" xfId="22117"/>
    <cellStyle name="SAPBEXHLevel3X 9 2 7" xfId="22118"/>
    <cellStyle name="SAPBEXHLevel3X 9 2 8" xfId="22119"/>
    <cellStyle name="SAPBEXHLevel3X 9 3" xfId="22120"/>
    <cellStyle name="SAPBEXHLevel3X 9 3 2" xfId="22121"/>
    <cellStyle name="SAPBEXHLevel3X 9 3 2 2" xfId="22122"/>
    <cellStyle name="SAPBEXHLevel3X 9 3 2 3" xfId="22123"/>
    <cellStyle name="SAPBEXHLevel3X 9 3 2 4" xfId="22124"/>
    <cellStyle name="SAPBEXHLevel3X 9 3 2 5" xfId="22125"/>
    <cellStyle name="SAPBEXHLevel3X 9 3 2 6" xfId="22126"/>
    <cellStyle name="SAPBEXHLevel3X 9 3 3" xfId="22127"/>
    <cellStyle name="SAPBEXHLevel3X 9 3 3 2" xfId="22128"/>
    <cellStyle name="SAPBEXHLevel3X 9 3 3 3" xfId="22129"/>
    <cellStyle name="SAPBEXHLevel3X 9 3 3 4" xfId="22130"/>
    <cellStyle name="SAPBEXHLevel3X 9 3 3 5" xfId="22131"/>
    <cellStyle name="SAPBEXHLevel3X 9 3 3 6" xfId="22132"/>
    <cellStyle name="SAPBEXHLevel3X 9 3 4" xfId="22133"/>
    <cellStyle name="SAPBEXHLevel3X 9 3 5" xfId="22134"/>
    <cellStyle name="SAPBEXHLevel3X 9 3 6" xfId="22135"/>
    <cellStyle name="SAPBEXHLevel3X 9 3 7" xfId="22136"/>
    <cellStyle name="SAPBEXHLevel3X 9 3 8" xfId="22137"/>
    <cellStyle name="SAPBEXHLevel3X 9 4" xfId="22138"/>
    <cellStyle name="SAPBEXHLevel3X 9 5" xfId="22139"/>
    <cellStyle name="SAPBEXHLevel3X 9 6" xfId="22140"/>
    <cellStyle name="SAPBEXHLevel3X 9 7" xfId="22141"/>
    <cellStyle name="SAPBEXHLevel3X 9 8" xfId="22142"/>
    <cellStyle name="SAPBEXinputData" xfId="22143"/>
    <cellStyle name="SAPBEXinputData 10" xfId="22144"/>
    <cellStyle name="SAPBEXinputData 11" xfId="22145"/>
    <cellStyle name="SAPBEXinputData 2" xfId="22146"/>
    <cellStyle name="SAPBEXinputData 3" xfId="22147"/>
    <cellStyle name="SAPBEXinputData 4" xfId="22148"/>
    <cellStyle name="SAPBEXinputData 5" xfId="22149"/>
    <cellStyle name="SAPBEXinputData 6" xfId="22150"/>
    <cellStyle name="SAPBEXinputData 7" xfId="22151"/>
    <cellStyle name="SAPBEXinputData 8" xfId="22152"/>
    <cellStyle name="SAPBEXinputData 9" xfId="22153"/>
    <cellStyle name="SAPBEXItemHeader" xfId="22154"/>
    <cellStyle name="SAPBEXItemHeader 2" xfId="22155"/>
    <cellStyle name="SAPBEXItemHeader 2 2" xfId="22156"/>
    <cellStyle name="SAPBEXItemHeader 2 2 2" xfId="22157"/>
    <cellStyle name="SAPBEXItemHeader 2 2 3" xfId="22158"/>
    <cellStyle name="SAPBEXItemHeader 2 2 4" xfId="22159"/>
    <cellStyle name="SAPBEXItemHeader 2 2 5" xfId="22160"/>
    <cellStyle name="SAPBEXItemHeader 2 2 6" xfId="22161"/>
    <cellStyle name="SAPBEXItemHeader 2 3" xfId="22162"/>
    <cellStyle name="SAPBEXItemHeader 2 3 2" xfId="22163"/>
    <cellStyle name="SAPBEXItemHeader 2 3 3" xfId="22164"/>
    <cellStyle name="SAPBEXItemHeader 2 3 4" xfId="22165"/>
    <cellStyle name="SAPBEXItemHeader 2 3 5" xfId="22166"/>
    <cellStyle name="SAPBEXItemHeader 2 3 6" xfId="22167"/>
    <cellStyle name="SAPBEXItemHeader 2 4" xfId="22168"/>
    <cellStyle name="SAPBEXItemHeader 2 5" xfId="22169"/>
    <cellStyle name="SAPBEXItemHeader 2 6" xfId="22170"/>
    <cellStyle name="SAPBEXItemHeader 2 7" xfId="22171"/>
    <cellStyle name="SAPBEXItemHeader 2 8" xfId="22172"/>
    <cellStyle name="SAPBEXItemHeader 3" xfId="22173"/>
    <cellStyle name="SAPBEXItemHeader 3 2" xfId="22174"/>
    <cellStyle name="SAPBEXItemHeader 3 2 2" xfId="22175"/>
    <cellStyle name="SAPBEXItemHeader 3 2 3" xfId="22176"/>
    <cellStyle name="SAPBEXItemHeader 3 2 4" xfId="22177"/>
    <cellStyle name="SAPBEXItemHeader 3 2 5" xfId="22178"/>
    <cellStyle name="SAPBEXItemHeader 3 2 6" xfId="22179"/>
    <cellStyle name="SAPBEXItemHeader 3 3" xfId="22180"/>
    <cellStyle name="SAPBEXItemHeader 3 3 2" xfId="22181"/>
    <cellStyle name="SAPBEXItemHeader 3 3 3" xfId="22182"/>
    <cellStyle name="SAPBEXItemHeader 3 3 4" xfId="22183"/>
    <cellStyle name="SAPBEXItemHeader 3 3 5" xfId="22184"/>
    <cellStyle name="SAPBEXItemHeader 3 3 6" xfId="22185"/>
    <cellStyle name="SAPBEXItemHeader 3 4" xfId="22186"/>
    <cellStyle name="SAPBEXItemHeader 3 5" xfId="22187"/>
    <cellStyle name="SAPBEXItemHeader 3 6" xfId="22188"/>
    <cellStyle name="SAPBEXItemHeader 3 7" xfId="22189"/>
    <cellStyle name="SAPBEXItemHeader 3 8" xfId="22190"/>
    <cellStyle name="SAPBEXItemHeader 4" xfId="22191"/>
    <cellStyle name="SAPBEXItemHeader 5" xfId="22192"/>
    <cellStyle name="SAPBEXItemHeader 6" xfId="22193"/>
    <cellStyle name="SAPBEXItemHeader 7" xfId="22194"/>
    <cellStyle name="SAPBEXItemHeader 8" xfId="22195"/>
    <cellStyle name="SAPBEXresData" xfId="39"/>
    <cellStyle name="SAPBEXresData 10" xfId="22196"/>
    <cellStyle name="SAPBEXresData 10 2" xfId="22197"/>
    <cellStyle name="SAPBEXresData 10 2 2" xfId="22198"/>
    <cellStyle name="SAPBEXresData 10 2 2 2" xfId="22199"/>
    <cellStyle name="SAPBEXresData 10 2 2 3" xfId="22200"/>
    <cellStyle name="SAPBEXresData 10 2 2 4" xfId="22201"/>
    <cellStyle name="SAPBEXresData 10 2 2 5" xfId="22202"/>
    <cellStyle name="SAPBEXresData 10 2 2 6" xfId="22203"/>
    <cellStyle name="SAPBEXresData 10 2 3" xfId="22204"/>
    <cellStyle name="SAPBEXresData 10 2 3 2" xfId="22205"/>
    <cellStyle name="SAPBEXresData 10 2 3 3" xfId="22206"/>
    <cellStyle name="SAPBEXresData 10 2 3 4" xfId="22207"/>
    <cellStyle name="SAPBEXresData 10 2 3 5" xfId="22208"/>
    <cellStyle name="SAPBEXresData 10 2 3 6" xfId="22209"/>
    <cellStyle name="SAPBEXresData 10 2 4" xfId="22210"/>
    <cellStyle name="SAPBEXresData 10 2 5" xfId="22211"/>
    <cellStyle name="SAPBEXresData 10 2 6" xfId="22212"/>
    <cellStyle name="SAPBEXresData 10 2 7" xfId="22213"/>
    <cellStyle name="SAPBEXresData 10 2 8" xfId="22214"/>
    <cellStyle name="SAPBEXresData 10 3" xfId="22215"/>
    <cellStyle name="SAPBEXresData 10 3 2" xfId="22216"/>
    <cellStyle name="SAPBEXresData 10 3 2 2" xfId="22217"/>
    <cellStyle name="SAPBEXresData 10 3 2 3" xfId="22218"/>
    <cellStyle name="SAPBEXresData 10 3 2 4" xfId="22219"/>
    <cellStyle name="SAPBEXresData 10 3 2 5" xfId="22220"/>
    <cellStyle name="SAPBEXresData 10 3 2 6" xfId="22221"/>
    <cellStyle name="SAPBEXresData 10 3 3" xfId="22222"/>
    <cellStyle name="SAPBEXresData 10 3 3 2" xfId="22223"/>
    <cellStyle name="SAPBEXresData 10 3 3 3" xfId="22224"/>
    <cellStyle name="SAPBEXresData 10 3 3 4" xfId="22225"/>
    <cellStyle name="SAPBEXresData 10 3 3 5" xfId="22226"/>
    <cellStyle name="SAPBEXresData 10 3 3 6" xfId="22227"/>
    <cellStyle name="SAPBEXresData 10 3 4" xfId="22228"/>
    <cellStyle name="SAPBEXresData 10 3 5" xfId="22229"/>
    <cellStyle name="SAPBEXresData 10 3 6" xfId="22230"/>
    <cellStyle name="SAPBEXresData 10 3 7" xfId="22231"/>
    <cellStyle name="SAPBEXresData 10 3 8" xfId="22232"/>
    <cellStyle name="SAPBEXresData 10 4" xfId="22233"/>
    <cellStyle name="SAPBEXresData 10 5" xfId="22234"/>
    <cellStyle name="SAPBEXresData 10 6" xfId="22235"/>
    <cellStyle name="SAPBEXresData 10 7" xfId="22236"/>
    <cellStyle name="SAPBEXresData 10 8" xfId="22237"/>
    <cellStyle name="SAPBEXresData 11" xfId="22238"/>
    <cellStyle name="SAPBEXresData 11 2" xfId="22239"/>
    <cellStyle name="SAPBEXresData 11 2 2" xfId="22240"/>
    <cellStyle name="SAPBEXresData 11 2 2 2" xfId="22241"/>
    <cellStyle name="SAPBEXresData 11 2 2 3" xfId="22242"/>
    <cellStyle name="SAPBEXresData 11 2 2 4" xfId="22243"/>
    <cellStyle name="SAPBEXresData 11 2 2 5" xfId="22244"/>
    <cellStyle name="SAPBEXresData 11 2 2 6" xfId="22245"/>
    <cellStyle name="SAPBEXresData 11 2 3" xfId="22246"/>
    <cellStyle name="SAPBEXresData 11 2 3 2" xfId="22247"/>
    <cellStyle name="SAPBEXresData 11 2 3 3" xfId="22248"/>
    <cellStyle name="SAPBEXresData 11 2 3 4" xfId="22249"/>
    <cellStyle name="SAPBEXresData 11 2 3 5" xfId="22250"/>
    <cellStyle name="SAPBEXresData 11 2 3 6" xfId="22251"/>
    <cellStyle name="SAPBEXresData 11 2 4" xfId="22252"/>
    <cellStyle name="SAPBEXresData 11 2 5" xfId="22253"/>
    <cellStyle name="SAPBEXresData 11 2 6" xfId="22254"/>
    <cellStyle name="SAPBEXresData 11 2 7" xfId="22255"/>
    <cellStyle name="SAPBEXresData 11 2 8" xfId="22256"/>
    <cellStyle name="SAPBEXresData 11 3" xfId="22257"/>
    <cellStyle name="SAPBEXresData 11 3 2" xfId="22258"/>
    <cellStyle name="SAPBEXresData 11 3 2 2" xfId="22259"/>
    <cellStyle name="SAPBEXresData 11 3 2 3" xfId="22260"/>
    <cellStyle name="SAPBEXresData 11 3 2 4" xfId="22261"/>
    <cellStyle name="SAPBEXresData 11 3 2 5" xfId="22262"/>
    <cellStyle name="SAPBEXresData 11 3 2 6" xfId="22263"/>
    <cellStyle name="SAPBEXresData 11 3 3" xfId="22264"/>
    <cellStyle name="SAPBEXresData 11 3 3 2" xfId="22265"/>
    <cellStyle name="SAPBEXresData 11 3 3 3" xfId="22266"/>
    <cellStyle name="SAPBEXresData 11 3 3 4" xfId="22267"/>
    <cellStyle name="SAPBEXresData 11 3 3 5" xfId="22268"/>
    <cellStyle name="SAPBEXresData 11 3 3 6" xfId="22269"/>
    <cellStyle name="SAPBEXresData 11 3 4" xfId="22270"/>
    <cellStyle name="SAPBEXresData 11 3 5" xfId="22271"/>
    <cellStyle name="SAPBEXresData 11 3 6" xfId="22272"/>
    <cellStyle name="SAPBEXresData 11 3 7" xfId="22273"/>
    <cellStyle name="SAPBEXresData 11 3 8" xfId="22274"/>
    <cellStyle name="SAPBEXresData 11 4" xfId="22275"/>
    <cellStyle name="SAPBEXresData 11 5" xfId="22276"/>
    <cellStyle name="SAPBEXresData 11 6" xfId="22277"/>
    <cellStyle name="SAPBEXresData 11 7" xfId="22278"/>
    <cellStyle name="SAPBEXresData 11 8" xfId="22279"/>
    <cellStyle name="SAPBEXresData 12" xfId="22280"/>
    <cellStyle name="SAPBEXresData 12 2" xfId="22281"/>
    <cellStyle name="SAPBEXresData 12 2 2" xfId="22282"/>
    <cellStyle name="SAPBEXresData 12 2 2 2" xfId="22283"/>
    <cellStyle name="SAPBEXresData 12 2 2 3" xfId="22284"/>
    <cellStyle name="SAPBEXresData 12 2 2 4" xfId="22285"/>
    <cellStyle name="SAPBEXresData 12 2 2 5" xfId="22286"/>
    <cellStyle name="SAPBEXresData 12 2 2 6" xfId="22287"/>
    <cellStyle name="SAPBEXresData 12 2 3" xfId="22288"/>
    <cellStyle name="SAPBEXresData 12 2 3 2" xfId="22289"/>
    <cellStyle name="SAPBEXresData 12 2 3 3" xfId="22290"/>
    <cellStyle name="SAPBEXresData 12 2 3 4" xfId="22291"/>
    <cellStyle name="SAPBEXresData 12 2 3 5" xfId="22292"/>
    <cellStyle name="SAPBEXresData 12 2 3 6" xfId="22293"/>
    <cellStyle name="SAPBEXresData 12 2 4" xfId="22294"/>
    <cellStyle name="SAPBEXresData 12 2 5" xfId="22295"/>
    <cellStyle name="SAPBEXresData 12 2 6" xfId="22296"/>
    <cellStyle name="SAPBEXresData 12 2 7" xfId="22297"/>
    <cellStyle name="SAPBEXresData 12 2 8" xfId="22298"/>
    <cellStyle name="SAPBEXresData 12 3" xfId="22299"/>
    <cellStyle name="SAPBEXresData 12 3 2" xfId="22300"/>
    <cellStyle name="SAPBEXresData 12 3 2 2" xfId="22301"/>
    <cellStyle name="SAPBEXresData 12 3 2 3" xfId="22302"/>
    <cellStyle name="SAPBEXresData 12 3 2 4" xfId="22303"/>
    <cellStyle name="SAPBEXresData 12 3 2 5" xfId="22304"/>
    <cellStyle name="SAPBEXresData 12 3 2 6" xfId="22305"/>
    <cellStyle name="SAPBEXresData 12 3 3" xfId="22306"/>
    <cellStyle name="SAPBEXresData 12 3 3 2" xfId="22307"/>
    <cellStyle name="SAPBEXresData 12 3 3 3" xfId="22308"/>
    <cellStyle name="SAPBEXresData 12 3 3 4" xfId="22309"/>
    <cellStyle name="SAPBEXresData 12 3 3 5" xfId="22310"/>
    <cellStyle name="SAPBEXresData 12 3 3 6" xfId="22311"/>
    <cellStyle name="SAPBEXresData 12 3 4" xfId="22312"/>
    <cellStyle name="SAPBEXresData 12 3 5" xfId="22313"/>
    <cellStyle name="SAPBEXresData 12 3 6" xfId="22314"/>
    <cellStyle name="SAPBEXresData 12 3 7" xfId="22315"/>
    <cellStyle name="SAPBEXresData 12 3 8" xfId="22316"/>
    <cellStyle name="SAPBEXresData 12 4" xfId="22317"/>
    <cellStyle name="SAPBEXresData 12 5" xfId="22318"/>
    <cellStyle name="SAPBEXresData 12 6" xfId="22319"/>
    <cellStyle name="SAPBEXresData 12 7" xfId="22320"/>
    <cellStyle name="SAPBEXresData 12 8" xfId="22321"/>
    <cellStyle name="SAPBEXresData 13" xfId="22322"/>
    <cellStyle name="SAPBEXresData 13 2" xfId="22323"/>
    <cellStyle name="SAPBEXresData 13 2 2" xfId="22324"/>
    <cellStyle name="SAPBEXresData 13 2 2 2" xfId="22325"/>
    <cellStyle name="SAPBEXresData 13 2 2 3" xfId="22326"/>
    <cellStyle name="SAPBEXresData 13 2 2 4" xfId="22327"/>
    <cellStyle name="SAPBEXresData 13 2 2 5" xfId="22328"/>
    <cellStyle name="SAPBEXresData 13 2 2 6" xfId="22329"/>
    <cellStyle name="SAPBEXresData 13 2 3" xfId="22330"/>
    <cellStyle name="SAPBEXresData 13 2 3 2" xfId="22331"/>
    <cellStyle name="SAPBEXresData 13 2 3 3" xfId="22332"/>
    <cellStyle name="SAPBEXresData 13 2 3 4" xfId="22333"/>
    <cellStyle name="SAPBEXresData 13 2 3 5" xfId="22334"/>
    <cellStyle name="SAPBEXresData 13 2 3 6" xfId="22335"/>
    <cellStyle name="SAPBEXresData 13 2 4" xfId="22336"/>
    <cellStyle name="SAPBEXresData 13 2 5" xfId="22337"/>
    <cellStyle name="SAPBEXresData 13 2 6" xfId="22338"/>
    <cellStyle name="SAPBEXresData 13 2 7" xfId="22339"/>
    <cellStyle name="SAPBEXresData 13 2 8" xfId="22340"/>
    <cellStyle name="SAPBEXresData 13 3" xfId="22341"/>
    <cellStyle name="SAPBEXresData 13 3 2" xfId="22342"/>
    <cellStyle name="SAPBEXresData 13 3 2 2" xfId="22343"/>
    <cellStyle name="SAPBEXresData 13 3 2 3" xfId="22344"/>
    <cellStyle name="SAPBEXresData 13 3 2 4" xfId="22345"/>
    <cellStyle name="SAPBEXresData 13 3 2 5" xfId="22346"/>
    <cellStyle name="SAPBEXresData 13 3 2 6" xfId="22347"/>
    <cellStyle name="SAPBEXresData 13 3 3" xfId="22348"/>
    <cellStyle name="SAPBEXresData 13 3 3 2" xfId="22349"/>
    <cellStyle name="SAPBEXresData 13 3 3 3" xfId="22350"/>
    <cellStyle name="SAPBEXresData 13 3 3 4" xfId="22351"/>
    <cellStyle name="SAPBEXresData 13 3 3 5" xfId="22352"/>
    <cellStyle name="SAPBEXresData 13 3 3 6" xfId="22353"/>
    <cellStyle name="SAPBEXresData 13 3 4" xfId="22354"/>
    <cellStyle name="SAPBEXresData 13 3 5" xfId="22355"/>
    <cellStyle name="SAPBEXresData 13 3 6" xfId="22356"/>
    <cellStyle name="SAPBEXresData 13 3 7" xfId="22357"/>
    <cellStyle name="SAPBEXresData 13 3 8" xfId="22358"/>
    <cellStyle name="SAPBEXresData 13 4" xfId="22359"/>
    <cellStyle name="SAPBEXresData 13 5" xfId="22360"/>
    <cellStyle name="SAPBEXresData 13 6" xfId="22361"/>
    <cellStyle name="SAPBEXresData 13 7" xfId="22362"/>
    <cellStyle name="SAPBEXresData 13 8" xfId="22363"/>
    <cellStyle name="SAPBEXresData 14" xfId="22364"/>
    <cellStyle name="SAPBEXresData 14 2" xfId="22365"/>
    <cellStyle name="SAPBEXresData 14 2 2" xfId="22366"/>
    <cellStyle name="SAPBEXresData 14 2 2 2" xfId="22367"/>
    <cellStyle name="SAPBEXresData 14 2 2 3" xfId="22368"/>
    <cellStyle name="SAPBEXresData 14 2 2 4" xfId="22369"/>
    <cellStyle name="SAPBEXresData 14 2 2 5" xfId="22370"/>
    <cellStyle name="SAPBEXresData 14 2 2 6" xfId="22371"/>
    <cellStyle name="SAPBEXresData 14 2 3" xfId="22372"/>
    <cellStyle name="SAPBEXresData 14 2 3 2" xfId="22373"/>
    <cellStyle name="SAPBEXresData 14 2 3 3" xfId="22374"/>
    <cellStyle name="SAPBEXresData 14 2 3 4" xfId="22375"/>
    <cellStyle name="SAPBEXresData 14 2 3 5" xfId="22376"/>
    <cellStyle name="SAPBEXresData 14 2 3 6" xfId="22377"/>
    <cellStyle name="SAPBEXresData 14 2 4" xfId="22378"/>
    <cellStyle name="SAPBEXresData 14 2 5" xfId="22379"/>
    <cellStyle name="SAPBEXresData 14 2 6" xfId="22380"/>
    <cellStyle name="SAPBEXresData 14 2 7" xfId="22381"/>
    <cellStyle name="SAPBEXresData 14 2 8" xfId="22382"/>
    <cellStyle name="SAPBEXresData 14 3" xfId="22383"/>
    <cellStyle name="SAPBEXresData 14 3 2" xfId="22384"/>
    <cellStyle name="SAPBEXresData 14 3 2 2" xfId="22385"/>
    <cellStyle name="SAPBEXresData 14 3 2 3" xfId="22386"/>
    <cellStyle name="SAPBEXresData 14 3 2 4" xfId="22387"/>
    <cellStyle name="SAPBEXresData 14 3 2 5" xfId="22388"/>
    <cellStyle name="SAPBEXresData 14 3 2 6" xfId="22389"/>
    <cellStyle name="SAPBEXresData 14 3 3" xfId="22390"/>
    <cellStyle name="SAPBEXresData 14 3 3 2" xfId="22391"/>
    <cellStyle name="SAPBEXresData 14 3 3 3" xfId="22392"/>
    <cellStyle name="SAPBEXresData 14 3 3 4" xfId="22393"/>
    <cellStyle name="SAPBEXresData 14 3 3 5" xfId="22394"/>
    <cellStyle name="SAPBEXresData 14 3 3 6" xfId="22395"/>
    <cellStyle name="SAPBEXresData 14 3 4" xfId="22396"/>
    <cellStyle name="SAPBEXresData 14 3 5" xfId="22397"/>
    <cellStyle name="SAPBEXresData 14 3 6" xfId="22398"/>
    <cellStyle name="SAPBEXresData 14 3 7" xfId="22399"/>
    <cellStyle name="SAPBEXresData 14 3 8" xfId="22400"/>
    <cellStyle name="SAPBEXresData 14 4" xfId="22401"/>
    <cellStyle name="SAPBEXresData 14 5" xfId="22402"/>
    <cellStyle name="SAPBEXresData 14 6" xfId="22403"/>
    <cellStyle name="SAPBEXresData 14 7" xfId="22404"/>
    <cellStyle name="SAPBEXresData 14 8" xfId="22405"/>
    <cellStyle name="SAPBEXresData 15" xfId="22406"/>
    <cellStyle name="SAPBEXresData 15 2" xfId="22407"/>
    <cellStyle name="SAPBEXresData 15 2 2" xfId="22408"/>
    <cellStyle name="SAPBEXresData 15 2 2 2" xfId="22409"/>
    <cellStyle name="SAPBEXresData 15 2 2 3" xfId="22410"/>
    <cellStyle name="SAPBEXresData 15 2 2 4" xfId="22411"/>
    <cellStyle name="SAPBEXresData 15 2 2 5" xfId="22412"/>
    <cellStyle name="SAPBEXresData 15 2 2 6" xfId="22413"/>
    <cellStyle name="SAPBEXresData 15 2 3" xfId="22414"/>
    <cellStyle name="SAPBEXresData 15 2 3 2" xfId="22415"/>
    <cellStyle name="SAPBEXresData 15 2 3 3" xfId="22416"/>
    <cellStyle name="SAPBEXresData 15 2 3 4" xfId="22417"/>
    <cellStyle name="SAPBEXresData 15 2 3 5" xfId="22418"/>
    <cellStyle name="SAPBEXresData 15 2 3 6" xfId="22419"/>
    <cellStyle name="SAPBEXresData 15 2 4" xfId="22420"/>
    <cellStyle name="SAPBEXresData 15 2 5" xfId="22421"/>
    <cellStyle name="SAPBEXresData 15 2 6" xfId="22422"/>
    <cellStyle name="SAPBEXresData 15 2 7" xfId="22423"/>
    <cellStyle name="SAPBEXresData 15 2 8" xfId="22424"/>
    <cellStyle name="SAPBEXresData 15 3" xfId="22425"/>
    <cellStyle name="SAPBEXresData 15 3 2" xfId="22426"/>
    <cellStyle name="SAPBEXresData 15 3 2 2" xfId="22427"/>
    <cellStyle name="SAPBEXresData 15 3 2 3" xfId="22428"/>
    <cellStyle name="SAPBEXresData 15 3 2 4" xfId="22429"/>
    <cellStyle name="SAPBEXresData 15 3 2 5" xfId="22430"/>
    <cellStyle name="SAPBEXresData 15 3 2 6" xfId="22431"/>
    <cellStyle name="SAPBEXresData 15 3 3" xfId="22432"/>
    <cellStyle name="SAPBEXresData 15 3 3 2" xfId="22433"/>
    <cellStyle name="SAPBEXresData 15 3 3 3" xfId="22434"/>
    <cellStyle name="SAPBEXresData 15 3 3 4" xfId="22435"/>
    <cellStyle name="SAPBEXresData 15 3 3 5" xfId="22436"/>
    <cellStyle name="SAPBEXresData 15 3 3 6" xfId="22437"/>
    <cellStyle name="SAPBEXresData 15 3 4" xfId="22438"/>
    <cellStyle name="SAPBEXresData 15 3 5" xfId="22439"/>
    <cellStyle name="SAPBEXresData 15 3 6" xfId="22440"/>
    <cellStyle name="SAPBEXresData 15 3 7" xfId="22441"/>
    <cellStyle name="SAPBEXresData 15 3 8" xfId="22442"/>
    <cellStyle name="SAPBEXresData 15 4" xfId="22443"/>
    <cellStyle name="SAPBEXresData 15 5" xfId="22444"/>
    <cellStyle name="SAPBEXresData 15 6" xfId="22445"/>
    <cellStyle name="SAPBEXresData 15 7" xfId="22446"/>
    <cellStyle name="SAPBEXresData 15 8" xfId="22447"/>
    <cellStyle name="SAPBEXresData 16" xfId="22448"/>
    <cellStyle name="SAPBEXresData 16 2" xfId="22449"/>
    <cellStyle name="SAPBEXresData 16 2 2" xfId="22450"/>
    <cellStyle name="SAPBEXresData 16 2 2 2" xfId="22451"/>
    <cellStyle name="SAPBEXresData 16 2 2 3" xfId="22452"/>
    <cellStyle name="SAPBEXresData 16 2 2 4" xfId="22453"/>
    <cellStyle name="SAPBEXresData 16 2 2 5" xfId="22454"/>
    <cellStyle name="SAPBEXresData 16 2 2 6" xfId="22455"/>
    <cellStyle name="SAPBEXresData 16 2 3" xfId="22456"/>
    <cellStyle name="SAPBEXresData 16 2 3 2" xfId="22457"/>
    <cellStyle name="SAPBEXresData 16 2 3 3" xfId="22458"/>
    <cellStyle name="SAPBEXresData 16 2 3 4" xfId="22459"/>
    <cellStyle name="SAPBEXresData 16 2 3 5" xfId="22460"/>
    <cellStyle name="SAPBEXresData 16 2 3 6" xfId="22461"/>
    <cellStyle name="SAPBEXresData 16 2 4" xfId="22462"/>
    <cellStyle name="SAPBEXresData 16 2 5" xfId="22463"/>
    <cellStyle name="SAPBEXresData 16 2 6" xfId="22464"/>
    <cellStyle name="SAPBEXresData 16 2 7" xfId="22465"/>
    <cellStyle name="SAPBEXresData 16 2 8" xfId="22466"/>
    <cellStyle name="SAPBEXresData 16 3" xfId="22467"/>
    <cellStyle name="SAPBEXresData 16 3 2" xfId="22468"/>
    <cellStyle name="SAPBEXresData 16 3 2 2" xfId="22469"/>
    <cellStyle name="SAPBEXresData 16 3 2 3" xfId="22470"/>
    <cellStyle name="SAPBEXresData 16 3 2 4" xfId="22471"/>
    <cellStyle name="SAPBEXresData 16 3 2 5" xfId="22472"/>
    <cellStyle name="SAPBEXresData 16 3 2 6" xfId="22473"/>
    <cellStyle name="SAPBEXresData 16 3 3" xfId="22474"/>
    <cellStyle name="SAPBEXresData 16 3 3 2" xfId="22475"/>
    <cellStyle name="SAPBEXresData 16 3 3 3" xfId="22476"/>
    <cellStyle name="SAPBEXresData 16 3 3 4" xfId="22477"/>
    <cellStyle name="SAPBEXresData 16 3 3 5" xfId="22478"/>
    <cellStyle name="SAPBEXresData 16 3 3 6" xfId="22479"/>
    <cellStyle name="SAPBEXresData 16 3 4" xfId="22480"/>
    <cellStyle name="SAPBEXresData 16 3 5" xfId="22481"/>
    <cellStyle name="SAPBEXresData 16 3 6" xfId="22482"/>
    <cellStyle name="SAPBEXresData 16 3 7" xfId="22483"/>
    <cellStyle name="SAPBEXresData 16 3 8" xfId="22484"/>
    <cellStyle name="SAPBEXresData 16 4" xfId="22485"/>
    <cellStyle name="SAPBEXresData 16 5" xfId="22486"/>
    <cellStyle name="SAPBEXresData 16 6" xfId="22487"/>
    <cellStyle name="SAPBEXresData 16 7" xfId="22488"/>
    <cellStyle name="SAPBEXresData 16 8" xfId="22489"/>
    <cellStyle name="SAPBEXresData 17" xfId="22490"/>
    <cellStyle name="SAPBEXresData 17 2" xfId="22491"/>
    <cellStyle name="SAPBEXresData 17 2 2" xfId="22492"/>
    <cellStyle name="SAPBEXresData 17 2 2 2" xfId="22493"/>
    <cellStyle name="SAPBEXresData 17 2 2 3" xfId="22494"/>
    <cellStyle name="SAPBEXresData 17 2 2 4" xfId="22495"/>
    <cellStyle name="SAPBEXresData 17 2 2 5" xfId="22496"/>
    <cellStyle name="SAPBEXresData 17 2 2 6" xfId="22497"/>
    <cellStyle name="SAPBEXresData 17 2 3" xfId="22498"/>
    <cellStyle name="SAPBEXresData 17 2 3 2" xfId="22499"/>
    <cellStyle name="SAPBEXresData 17 2 3 3" xfId="22500"/>
    <cellStyle name="SAPBEXresData 17 2 3 4" xfId="22501"/>
    <cellStyle name="SAPBEXresData 17 2 3 5" xfId="22502"/>
    <cellStyle name="SAPBEXresData 17 2 3 6" xfId="22503"/>
    <cellStyle name="SAPBEXresData 17 2 4" xfId="22504"/>
    <cellStyle name="SAPBEXresData 17 2 5" xfId="22505"/>
    <cellStyle name="SAPBEXresData 17 2 6" xfId="22506"/>
    <cellStyle name="SAPBEXresData 17 2 7" xfId="22507"/>
    <cellStyle name="SAPBEXresData 17 2 8" xfId="22508"/>
    <cellStyle name="SAPBEXresData 17 3" xfId="22509"/>
    <cellStyle name="SAPBEXresData 17 3 2" xfId="22510"/>
    <cellStyle name="SAPBEXresData 17 3 2 2" xfId="22511"/>
    <cellStyle name="SAPBEXresData 17 3 2 3" xfId="22512"/>
    <cellStyle name="SAPBEXresData 17 3 2 4" xfId="22513"/>
    <cellStyle name="SAPBEXresData 17 3 2 5" xfId="22514"/>
    <cellStyle name="SAPBEXresData 17 3 2 6" xfId="22515"/>
    <cellStyle name="SAPBEXresData 17 3 3" xfId="22516"/>
    <cellStyle name="SAPBEXresData 17 3 3 2" xfId="22517"/>
    <cellStyle name="SAPBEXresData 17 3 3 3" xfId="22518"/>
    <cellStyle name="SAPBEXresData 17 3 3 4" xfId="22519"/>
    <cellStyle name="SAPBEXresData 17 3 3 5" xfId="22520"/>
    <cellStyle name="SAPBEXresData 17 3 3 6" xfId="22521"/>
    <cellStyle name="SAPBEXresData 17 3 4" xfId="22522"/>
    <cellStyle name="SAPBEXresData 17 3 5" xfId="22523"/>
    <cellStyle name="SAPBEXresData 17 3 6" xfId="22524"/>
    <cellStyle name="SAPBEXresData 17 3 7" xfId="22525"/>
    <cellStyle name="SAPBEXresData 17 3 8" xfId="22526"/>
    <cellStyle name="SAPBEXresData 17 4" xfId="22527"/>
    <cellStyle name="SAPBEXresData 17 5" xfId="22528"/>
    <cellStyle name="SAPBEXresData 17 6" xfId="22529"/>
    <cellStyle name="SAPBEXresData 17 7" xfId="22530"/>
    <cellStyle name="SAPBEXresData 17 8" xfId="22531"/>
    <cellStyle name="SAPBEXresData 18" xfId="22532"/>
    <cellStyle name="SAPBEXresData 18 2" xfId="22533"/>
    <cellStyle name="SAPBEXresData 18 2 2" xfId="22534"/>
    <cellStyle name="SAPBEXresData 18 2 2 2" xfId="22535"/>
    <cellStyle name="SAPBEXresData 18 2 2 3" xfId="22536"/>
    <cellStyle name="SAPBEXresData 18 2 2 4" xfId="22537"/>
    <cellStyle name="SAPBEXresData 18 2 2 5" xfId="22538"/>
    <cellStyle name="SAPBEXresData 18 2 2 6" xfId="22539"/>
    <cellStyle name="SAPBEXresData 18 2 3" xfId="22540"/>
    <cellStyle name="SAPBEXresData 18 2 3 2" xfId="22541"/>
    <cellStyle name="SAPBEXresData 18 2 3 3" xfId="22542"/>
    <cellStyle name="SAPBEXresData 18 2 3 4" xfId="22543"/>
    <cellStyle name="SAPBEXresData 18 2 3 5" xfId="22544"/>
    <cellStyle name="SAPBEXresData 18 2 3 6" xfId="22545"/>
    <cellStyle name="SAPBEXresData 18 2 4" xfId="22546"/>
    <cellStyle name="SAPBEXresData 18 2 5" xfId="22547"/>
    <cellStyle name="SAPBEXresData 18 2 6" xfId="22548"/>
    <cellStyle name="SAPBEXresData 18 2 7" xfId="22549"/>
    <cellStyle name="SAPBEXresData 18 2 8" xfId="22550"/>
    <cellStyle name="SAPBEXresData 18 3" xfId="22551"/>
    <cellStyle name="SAPBEXresData 18 3 2" xfId="22552"/>
    <cellStyle name="SAPBEXresData 18 3 2 2" xfId="22553"/>
    <cellStyle name="SAPBEXresData 18 3 2 3" xfId="22554"/>
    <cellStyle name="SAPBEXresData 18 3 2 4" xfId="22555"/>
    <cellStyle name="SAPBEXresData 18 3 2 5" xfId="22556"/>
    <cellStyle name="SAPBEXresData 18 3 2 6" xfId="22557"/>
    <cellStyle name="SAPBEXresData 18 3 3" xfId="22558"/>
    <cellStyle name="SAPBEXresData 18 3 3 2" xfId="22559"/>
    <cellStyle name="SAPBEXresData 18 3 3 3" xfId="22560"/>
    <cellStyle name="SAPBEXresData 18 3 3 4" xfId="22561"/>
    <cellStyle name="SAPBEXresData 18 3 3 5" xfId="22562"/>
    <cellStyle name="SAPBEXresData 18 3 3 6" xfId="22563"/>
    <cellStyle name="SAPBEXresData 18 3 4" xfId="22564"/>
    <cellStyle name="SAPBEXresData 18 3 5" xfId="22565"/>
    <cellStyle name="SAPBEXresData 18 3 6" xfId="22566"/>
    <cellStyle name="SAPBEXresData 18 3 7" xfId="22567"/>
    <cellStyle name="SAPBEXresData 18 3 8" xfId="22568"/>
    <cellStyle name="SAPBEXresData 18 4" xfId="22569"/>
    <cellStyle name="SAPBEXresData 18 5" xfId="22570"/>
    <cellStyle name="SAPBEXresData 18 6" xfId="22571"/>
    <cellStyle name="SAPBEXresData 18 7" xfId="22572"/>
    <cellStyle name="SAPBEXresData 18 8" xfId="22573"/>
    <cellStyle name="SAPBEXresData 19" xfId="22574"/>
    <cellStyle name="SAPBEXresData 19 2" xfId="22575"/>
    <cellStyle name="SAPBEXresData 19 2 2" xfId="22576"/>
    <cellStyle name="SAPBEXresData 19 2 2 2" xfId="22577"/>
    <cellStyle name="SAPBEXresData 19 2 2 3" xfId="22578"/>
    <cellStyle name="SAPBEXresData 19 2 2 4" xfId="22579"/>
    <cellStyle name="SAPBEXresData 19 2 2 5" xfId="22580"/>
    <cellStyle name="SAPBEXresData 19 2 2 6" xfId="22581"/>
    <cellStyle name="SAPBEXresData 19 2 3" xfId="22582"/>
    <cellStyle name="SAPBEXresData 19 2 3 2" xfId="22583"/>
    <cellStyle name="SAPBEXresData 19 2 3 3" xfId="22584"/>
    <cellStyle name="SAPBEXresData 19 2 3 4" xfId="22585"/>
    <cellStyle name="SAPBEXresData 19 2 3 5" xfId="22586"/>
    <cellStyle name="SAPBEXresData 19 2 3 6" xfId="22587"/>
    <cellStyle name="SAPBEXresData 19 2 4" xfId="22588"/>
    <cellStyle name="SAPBEXresData 19 2 5" xfId="22589"/>
    <cellStyle name="SAPBEXresData 19 2 6" xfId="22590"/>
    <cellStyle name="SAPBEXresData 19 2 7" xfId="22591"/>
    <cellStyle name="SAPBEXresData 19 2 8" xfId="22592"/>
    <cellStyle name="SAPBEXresData 19 3" xfId="22593"/>
    <cellStyle name="SAPBEXresData 19 3 2" xfId="22594"/>
    <cellStyle name="SAPBEXresData 19 3 2 2" xfId="22595"/>
    <cellStyle name="SAPBEXresData 19 3 2 3" xfId="22596"/>
    <cellStyle name="SAPBEXresData 19 3 2 4" xfId="22597"/>
    <cellStyle name="SAPBEXresData 19 3 2 5" xfId="22598"/>
    <cellStyle name="SAPBEXresData 19 3 2 6" xfId="22599"/>
    <cellStyle name="SAPBEXresData 19 3 3" xfId="22600"/>
    <cellStyle name="SAPBEXresData 19 3 3 2" xfId="22601"/>
    <cellStyle name="SAPBEXresData 19 3 3 3" xfId="22602"/>
    <cellStyle name="SAPBEXresData 19 3 3 4" xfId="22603"/>
    <cellStyle name="SAPBEXresData 19 3 3 5" xfId="22604"/>
    <cellStyle name="SAPBEXresData 19 3 3 6" xfId="22605"/>
    <cellStyle name="SAPBEXresData 19 3 4" xfId="22606"/>
    <cellStyle name="SAPBEXresData 19 3 5" xfId="22607"/>
    <cellStyle name="SAPBEXresData 19 3 6" xfId="22608"/>
    <cellStyle name="SAPBEXresData 19 3 7" xfId="22609"/>
    <cellStyle name="SAPBEXresData 19 3 8" xfId="22610"/>
    <cellStyle name="SAPBEXresData 19 4" xfId="22611"/>
    <cellStyle name="SAPBEXresData 19 5" xfId="22612"/>
    <cellStyle name="SAPBEXresData 19 6" xfId="22613"/>
    <cellStyle name="SAPBEXresData 19 7" xfId="22614"/>
    <cellStyle name="SAPBEXresData 19 8" xfId="22615"/>
    <cellStyle name="SAPBEXresData 2" xfId="22616"/>
    <cellStyle name="SAPBEXresData 2 2" xfId="22617"/>
    <cellStyle name="SAPBEXresData 2 2 2" xfId="22618"/>
    <cellStyle name="SAPBEXresData 2 2 2 2" xfId="22619"/>
    <cellStyle name="SAPBEXresData 2 2 2 3" xfId="22620"/>
    <cellStyle name="SAPBEXresData 2 2 2 4" xfId="22621"/>
    <cellStyle name="SAPBEXresData 2 2 2 5" xfId="22622"/>
    <cellStyle name="SAPBEXresData 2 2 2 6" xfId="22623"/>
    <cellStyle name="SAPBEXresData 2 2 3" xfId="22624"/>
    <cellStyle name="SAPBEXresData 2 2 3 2" xfId="22625"/>
    <cellStyle name="SAPBEXresData 2 2 3 3" xfId="22626"/>
    <cellStyle name="SAPBEXresData 2 2 3 4" xfId="22627"/>
    <cellStyle name="SAPBEXresData 2 2 3 5" xfId="22628"/>
    <cellStyle name="SAPBEXresData 2 2 3 6" xfId="22629"/>
    <cellStyle name="SAPBEXresData 2 2 4" xfId="22630"/>
    <cellStyle name="SAPBEXresData 2 2 5" xfId="22631"/>
    <cellStyle name="SAPBEXresData 2 2 6" xfId="22632"/>
    <cellStyle name="SAPBEXresData 2 2 7" xfId="22633"/>
    <cellStyle name="SAPBEXresData 2 2 8" xfId="22634"/>
    <cellStyle name="SAPBEXresData 2 3" xfId="22635"/>
    <cellStyle name="SAPBEXresData 2 3 2" xfId="22636"/>
    <cellStyle name="SAPBEXresData 2 3 2 2" xfId="22637"/>
    <cellStyle name="SAPBEXresData 2 3 2 3" xfId="22638"/>
    <cellStyle name="SAPBEXresData 2 3 2 4" xfId="22639"/>
    <cellStyle name="SAPBEXresData 2 3 2 5" xfId="22640"/>
    <cellStyle name="SAPBEXresData 2 3 2 6" xfId="22641"/>
    <cellStyle name="SAPBEXresData 2 3 3" xfId="22642"/>
    <cellStyle name="SAPBEXresData 2 3 3 2" xfId="22643"/>
    <cellStyle name="SAPBEXresData 2 3 3 3" xfId="22644"/>
    <cellStyle name="SAPBEXresData 2 3 3 4" xfId="22645"/>
    <cellStyle name="SAPBEXresData 2 3 3 5" xfId="22646"/>
    <cellStyle name="SAPBEXresData 2 3 3 6" xfId="22647"/>
    <cellStyle name="SAPBEXresData 2 3 4" xfId="22648"/>
    <cellStyle name="SAPBEXresData 2 3 5" xfId="22649"/>
    <cellStyle name="SAPBEXresData 2 3 6" xfId="22650"/>
    <cellStyle name="SAPBEXresData 2 3 7" xfId="22651"/>
    <cellStyle name="SAPBEXresData 2 3 8" xfId="22652"/>
    <cellStyle name="SAPBEXresData 2 4" xfId="22653"/>
    <cellStyle name="SAPBEXresData 2 5" xfId="22654"/>
    <cellStyle name="SAPBEXresData 2 6" xfId="22655"/>
    <cellStyle name="SAPBEXresData 2 7" xfId="22656"/>
    <cellStyle name="SAPBEXresData 2 8" xfId="22657"/>
    <cellStyle name="SAPBEXresData 20" xfId="22658"/>
    <cellStyle name="SAPBEXresData 20 2" xfId="22659"/>
    <cellStyle name="SAPBEXresData 20 2 2" xfId="22660"/>
    <cellStyle name="SAPBEXresData 20 2 3" xfId="22661"/>
    <cellStyle name="SAPBEXresData 20 2 4" xfId="22662"/>
    <cellStyle name="SAPBEXresData 20 2 5" xfId="22663"/>
    <cellStyle name="SAPBEXresData 20 2 6" xfId="22664"/>
    <cellStyle name="SAPBEXresData 20 3" xfId="22665"/>
    <cellStyle name="SAPBEXresData 20 3 2" xfId="22666"/>
    <cellStyle name="SAPBEXresData 20 3 3" xfId="22667"/>
    <cellStyle name="SAPBEXresData 20 3 4" xfId="22668"/>
    <cellStyle name="SAPBEXresData 20 3 5" xfId="22669"/>
    <cellStyle name="SAPBEXresData 20 3 6" xfId="22670"/>
    <cellStyle name="SAPBEXresData 20 4" xfId="22671"/>
    <cellStyle name="SAPBEXresData 20 5" xfId="22672"/>
    <cellStyle name="SAPBEXresData 20 6" xfId="22673"/>
    <cellStyle name="SAPBEXresData 20 7" xfId="22674"/>
    <cellStyle name="SAPBEXresData 20 8" xfId="22675"/>
    <cellStyle name="SAPBEXresData 21" xfId="22676"/>
    <cellStyle name="SAPBEXresData 21 2" xfId="22677"/>
    <cellStyle name="SAPBEXresData 21 2 2" xfId="22678"/>
    <cellStyle name="SAPBEXresData 21 2 3" xfId="22679"/>
    <cellStyle name="SAPBEXresData 21 2 4" xfId="22680"/>
    <cellStyle name="SAPBEXresData 21 2 5" xfId="22681"/>
    <cellStyle name="SAPBEXresData 21 2 6" xfId="22682"/>
    <cellStyle name="SAPBEXresData 21 3" xfId="22683"/>
    <cellStyle name="SAPBEXresData 21 3 2" xfId="22684"/>
    <cellStyle name="SAPBEXresData 21 3 3" xfId="22685"/>
    <cellStyle name="SAPBEXresData 21 3 4" xfId="22686"/>
    <cellStyle name="SAPBEXresData 21 3 5" xfId="22687"/>
    <cellStyle name="SAPBEXresData 21 3 6" xfId="22688"/>
    <cellStyle name="SAPBEXresData 21 4" xfId="22689"/>
    <cellStyle name="SAPBEXresData 21 5" xfId="22690"/>
    <cellStyle name="SAPBEXresData 21 6" xfId="22691"/>
    <cellStyle name="SAPBEXresData 21 7" xfId="22692"/>
    <cellStyle name="SAPBEXresData 21 8" xfId="22693"/>
    <cellStyle name="SAPBEXresData 22" xfId="22694"/>
    <cellStyle name="SAPBEXresData 23" xfId="22695"/>
    <cellStyle name="SAPBEXresData 24" xfId="22696"/>
    <cellStyle name="SAPBEXresData 25" xfId="22697"/>
    <cellStyle name="SAPBEXresData 26" xfId="22698"/>
    <cellStyle name="SAPBEXresData 27" xfId="32954"/>
    <cellStyle name="SAPBEXresData 3" xfId="22699"/>
    <cellStyle name="SAPBEXresData 3 2" xfId="22700"/>
    <cellStyle name="SAPBEXresData 3 2 2" xfId="22701"/>
    <cellStyle name="SAPBEXresData 3 2 2 2" xfId="22702"/>
    <cellStyle name="SAPBEXresData 3 2 2 3" xfId="22703"/>
    <cellStyle name="SAPBEXresData 3 2 2 4" xfId="22704"/>
    <cellStyle name="SAPBEXresData 3 2 2 5" xfId="22705"/>
    <cellStyle name="SAPBEXresData 3 2 2 6" xfId="22706"/>
    <cellStyle name="SAPBEXresData 3 2 3" xfId="22707"/>
    <cellStyle name="SAPBEXresData 3 2 3 2" xfId="22708"/>
    <cellStyle name="SAPBEXresData 3 2 3 3" xfId="22709"/>
    <cellStyle name="SAPBEXresData 3 2 3 4" xfId="22710"/>
    <cellStyle name="SAPBEXresData 3 2 3 5" xfId="22711"/>
    <cellStyle name="SAPBEXresData 3 2 3 6" xfId="22712"/>
    <cellStyle name="SAPBEXresData 3 2 4" xfId="22713"/>
    <cellStyle name="SAPBEXresData 3 2 5" xfId="22714"/>
    <cellStyle name="SAPBEXresData 3 2 6" xfId="22715"/>
    <cellStyle name="SAPBEXresData 3 2 7" xfId="22716"/>
    <cellStyle name="SAPBEXresData 3 2 8" xfId="22717"/>
    <cellStyle name="SAPBEXresData 3 3" xfId="22718"/>
    <cellStyle name="SAPBEXresData 3 3 2" xfId="22719"/>
    <cellStyle name="SAPBEXresData 3 3 2 2" xfId="22720"/>
    <cellStyle name="SAPBEXresData 3 3 2 3" xfId="22721"/>
    <cellStyle name="SAPBEXresData 3 3 2 4" xfId="22722"/>
    <cellStyle name="SAPBEXresData 3 3 2 5" xfId="22723"/>
    <cellStyle name="SAPBEXresData 3 3 2 6" xfId="22724"/>
    <cellStyle name="SAPBEXresData 3 3 3" xfId="22725"/>
    <cellStyle name="SAPBEXresData 3 3 3 2" xfId="22726"/>
    <cellStyle name="SAPBEXresData 3 3 3 3" xfId="22727"/>
    <cellStyle name="SAPBEXresData 3 3 3 4" xfId="22728"/>
    <cellStyle name="SAPBEXresData 3 3 3 5" xfId="22729"/>
    <cellStyle name="SAPBEXresData 3 3 3 6" xfId="22730"/>
    <cellStyle name="SAPBEXresData 3 3 4" xfId="22731"/>
    <cellStyle name="SAPBEXresData 3 3 5" xfId="22732"/>
    <cellStyle name="SAPBEXresData 3 3 6" xfId="22733"/>
    <cellStyle name="SAPBEXresData 3 3 7" xfId="22734"/>
    <cellStyle name="SAPBEXresData 3 3 8" xfId="22735"/>
    <cellStyle name="SAPBEXresData 3 4" xfId="22736"/>
    <cellStyle name="SAPBEXresData 3 5" xfId="22737"/>
    <cellStyle name="SAPBEXresData 3 6" xfId="22738"/>
    <cellStyle name="SAPBEXresData 3 7" xfId="22739"/>
    <cellStyle name="SAPBEXresData 3 8" xfId="22740"/>
    <cellStyle name="SAPBEXresData 4" xfId="22741"/>
    <cellStyle name="SAPBEXresData 4 2" xfId="22742"/>
    <cellStyle name="SAPBEXresData 4 2 2" xfId="22743"/>
    <cellStyle name="SAPBEXresData 4 2 2 2" xfId="22744"/>
    <cellStyle name="SAPBEXresData 4 2 2 3" xfId="22745"/>
    <cellStyle name="SAPBEXresData 4 2 2 4" xfId="22746"/>
    <cellStyle name="SAPBEXresData 4 2 2 5" xfId="22747"/>
    <cellStyle name="SAPBEXresData 4 2 2 6" xfId="22748"/>
    <cellStyle name="SAPBEXresData 4 2 3" xfId="22749"/>
    <cellStyle name="SAPBEXresData 4 2 3 2" xfId="22750"/>
    <cellStyle name="SAPBEXresData 4 2 3 3" xfId="22751"/>
    <cellStyle name="SAPBEXresData 4 2 3 4" xfId="22752"/>
    <cellStyle name="SAPBEXresData 4 2 3 5" xfId="22753"/>
    <cellStyle name="SAPBEXresData 4 2 3 6" xfId="22754"/>
    <cellStyle name="SAPBEXresData 4 2 4" xfId="22755"/>
    <cellStyle name="SAPBEXresData 4 2 5" xfId="22756"/>
    <cellStyle name="SAPBEXresData 4 2 6" xfId="22757"/>
    <cellStyle name="SAPBEXresData 4 2 7" xfId="22758"/>
    <cellStyle name="SAPBEXresData 4 2 8" xfId="22759"/>
    <cellStyle name="SAPBEXresData 4 3" xfId="22760"/>
    <cellStyle name="SAPBEXresData 4 3 2" xfId="22761"/>
    <cellStyle name="SAPBEXresData 4 3 2 2" xfId="22762"/>
    <cellStyle name="SAPBEXresData 4 3 2 3" xfId="22763"/>
    <cellStyle name="SAPBEXresData 4 3 2 4" xfId="22764"/>
    <cellStyle name="SAPBEXresData 4 3 2 5" xfId="22765"/>
    <cellStyle name="SAPBEXresData 4 3 2 6" xfId="22766"/>
    <cellStyle name="SAPBEXresData 4 3 3" xfId="22767"/>
    <cellStyle name="SAPBEXresData 4 3 3 2" xfId="22768"/>
    <cellStyle name="SAPBEXresData 4 3 3 3" xfId="22769"/>
    <cellStyle name="SAPBEXresData 4 3 3 4" xfId="22770"/>
    <cellStyle name="SAPBEXresData 4 3 3 5" xfId="22771"/>
    <cellStyle name="SAPBEXresData 4 3 3 6" xfId="22772"/>
    <cellStyle name="SAPBEXresData 4 3 4" xfId="22773"/>
    <cellStyle name="SAPBEXresData 4 3 5" xfId="22774"/>
    <cellStyle name="SAPBEXresData 4 3 6" xfId="22775"/>
    <cellStyle name="SAPBEXresData 4 3 7" xfId="22776"/>
    <cellStyle name="SAPBEXresData 4 3 8" xfId="22777"/>
    <cellStyle name="SAPBEXresData 4 4" xfId="22778"/>
    <cellStyle name="SAPBEXresData 4 5" xfId="22779"/>
    <cellStyle name="SAPBEXresData 4 6" xfId="22780"/>
    <cellStyle name="SAPBEXresData 4 7" xfId="22781"/>
    <cellStyle name="SAPBEXresData 4 8" xfId="22782"/>
    <cellStyle name="SAPBEXresData 5" xfId="22783"/>
    <cellStyle name="SAPBEXresData 5 2" xfId="22784"/>
    <cellStyle name="SAPBEXresData 5 2 2" xfId="22785"/>
    <cellStyle name="SAPBEXresData 5 2 2 2" xfId="22786"/>
    <cellStyle name="SAPBEXresData 5 2 2 3" xfId="22787"/>
    <cellStyle name="SAPBEXresData 5 2 2 4" xfId="22788"/>
    <cellStyle name="SAPBEXresData 5 2 2 5" xfId="22789"/>
    <cellStyle name="SAPBEXresData 5 2 2 6" xfId="22790"/>
    <cellStyle name="SAPBEXresData 5 2 3" xfId="22791"/>
    <cellStyle name="SAPBEXresData 5 2 3 2" xfId="22792"/>
    <cellStyle name="SAPBEXresData 5 2 3 3" xfId="22793"/>
    <cellStyle name="SAPBEXresData 5 2 3 4" xfId="22794"/>
    <cellStyle name="SAPBEXresData 5 2 3 5" xfId="22795"/>
    <cellStyle name="SAPBEXresData 5 2 3 6" xfId="22796"/>
    <cellStyle name="SAPBEXresData 5 2 4" xfId="22797"/>
    <cellStyle name="SAPBEXresData 5 2 5" xfId="22798"/>
    <cellStyle name="SAPBEXresData 5 2 6" xfId="22799"/>
    <cellStyle name="SAPBEXresData 5 2 7" xfId="22800"/>
    <cellStyle name="SAPBEXresData 5 2 8" xfId="22801"/>
    <cellStyle name="SAPBEXresData 5 3" xfId="22802"/>
    <cellStyle name="SAPBEXresData 5 3 2" xfId="22803"/>
    <cellStyle name="SAPBEXresData 5 3 2 2" xfId="22804"/>
    <cellStyle name="SAPBEXresData 5 3 2 3" xfId="22805"/>
    <cellStyle name="SAPBEXresData 5 3 2 4" xfId="22806"/>
    <cellStyle name="SAPBEXresData 5 3 2 5" xfId="22807"/>
    <cellStyle name="SAPBEXresData 5 3 2 6" xfId="22808"/>
    <cellStyle name="SAPBEXresData 5 3 3" xfId="22809"/>
    <cellStyle name="SAPBEXresData 5 3 3 2" xfId="22810"/>
    <cellStyle name="SAPBEXresData 5 3 3 3" xfId="22811"/>
    <cellStyle name="SAPBEXresData 5 3 3 4" xfId="22812"/>
    <cellStyle name="SAPBEXresData 5 3 3 5" xfId="22813"/>
    <cellStyle name="SAPBEXresData 5 3 3 6" xfId="22814"/>
    <cellStyle name="SAPBEXresData 5 3 4" xfId="22815"/>
    <cellStyle name="SAPBEXresData 5 3 5" xfId="22816"/>
    <cellStyle name="SAPBEXresData 5 3 6" xfId="22817"/>
    <cellStyle name="SAPBEXresData 5 3 7" xfId="22818"/>
    <cellStyle name="SAPBEXresData 5 3 8" xfId="22819"/>
    <cellStyle name="SAPBEXresData 5 4" xfId="22820"/>
    <cellStyle name="SAPBEXresData 5 5" xfId="22821"/>
    <cellStyle name="SAPBEXresData 5 6" xfId="22822"/>
    <cellStyle name="SAPBEXresData 5 7" xfId="22823"/>
    <cellStyle name="SAPBEXresData 5 8" xfId="22824"/>
    <cellStyle name="SAPBEXresData 6" xfId="22825"/>
    <cellStyle name="SAPBEXresData 6 2" xfId="22826"/>
    <cellStyle name="SAPBEXresData 6 2 2" xfId="22827"/>
    <cellStyle name="SAPBEXresData 6 2 2 2" xfId="22828"/>
    <cellStyle name="SAPBEXresData 6 2 2 3" xfId="22829"/>
    <cellStyle name="SAPBEXresData 6 2 2 4" xfId="22830"/>
    <cellStyle name="SAPBEXresData 6 2 2 5" xfId="22831"/>
    <cellStyle name="SAPBEXresData 6 2 2 6" xfId="22832"/>
    <cellStyle name="SAPBEXresData 6 2 3" xfId="22833"/>
    <cellStyle name="SAPBEXresData 6 2 3 2" xfId="22834"/>
    <cellStyle name="SAPBEXresData 6 2 3 3" xfId="22835"/>
    <cellStyle name="SAPBEXresData 6 2 3 4" xfId="22836"/>
    <cellStyle name="SAPBEXresData 6 2 3 5" xfId="22837"/>
    <cellStyle name="SAPBEXresData 6 2 3 6" xfId="22838"/>
    <cellStyle name="SAPBEXresData 6 2 4" xfId="22839"/>
    <cellStyle name="SAPBEXresData 6 2 5" xfId="22840"/>
    <cellStyle name="SAPBEXresData 6 2 6" xfId="22841"/>
    <cellStyle name="SAPBEXresData 6 2 7" xfId="22842"/>
    <cellStyle name="SAPBEXresData 6 2 8" xfId="22843"/>
    <cellStyle name="SAPBEXresData 6 3" xfId="22844"/>
    <cellStyle name="SAPBEXresData 6 3 2" xfId="22845"/>
    <cellStyle name="SAPBEXresData 6 3 2 2" xfId="22846"/>
    <cellStyle name="SAPBEXresData 6 3 2 3" xfId="22847"/>
    <cellStyle name="SAPBEXresData 6 3 2 4" xfId="22848"/>
    <cellStyle name="SAPBEXresData 6 3 2 5" xfId="22849"/>
    <cellStyle name="SAPBEXresData 6 3 2 6" xfId="22850"/>
    <cellStyle name="SAPBEXresData 6 3 3" xfId="22851"/>
    <cellStyle name="SAPBEXresData 6 3 3 2" xfId="22852"/>
    <cellStyle name="SAPBEXresData 6 3 3 3" xfId="22853"/>
    <cellStyle name="SAPBEXresData 6 3 3 4" xfId="22854"/>
    <cellStyle name="SAPBEXresData 6 3 3 5" xfId="22855"/>
    <cellStyle name="SAPBEXresData 6 3 3 6" xfId="22856"/>
    <cellStyle name="SAPBEXresData 6 3 4" xfId="22857"/>
    <cellStyle name="SAPBEXresData 6 3 5" xfId="22858"/>
    <cellStyle name="SAPBEXresData 6 3 6" xfId="22859"/>
    <cellStyle name="SAPBEXresData 6 3 7" xfId="22860"/>
    <cellStyle name="SAPBEXresData 6 3 8" xfId="22861"/>
    <cellStyle name="SAPBEXresData 6 4" xfId="22862"/>
    <cellStyle name="SAPBEXresData 6 5" xfId="22863"/>
    <cellStyle name="SAPBEXresData 6 6" xfId="22864"/>
    <cellStyle name="SAPBEXresData 6 7" xfId="22865"/>
    <cellStyle name="SAPBEXresData 6 8" xfId="22866"/>
    <cellStyle name="SAPBEXresData 7" xfId="22867"/>
    <cellStyle name="SAPBEXresData 7 2" xfId="22868"/>
    <cellStyle name="SAPBEXresData 7 2 2" xfId="22869"/>
    <cellStyle name="SAPBEXresData 7 2 2 2" xfId="22870"/>
    <cellStyle name="SAPBEXresData 7 2 2 3" xfId="22871"/>
    <cellStyle name="SAPBEXresData 7 2 2 4" xfId="22872"/>
    <cellStyle name="SAPBEXresData 7 2 2 5" xfId="22873"/>
    <cellStyle name="SAPBEXresData 7 2 2 6" xfId="22874"/>
    <cellStyle name="SAPBEXresData 7 2 3" xfId="22875"/>
    <cellStyle name="SAPBEXresData 7 2 3 2" xfId="22876"/>
    <cellStyle name="SAPBEXresData 7 2 3 3" xfId="22877"/>
    <cellStyle name="SAPBEXresData 7 2 3 4" xfId="22878"/>
    <cellStyle name="SAPBEXresData 7 2 3 5" xfId="22879"/>
    <cellStyle name="SAPBEXresData 7 2 3 6" xfId="22880"/>
    <cellStyle name="SAPBEXresData 7 2 4" xfId="22881"/>
    <cellStyle name="SAPBEXresData 7 2 5" xfId="22882"/>
    <cellStyle name="SAPBEXresData 7 2 6" xfId="22883"/>
    <cellStyle name="SAPBEXresData 7 2 7" xfId="22884"/>
    <cellStyle name="SAPBEXresData 7 2 8" xfId="22885"/>
    <cellStyle name="SAPBEXresData 7 3" xfId="22886"/>
    <cellStyle name="SAPBEXresData 7 3 2" xfId="22887"/>
    <cellStyle name="SAPBEXresData 7 3 2 2" xfId="22888"/>
    <cellStyle name="SAPBEXresData 7 3 2 3" xfId="22889"/>
    <cellStyle name="SAPBEXresData 7 3 2 4" xfId="22890"/>
    <cellStyle name="SAPBEXresData 7 3 2 5" xfId="22891"/>
    <cellStyle name="SAPBEXresData 7 3 2 6" xfId="22892"/>
    <cellStyle name="SAPBEXresData 7 3 3" xfId="22893"/>
    <cellStyle name="SAPBEXresData 7 3 3 2" xfId="22894"/>
    <cellStyle name="SAPBEXresData 7 3 3 3" xfId="22895"/>
    <cellStyle name="SAPBEXresData 7 3 3 4" xfId="22896"/>
    <cellStyle name="SAPBEXresData 7 3 3 5" xfId="22897"/>
    <cellStyle name="SAPBEXresData 7 3 3 6" xfId="22898"/>
    <cellStyle name="SAPBEXresData 7 3 4" xfId="22899"/>
    <cellStyle name="SAPBEXresData 7 3 5" xfId="22900"/>
    <cellStyle name="SAPBEXresData 7 3 6" xfId="22901"/>
    <cellStyle name="SAPBEXresData 7 3 7" xfId="22902"/>
    <cellStyle name="SAPBEXresData 7 3 8" xfId="22903"/>
    <cellStyle name="SAPBEXresData 7 4" xfId="22904"/>
    <cellStyle name="SAPBEXresData 7 5" xfId="22905"/>
    <cellStyle name="SAPBEXresData 7 6" xfId="22906"/>
    <cellStyle name="SAPBEXresData 7 7" xfId="22907"/>
    <cellStyle name="SAPBEXresData 7 8" xfId="22908"/>
    <cellStyle name="SAPBEXresData 8" xfId="22909"/>
    <cellStyle name="SAPBEXresData 8 2" xfId="22910"/>
    <cellStyle name="SAPBEXresData 8 2 2" xfId="22911"/>
    <cellStyle name="SAPBEXresData 8 2 2 2" xfId="22912"/>
    <cellStyle name="SAPBEXresData 8 2 2 3" xfId="22913"/>
    <cellStyle name="SAPBEXresData 8 2 2 4" xfId="22914"/>
    <cellStyle name="SAPBEXresData 8 2 2 5" xfId="22915"/>
    <cellStyle name="SAPBEXresData 8 2 2 6" xfId="22916"/>
    <cellStyle name="SAPBEXresData 8 2 3" xfId="22917"/>
    <cellStyle name="SAPBEXresData 8 2 3 2" xfId="22918"/>
    <cellStyle name="SAPBEXresData 8 2 3 3" xfId="22919"/>
    <cellStyle name="SAPBEXresData 8 2 3 4" xfId="22920"/>
    <cellStyle name="SAPBEXresData 8 2 3 5" xfId="22921"/>
    <cellStyle name="SAPBEXresData 8 2 3 6" xfId="22922"/>
    <cellStyle name="SAPBEXresData 8 2 4" xfId="22923"/>
    <cellStyle name="SAPBEXresData 8 2 5" xfId="22924"/>
    <cellStyle name="SAPBEXresData 8 2 6" xfId="22925"/>
    <cellStyle name="SAPBEXresData 8 2 7" xfId="22926"/>
    <cellStyle name="SAPBEXresData 8 2 8" xfId="22927"/>
    <cellStyle name="SAPBEXresData 8 3" xfId="22928"/>
    <cellStyle name="SAPBEXresData 8 3 2" xfId="22929"/>
    <cellStyle name="SAPBEXresData 8 3 2 2" xfId="22930"/>
    <cellStyle name="SAPBEXresData 8 3 2 3" xfId="22931"/>
    <cellStyle name="SAPBEXresData 8 3 2 4" xfId="22932"/>
    <cellStyle name="SAPBEXresData 8 3 2 5" xfId="22933"/>
    <cellStyle name="SAPBEXresData 8 3 2 6" xfId="22934"/>
    <cellStyle name="SAPBEXresData 8 3 3" xfId="22935"/>
    <cellStyle name="SAPBEXresData 8 3 3 2" xfId="22936"/>
    <cellStyle name="SAPBEXresData 8 3 3 3" xfId="22937"/>
    <cellStyle name="SAPBEXresData 8 3 3 4" xfId="22938"/>
    <cellStyle name="SAPBEXresData 8 3 3 5" xfId="22939"/>
    <cellStyle name="SAPBEXresData 8 3 3 6" xfId="22940"/>
    <cellStyle name="SAPBEXresData 8 3 4" xfId="22941"/>
    <cellStyle name="SAPBEXresData 8 3 5" xfId="22942"/>
    <cellStyle name="SAPBEXresData 8 3 6" xfId="22943"/>
    <cellStyle name="SAPBEXresData 8 3 7" xfId="22944"/>
    <cellStyle name="SAPBEXresData 8 3 8" xfId="22945"/>
    <cellStyle name="SAPBEXresData 8 4" xfId="22946"/>
    <cellStyle name="SAPBEXresData 8 5" xfId="22947"/>
    <cellStyle name="SAPBEXresData 8 6" xfId="22948"/>
    <cellStyle name="SAPBEXresData 8 7" xfId="22949"/>
    <cellStyle name="SAPBEXresData 8 8" xfId="22950"/>
    <cellStyle name="SAPBEXresData 9" xfId="22951"/>
    <cellStyle name="SAPBEXresData 9 2" xfId="22952"/>
    <cellStyle name="SAPBEXresData 9 2 2" xfId="22953"/>
    <cellStyle name="SAPBEXresData 9 2 2 2" xfId="22954"/>
    <cellStyle name="SAPBEXresData 9 2 2 3" xfId="22955"/>
    <cellStyle name="SAPBEXresData 9 2 2 4" xfId="22956"/>
    <cellStyle name="SAPBEXresData 9 2 2 5" xfId="22957"/>
    <cellStyle name="SAPBEXresData 9 2 2 6" xfId="22958"/>
    <cellStyle name="SAPBEXresData 9 2 3" xfId="22959"/>
    <cellStyle name="SAPBEXresData 9 2 3 2" xfId="22960"/>
    <cellStyle name="SAPBEXresData 9 2 3 3" xfId="22961"/>
    <cellStyle name="SAPBEXresData 9 2 3 4" xfId="22962"/>
    <cellStyle name="SAPBEXresData 9 2 3 5" xfId="22963"/>
    <cellStyle name="SAPBEXresData 9 2 3 6" xfId="22964"/>
    <cellStyle name="SAPBEXresData 9 2 4" xfId="22965"/>
    <cellStyle name="SAPBEXresData 9 2 5" xfId="22966"/>
    <cellStyle name="SAPBEXresData 9 2 6" xfId="22967"/>
    <cellStyle name="SAPBEXresData 9 2 7" xfId="22968"/>
    <cellStyle name="SAPBEXresData 9 2 8" xfId="22969"/>
    <cellStyle name="SAPBEXresData 9 3" xfId="22970"/>
    <cellStyle name="SAPBEXresData 9 3 2" xfId="22971"/>
    <cellStyle name="SAPBEXresData 9 3 2 2" xfId="22972"/>
    <cellStyle name="SAPBEXresData 9 3 2 3" xfId="22973"/>
    <cellStyle name="SAPBEXresData 9 3 2 4" xfId="22974"/>
    <cellStyle name="SAPBEXresData 9 3 2 5" xfId="22975"/>
    <cellStyle name="SAPBEXresData 9 3 2 6" xfId="22976"/>
    <cellStyle name="SAPBEXresData 9 3 3" xfId="22977"/>
    <cellStyle name="SAPBEXresData 9 3 3 2" xfId="22978"/>
    <cellStyle name="SAPBEXresData 9 3 3 3" xfId="22979"/>
    <cellStyle name="SAPBEXresData 9 3 3 4" xfId="22980"/>
    <cellStyle name="SAPBEXresData 9 3 3 5" xfId="22981"/>
    <cellStyle name="SAPBEXresData 9 3 3 6" xfId="22982"/>
    <cellStyle name="SAPBEXresData 9 3 4" xfId="22983"/>
    <cellStyle name="SAPBEXresData 9 3 5" xfId="22984"/>
    <cellStyle name="SAPBEXresData 9 3 6" xfId="22985"/>
    <cellStyle name="SAPBEXresData 9 3 7" xfId="22986"/>
    <cellStyle name="SAPBEXresData 9 3 8" xfId="22987"/>
    <cellStyle name="SAPBEXresData 9 4" xfId="22988"/>
    <cellStyle name="SAPBEXresData 9 5" xfId="22989"/>
    <cellStyle name="SAPBEXresData 9 6" xfId="22990"/>
    <cellStyle name="SAPBEXresData 9 7" xfId="22991"/>
    <cellStyle name="SAPBEXresData 9 8" xfId="22992"/>
    <cellStyle name="SAPBEXresDataEmph" xfId="40"/>
    <cellStyle name="SAPBEXresDataEmph 10" xfId="22993"/>
    <cellStyle name="SAPBEXresDataEmph 10 2" xfId="22994"/>
    <cellStyle name="SAPBEXresDataEmph 10 2 2" xfId="22995"/>
    <cellStyle name="SAPBEXresDataEmph 10 2 2 2" xfId="22996"/>
    <cellStyle name="SAPBEXresDataEmph 10 2 2 3" xfId="22997"/>
    <cellStyle name="SAPBEXresDataEmph 10 2 2 4" xfId="22998"/>
    <cellStyle name="SAPBEXresDataEmph 10 2 2 5" xfId="22999"/>
    <cellStyle name="SAPBEXresDataEmph 10 2 2 6" xfId="23000"/>
    <cellStyle name="SAPBEXresDataEmph 10 2 3" xfId="23001"/>
    <cellStyle name="SAPBEXresDataEmph 10 2 3 2" xfId="23002"/>
    <cellStyle name="SAPBEXresDataEmph 10 2 3 3" xfId="23003"/>
    <cellStyle name="SAPBEXresDataEmph 10 2 3 4" xfId="23004"/>
    <cellStyle name="SAPBEXresDataEmph 10 2 3 5" xfId="23005"/>
    <cellStyle name="SAPBEXresDataEmph 10 2 3 6" xfId="23006"/>
    <cellStyle name="SAPBEXresDataEmph 10 2 4" xfId="23007"/>
    <cellStyle name="SAPBEXresDataEmph 10 2 5" xfId="23008"/>
    <cellStyle name="SAPBEXresDataEmph 10 2 6" xfId="23009"/>
    <cellStyle name="SAPBEXresDataEmph 10 2 7" xfId="23010"/>
    <cellStyle name="SAPBEXresDataEmph 10 2 8" xfId="23011"/>
    <cellStyle name="SAPBEXresDataEmph 10 3" xfId="23012"/>
    <cellStyle name="SAPBEXresDataEmph 10 3 2" xfId="23013"/>
    <cellStyle name="SAPBEXresDataEmph 10 3 2 2" xfId="23014"/>
    <cellStyle name="SAPBEXresDataEmph 10 3 2 3" xfId="23015"/>
    <cellStyle name="SAPBEXresDataEmph 10 3 2 4" xfId="23016"/>
    <cellStyle name="SAPBEXresDataEmph 10 3 2 5" xfId="23017"/>
    <cellStyle name="SAPBEXresDataEmph 10 3 2 6" xfId="23018"/>
    <cellStyle name="SAPBEXresDataEmph 10 3 3" xfId="23019"/>
    <cellStyle name="SAPBEXresDataEmph 10 3 3 2" xfId="23020"/>
    <cellStyle name="SAPBEXresDataEmph 10 3 3 3" xfId="23021"/>
    <cellStyle name="SAPBEXresDataEmph 10 3 3 4" xfId="23022"/>
    <cellStyle name="SAPBEXresDataEmph 10 3 3 5" xfId="23023"/>
    <cellStyle name="SAPBEXresDataEmph 10 3 3 6" xfId="23024"/>
    <cellStyle name="SAPBEXresDataEmph 10 3 4" xfId="23025"/>
    <cellStyle name="SAPBEXresDataEmph 10 3 5" xfId="23026"/>
    <cellStyle name="SAPBEXresDataEmph 10 3 6" xfId="23027"/>
    <cellStyle name="SAPBEXresDataEmph 10 3 7" xfId="23028"/>
    <cellStyle name="SAPBEXresDataEmph 10 3 8" xfId="23029"/>
    <cellStyle name="SAPBEXresDataEmph 10 4" xfId="23030"/>
    <cellStyle name="SAPBEXresDataEmph 10 5" xfId="23031"/>
    <cellStyle name="SAPBEXresDataEmph 10 6" xfId="23032"/>
    <cellStyle name="SAPBEXresDataEmph 10 7" xfId="23033"/>
    <cellStyle name="SAPBEXresDataEmph 10 8" xfId="23034"/>
    <cellStyle name="SAPBEXresDataEmph 11" xfId="23035"/>
    <cellStyle name="SAPBEXresDataEmph 11 2" xfId="23036"/>
    <cellStyle name="SAPBEXresDataEmph 11 2 2" xfId="23037"/>
    <cellStyle name="SAPBEXresDataEmph 11 2 2 2" xfId="23038"/>
    <cellStyle name="SAPBEXresDataEmph 11 2 2 3" xfId="23039"/>
    <cellStyle name="SAPBEXresDataEmph 11 2 2 4" xfId="23040"/>
    <cellStyle name="SAPBEXresDataEmph 11 2 2 5" xfId="23041"/>
    <cellStyle name="SAPBEXresDataEmph 11 2 2 6" xfId="23042"/>
    <cellStyle name="SAPBEXresDataEmph 11 2 3" xfId="23043"/>
    <cellStyle name="SAPBEXresDataEmph 11 2 3 2" xfId="23044"/>
    <cellStyle name="SAPBEXresDataEmph 11 2 3 3" xfId="23045"/>
    <cellStyle name="SAPBEXresDataEmph 11 2 3 4" xfId="23046"/>
    <cellStyle name="SAPBEXresDataEmph 11 2 3 5" xfId="23047"/>
    <cellStyle name="SAPBEXresDataEmph 11 2 3 6" xfId="23048"/>
    <cellStyle name="SAPBEXresDataEmph 11 2 4" xfId="23049"/>
    <cellStyle name="SAPBEXresDataEmph 11 2 5" xfId="23050"/>
    <cellStyle name="SAPBEXresDataEmph 11 2 6" xfId="23051"/>
    <cellStyle name="SAPBEXresDataEmph 11 2 7" xfId="23052"/>
    <cellStyle name="SAPBEXresDataEmph 11 2 8" xfId="23053"/>
    <cellStyle name="SAPBEXresDataEmph 11 3" xfId="23054"/>
    <cellStyle name="SAPBEXresDataEmph 11 3 2" xfId="23055"/>
    <cellStyle name="SAPBEXresDataEmph 11 3 2 2" xfId="23056"/>
    <cellStyle name="SAPBEXresDataEmph 11 3 2 3" xfId="23057"/>
    <cellStyle name="SAPBEXresDataEmph 11 3 2 4" xfId="23058"/>
    <cellStyle name="SAPBEXresDataEmph 11 3 2 5" xfId="23059"/>
    <cellStyle name="SAPBEXresDataEmph 11 3 2 6" xfId="23060"/>
    <cellStyle name="SAPBEXresDataEmph 11 3 3" xfId="23061"/>
    <cellStyle name="SAPBEXresDataEmph 11 3 3 2" xfId="23062"/>
    <cellStyle name="SAPBEXresDataEmph 11 3 3 3" xfId="23063"/>
    <cellStyle name="SAPBEXresDataEmph 11 3 3 4" xfId="23064"/>
    <cellStyle name="SAPBEXresDataEmph 11 3 3 5" xfId="23065"/>
    <cellStyle name="SAPBEXresDataEmph 11 3 3 6" xfId="23066"/>
    <cellStyle name="SAPBEXresDataEmph 11 3 4" xfId="23067"/>
    <cellStyle name="SAPBEXresDataEmph 11 3 5" xfId="23068"/>
    <cellStyle name="SAPBEXresDataEmph 11 3 6" xfId="23069"/>
    <cellStyle name="SAPBEXresDataEmph 11 3 7" xfId="23070"/>
    <cellStyle name="SAPBEXresDataEmph 11 3 8" xfId="23071"/>
    <cellStyle name="SAPBEXresDataEmph 11 4" xfId="23072"/>
    <cellStyle name="SAPBEXresDataEmph 11 5" xfId="23073"/>
    <cellStyle name="SAPBEXresDataEmph 11 6" xfId="23074"/>
    <cellStyle name="SAPBEXresDataEmph 11 7" xfId="23075"/>
    <cellStyle name="SAPBEXresDataEmph 11 8" xfId="23076"/>
    <cellStyle name="SAPBEXresDataEmph 12" xfId="23077"/>
    <cellStyle name="SAPBEXresDataEmph 12 2" xfId="23078"/>
    <cellStyle name="SAPBEXresDataEmph 12 2 2" xfId="23079"/>
    <cellStyle name="SAPBEXresDataEmph 12 2 2 2" xfId="23080"/>
    <cellStyle name="SAPBEXresDataEmph 12 2 2 3" xfId="23081"/>
    <cellStyle name="SAPBEXresDataEmph 12 2 2 4" xfId="23082"/>
    <cellStyle name="SAPBEXresDataEmph 12 2 2 5" xfId="23083"/>
    <cellStyle name="SAPBEXresDataEmph 12 2 2 6" xfId="23084"/>
    <cellStyle name="SAPBEXresDataEmph 12 2 3" xfId="23085"/>
    <cellStyle name="SAPBEXresDataEmph 12 2 3 2" xfId="23086"/>
    <cellStyle name="SAPBEXresDataEmph 12 2 3 3" xfId="23087"/>
    <cellStyle name="SAPBEXresDataEmph 12 2 3 4" xfId="23088"/>
    <cellStyle name="SAPBEXresDataEmph 12 2 3 5" xfId="23089"/>
    <cellStyle name="SAPBEXresDataEmph 12 2 3 6" xfId="23090"/>
    <cellStyle name="SAPBEXresDataEmph 12 2 4" xfId="23091"/>
    <cellStyle name="SAPBEXresDataEmph 12 2 5" xfId="23092"/>
    <cellStyle name="SAPBEXresDataEmph 12 2 6" xfId="23093"/>
    <cellStyle name="SAPBEXresDataEmph 12 2 7" xfId="23094"/>
    <cellStyle name="SAPBEXresDataEmph 12 2 8" xfId="23095"/>
    <cellStyle name="SAPBEXresDataEmph 12 3" xfId="23096"/>
    <cellStyle name="SAPBEXresDataEmph 12 3 2" xfId="23097"/>
    <cellStyle name="SAPBEXresDataEmph 12 3 2 2" xfId="23098"/>
    <cellStyle name="SAPBEXresDataEmph 12 3 2 3" xfId="23099"/>
    <cellStyle name="SAPBEXresDataEmph 12 3 2 4" xfId="23100"/>
    <cellStyle name="SAPBEXresDataEmph 12 3 2 5" xfId="23101"/>
    <cellStyle name="SAPBEXresDataEmph 12 3 2 6" xfId="23102"/>
    <cellStyle name="SAPBEXresDataEmph 12 3 3" xfId="23103"/>
    <cellStyle name="SAPBEXresDataEmph 12 3 3 2" xfId="23104"/>
    <cellStyle name="SAPBEXresDataEmph 12 3 3 3" xfId="23105"/>
    <cellStyle name="SAPBEXresDataEmph 12 3 3 4" xfId="23106"/>
    <cellStyle name="SAPBEXresDataEmph 12 3 3 5" xfId="23107"/>
    <cellStyle name="SAPBEXresDataEmph 12 3 3 6" xfId="23108"/>
    <cellStyle name="SAPBEXresDataEmph 12 3 4" xfId="23109"/>
    <cellStyle name="SAPBEXresDataEmph 12 3 5" xfId="23110"/>
    <cellStyle name="SAPBEXresDataEmph 12 3 6" xfId="23111"/>
    <cellStyle name="SAPBEXresDataEmph 12 3 7" xfId="23112"/>
    <cellStyle name="SAPBEXresDataEmph 12 3 8" xfId="23113"/>
    <cellStyle name="SAPBEXresDataEmph 12 4" xfId="23114"/>
    <cellStyle name="SAPBEXresDataEmph 12 5" xfId="23115"/>
    <cellStyle name="SAPBEXresDataEmph 12 6" xfId="23116"/>
    <cellStyle name="SAPBEXresDataEmph 12 7" xfId="23117"/>
    <cellStyle name="SAPBEXresDataEmph 12 8" xfId="23118"/>
    <cellStyle name="SAPBEXresDataEmph 13" xfId="23119"/>
    <cellStyle name="SAPBEXresDataEmph 13 2" xfId="23120"/>
    <cellStyle name="SAPBEXresDataEmph 13 2 2" xfId="23121"/>
    <cellStyle name="SAPBEXresDataEmph 13 2 2 2" xfId="23122"/>
    <cellStyle name="SAPBEXresDataEmph 13 2 2 3" xfId="23123"/>
    <cellStyle name="SAPBEXresDataEmph 13 2 2 4" xfId="23124"/>
    <cellStyle name="SAPBEXresDataEmph 13 2 2 5" xfId="23125"/>
    <cellStyle name="SAPBEXresDataEmph 13 2 2 6" xfId="23126"/>
    <cellStyle name="SAPBEXresDataEmph 13 2 3" xfId="23127"/>
    <cellStyle name="SAPBEXresDataEmph 13 2 3 2" xfId="23128"/>
    <cellStyle name="SAPBEXresDataEmph 13 2 3 3" xfId="23129"/>
    <cellStyle name="SAPBEXresDataEmph 13 2 3 4" xfId="23130"/>
    <cellStyle name="SAPBEXresDataEmph 13 2 3 5" xfId="23131"/>
    <cellStyle name="SAPBEXresDataEmph 13 2 3 6" xfId="23132"/>
    <cellStyle name="SAPBEXresDataEmph 13 2 4" xfId="23133"/>
    <cellStyle name="SAPBEXresDataEmph 13 2 5" xfId="23134"/>
    <cellStyle name="SAPBEXresDataEmph 13 2 6" xfId="23135"/>
    <cellStyle name="SAPBEXresDataEmph 13 2 7" xfId="23136"/>
    <cellStyle name="SAPBEXresDataEmph 13 2 8" xfId="23137"/>
    <cellStyle name="SAPBEXresDataEmph 13 3" xfId="23138"/>
    <cellStyle name="SAPBEXresDataEmph 13 3 2" xfId="23139"/>
    <cellStyle name="SAPBEXresDataEmph 13 3 2 2" xfId="23140"/>
    <cellStyle name="SAPBEXresDataEmph 13 3 2 3" xfId="23141"/>
    <cellStyle name="SAPBEXresDataEmph 13 3 2 4" xfId="23142"/>
    <cellStyle name="SAPBEXresDataEmph 13 3 2 5" xfId="23143"/>
    <cellStyle name="SAPBEXresDataEmph 13 3 2 6" xfId="23144"/>
    <cellStyle name="SAPBEXresDataEmph 13 3 3" xfId="23145"/>
    <cellStyle name="SAPBEXresDataEmph 13 3 3 2" xfId="23146"/>
    <cellStyle name="SAPBEXresDataEmph 13 3 3 3" xfId="23147"/>
    <cellStyle name="SAPBEXresDataEmph 13 3 3 4" xfId="23148"/>
    <cellStyle name="SAPBEXresDataEmph 13 3 3 5" xfId="23149"/>
    <cellStyle name="SAPBEXresDataEmph 13 3 3 6" xfId="23150"/>
    <cellStyle name="SAPBEXresDataEmph 13 3 4" xfId="23151"/>
    <cellStyle name="SAPBEXresDataEmph 13 3 5" xfId="23152"/>
    <cellStyle name="SAPBEXresDataEmph 13 3 6" xfId="23153"/>
    <cellStyle name="SAPBEXresDataEmph 13 3 7" xfId="23154"/>
    <cellStyle name="SAPBEXresDataEmph 13 3 8" xfId="23155"/>
    <cellStyle name="SAPBEXresDataEmph 13 4" xfId="23156"/>
    <cellStyle name="SAPBEXresDataEmph 13 5" xfId="23157"/>
    <cellStyle name="SAPBEXresDataEmph 13 6" xfId="23158"/>
    <cellStyle name="SAPBEXresDataEmph 13 7" xfId="23159"/>
    <cellStyle name="SAPBEXresDataEmph 13 8" xfId="23160"/>
    <cellStyle name="SAPBEXresDataEmph 14" xfId="23161"/>
    <cellStyle name="SAPBEXresDataEmph 14 2" xfId="23162"/>
    <cellStyle name="SAPBEXresDataEmph 14 2 2" xfId="23163"/>
    <cellStyle name="SAPBEXresDataEmph 14 2 2 2" xfId="23164"/>
    <cellStyle name="SAPBEXresDataEmph 14 2 2 3" xfId="23165"/>
    <cellStyle name="SAPBEXresDataEmph 14 2 2 4" xfId="23166"/>
    <cellStyle name="SAPBEXresDataEmph 14 2 2 5" xfId="23167"/>
    <cellStyle name="SAPBEXresDataEmph 14 2 2 6" xfId="23168"/>
    <cellStyle name="SAPBEXresDataEmph 14 2 3" xfId="23169"/>
    <cellStyle name="SAPBEXresDataEmph 14 2 3 2" xfId="23170"/>
    <cellStyle name="SAPBEXresDataEmph 14 2 3 3" xfId="23171"/>
    <cellStyle name="SAPBEXresDataEmph 14 2 3 4" xfId="23172"/>
    <cellStyle name="SAPBEXresDataEmph 14 2 3 5" xfId="23173"/>
    <cellStyle name="SAPBEXresDataEmph 14 2 3 6" xfId="23174"/>
    <cellStyle name="SAPBEXresDataEmph 14 2 4" xfId="23175"/>
    <cellStyle name="SAPBEXresDataEmph 14 2 5" xfId="23176"/>
    <cellStyle name="SAPBEXresDataEmph 14 2 6" xfId="23177"/>
    <cellStyle name="SAPBEXresDataEmph 14 2 7" xfId="23178"/>
    <cellStyle name="SAPBEXresDataEmph 14 2 8" xfId="23179"/>
    <cellStyle name="SAPBEXresDataEmph 14 3" xfId="23180"/>
    <cellStyle name="SAPBEXresDataEmph 14 3 2" xfId="23181"/>
    <cellStyle name="SAPBEXresDataEmph 14 3 2 2" xfId="23182"/>
    <cellStyle name="SAPBEXresDataEmph 14 3 2 3" xfId="23183"/>
    <cellStyle name="SAPBEXresDataEmph 14 3 2 4" xfId="23184"/>
    <cellStyle name="SAPBEXresDataEmph 14 3 2 5" xfId="23185"/>
    <cellStyle name="SAPBEXresDataEmph 14 3 2 6" xfId="23186"/>
    <cellStyle name="SAPBEXresDataEmph 14 3 3" xfId="23187"/>
    <cellStyle name="SAPBEXresDataEmph 14 3 3 2" xfId="23188"/>
    <cellStyle name="SAPBEXresDataEmph 14 3 3 3" xfId="23189"/>
    <cellStyle name="SAPBEXresDataEmph 14 3 3 4" xfId="23190"/>
    <cellStyle name="SAPBEXresDataEmph 14 3 3 5" xfId="23191"/>
    <cellStyle name="SAPBEXresDataEmph 14 3 3 6" xfId="23192"/>
    <cellStyle name="SAPBEXresDataEmph 14 3 4" xfId="23193"/>
    <cellStyle name="SAPBEXresDataEmph 14 3 5" xfId="23194"/>
    <cellStyle name="SAPBEXresDataEmph 14 3 6" xfId="23195"/>
    <cellStyle name="SAPBEXresDataEmph 14 3 7" xfId="23196"/>
    <cellStyle name="SAPBEXresDataEmph 14 3 8" xfId="23197"/>
    <cellStyle name="SAPBEXresDataEmph 14 4" xfId="23198"/>
    <cellStyle name="SAPBEXresDataEmph 14 5" xfId="23199"/>
    <cellStyle name="SAPBEXresDataEmph 14 6" xfId="23200"/>
    <cellStyle name="SAPBEXresDataEmph 14 7" xfId="23201"/>
    <cellStyle name="SAPBEXresDataEmph 14 8" xfId="23202"/>
    <cellStyle name="SAPBEXresDataEmph 15" xfId="23203"/>
    <cellStyle name="SAPBEXresDataEmph 15 2" xfId="23204"/>
    <cellStyle name="SAPBEXresDataEmph 15 2 2" xfId="23205"/>
    <cellStyle name="SAPBEXresDataEmph 15 2 2 2" xfId="23206"/>
    <cellStyle name="SAPBEXresDataEmph 15 2 2 3" xfId="23207"/>
    <cellStyle name="SAPBEXresDataEmph 15 2 2 4" xfId="23208"/>
    <cellStyle name="SAPBEXresDataEmph 15 2 2 5" xfId="23209"/>
    <cellStyle name="SAPBEXresDataEmph 15 2 2 6" xfId="23210"/>
    <cellStyle name="SAPBEXresDataEmph 15 2 3" xfId="23211"/>
    <cellStyle name="SAPBEXresDataEmph 15 2 3 2" xfId="23212"/>
    <cellStyle name="SAPBEXresDataEmph 15 2 3 3" xfId="23213"/>
    <cellStyle name="SAPBEXresDataEmph 15 2 3 4" xfId="23214"/>
    <cellStyle name="SAPBEXresDataEmph 15 2 3 5" xfId="23215"/>
    <cellStyle name="SAPBEXresDataEmph 15 2 3 6" xfId="23216"/>
    <cellStyle name="SAPBEXresDataEmph 15 2 4" xfId="23217"/>
    <cellStyle name="SAPBEXresDataEmph 15 2 5" xfId="23218"/>
    <cellStyle name="SAPBEXresDataEmph 15 2 6" xfId="23219"/>
    <cellStyle name="SAPBEXresDataEmph 15 2 7" xfId="23220"/>
    <cellStyle name="SAPBEXresDataEmph 15 2 8" xfId="23221"/>
    <cellStyle name="SAPBEXresDataEmph 15 3" xfId="23222"/>
    <cellStyle name="SAPBEXresDataEmph 15 3 2" xfId="23223"/>
    <cellStyle name="SAPBEXresDataEmph 15 3 2 2" xfId="23224"/>
    <cellStyle name="SAPBEXresDataEmph 15 3 2 3" xfId="23225"/>
    <cellStyle name="SAPBEXresDataEmph 15 3 2 4" xfId="23226"/>
    <cellStyle name="SAPBEXresDataEmph 15 3 2 5" xfId="23227"/>
    <cellStyle name="SAPBEXresDataEmph 15 3 2 6" xfId="23228"/>
    <cellStyle name="SAPBEXresDataEmph 15 3 3" xfId="23229"/>
    <cellStyle name="SAPBEXresDataEmph 15 3 3 2" xfId="23230"/>
    <cellStyle name="SAPBEXresDataEmph 15 3 3 3" xfId="23231"/>
    <cellStyle name="SAPBEXresDataEmph 15 3 3 4" xfId="23232"/>
    <cellStyle name="SAPBEXresDataEmph 15 3 3 5" xfId="23233"/>
    <cellStyle name="SAPBEXresDataEmph 15 3 3 6" xfId="23234"/>
    <cellStyle name="SAPBEXresDataEmph 15 3 4" xfId="23235"/>
    <cellStyle name="SAPBEXresDataEmph 15 3 5" xfId="23236"/>
    <cellStyle name="SAPBEXresDataEmph 15 3 6" xfId="23237"/>
    <cellStyle name="SAPBEXresDataEmph 15 3 7" xfId="23238"/>
    <cellStyle name="SAPBEXresDataEmph 15 3 8" xfId="23239"/>
    <cellStyle name="SAPBEXresDataEmph 15 4" xfId="23240"/>
    <cellStyle name="SAPBEXresDataEmph 15 5" xfId="23241"/>
    <cellStyle name="SAPBEXresDataEmph 15 6" xfId="23242"/>
    <cellStyle name="SAPBEXresDataEmph 15 7" xfId="23243"/>
    <cellStyle name="SAPBEXresDataEmph 15 8" xfId="23244"/>
    <cellStyle name="SAPBEXresDataEmph 16" xfId="23245"/>
    <cellStyle name="SAPBEXresDataEmph 16 2" xfId="23246"/>
    <cellStyle name="SAPBEXresDataEmph 16 2 2" xfId="23247"/>
    <cellStyle name="SAPBEXresDataEmph 16 2 2 2" xfId="23248"/>
    <cellStyle name="SAPBEXresDataEmph 16 2 2 3" xfId="23249"/>
    <cellStyle name="SAPBEXresDataEmph 16 2 2 4" xfId="23250"/>
    <cellStyle name="SAPBEXresDataEmph 16 2 2 5" xfId="23251"/>
    <cellStyle name="SAPBEXresDataEmph 16 2 2 6" xfId="23252"/>
    <cellStyle name="SAPBEXresDataEmph 16 2 3" xfId="23253"/>
    <cellStyle name="SAPBEXresDataEmph 16 2 3 2" xfId="23254"/>
    <cellStyle name="SAPBEXresDataEmph 16 2 3 3" xfId="23255"/>
    <cellStyle name="SAPBEXresDataEmph 16 2 3 4" xfId="23256"/>
    <cellStyle name="SAPBEXresDataEmph 16 2 3 5" xfId="23257"/>
    <cellStyle name="SAPBEXresDataEmph 16 2 3 6" xfId="23258"/>
    <cellStyle name="SAPBEXresDataEmph 16 2 4" xfId="23259"/>
    <cellStyle name="SAPBEXresDataEmph 16 2 5" xfId="23260"/>
    <cellStyle name="SAPBEXresDataEmph 16 2 6" xfId="23261"/>
    <cellStyle name="SAPBEXresDataEmph 16 2 7" xfId="23262"/>
    <cellStyle name="SAPBEXresDataEmph 16 2 8" xfId="23263"/>
    <cellStyle name="SAPBEXresDataEmph 16 3" xfId="23264"/>
    <cellStyle name="SAPBEXresDataEmph 16 3 2" xfId="23265"/>
    <cellStyle name="SAPBEXresDataEmph 16 3 2 2" xfId="23266"/>
    <cellStyle name="SAPBEXresDataEmph 16 3 2 3" xfId="23267"/>
    <cellStyle name="SAPBEXresDataEmph 16 3 2 4" xfId="23268"/>
    <cellStyle name="SAPBEXresDataEmph 16 3 2 5" xfId="23269"/>
    <cellStyle name="SAPBEXresDataEmph 16 3 2 6" xfId="23270"/>
    <cellStyle name="SAPBEXresDataEmph 16 3 3" xfId="23271"/>
    <cellStyle name="SAPBEXresDataEmph 16 3 3 2" xfId="23272"/>
    <cellStyle name="SAPBEXresDataEmph 16 3 3 3" xfId="23273"/>
    <cellStyle name="SAPBEXresDataEmph 16 3 3 4" xfId="23274"/>
    <cellStyle name="SAPBEXresDataEmph 16 3 3 5" xfId="23275"/>
    <cellStyle name="SAPBEXresDataEmph 16 3 3 6" xfId="23276"/>
    <cellStyle name="SAPBEXresDataEmph 16 3 4" xfId="23277"/>
    <cellStyle name="SAPBEXresDataEmph 16 3 5" xfId="23278"/>
    <cellStyle name="SAPBEXresDataEmph 16 3 6" xfId="23279"/>
    <cellStyle name="SAPBEXresDataEmph 16 3 7" xfId="23280"/>
    <cellStyle name="SAPBEXresDataEmph 16 3 8" xfId="23281"/>
    <cellStyle name="SAPBEXresDataEmph 16 4" xfId="23282"/>
    <cellStyle name="SAPBEXresDataEmph 16 5" xfId="23283"/>
    <cellStyle name="SAPBEXresDataEmph 16 6" xfId="23284"/>
    <cellStyle name="SAPBEXresDataEmph 16 7" xfId="23285"/>
    <cellStyle name="SAPBEXresDataEmph 16 8" xfId="23286"/>
    <cellStyle name="SAPBEXresDataEmph 17" xfId="23287"/>
    <cellStyle name="SAPBEXresDataEmph 17 2" xfId="23288"/>
    <cellStyle name="SAPBEXresDataEmph 17 2 2" xfId="23289"/>
    <cellStyle name="SAPBEXresDataEmph 17 2 2 2" xfId="23290"/>
    <cellStyle name="SAPBEXresDataEmph 17 2 2 3" xfId="23291"/>
    <cellStyle name="SAPBEXresDataEmph 17 2 2 4" xfId="23292"/>
    <cellStyle name="SAPBEXresDataEmph 17 2 2 5" xfId="23293"/>
    <cellStyle name="SAPBEXresDataEmph 17 2 2 6" xfId="23294"/>
    <cellStyle name="SAPBEXresDataEmph 17 2 3" xfId="23295"/>
    <cellStyle name="SAPBEXresDataEmph 17 2 3 2" xfId="23296"/>
    <cellStyle name="SAPBEXresDataEmph 17 2 3 3" xfId="23297"/>
    <cellStyle name="SAPBEXresDataEmph 17 2 3 4" xfId="23298"/>
    <cellStyle name="SAPBEXresDataEmph 17 2 3 5" xfId="23299"/>
    <cellStyle name="SAPBEXresDataEmph 17 2 3 6" xfId="23300"/>
    <cellStyle name="SAPBEXresDataEmph 17 2 4" xfId="23301"/>
    <cellStyle name="SAPBEXresDataEmph 17 2 5" xfId="23302"/>
    <cellStyle name="SAPBEXresDataEmph 17 2 6" xfId="23303"/>
    <cellStyle name="SAPBEXresDataEmph 17 2 7" xfId="23304"/>
    <cellStyle name="SAPBEXresDataEmph 17 2 8" xfId="23305"/>
    <cellStyle name="SAPBEXresDataEmph 17 3" xfId="23306"/>
    <cellStyle name="SAPBEXresDataEmph 17 3 2" xfId="23307"/>
    <cellStyle name="SAPBEXresDataEmph 17 3 2 2" xfId="23308"/>
    <cellStyle name="SAPBEXresDataEmph 17 3 2 3" xfId="23309"/>
    <cellStyle name="SAPBEXresDataEmph 17 3 2 4" xfId="23310"/>
    <cellStyle name="SAPBEXresDataEmph 17 3 2 5" xfId="23311"/>
    <cellStyle name="SAPBEXresDataEmph 17 3 2 6" xfId="23312"/>
    <cellStyle name="SAPBEXresDataEmph 17 3 3" xfId="23313"/>
    <cellStyle name="SAPBEXresDataEmph 17 3 3 2" xfId="23314"/>
    <cellStyle name="SAPBEXresDataEmph 17 3 3 3" xfId="23315"/>
    <cellStyle name="SAPBEXresDataEmph 17 3 3 4" xfId="23316"/>
    <cellStyle name="SAPBEXresDataEmph 17 3 3 5" xfId="23317"/>
    <cellStyle name="SAPBEXresDataEmph 17 3 3 6" xfId="23318"/>
    <cellStyle name="SAPBEXresDataEmph 17 3 4" xfId="23319"/>
    <cellStyle name="SAPBEXresDataEmph 17 3 5" xfId="23320"/>
    <cellStyle name="SAPBEXresDataEmph 17 3 6" xfId="23321"/>
    <cellStyle name="SAPBEXresDataEmph 17 3 7" xfId="23322"/>
    <cellStyle name="SAPBEXresDataEmph 17 3 8" xfId="23323"/>
    <cellStyle name="SAPBEXresDataEmph 17 4" xfId="23324"/>
    <cellStyle name="SAPBEXresDataEmph 17 5" xfId="23325"/>
    <cellStyle name="SAPBEXresDataEmph 17 6" xfId="23326"/>
    <cellStyle name="SAPBEXresDataEmph 17 7" xfId="23327"/>
    <cellStyle name="SAPBEXresDataEmph 17 8" xfId="23328"/>
    <cellStyle name="SAPBEXresDataEmph 18" xfId="23329"/>
    <cellStyle name="SAPBEXresDataEmph 18 2" xfId="23330"/>
    <cellStyle name="SAPBEXresDataEmph 18 2 2" xfId="23331"/>
    <cellStyle name="SAPBEXresDataEmph 18 2 2 2" xfId="23332"/>
    <cellStyle name="SAPBEXresDataEmph 18 2 2 3" xfId="23333"/>
    <cellStyle name="SAPBEXresDataEmph 18 2 2 4" xfId="23334"/>
    <cellStyle name="SAPBEXresDataEmph 18 2 2 5" xfId="23335"/>
    <cellStyle name="SAPBEXresDataEmph 18 2 2 6" xfId="23336"/>
    <cellStyle name="SAPBEXresDataEmph 18 2 3" xfId="23337"/>
    <cellStyle name="SAPBEXresDataEmph 18 2 3 2" xfId="23338"/>
    <cellStyle name="SAPBEXresDataEmph 18 2 3 3" xfId="23339"/>
    <cellStyle name="SAPBEXresDataEmph 18 2 3 4" xfId="23340"/>
    <cellStyle name="SAPBEXresDataEmph 18 2 3 5" xfId="23341"/>
    <cellStyle name="SAPBEXresDataEmph 18 2 3 6" xfId="23342"/>
    <cellStyle name="SAPBEXresDataEmph 18 2 4" xfId="23343"/>
    <cellStyle name="SAPBEXresDataEmph 18 2 5" xfId="23344"/>
    <cellStyle name="SAPBEXresDataEmph 18 2 6" xfId="23345"/>
    <cellStyle name="SAPBEXresDataEmph 18 2 7" xfId="23346"/>
    <cellStyle name="SAPBEXresDataEmph 18 2 8" xfId="23347"/>
    <cellStyle name="SAPBEXresDataEmph 18 3" xfId="23348"/>
    <cellStyle name="SAPBEXresDataEmph 18 3 2" xfId="23349"/>
    <cellStyle name="SAPBEXresDataEmph 18 3 2 2" xfId="23350"/>
    <cellStyle name="SAPBEXresDataEmph 18 3 2 3" xfId="23351"/>
    <cellStyle name="SAPBEXresDataEmph 18 3 2 4" xfId="23352"/>
    <cellStyle name="SAPBEXresDataEmph 18 3 2 5" xfId="23353"/>
    <cellStyle name="SAPBEXresDataEmph 18 3 2 6" xfId="23354"/>
    <cellStyle name="SAPBEXresDataEmph 18 3 3" xfId="23355"/>
    <cellStyle name="SAPBEXresDataEmph 18 3 3 2" xfId="23356"/>
    <cellStyle name="SAPBEXresDataEmph 18 3 3 3" xfId="23357"/>
    <cellStyle name="SAPBEXresDataEmph 18 3 3 4" xfId="23358"/>
    <cellStyle name="SAPBEXresDataEmph 18 3 3 5" xfId="23359"/>
    <cellStyle name="SAPBEXresDataEmph 18 3 3 6" xfId="23360"/>
    <cellStyle name="SAPBEXresDataEmph 18 3 4" xfId="23361"/>
    <cellStyle name="SAPBEXresDataEmph 18 3 5" xfId="23362"/>
    <cellStyle name="SAPBEXresDataEmph 18 3 6" xfId="23363"/>
    <cellStyle name="SAPBEXresDataEmph 18 3 7" xfId="23364"/>
    <cellStyle name="SAPBEXresDataEmph 18 3 8" xfId="23365"/>
    <cellStyle name="SAPBEXresDataEmph 18 4" xfId="23366"/>
    <cellStyle name="SAPBEXresDataEmph 18 5" xfId="23367"/>
    <cellStyle name="SAPBEXresDataEmph 18 6" xfId="23368"/>
    <cellStyle name="SAPBEXresDataEmph 18 7" xfId="23369"/>
    <cellStyle name="SAPBEXresDataEmph 18 8" xfId="23370"/>
    <cellStyle name="SAPBEXresDataEmph 19" xfId="23371"/>
    <cellStyle name="SAPBEXresDataEmph 19 2" xfId="23372"/>
    <cellStyle name="SAPBEXresDataEmph 19 2 2" xfId="23373"/>
    <cellStyle name="SAPBEXresDataEmph 19 2 2 2" xfId="23374"/>
    <cellStyle name="SAPBEXresDataEmph 19 2 2 3" xfId="23375"/>
    <cellStyle name="SAPBEXresDataEmph 19 2 2 4" xfId="23376"/>
    <cellStyle name="SAPBEXresDataEmph 19 2 2 5" xfId="23377"/>
    <cellStyle name="SAPBEXresDataEmph 19 2 2 6" xfId="23378"/>
    <cellStyle name="SAPBEXresDataEmph 19 2 3" xfId="23379"/>
    <cellStyle name="SAPBEXresDataEmph 19 2 3 2" xfId="23380"/>
    <cellStyle name="SAPBEXresDataEmph 19 2 3 3" xfId="23381"/>
    <cellStyle name="SAPBEXresDataEmph 19 2 3 4" xfId="23382"/>
    <cellStyle name="SAPBEXresDataEmph 19 2 3 5" xfId="23383"/>
    <cellStyle name="SAPBEXresDataEmph 19 2 3 6" xfId="23384"/>
    <cellStyle name="SAPBEXresDataEmph 19 2 4" xfId="23385"/>
    <cellStyle name="SAPBEXresDataEmph 19 2 5" xfId="23386"/>
    <cellStyle name="SAPBEXresDataEmph 19 2 6" xfId="23387"/>
    <cellStyle name="SAPBEXresDataEmph 19 2 7" xfId="23388"/>
    <cellStyle name="SAPBEXresDataEmph 19 2 8" xfId="23389"/>
    <cellStyle name="SAPBEXresDataEmph 19 3" xfId="23390"/>
    <cellStyle name="SAPBEXresDataEmph 19 3 2" xfId="23391"/>
    <cellStyle name="SAPBEXresDataEmph 19 3 2 2" xfId="23392"/>
    <cellStyle name="SAPBEXresDataEmph 19 3 2 3" xfId="23393"/>
    <cellStyle name="SAPBEXresDataEmph 19 3 2 4" xfId="23394"/>
    <cellStyle name="SAPBEXresDataEmph 19 3 2 5" xfId="23395"/>
    <cellStyle name="SAPBEXresDataEmph 19 3 2 6" xfId="23396"/>
    <cellStyle name="SAPBEXresDataEmph 19 3 3" xfId="23397"/>
    <cellStyle name="SAPBEXresDataEmph 19 3 3 2" xfId="23398"/>
    <cellStyle name="SAPBEXresDataEmph 19 3 3 3" xfId="23399"/>
    <cellStyle name="SAPBEXresDataEmph 19 3 3 4" xfId="23400"/>
    <cellStyle name="SAPBEXresDataEmph 19 3 3 5" xfId="23401"/>
    <cellStyle name="SAPBEXresDataEmph 19 3 3 6" xfId="23402"/>
    <cellStyle name="SAPBEXresDataEmph 19 3 4" xfId="23403"/>
    <cellStyle name="SAPBEXresDataEmph 19 3 5" xfId="23404"/>
    <cellStyle name="SAPBEXresDataEmph 19 3 6" xfId="23405"/>
    <cellStyle name="SAPBEXresDataEmph 19 3 7" xfId="23406"/>
    <cellStyle name="SAPBEXresDataEmph 19 3 8" xfId="23407"/>
    <cellStyle name="SAPBEXresDataEmph 19 4" xfId="23408"/>
    <cellStyle name="SAPBEXresDataEmph 19 5" xfId="23409"/>
    <cellStyle name="SAPBEXresDataEmph 19 6" xfId="23410"/>
    <cellStyle name="SAPBEXresDataEmph 19 7" xfId="23411"/>
    <cellStyle name="SAPBEXresDataEmph 19 8" xfId="23412"/>
    <cellStyle name="SAPBEXresDataEmph 2" xfId="23413"/>
    <cellStyle name="SAPBEXresDataEmph 2 2" xfId="23414"/>
    <cellStyle name="SAPBEXresDataEmph 2 2 2" xfId="23415"/>
    <cellStyle name="SAPBEXresDataEmph 2 2 2 2" xfId="23416"/>
    <cellStyle name="SAPBEXresDataEmph 2 2 2 3" xfId="23417"/>
    <cellStyle name="SAPBEXresDataEmph 2 2 2 4" xfId="23418"/>
    <cellStyle name="SAPBEXresDataEmph 2 2 2 5" xfId="23419"/>
    <cellStyle name="SAPBEXresDataEmph 2 2 2 6" xfId="23420"/>
    <cellStyle name="SAPBEXresDataEmph 2 2 3" xfId="23421"/>
    <cellStyle name="SAPBEXresDataEmph 2 2 3 2" xfId="23422"/>
    <cellStyle name="SAPBEXresDataEmph 2 2 3 3" xfId="23423"/>
    <cellStyle name="SAPBEXresDataEmph 2 2 3 4" xfId="23424"/>
    <cellStyle name="SAPBEXresDataEmph 2 2 3 5" xfId="23425"/>
    <cellStyle name="SAPBEXresDataEmph 2 2 3 6" xfId="23426"/>
    <cellStyle name="SAPBEXresDataEmph 2 2 4" xfId="23427"/>
    <cellStyle name="SAPBEXresDataEmph 2 2 5" xfId="23428"/>
    <cellStyle name="SAPBEXresDataEmph 2 2 6" xfId="23429"/>
    <cellStyle name="SAPBEXresDataEmph 2 2 7" xfId="23430"/>
    <cellStyle name="SAPBEXresDataEmph 2 2 8" xfId="23431"/>
    <cellStyle name="SAPBEXresDataEmph 2 3" xfId="23432"/>
    <cellStyle name="SAPBEXresDataEmph 2 3 2" xfId="23433"/>
    <cellStyle name="SAPBEXresDataEmph 2 3 2 2" xfId="23434"/>
    <cellStyle name="SAPBEXresDataEmph 2 3 2 3" xfId="23435"/>
    <cellStyle name="SAPBEXresDataEmph 2 3 2 4" xfId="23436"/>
    <cellStyle name="SAPBEXresDataEmph 2 3 2 5" xfId="23437"/>
    <cellStyle name="SAPBEXresDataEmph 2 3 2 6" xfId="23438"/>
    <cellStyle name="SAPBEXresDataEmph 2 3 3" xfId="23439"/>
    <cellStyle name="SAPBEXresDataEmph 2 3 3 2" xfId="23440"/>
    <cellStyle name="SAPBEXresDataEmph 2 3 3 3" xfId="23441"/>
    <cellStyle name="SAPBEXresDataEmph 2 3 3 4" xfId="23442"/>
    <cellStyle name="SAPBEXresDataEmph 2 3 3 5" xfId="23443"/>
    <cellStyle name="SAPBEXresDataEmph 2 3 3 6" xfId="23444"/>
    <cellStyle name="SAPBEXresDataEmph 2 3 4" xfId="23445"/>
    <cellStyle name="SAPBEXresDataEmph 2 3 5" xfId="23446"/>
    <cellStyle name="SAPBEXresDataEmph 2 3 6" xfId="23447"/>
    <cellStyle name="SAPBEXresDataEmph 2 3 7" xfId="23448"/>
    <cellStyle name="SAPBEXresDataEmph 2 3 8" xfId="23449"/>
    <cellStyle name="SAPBEXresDataEmph 2 4" xfId="23450"/>
    <cellStyle name="SAPBEXresDataEmph 2 5" xfId="23451"/>
    <cellStyle name="SAPBEXresDataEmph 2 6" xfId="23452"/>
    <cellStyle name="SAPBEXresDataEmph 2 7" xfId="23453"/>
    <cellStyle name="SAPBEXresDataEmph 2 8" xfId="23454"/>
    <cellStyle name="SAPBEXresDataEmph 20" xfId="23455"/>
    <cellStyle name="SAPBEXresDataEmph 20 2" xfId="23456"/>
    <cellStyle name="SAPBEXresDataEmph 20 2 2" xfId="23457"/>
    <cellStyle name="SAPBEXresDataEmph 20 2 3" xfId="23458"/>
    <cellStyle name="SAPBEXresDataEmph 20 2 4" xfId="23459"/>
    <cellStyle name="SAPBEXresDataEmph 20 2 5" xfId="23460"/>
    <cellStyle name="SAPBEXresDataEmph 20 2 6" xfId="23461"/>
    <cellStyle name="SAPBEXresDataEmph 20 3" xfId="23462"/>
    <cellStyle name="SAPBEXresDataEmph 20 3 2" xfId="23463"/>
    <cellStyle name="SAPBEXresDataEmph 20 3 3" xfId="23464"/>
    <cellStyle name="SAPBEXresDataEmph 20 3 4" xfId="23465"/>
    <cellStyle name="SAPBEXresDataEmph 20 3 5" xfId="23466"/>
    <cellStyle name="SAPBEXresDataEmph 20 3 6" xfId="23467"/>
    <cellStyle name="SAPBEXresDataEmph 20 4" xfId="23468"/>
    <cellStyle name="SAPBEXresDataEmph 20 5" xfId="23469"/>
    <cellStyle name="SAPBEXresDataEmph 20 6" xfId="23470"/>
    <cellStyle name="SAPBEXresDataEmph 20 7" xfId="23471"/>
    <cellStyle name="SAPBEXresDataEmph 20 8" xfId="23472"/>
    <cellStyle name="SAPBEXresDataEmph 21" xfId="23473"/>
    <cellStyle name="SAPBEXresDataEmph 21 2" xfId="23474"/>
    <cellStyle name="SAPBEXresDataEmph 21 2 2" xfId="23475"/>
    <cellStyle name="SAPBEXresDataEmph 21 2 3" xfId="23476"/>
    <cellStyle name="SAPBEXresDataEmph 21 2 4" xfId="23477"/>
    <cellStyle name="SAPBEXresDataEmph 21 2 5" xfId="23478"/>
    <cellStyle name="SAPBEXresDataEmph 21 2 6" xfId="23479"/>
    <cellStyle name="SAPBEXresDataEmph 21 3" xfId="23480"/>
    <cellStyle name="SAPBEXresDataEmph 21 3 2" xfId="23481"/>
    <cellStyle name="SAPBEXresDataEmph 21 3 3" xfId="23482"/>
    <cellStyle name="SAPBEXresDataEmph 21 3 4" xfId="23483"/>
    <cellStyle name="SAPBEXresDataEmph 21 3 5" xfId="23484"/>
    <cellStyle name="SAPBEXresDataEmph 21 3 6" xfId="23485"/>
    <cellStyle name="SAPBEXresDataEmph 21 4" xfId="23486"/>
    <cellStyle name="SAPBEXresDataEmph 21 5" xfId="23487"/>
    <cellStyle name="SAPBEXresDataEmph 21 6" xfId="23488"/>
    <cellStyle name="SAPBEXresDataEmph 21 7" xfId="23489"/>
    <cellStyle name="SAPBEXresDataEmph 21 8" xfId="23490"/>
    <cellStyle name="SAPBEXresDataEmph 22" xfId="23491"/>
    <cellStyle name="SAPBEXresDataEmph 23" xfId="23492"/>
    <cellStyle name="SAPBEXresDataEmph 24" xfId="23493"/>
    <cellStyle name="SAPBEXresDataEmph 25" xfId="23494"/>
    <cellStyle name="SAPBEXresDataEmph 26" xfId="23495"/>
    <cellStyle name="SAPBEXresDataEmph 27" xfId="32955"/>
    <cellStyle name="SAPBEXresDataEmph 3" xfId="23496"/>
    <cellStyle name="SAPBEXresDataEmph 3 2" xfId="23497"/>
    <cellStyle name="SAPBEXresDataEmph 3 2 2" xfId="23498"/>
    <cellStyle name="SAPBEXresDataEmph 3 2 2 2" xfId="23499"/>
    <cellStyle name="SAPBEXresDataEmph 3 2 2 3" xfId="23500"/>
    <cellStyle name="SAPBEXresDataEmph 3 2 2 4" xfId="23501"/>
    <cellStyle name="SAPBEXresDataEmph 3 2 2 5" xfId="23502"/>
    <cellStyle name="SAPBEXresDataEmph 3 2 2 6" xfId="23503"/>
    <cellStyle name="SAPBEXresDataEmph 3 2 3" xfId="23504"/>
    <cellStyle name="SAPBEXresDataEmph 3 2 3 2" xfId="23505"/>
    <cellStyle name="SAPBEXresDataEmph 3 2 3 3" xfId="23506"/>
    <cellStyle name="SAPBEXresDataEmph 3 2 3 4" xfId="23507"/>
    <cellStyle name="SAPBEXresDataEmph 3 2 3 5" xfId="23508"/>
    <cellStyle name="SAPBEXresDataEmph 3 2 3 6" xfId="23509"/>
    <cellStyle name="SAPBEXresDataEmph 3 2 4" xfId="23510"/>
    <cellStyle name="SAPBEXresDataEmph 3 2 5" xfId="23511"/>
    <cellStyle name="SAPBEXresDataEmph 3 2 6" xfId="23512"/>
    <cellStyle name="SAPBEXresDataEmph 3 2 7" xfId="23513"/>
    <cellStyle name="SAPBEXresDataEmph 3 2 8" xfId="23514"/>
    <cellStyle name="SAPBEXresDataEmph 3 3" xfId="23515"/>
    <cellStyle name="SAPBEXresDataEmph 3 3 2" xfId="23516"/>
    <cellStyle name="SAPBEXresDataEmph 3 3 2 2" xfId="23517"/>
    <cellStyle name="SAPBEXresDataEmph 3 3 2 3" xfId="23518"/>
    <cellStyle name="SAPBEXresDataEmph 3 3 2 4" xfId="23519"/>
    <cellStyle name="SAPBEXresDataEmph 3 3 2 5" xfId="23520"/>
    <cellStyle name="SAPBEXresDataEmph 3 3 2 6" xfId="23521"/>
    <cellStyle name="SAPBEXresDataEmph 3 3 3" xfId="23522"/>
    <cellStyle name="SAPBEXresDataEmph 3 3 3 2" xfId="23523"/>
    <cellStyle name="SAPBEXresDataEmph 3 3 3 3" xfId="23524"/>
    <cellStyle name="SAPBEXresDataEmph 3 3 3 4" xfId="23525"/>
    <cellStyle name="SAPBEXresDataEmph 3 3 3 5" xfId="23526"/>
    <cellStyle name="SAPBEXresDataEmph 3 3 3 6" xfId="23527"/>
    <cellStyle name="SAPBEXresDataEmph 3 3 4" xfId="23528"/>
    <cellStyle name="SAPBEXresDataEmph 3 3 5" xfId="23529"/>
    <cellStyle name="SAPBEXresDataEmph 3 3 6" xfId="23530"/>
    <cellStyle name="SAPBEXresDataEmph 3 3 7" xfId="23531"/>
    <cellStyle name="SAPBEXresDataEmph 3 3 8" xfId="23532"/>
    <cellStyle name="SAPBEXresDataEmph 3 4" xfId="23533"/>
    <cellStyle name="SAPBEXresDataEmph 3 5" xfId="23534"/>
    <cellStyle name="SAPBEXresDataEmph 3 6" xfId="23535"/>
    <cellStyle name="SAPBEXresDataEmph 3 7" xfId="23536"/>
    <cellStyle name="SAPBEXresDataEmph 3 8" xfId="23537"/>
    <cellStyle name="SAPBEXresDataEmph 4" xfId="23538"/>
    <cellStyle name="SAPBEXresDataEmph 4 2" xfId="23539"/>
    <cellStyle name="SAPBEXresDataEmph 4 2 2" xfId="23540"/>
    <cellStyle name="SAPBEXresDataEmph 4 2 2 2" xfId="23541"/>
    <cellStyle name="SAPBEXresDataEmph 4 2 2 3" xfId="23542"/>
    <cellStyle name="SAPBEXresDataEmph 4 2 2 4" xfId="23543"/>
    <cellStyle name="SAPBEXresDataEmph 4 2 2 5" xfId="23544"/>
    <cellStyle name="SAPBEXresDataEmph 4 2 2 6" xfId="23545"/>
    <cellStyle name="SAPBEXresDataEmph 4 2 3" xfId="23546"/>
    <cellStyle name="SAPBEXresDataEmph 4 2 3 2" xfId="23547"/>
    <cellStyle name="SAPBEXresDataEmph 4 2 3 3" xfId="23548"/>
    <cellStyle name="SAPBEXresDataEmph 4 2 3 4" xfId="23549"/>
    <cellStyle name="SAPBEXresDataEmph 4 2 3 5" xfId="23550"/>
    <cellStyle name="SAPBEXresDataEmph 4 2 3 6" xfId="23551"/>
    <cellStyle name="SAPBEXresDataEmph 4 2 4" xfId="23552"/>
    <cellStyle name="SAPBEXresDataEmph 4 2 5" xfId="23553"/>
    <cellStyle name="SAPBEXresDataEmph 4 2 6" xfId="23554"/>
    <cellStyle name="SAPBEXresDataEmph 4 2 7" xfId="23555"/>
    <cellStyle name="SAPBEXresDataEmph 4 2 8" xfId="23556"/>
    <cellStyle name="SAPBEXresDataEmph 4 3" xfId="23557"/>
    <cellStyle name="SAPBEXresDataEmph 4 3 2" xfId="23558"/>
    <cellStyle name="SAPBEXresDataEmph 4 3 2 2" xfId="23559"/>
    <cellStyle name="SAPBEXresDataEmph 4 3 2 3" xfId="23560"/>
    <cellStyle name="SAPBEXresDataEmph 4 3 2 4" xfId="23561"/>
    <cellStyle name="SAPBEXresDataEmph 4 3 2 5" xfId="23562"/>
    <cellStyle name="SAPBEXresDataEmph 4 3 2 6" xfId="23563"/>
    <cellStyle name="SAPBEXresDataEmph 4 3 3" xfId="23564"/>
    <cellStyle name="SAPBEXresDataEmph 4 3 3 2" xfId="23565"/>
    <cellStyle name="SAPBEXresDataEmph 4 3 3 3" xfId="23566"/>
    <cellStyle name="SAPBEXresDataEmph 4 3 3 4" xfId="23567"/>
    <cellStyle name="SAPBEXresDataEmph 4 3 3 5" xfId="23568"/>
    <cellStyle name="SAPBEXresDataEmph 4 3 3 6" xfId="23569"/>
    <cellStyle name="SAPBEXresDataEmph 4 3 4" xfId="23570"/>
    <cellStyle name="SAPBEXresDataEmph 4 3 5" xfId="23571"/>
    <cellStyle name="SAPBEXresDataEmph 4 3 6" xfId="23572"/>
    <cellStyle name="SAPBEXresDataEmph 4 3 7" xfId="23573"/>
    <cellStyle name="SAPBEXresDataEmph 4 3 8" xfId="23574"/>
    <cellStyle name="SAPBEXresDataEmph 4 4" xfId="23575"/>
    <cellStyle name="SAPBEXresDataEmph 4 5" xfId="23576"/>
    <cellStyle name="SAPBEXresDataEmph 4 6" xfId="23577"/>
    <cellStyle name="SAPBEXresDataEmph 4 7" xfId="23578"/>
    <cellStyle name="SAPBEXresDataEmph 4 8" xfId="23579"/>
    <cellStyle name="SAPBEXresDataEmph 5" xfId="23580"/>
    <cellStyle name="SAPBEXresDataEmph 5 2" xfId="23581"/>
    <cellStyle name="SAPBEXresDataEmph 5 2 2" xfId="23582"/>
    <cellStyle name="SAPBEXresDataEmph 5 2 2 2" xfId="23583"/>
    <cellStyle name="SAPBEXresDataEmph 5 2 2 3" xfId="23584"/>
    <cellStyle name="SAPBEXresDataEmph 5 2 2 4" xfId="23585"/>
    <cellStyle name="SAPBEXresDataEmph 5 2 2 5" xfId="23586"/>
    <cellStyle name="SAPBEXresDataEmph 5 2 2 6" xfId="23587"/>
    <cellStyle name="SAPBEXresDataEmph 5 2 3" xfId="23588"/>
    <cellStyle name="SAPBEXresDataEmph 5 2 3 2" xfId="23589"/>
    <cellStyle name="SAPBEXresDataEmph 5 2 3 3" xfId="23590"/>
    <cellStyle name="SAPBEXresDataEmph 5 2 3 4" xfId="23591"/>
    <cellStyle name="SAPBEXresDataEmph 5 2 3 5" xfId="23592"/>
    <cellStyle name="SAPBEXresDataEmph 5 2 3 6" xfId="23593"/>
    <cellStyle name="SAPBEXresDataEmph 5 2 4" xfId="23594"/>
    <cellStyle name="SAPBEXresDataEmph 5 2 5" xfId="23595"/>
    <cellStyle name="SAPBEXresDataEmph 5 2 6" xfId="23596"/>
    <cellStyle name="SAPBEXresDataEmph 5 2 7" xfId="23597"/>
    <cellStyle name="SAPBEXresDataEmph 5 2 8" xfId="23598"/>
    <cellStyle name="SAPBEXresDataEmph 5 3" xfId="23599"/>
    <cellStyle name="SAPBEXresDataEmph 5 3 2" xfId="23600"/>
    <cellStyle name="SAPBEXresDataEmph 5 3 2 2" xfId="23601"/>
    <cellStyle name="SAPBEXresDataEmph 5 3 2 3" xfId="23602"/>
    <cellStyle name="SAPBEXresDataEmph 5 3 2 4" xfId="23603"/>
    <cellStyle name="SAPBEXresDataEmph 5 3 2 5" xfId="23604"/>
    <cellStyle name="SAPBEXresDataEmph 5 3 2 6" xfId="23605"/>
    <cellStyle name="SAPBEXresDataEmph 5 3 3" xfId="23606"/>
    <cellStyle name="SAPBEXresDataEmph 5 3 3 2" xfId="23607"/>
    <cellStyle name="SAPBEXresDataEmph 5 3 3 3" xfId="23608"/>
    <cellStyle name="SAPBEXresDataEmph 5 3 3 4" xfId="23609"/>
    <cellStyle name="SAPBEXresDataEmph 5 3 3 5" xfId="23610"/>
    <cellStyle name="SAPBEXresDataEmph 5 3 3 6" xfId="23611"/>
    <cellStyle name="SAPBEXresDataEmph 5 3 4" xfId="23612"/>
    <cellStyle name="SAPBEXresDataEmph 5 3 5" xfId="23613"/>
    <cellStyle name="SAPBEXresDataEmph 5 3 6" xfId="23614"/>
    <cellStyle name="SAPBEXresDataEmph 5 3 7" xfId="23615"/>
    <cellStyle name="SAPBEXresDataEmph 5 3 8" xfId="23616"/>
    <cellStyle name="SAPBEXresDataEmph 5 4" xfId="23617"/>
    <cellStyle name="SAPBEXresDataEmph 5 5" xfId="23618"/>
    <cellStyle name="SAPBEXresDataEmph 5 6" xfId="23619"/>
    <cellStyle name="SAPBEXresDataEmph 5 7" xfId="23620"/>
    <cellStyle name="SAPBEXresDataEmph 5 8" xfId="23621"/>
    <cellStyle name="SAPBEXresDataEmph 6" xfId="23622"/>
    <cellStyle name="SAPBEXresDataEmph 6 2" xfId="23623"/>
    <cellStyle name="SAPBEXresDataEmph 6 2 2" xfId="23624"/>
    <cellStyle name="SAPBEXresDataEmph 6 2 2 2" xfId="23625"/>
    <cellStyle name="SAPBEXresDataEmph 6 2 2 3" xfId="23626"/>
    <cellStyle name="SAPBEXresDataEmph 6 2 2 4" xfId="23627"/>
    <cellStyle name="SAPBEXresDataEmph 6 2 2 5" xfId="23628"/>
    <cellStyle name="SAPBEXresDataEmph 6 2 2 6" xfId="23629"/>
    <cellStyle name="SAPBEXresDataEmph 6 2 3" xfId="23630"/>
    <cellStyle name="SAPBEXresDataEmph 6 2 3 2" xfId="23631"/>
    <cellStyle name="SAPBEXresDataEmph 6 2 3 3" xfId="23632"/>
    <cellStyle name="SAPBEXresDataEmph 6 2 3 4" xfId="23633"/>
    <cellStyle name="SAPBEXresDataEmph 6 2 3 5" xfId="23634"/>
    <cellStyle name="SAPBEXresDataEmph 6 2 3 6" xfId="23635"/>
    <cellStyle name="SAPBEXresDataEmph 6 2 4" xfId="23636"/>
    <cellStyle name="SAPBEXresDataEmph 6 2 5" xfId="23637"/>
    <cellStyle name="SAPBEXresDataEmph 6 2 6" xfId="23638"/>
    <cellStyle name="SAPBEXresDataEmph 6 2 7" xfId="23639"/>
    <cellStyle name="SAPBEXresDataEmph 6 2 8" xfId="23640"/>
    <cellStyle name="SAPBEXresDataEmph 6 3" xfId="23641"/>
    <cellStyle name="SAPBEXresDataEmph 6 3 2" xfId="23642"/>
    <cellStyle name="SAPBEXresDataEmph 6 3 2 2" xfId="23643"/>
    <cellStyle name="SAPBEXresDataEmph 6 3 2 3" xfId="23644"/>
    <cellStyle name="SAPBEXresDataEmph 6 3 2 4" xfId="23645"/>
    <cellStyle name="SAPBEXresDataEmph 6 3 2 5" xfId="23646"/>
    <cellStyle name="SAPBEXresDataEmph 6 3 2 6" xfId="23647"/>
    <cellStyle name="SAPBEXresDataEmph 6 3 3" xfId="23648"/>
    <cellStyle name="SAPBEXresDataEmph 6 3 3 2" xfId="23649"/>
    <cellStyle name="SAPBEXresDataEmph 6 3 3 3" xfId="23650"/>
    <cellStyle name="SAPBEXresDataEmph 6 3 3 4" xfId="23651"/>
    <cellStyle name="SAPBEXresDataEmph 6 3 3 5" xfId="23652"/>
    <cellStyle name="SAPBEXresDataEmph 6 3 3 6" xfId="23653"/>
    <cellStyle name="SAPBEXresDataEmph 6 3 4" xfId="23654"/>
    <cellStyle name="SAPBEXresDataEmph 6 3 5" xfId="23655"/>
    <cellStyle name="SAPBEXresDataEmph 6 3 6" xfId="23656"/>
    <cellStyle name="SAPBEXresDataEmph 6 3 7" xfId="23657"/>
    <cellStyle name="SAPBEXresDataEmph 6 3 8" xfId="23658"/>
    <cellStyle name="SAPBEXresDataEmph 6 4" xfId="23659"/>
    <cellStyle name="SAPBEXresDataEmph 6 5" xfId="23660"/>
    <cellStyle name="SAPBEXresDataEmph 6 6" xfId="23661"/>
    <cellStyle name="SAPBEXresDataEmph 6 7" xfId="23662"/>
    <cellStyle name="SAPBEXresDataEmph 6 8" xfId="23663"/>
    <cellStyle name="SAPBEXresDataEmph 7" xfId="23664"/>
    <cellStyle name="SAPBEXresDataEmph 7 2" xfId="23665"/>
    <cellStyle name="SAPBEXresDataEmph 7 2 2" xfId="23666"/>
    <cellStyle name="SAPBEXresDataEmph 7 2 2 2" xfId="23667"/>
    <cellStyle name="SAPBEXresDataEmph 7 2 2 3" xfId="23668"/>
    <cellStyle name="SAPBEXresDataEmph 7 2 2 4" xfId="23669"/>
    <cellStyle name="SAPBEXresDataEmph 7 2 2 5" xfId="23670"/>
    <cellStyle name="SAPBEXresDataEmph 7 2 2 6" xfId="23671"/>
    <cellStyle name="SAPBEXresDataEmph 7 2 3" xfId="23672"/>
    <cellStyle name="SAPBEXresDataEmph 7 2 3 2" xfId="23673"/>
    <cellStyle name="SAPBEXresDataEmph 7 2 3 3" xfId="23674"/>
    <cellStyle name="SAPBEXresDataEmph 7 2 3 4" xfId="23675"/>
    <cellStyle name="SAPBEXresDataEmph 7 2 3 5" xfId="23676"/>
    <cellStyle name="SAPBEXresDataEmph 7 2 3 6" xfId="23677"/>
    <cellStyle name="SAPBEXresDataEmph 7 2 4" xfId="23678"/>
    <cellStyle name="SAPBEXresDataEmph 7 2 5" xfId="23679"/>
    <cellStyle name="SAPBEXresDataEmph 7 2 6" xfId="23680"/>
    <cellStyle name="SAPBEXresDataEmph 7 2 7" xfId="23681"/>
    <cellStyle name="SAPBEXresDataEmph 7 2 8" xfId="23682"/>
    <cellStyle name="SAPBEXresDataEmph 7 3" xfId="23683"/>
    <cellStyle name="SAPBEXresDataEmph 7 3 2" xfId="23684"/>
    <cellStyle name="SAPBEXresDataEmph 7 3 2 2" xfId="23685"/>
    <cellStyle name="SAPBEXresDataEmph 7 3 2 3" xfId="23686"/>
    <cellStyle name="SAPBEXresDataEmph 7 3 2 4" xfId="23687"/>
    <cellStyle name="SAPBEXresDataEmph 7 3 2 5" xfId="23688"/>
    <cellStyle name="SAPBEXresDataEmph 7 3 2 6" xfId="23689"/>
    <cellStyle name="SAPBEXresDataEmph 7 3 3" xfId="23690"/>
    <cellStyle name="SAPBEXresDataEmph 7 3 3 2" xfId="23691"/>
    <cellStyle name="SAPBEXresDataEmph 7 3 3 3" xfId="23692"/>
    <cellStyle name="SAPBEXresDataEmph 7 3 3 4" xfId="23693"/>
    <cellStyle name="SAPBEXresDataEmph 7 3 3 5" xfId="23694"/>
    <cellStyle name="SAPBEXresDataEmph 7 3 3 6" xfId="23695"/>
    <cellStyle name="SAPBEXresDataEmph 7 3 4" xfId="23696"/>
    <cellStyle name="SAPBEXresDataEmph 7 3 5" xfId="23697"/>
    <cellStyle name="SAPBEXresDataEmph 7 3 6" xfId="23698"/>
    <cellStyle name="SAPBEXresDataEmph 7 3 7" xfId="23699"/>
    <cellStyle name="SAPBEXresDataEmph 7 3 8" xfId="23700"/>
    <cellStyle name="SAPBEXresDataEmph 7 4" xfId="23701"/>
    <cellStyle name="SAPBEXresDataEmph 7 5" xfId="23702"/>
    <cellStyle name="SAPBEXresDataEmph 7 6" xfId="23703"/>
    <cellStyle name="SAPBEXresDataEmph 7 7" xfId="23704"/>
    <cellStyle name="SAPBEXresDataEmph 7 8" xfId="23705"/>
    <cellStyle name="SAPBEXresDataEmph 8" xfId="23706"/>
    <cellStyle name="SAPBEXresDataEmph 8 2" xfId="23707"/>
    <cellStyle name="SAPBEXresDataEmph 8 2 2" xfId="23708"/>
    <cellStyle name="SAPBEXresDataEmph 8 2 2 2" xfId="23709"/>
    <cellStyle name="SAPBEXresDataEmph 8 2 2 3" xfId="23710"/>
    <cellStyle name="SAPBEXresDataEmph 8 2 2 4" xfId="23711"/>
    <cellStyle name="SAPBEXresDataEmph 8 2 2 5" xfId="23712"/>
    <cellStyle name="SAPBEXresDataEmph 8 2 2 6" xfId="23713"/>
    <cellStyle name="SAPBEXresDataEmph 8 2 3" xfId="23714"/>
    <cellStyle name="SAPBEXresDataEmph 8 2 3 2" xfId="23715"/>
    <cellStyle name="SAPBEXresDataEmph 8 2 3 3" xfId="23716"/>
    <cellStyle name="SAPBEXresDataEmph 8 2 3 4" xfId="23717"/>
    <cellStyle name="SAPBEXresDataEmph 8 2 3 5" xfId="23718"/>
    <cellStyle name="SAPBEXresDataEmph 8 2 3 6" xfId="23719"/>
    <cellStyle name="SAPBEXresDataEmph 8 2 4" xfId="23720"/>
    <cellStyle name="SAPBEXresDataEmph 8 2 5" xfId="23721"/>
    <cellStyle name="SAPBEXresDataEmph 8 2 6" xfId="23722"/>
    <cellStyle name="SAPBEXresDataEmph 8 2 7" xfId="23723"/>
    <cellStyle name="SAPBEXresDataEmph 8 2 8" xfId="23724"/>
    <cellStyle name="SAPBEXresDataEmph 8 3" xfId="23725"/>
    <cellStyle name="SAPBEXresDataEmph 8 3 2" xfId="23726"/>
    <cellStyle name="SAPBEXresDataEmph 8 3 2 2" xfId="23727"/>
    <cellStyle name="SAPBEXresDataEmph 8 3 2 3" xfId="23728"/>
    <cellStyle name="SAPBEXresDataEmph 8 3 2 4" xfId="23729"/>
    <cellStyle name="SAPBEXresDataEmph 8 3 2 5" xfId="23730"/>
    <cellStyle name="SAPBEXresDataEmph 8 3 2 6" xfId="23731"/>
    <cellStyle name="SAPBEXresDataEmph 8 3 3" xfId="23732"/>
    <cellStyle name="SAPBEXresDataEmph 8 3 3 2" xfId="23733"/>
    <cellStyle name="SAPBEXresDataEmph 8 3 3 3" xfId="23734"/>
    <cellStyle name="SAPBEXresDataEmph 8 3 3 4" xfId="23735"/>
    <cellStyle name="SAPBEXresDataEmph 8 3 3 5" xfId="23736"/>
    <cellStyle name="SAPBEXresDataEmph 8 3 3 6" xfId="23737"/>
    <cellStyle name="SAPBEXresDataEmph 8 3 4" xfId="23738"/>
    <cellStyle name="SAPBEXresDataEmph 8 3 5" xfId="23739"/>
    <cellStyle name="SAPBEXresDataEmph 8 3 6" xfId="23740"/>
    <cellStyle name="SAPBEXresDataEmph 8 3 7" xfId="23741"/>
    <cellStyle name="SAPBEXresDataEmph 8 3 8" xfId="23742"/>
    <cellStyle name="SAPBEXresDataEmph 8 4" xfId="23743"/>
    <cellStyle name="SAPBEXresDataEmph 8 5" xfId="23744"/>
    <cellStyle name="SAPBEXresDataEmph 8 6" xfId="23745"/>
    <cellStyle name="SAPBEXresDataEmph 8 7" xfId="23746"/>
    <cellStyle name="SAPBEXresDataEmph 8 8" xfId="23747"/>
    <cellStyle name="SAPBEXresDataEmph 9" xfId="23748"/>
    <cellStyle name="SAPBEXresDataEmph 9 2" xfId="23749"/>
    <cellStyle name="SAPBEXresDataEmph 9 2 2" xfId="23750"/>
    <cellStyle name="SAPBEXresDataEmph 9 2 2 2" xfId="23751"/>
    <cellStyle name="SAPBEXresDataEmph 9 2 2 3" xfId="23752"/>
    <cellStyle name="SAPBEXresDataEmph 9 2 2 4" xfId="23753"/>
    <cellStyle name="SAPBEXresDataEmph 9 2 2 5" xfId="23754"/>
    <cellStyle name="SAPBEXresDataEmph 9 2 2 6" xfId="23755"/>
    <cellStyle name="SAPBEXresDataEmph 9 2 3" xfId="23756"/>
    <cellStyle name="SAPBEXresDataEmph 9 2 3 2" xfId="23757"/>
    <cellStyle name="SAPBEXresDataEmph 9 2 3 3" xfId="23758"/>
    <cellStyle name="SAPBEXresDataEmph 9 2 3 4" xfId="23759"/>
    <cellStyle name="SAPBEXresDataEmph 9 2 3 5" xfId="23760"/>
    <cellStyle name="SAPBEXresDataEmph 9 2 3 6" xfId="23761"/>
    <cellStyle name="SAPBEXresDataEmph 9 2 4" xfId="23762"/>
    <cellStyle name="SAPBEXresDataEmph 9 2 5" xfId="23763"/>
    <cellStyle name="SAPBEXresDataEmph 9 2 6" xfId="23764"/>
    <cellStyle name="SAPBEXresDataEmph 9 2 7" xfId="23765"/>
    <cellStyle name="SAPBEXresDataEmph 9 2 8" xfId="23766"/>
    <cellStyle name="SAPBEXresDataEmph 9 3" xfId="23767"/>
    <cellStyle name="SAPBEXresDataEmph 9 3 2" xfId="23768"/>
    <cellStyle name="SAPBEXresDataEmph 9 3 2 2" xfId="23769"/>
    <cellStyle name="SAPBEXresDataEmph 9 3 2 3" xfId="23770"/>
    <cellStyle name="SAPBEXresDataEmph 9 3 2 4" xfId="23771"/>
    <cellStyle name="SAPBEXresDataEmph 9 3 2 5" xfId="23772"/>
    <cellStyle name="SAPBEXresDataEmph 9 3 2 6" xfId="23773"/>
    <cellStyle name="SAPBEXresDataEmph 9 3 3" xfId="23774"/>
    <cellStyle name="SAPBEXresDataEmph 9 3 3 2" xfId="23775"/>
    <cellStyle name="SAPBEXresDataEmph 9 3 3 3" xfId="23776"/>
    <cellStyle name="SAPBEXresDataEmph 9 3 3 4" xfId="23777"/>
    <cellStyle name="SAPBEXresDataEmph 9 3 3 5" xfId="23778"/>
    <cellStyle name="SAPBEXresDataEmph 9 3 3 6" xfId="23779"/>
    <cellStyle name="SAPBEXresDataEmph 9 3 4" xfId="23780"/>
    <cellStyle name="SAPBEXresDataEmph 9 3 5" xfId="23781"/>
    <cellStyle name="SAPBEXresDataEmph 9 3 6" xfId="23782"/>
    <cellStyle name="SAPBEXresDataEmph 9 3 7" xfId="23783"/>
    <cellStyle name="SAPBEXresDataEmph 9 3 8" xfId="23784"/>
    <cellStyle name="SAPBEXresDataEmph 9 4" xfId="23785"/>
    <cellStyle name="SAPBEXresDataEmph 9 5" xfId="23786"/>
    <cellStyle name="SAPBEXresDataEmph 9 6" xfId="23787"/>
    <cellStyle name="SAPBEXresDataEmph 9 7" xfId="23788"/>
    <cellStyle name="SAPBEXresDataEmph 9 8" xfId="23789"/>
    <cellStyle name="SAPBEXresItem" xfId="41"/>
    <cellStyle name="SAPBEXresItem 10" xfId="23790"/>
    <cellStyle name="SAPBEXresItem 10 2" xfId="23791"/>
    <cellStyle name="SAPBEXresItem 10 2 2" xfId="23792"/>
    <cellStyle name="SAPBEXresItem 10 2 2 2" xfId="23793"/>
    <cellStyle name="SAPBEXresItem 10 2 2 3" xfId="23794"/>
    <cellStyle name="SAPBEXresItem 10 2 2 4" xfId="23795"/>
    <cellStyle name="SAPBEXresItem 10 2 2 5" xfId="23796"/>
    <cellStyle name="SAPBEXresItem 10 2 2 6" xfId="23797"/>
    <cellStyle name="SAPBEXresItem 10 2 3" xfId="23798"/>
    <cellStyle name="SAPBEXresItem 10 2 3 2" xfId="23799"/>
    <cellStyle name="SAPBEXresItem 10 2 3 3" xfId="23800"/>
    <cellStyle name="SAPBEXresItem 10 2 3 4" xfId="23801"/>
    <cellStyle name="SAPBEXresItem 10 2 3 5" xfId="23802"/>
    <cellStyle name="SAPBEXresItem 10 2 3 6" xfId="23803"/>
    <cellStyle name="SAPBEXresItem 10 2 4" xfId="23804"/>
    <cellStyle name="SAPBEXresItem 10 2 5" xfId="23805"/>
    <cellStyle name="SAPBEXresItem 10 2 6" xfId="23806"/>
    <cellStyle name="SAPBEXresItem 10 2 7" xfId="23807"/>
    <cellStyle name="SAPBEXresItem 10 2 8" xfId="23808"/>
    <cellStyle name="SAPBEXresItem 10 3" xfId="23809"/>
    <cellStyle name="SAPBEXresItem 10 3 2" xfId="23810"/>
    <cellStyle name="SAPBEXresItem 10 3 2 2" xfId="23811"/>
    <cellStyle name="SAPBEXresItem 10 3 2 3" xfId="23812"/>
    <cellStyle name="SAPBEXresItem 10 3 2 4" xfId="23813"/>
    <cellStyle name="SAPBEXresItem 10 3 2 5" xfId="23814"/>
    <cellStyle name="SAPBEXresItem 10 3 2 6" xfId="23815"/>
    <cellStyle name="SAPBEXresItem 10 3 3" xfId="23816"/>
    <cellStyle name="SAPBEXresItem 10 3 3 2" xfId="23817"/>
    <cellStyle name="SAPBEXresItem 10 3 3 3" xfId="23818"/>
    <cellStyle name="SAPBEXresItem 10 3 3 4" xfId="23819"/>
    <cellStyle name="SAPBEXresItem 10 3 3 5" xfId="23820"/>
    <cellStyle name="SAPBEXresItem 10 3 3 6" xfId="23821"/>
    <cellStyle name="SAPBEXresItem 10 3 4" xfId="23822"/>
    <cellStyle name="SAPBEXresItem 10 3 5" xfId="23823"/>
    <cellStyle name="SAPBEXresItem 10 3 6" xfId="23824"/>
    <cellStyle name="SAPBEXresItem 10 3 7" xfId="23825"/>
    <cellStyle name="SAPBEXresItem 10 3 8" xfId="23826"/>
    <cellStyle name="SAPBEXresItem 10 4" xfId="23827"/>
    <cellStyle name="SAPBEXresItem 10 5" xfId="23828"/>
    <cellStyle name="SAPBEXresItem 10 6" xfId="23829"/>
    <cellStyle name="SAPBEXresItem 10 7" xfId="23830"/>
    <cellStyle name="SAPBEXresItem 10 8" xfId="23831"/>
    <cellStyle name="SAPBEXresItem 11" xfId="23832"/>
    <cellStyle name="SAPBEXresItem 11 2" xfId="23833"/>
    <cellStyle name="SAPBEXresItem 11 2 2" xfId="23834"/>
    <cellStyle name="SAPBEXresItem 11 2 2 2" xfId="23835"/>
    <cellStyle name="SAPBEXresItem 11 2 2 3" xfId="23836"/>
    <cellStyle name="SAPBEXresItem 11 2 2 4" xfId="23837"/>
    <cellStyle name="SAPBEXresItem 11 2 2 5" xfId="23838"/>
    <cellStyle name="SAPBEXresItem 11 2 2 6" xfId="23839"/>
    <cellStyle name="SAPBEXresItem 11 2 3" xfId="23840"/>
    <cellStyle name="SAPBEXresItem 11 2 3 2" xfId="23841"/>
    <cellStyle name="SAPBEXresItem 11 2 3 3" xfId="23842"/>
    <cellStyle name="SAPBEXresItem 11 2 3 4" xfId="23843"/>
    <cellStyle name="SAPBEXresItem 11 2 3 5" xfId="23844"/>
    <cellStyle name="SAPBEXresItem 11 2 3 6" xfId="23845"/>
    <cellStyle name="SAPBEXresItem 11 2 4" xfId="23846"/>
    <cellStyle name="SAPBEXresItem 11 2 5" xfId="23847"/>
    <cellStyle name="SAPBEXresItem 11 2 6" xfId="23848"/>
    <cellStyle name="SAPBEXresItem 11 2 7" xfId="23849"/>
    <cellStyle name="SAPBEXresItem 11 2 8" xfId="23850"/>
    <cellStyle name="SAPBEXresItem 11 3" xfId="23851"/>
    <cellStyle name="SAPBEXresItem 11 3 2" xfId="23852"/>
    <cellStyle name="SAPBEXresItem 11 3 2 2" xfId="23853"/>
    <cellStyle name="SAPBEXresItem 11 3 2 3" xfId="23854"/>
    <cellStyle name="SAPBEXresItem 11 3 2 4" xfId="23855"/>
    <cellStyle name="SAPBEXresItem 11 3 2 5" xfId="23856"/>
    <cellStyle name="SAPBEXresItem 11 3 2 6" xfId="23857"/>
    <cellStyle name="SAPBEXresItem 11 3 3" xfId="23858"/>
    <cellStyle name="SAPBEXresItem 11 3 3 2" xfId="23859"/>
    <cellStyle name="SAPBEXresItem 11 3 3 3" xfId="23860"/>
    <cellStyle name="SAPBEXresItem 11 3 3 4" xfId="23861"/>
    <cellStyle name="SAPBEXresItem 11 3 3 5" xfId="23862"/>
    <cellStyle name="SAPBEXresItem 11 3 3 6" xfId="23863"/>
    <cellStyle name="SAPBEXresItem 11 3 4" xfId="23864"/>
    <cellStyle name="SAPBEXresItem 11 3 5" xfId="23865"/>
    <cellStyle name="SAPBEXresItem 11 3 6" xfId="23866"/>
    <cellStyle name="SAPBEXresItem 11 3 7" xfId="23867"/>
    <cellStyle name="SAPBEXresItem 11 3 8" xfId="23868"/>
    <cellStyle name="SAPBEXresItem 11 4" xfId="23869"/>
    <cellStyle name="SAPBEXresItem 11 5" xfId="23870"/>
    <cellStyle name="SAPBEXresItem 11 6" xfId="23871"/>
    <cellStyle name="SAPBEXresItem 11 7" xfId="23872"/>
    <cellStyle name="SAPBEXresItem 11 8" xfId="23873"/>
    <cellStyle name="SAPBEXresItem 12" xfId="23874"/>
    <cellStyle name="SAPBEXresItem 12 2" xfId="23875"/>
    <cellStyle name="SAPBEXresItem 12 2 2" xfId="23876"/>
    <cellStyle name="SAPBEXresItem 12 2 2 2" xfId="23877"/>
    <cellStyle name="SAPBEXresItem 12 2 2 3" xfId="23878"/>
    <cellStyle name="SAPBEXresItem 12 2 2 4" xfId="23879"/>
    <cellStyle name="SAPBEXresItem 12 2 2 5" xfId="23880"/>
    <cellStyle name="SAPBEXresItem 12 2 2 6" xfId="23881"/>
    <cellStyle name="SAPBEXresItem 12 2 3" xfId="23882"/>
    <cellStyle name="SAPBEXresItem 12 2 3 2" xfId="23883"/>
    <cellStyle name="SAPBEXresItem 12 2 3 3" xfId="23884"/>
    <cellStyle name="SAPBEXresItem 12 2 3 4" xfId="23885"/>
    <cellStyle name="SAPBEXresItem 12 2 3 5" xfId="23886"/>
    <cellStyle name="SAPBEXresItem 12 2 3 6" xfId="23887"/>
    <cellStyle name="SAPBEXresItem 12 2 4" xfId="23888"/>
    <cellStyle name="SAPBEXresItem 12 2 5" xfId="23889"/>
    <cellStyle name="SAPBEXresItem 12 2 6" xfId="23890"/>
    <cellStyle name="SAPBEXresItem 12 2 7" xfId="23891"/>
    <cellStyle name="SAPBEXresItem 12 2 8" xfId="23892"/>
    <cellStyle name="SAPBEXresItem 12 3" xfId="23893"/>
    <cellStyle name="SAPBEXresItem 12 3 2" xfId="23894"/>
    <cellStyle name="SAPBEXresItem 12 3 2 2" xfId="23895"/>
    <cellStyle name="SAPBEXresItem 12 3 2 3" xfId="23896"/>
    <cellStyle name="SAPBEXresItem 12 3 2 4" xfId="23897"/>
    <cellStyle name="SAPBEXresItem 12 3 2 5" xfId="23898"/>
    <cellStyle name="SAPBEXresItem 12 3 2 6" xfId="23899"/>
    <cellStyle name="SAPBEXresItem 12 3 3" xfId="23900"/>
    <cellStyle name="SAPBEXresItem 12 3 3 2" xfId="23901"/>
    <cellStyle name="SAPBEXresItem 12 3 3 3" xfId="23902"/>
    <cellStyle name="SAPBEXresItem 12 3 3 4" xfId="23903"/>
    <cellStyle name="SAPBEXresItem 12 3 3 5" xfId="23904"/>
    <cellStyle name="SAPBEXresItem 12 3 3 6" xfId="23905"/>
    <cellStyle name="SAPBEXresItem 12 3 4" xfId="23906"/>
    <cellStyle name="SAPBEXresItem 12 3 5" xfId="23907"/>
    <cellStyle name="SAPBEXresItem 12 3 6" xfId="23908"/>
    <cellStyle name="SAPBEXresItem 12 3 7" xfId="23909"/>
    <cellStyle name="SAPBEXresItem 12 3 8" xfId="23910"/>
    <cellStyle name="SAPBEXresItem 12 4" xfId="23911"/>
    <cellStyle name="SAPBEXresItem 12 5" xfId="23912"/>
    <cellStyle name="SAPBEXresItem 12 6" xfId="23913"/>
    <cellStyle name="SAPBEXresItem 12 7" xfId="23914"/>
    <cellStyle name="SAPBEXresItem 12 8" xfId="23915"/>
    <cellStyle name="SAPBEXresItem 13" xfId="23916"/>
    <cellStyle name="SAPBEXresItem 13 2" xfId="23917"/>
    <cellStyle name="SAPBEXresItem 13 2 2" xfId="23918"/>
    <cellStyle name="SAPBEXresItem 13 2 2 2" xfId="23919"/>
    <cellStyle name="SAPBEXresItem 13 2 2 3" xfId="23920"/>
    <cellStyle name="SAPBEXresItem 13 2 2 4" xfId="23921"/>
    <cellStyle name="SAPBEXresItem 13 2 2 5" xfId="23922"/>
    <cellStyle name="SAPBEXresItem 13 2 2 6" xfId="23923"/>
    <cellStyle name="SAPBEXresItem 13 2 3" xfId="23924"/>
    <cellStyle name="SAPBEXresItem 13 2 3 2" xfId="23925"/>
    <cellStyle name="SAPBEXresItem 13 2 3 3" xfId="23926"/>
    <cellStyle name="SAPBEXresItem 13 2 3 4" xfId="23927"/>
    <cellStyle name="SAPBEXresItem 13 2 3 5" xfId="23928"/>
    <cellStyle name="SAPBEXresItem 13 2 3 6" xfId="23929"/>
    <cellStyle name="SAPBEXresItem 13 2 4" xfId="23930"/>
    <cellStyle name="SAPBEXresItem 13 2 5" xfId="23931"/>
    <cellStyle name="SAPBEXresItem 13 2 6" xfId="23932"/>
    <cellStyle name="SAPBEXresItem 13 2 7" xfId="23933"/>
    <cellStyle name="SAPBEXresItem 13 2 8" xfId="23934"/>
    <cellStyle name="SAPBEXresItem 13 3" xfId="23935"/>
    <cellStyle name="SAPBEXresItem 13 3 2" xfId="23936"/>
    <cellStyle name="SAPBEXresItem 13 3 2 2" xfId="23937"/>
    <cellStyle name="SAPBEXresItem 13 3 2 3" xfId="23938"/>
    <cellStyle name="SAPBEXresItem 13 3 2 4" xfId="23939"/>
    <cellStyle name="SAPBEXresItem 13 3 2 5" xfId="23940"/>
    <cellStyle name="SAPBEXresItem 13 3 2 6" xfId="23941"/>
    <cellStyle name="SAPBEXresItem 13 3 3" xfId="23942"/>
    <cellStyle name="SAPBEXresItem 13 3 3 2" xfId="23943"/>
    <cellStyle name="SAPBEXresItem 13 3 3 3" xfId="23944"/>
    <cellStyle name="SAPBEXresItem 13 3 3 4" xfId="23945"/>
    <cellStyle name="SAPBEXresItem 13 3 3 5" xfId="23946"/>
    <cellStyle name="SAPBEXresItem 13 3 3 6" xfId="23947"/>
    <cellStyle name="SAPBEXresItem 13 3 4" xfId="23948"/>
    <cellStyle name="SAPBEXresItem 13 3 5" xfId="23949"/>
    <cellStyle name="SAPBEXresItem 13 3 6" xfId="23950"/>
    <cellStyle name="SAPBEXresItem 13 3 7" xfId="23951"/>
    <cellStyle name="SAPBEXresItem 13 3 8" xfId="23952"/>
    <cellStyle name="SAPBEXresItem 13 4" xfId="23953"/>
    <cellStyle name="SAPBEXresItem 13 5" xfId="23954"/>
    <cellStyle name="SAPBEXresItem 13 6" xfId="23955"/>
    <cellStyle name="SAPBEXresItem 13 7" xfId="23956"/>
    <cellStyle name="SAPBEXresItem 13 8" xfId="23957"/>
    <cellStyle name="SAPBEXresItem 14" xfId="23958"/>
    <cellStyle name="SAPBEXresItem 14 2" xfId="23959"/>
    <cellStyle name="SAPBEXresItem 14 2 2" xfId="23960"/>
    <cellStyle name="SAPBEXresItem 14 2 2 2" xfId="23961"/>
    <cellStyle name="SAPBEXresItem 14 2 2 3" xfId="23962"/>
    <cellStyle name="SAPBEXresItem 14 2 2 4" xfId="23963"/>
    <cellStyle name="SAPBEXresItem 14 2 2 5" xfId="23964"/>
    <cellStyle name="SAPBEXresItem 14 2 2 6" xfId="23965"/>
    <cellStyle name="SAPBEXresItem 14 2 3" xfId="23966"/>
    <cellStyle name="SAPBEXresItem 14 2 3 2" xfId="23967"/>
    <cellStyle name="SAPBEXresItem 14 2 3 3" xfId="23968"/>
    <cellStyle name="SAPBEXresItem 14 2 3 4" xfId="23969"/>
    <cellStyle name="SAPBEXresItem 14 2 3 5" xfId="23970"/>
    <cellStyle name="SAPBEXresItem 14 2 3 6" xfId="23971"/>
    <cellStyle name="SAPBEXresItem 14 2 4" xfId="23972"/>
    <cellStyle name="SAPBEXresItem 14 2 5" xfId="23973"/>
    <cellStyle name="SAPBEXresItem 14 2 6" xfId="23974"/>
    <cellStyle name="SAPBEXresItem 14 2 7" xfId="23975"/>
    <cellStyle name="SAPBEXresItem 14 2 8" xfId="23976"/>
    <cellStyle name="SAPBEXresItem 14 3" xfId="23977"/>
    <cellStyle name="SAPBEXresItem 14 3 2" xfId="23978"/>
    <cellStyle name="SAPBEXresItem 14 3 2 2" xfId="23979"/>
    <cellStyle name="SAPBEXresItem 14 3 2 3" xfId="23980"/>
    <cellStyle name="SAPBEXresItem 14 3 2 4" xfId="23981"/>
    <cellStyle name="SAPBEXresItem 14 3 2 5" xfId="23982"/>
    <cellStyle name="SAPBEXresItem 14 3 2 6" xfId="23983"/>
    <cellStyle name="SAPBEXresItem 14 3 3" xfId="23984"/>
    <cellStyle name="SAPBEXresItem 14 3 3 2" xfId="23985"/>
    <cellStyle name="SAPBEXresItem 14 3 3 3" xfId="23986"/>
    <cellStyle name="SAPBEXresItem 14 3 3 4" xfId="23987"/>
    <cellStyle name="SAPBEXresItem 14 3 3 5" xfId="23988"/>
    <cellStyle name="SAPBEXresItem 14 3 3 6" xfId="23989"/>
    <cellStyle name="SAPBEXresItem 14 3 4" xfId="23990"/>
    <cellStyle name="SAPBEXresItem 14 3 5" xfId="23991"/>
    <cellStyle name="SAPBEXresItem 14 3 6" xfId="23992"/>
    <cellStyle name="SAPBEXresItem 14 3 7" xfId="23993"/>
    <cellStyle name="SAPBEXresItem 14 3 8" xfId="23994"/>
    <cellStyle name="SAPBEXresItem 14 4" xfId="23995"/>
    <cellStyle name="SAPBEXresItem 14 5" xfId="23996"/>
    <cellStyle name="SAPBEXresItem 14 6" xfId="23997"/>
    <cellStyle name="SAPBEXresItem 14 7" xfId="23998"/>
    <cellStyle name="SAPBEXresItem 14 8" xfId="23999"/>
    <cellStyle name="SAPBEXresItem 15" xfId="24000"/>
    <cellStyle name="SAPBEXresItem 15 2" xfId="24001"/>
    <cellStyle name="SAPBEXresItem 15 2 2" xfId="24002"/>
    <cellStyle name="SAPBEXresItem 15 2 2 2" xfId="24003"/>
    <cellStyle name="SAPBEXresItem 15 2 2 3" xfId="24004"/>
    <cellStyle name="SAPBEXresItem 15 2 2 4" xfId="24005"/>
    <cellStyle name="SAPBEXresItem 15 2 2 5" xfId="24006"/>
    <cellStyle name="SAPBEXresItem 15 2 2 6" xfId="24007"/>
    <cellStyle name="SAPBEXresItem 15 2 3" xfId="24008"/>
    <cellStyle name="SAPBEXresItem 15 2 3 2" xfId="24009"/>
    <cellStyle name="SAPBEXresItem 15 2 3 3" xfId="24010"/>
    <cellStyle name="SAPBEXresItem 15 2 3 4" xfId="24011"/>
    <cellStyle name="SAPBEXresItem 15 2 3 5" xfId="24012"/>
    <cellStyle name="SAPBEXresItem 15 2 3 6" xfId="24013"/>
    <cellStyle name="SAPBEXresItem 15 2 4" xfId="24014"/>
    <cellStyle name="SAPBEXresItem 15 2 5" xfId="24015"/>
    <cellStyle name="SAPBEXresItem 15 2 6" xfId="24016"/>
    <cellStyle name="SAPBEXresItem 15 2 7" xfId="24017"/>
    <cellStyle name="SAPBEXresItem 15 2 8" xfId="24018"/>
    <cellStyle name="SAPBEXresItem 15 3" xfId="24019"/>
    <cellStyle name="SAPBEXresItem 15 3 2" xfId="24020"/>
    <cellStyle name="SAPBEXresItem 15 3 2 2" xfId="24021"/>
    <cellStyle name="SAPBEXresItem 15 3 2 3" xfId="24022"/>
    <cellStyle name="SAPBEXresItem 15 3 2 4" xfId="24023"/>
    <cellStyle name="SAPBEXresItem 15 3 2 5" xfId="24024"/>
    <cellStyle name="SAPBEXresItem 15 3 2 6" xfId="24025"/>
    <cellStyle name="SAPBEXresItem 15 3 3" xfId="24026"/>
    <cellStyle name="SAPBEXresItem 15 3 3 2" xfId="24027"/>
    <cellStyle name="SAPBEXresItem 15 3 3 3" xfId="24028"/>
    <cellStyle name="SAPBEXresItem 15 3 3 4" xfId="24029"/>
    <cellStyle name="SAPBEXresItem 15 3 3 5" xfId="24030"/>
    <cellStyle name="SAPBEXresItem 15 3 3 6" xfId="24031"/>
    <cellStyle name="SAPBEXresItem 15 3 4" xfId="24032"/>
    <cellStyle name="SAPBEXresItem 15 3 5" xfId="24033"/>
    <cellStyle name="SAPBEXresItem 15 3 6" xfId="24034"/>
    <cellStyle name="SAPBEXresItem 15 3 7" xfId="24035"/>
    <cellStyle name="SAPBEXresItem 15 3 8" xfId="24036"/>
    <cellStyle name="SAPBEXresItem 15 4" xfId="24037"/>
    <cellStyle name="SAPBEXresItem 15 5" xfId="24038"/>
    <cellStyle name="SAPBEXresItem 15 6" xfId="24039"/>
    <cellStyle name="SAPBEXresItem 15 7" xfId="24040"/>
    <cellStyle name="SAPBEXresItem 15 8" xfId="24041"/>
    <cellStyle name="SAPBEXresItem 16" xfId="24042"/>
    <cellStyle name="SAPBEXresItem 16 2" xfId="24043"/>
    <cellStyle name="SAPBEXresItem 16 2 2" xfId="24044"/>
    <cellStyle name="SAPBEXresItem 16 2 2 2" xfId="24045"/>
    <cellStyle name="SAPBEXresItem 16 2 2 3" xfId="24046"/>
    <cellStyle name="SAPBEXresItem 16 2 2 4" xfId="24047"/>
    <cellStyle name="SAPBEXresItem 16 2 2 5" xfId="24048"/>
    <cellStyle name="SAPBEXresItem 16 2 2 6" xfId="24049"/>
    <cellStyle name="SAPBEXresItem 16 2 3" xfId="24050"/>
    <cellStyle name="SAPBEXresItem 16 2 3 2" xfId="24051"/>
    <cellStyle name="SAPBEXresItem 16 2 3 3" xfId="24052"/>
    <cellStyle name="SAPBEXresItem 16 2 3 4" xfId="24053"/>
    <cellStyle name="SAPBEXresItem 16 2 3 5" xfId="24054"/>
    <cellStyle name="SAPBEXresItem 16 2 3 6" xfId="24055"/>
    <cellStyle name="SAPBEXresItem 16 2 4" xfId="24056"/>
    <cellStyle name="SAPBEXresItem 16 2 5" xfId="24057"/>
    <cellStyle name="SAPBEXresItem 16 2 6" xfId="24058"/>
    <cellStyle name="SAPBEXresItem 16 2 7" xfId="24059"/>
    <cellStyle name="SAPBEXresItem 16 2 8" xfId="24060"/>
    <cellStyle name="SAPBEXresItem 16 3" xfId="24061"/>
    <cellStyle name="SAPBEXresItem 16 3 2" xfId="24062"/>
    <cellStyle name="SAPBEXresItem 16 3 2 2" xfId="24063"/>
    <cellStyle name="SAPBEXresItem 16 3 2 3" xfId="24064"/>
    <cellStyle name="SAPBEXresItem 16 3 2 4" xfId="24065"/>
    <cellStyle name="SAPBEXresItem 16 3 2 5" xfId="24066"/>
    <cellStyle name="SAPBEXresItem 16 3 2 6" xfId="24067"/>
    <cellStyle name="SAPBEXresItem 16 3 3" xfId="24068"/>
    <cellStyle name="SAPBEXresItem 16 3 3 2" xfId="24069"/>
    <cellStyle name="SAPBEXresItem 16 3 3 3" xfId="24070"/>
    <cellStyle name="SAPBEXresItem 16 3 3 4" xfId="24071"/>
    <cellStyle name="SAPBEXresItem 16 3 3 5" xfId="24072"/>
    <cellStyle name="SAPBEXresItem 16 3 3 6" xfId="24073"/>
    <cellStyle name="SAPBEXresItem 16 3 4" xfId="24074"/>
    <cellStyle name="SAPBEXresItem 16 3 5" xfId="24075"/>
    <cellStyle name="SAPBEXresItem 16 3 6" xfId="24076"/>
    <cellStyle name="SAPBEXresItem 16 3 7" xfId="24077"/>
    <cellStyle name="SAPBEXresItem 16 3 8" xfId="24078"/>
    <cellStyle name="SAPBEXresItem 16 4" xfId="24079"/>
    <cellStyle name="SAPBEXresItem 16 5" xfId="24080"/>
    <cellStyle name="SAPBEXresItem 16 6" xfId="24081"/>
    <cellStyle name="SAPBEXresItem 16 7" xfId="24082"/>
    <cellStyle name="SAPBEXresItem 16 8" xfId="24083"/>
    <cellStyle name="SAPBEXresItem 17" xfId="24084"/>
    <cellStyle name="SAPBEXresItem 17 2" xfId="24085"/>
    <cellStyle name="SAPBEXresItem 17 2 2" xfId="24086"/>
    <cellStyle name="SAPBEXresItem 17 2 2 2" xfId="24087"/>
    <cellStyle name="SAPBEXresItem 17 2 2 3" xfId="24088"/>
    <cellStyle name="SAPBEXresItem 17 2 2 4" xfId="24089"/>
    <cellStyle name="SAPBEXresItem 17 2 2 5" xfId="24090"/>
    <cellStyle name="SAPBEXresItem 17 2 2 6" xfId="24091"/>
    <cellStyle name="SAPBEXresItem 17 2 3" xfId="24092"/>
    <cellStyle name="SAPBEXresItem 17 2 3 2" xfId="24093"/>
    <cellStyle name="SAPBEXresItem 17 2 3 3" xfId="24094"/>
    <cellStyle name="SAPBEXresItem 17 2 3 4" xfId="24095"/>
    <cellStyle name="SAPBEXresItem 17 2 3 5" xfId="24096"/>
    <cellStyle name="SAPBEXresItem 17 2 3 6" xfId="24097"/>
    <cellStyle name="SAPBEXresItem 17 2 4" xfId="24098"/>
    <cellStyle name="SAPBEXresItem 17 2 5" xfId="24099"/>
    <cellStyle name="SAPBEXresItem 17 2 6" xfId="24100"/>
    <cellStyle name="SAPBEXresItem 17 2 7" xfId="24101"/>
    <cellStyle name="SAPBEXresItem 17 2 8" xfId="24102"/>
    <cellStyle name="SAPBEXresItem 17 3" xfId="24103"/>
    <cellStyle name="SAPBEXresItem 17 3 2" xfId="24104"/>
    <cellStyle name="SAPBEXresItem 17 3 2 2" xfId="24105"/>
    <cellStyle name="SAPBEXresItem 17 3 2 3" xfId="24106"/>
    <cellStyle name="SAPBEXresItem 17 3 2 4" xfId="24107"/>
    <cellStyle name="SAPBEXresItem 17 3 2 5" xfId="24108"/>
    <cellStyle name="SAPBEXresItem 17 3 2 6" xfId="24109"/>
    <cellStyle name="SAPBEXresItem 17 3 3" xfId="24110"/>
    <cellStyle name="SAPBEXresItem 17 3 3 2" xfId="24111"/>
    <cellStyle name="SAPBEXresItem 17 3 3 3" xfId="24112"/>
    <cellStyle name="SAPBEXresItem 17 3 3 4" xfId="24113"/>
    <cellStyle name="SAPBEXresItem 17 3 3 5" xfId="24114"/>
    <cellStyle name="SAPBEXresItem 17 3 3 6" xfId="24115"/>
    <cellStyle name="SAPBEXresItem 17 3 4" xfId="24116"/>
    <cellStyle name="SAPBEXresItem 17 3 5" xfId="24117"/>
    <cellStyle name="SAPBEXresItem 17 3 6" xfId="24118"/>
    <cellStyle name="SAPBEXresItem 17 3 7" xfId="24119"/>
    <cellStyle name="SAPBEXresItem 17 3 8" xfId="24120"/>
    <cellStyle name="SAPBEXresItem 17 4" xfId="24121"/>
    <cellStyle name="SAPBEXresItem 17 5" xfId="24122"/>
    <cellStyle name="SAPBEXresItem 17 6" xfId="24123"/>
    <cellStyle name="SAPBEXresItem 17 7" xfId="24124"/>
    <cellStyle name="SAPBEXresItem 17 8" xfId="24125"/>
    <cellStyle name="SAPBEXresItem 18" xfId="24126"/>
    <cellStyle name="SAPBEXresItem 18 2" xfId="24127"/>
    <cellStyle name="SAPBEXresItem 18 2 2" xfId="24128"/>
    <cellStyle name="SAPBEXresItem 18 2 2 2" xfId="24129"/>
    <cellStyle name="SAPBEXresItem 18 2 2 3" xfId="24130"/>
    <cellStyle name="SAPBEXresItem 18 2 2 4" xfId="24131"/>
    <cellStyle name="SAPBEXresItem 18 2 2 5" xfId="24132"/>
    <cellStyle name="SAPBEXresItem 18 2 2 6" xfId="24133"/>
    <cellStyle name="SAPBEXresItem 18 2 3" xfId="24134"/>
    <cellStyle name="SAPBEXresItem 18 2 3 2" xfId="24135"/>
    <cellStyle name="SAPBEXresItem 18 2 3 3" xfId="24136"/>
    <cellStyle name="SAPBEXresItem 18 2 3 4" xfId="24137"/>
    <cellStyle name="SAPBEXresItem 18 2 3 5" xfId="24138"/>
    <cellStyle name="SAPBEXresItem 18 2 3 6" xfId="24139"/>
    <cellStyle name="SAPBEXresItem 18 2 4" xfId="24140"/>
    <cellStyle name="SAPBEXresItem 18 2 5" xfId="24141"/>
    <cellStyle name="SAPBEXresItem 18 2 6" xfId="24142"/>
    <cellStyle name="SAPBEXresItem 18 2 7" xfId="24143"/>
    <cellStyle name="SAPBEXresItem 18 2 8" xfId="24144"/>
    <cellStyle name="SAPBEXresItem 18 3" xfId="24145"/>
    <cellStyle name="SAPBEXresItem 18 3 2" xfId="24146"/>
    <cellStyle name="SAPBEXresItem 18 3 2 2" xfId="24147"/>
    <cellStyle name="SAPBEXresItem 18 3 2 3" xfId="24148"/>
    <cellStyle name="SAPBEXresItem 18 3 2 4" xfId="24149"/>
    <cellStyle name="SAPBEXresItem 18 3 2 5" xfId="24150"/>
    <cellStyle name="SAPBEXresItem 18 3 2 6" xfId="24151"/>
    <cellStyle name="SAPBEXresItem 18 3 3" xfId="24152"/>
    <cellStyle name="SAPBEXresItem 18 3 3 2" xfId="24153"/>
    <cellStyle name="SAPBEXresItem 18 3 3 3" xfId="24154"/>
    <cellStyle name="SAPBEXresItem 18 3 3 4" xfId="24155"/>
    <cellStyle name="SAPBEXresItem 18 3 3 5" xfId="24156"/>
    <cellStyle name="SAPBEXresItem 18 3 3 6" xfId="24157"/>
    <cellStyle name="SAPBEXresItem 18 3 4" xfId="24158"/>
    <cellStyle name="SAPBEXresItem 18 3 5" xfId="24159"/>
    <cellStyle name="SAPBEXresItem 18 3 6" xfId="24160"/>
    <cellStyle name="SAPBEXresItem 18 3 7" xfId="24161"/>
    <cellStyle name="SAPBEXresItem 18 3 8" xfId="24162"/>
    <cellStyle name="SAPBEXresItem 18 4" xfId="24163"/>
    <cellStyle name="SAPBEXresItem 18 5" xfId="24164"/>
    <cellStyle name="SAPBEXresItem 18 6" xfId="24165"/>
    <cellStyle name="SAPBEXresItem 18 7" xfId="24166"/>
    <cellStyle name="SAPBEXresItem 18 8" xfId="24167"/>
    <cellStyle name="SAPBEXresItem 19" xfId="24168"/>
    <cellStyle name="SAPBEXresItem 19 2" xfId="24169"/>
    <cellStyle name="SAPBEXresItem 19 2 2" xfId="24170"/>
    <cellStyle name="SAPBEXresItem 19 2 2 2" xfId="24171"/>
    <cellStyle name="SAPBEXresItem 19 2 2 3" xfId="24172"/>
    <cellStyle name="SAPBEXresItem 19 2 2 4" xfId="24173"/>
    <cellStyle name="SAPBEXresItem 19 2 2 5" xfId="24174"/>
    <cellStyle name="SAPBEXresItem 19 2 2 6" xfId="24175"/>
    <cellStyle name="SAPBEXresItem 19 2 3" xfId="24176"/>
    <cellStyle name="SAPBEXresItem 19 2 3 2" xfId="24177"/>
    <cellStyle name="SAPBEXresItem 19 2 3 3" xfId="24178"/>
    <cellStyle name="SAPBEXresItem 19 2 3 4" xfId="24179"/>
    <cellStyle name="SAPBEXresItem 19 2 3 5" xfId="24180"/>
    <cellStyle name="SAPBEXresItem 19 2 3 6" xfId="24181"/>
    <cellStyle name="SAPBEXresItem 19 2 4" xfId="24182"/>
    <cellStyle name="SAPBEXresItem 19 2 5" xfId="24183"/>
    <cellStyle name="SAPBEXresItem 19 2 6" xfId="24184"/>
    <cellStyle name="SAPBEXresItem 19 2 7" xfId="24185"/>
    <cellStyle name="SAPBEXresItem 19 2 8" xfId="24186"/>
    <cellStyle name="SAPBEXresItem 19 3" xfId="24187"/>
    <cellStyle name="SAPBEXresItem 19 3 2" xfId="24188"/>
    <cellStyle name="SAPBEXresItem 19 3 2 2" xfId="24189"/>
    <cellStyle name="SAPBEXresItem 19 3 2 3" xfId="24190"/>
    <cellStyle name="SAPBEXresItem 19 3 2 4" xfId="24191"/>
    <cellStyle name="SAPBEXresItem 19 3 2 5" xfId="24192"/>
    <cellStyle name="SAPBEXresItem 19 3 2 6" xfId="24193"/>
    <cellStyle name="SAPBEXresItem 19 3 3" xfId="24194"/>
    <cellStyle name="SAPBEXresItem 19 3 3 2" xfId="24195"/>
    <cellStyle name="SAPBEXresItem 19 3 3 3" xfId="24196"/>
    <cellStyle name="SAPBEXresItem 19 3 3 4" xfId="24197"/>
    <cellStyle name="SAPBEXresItem 19 3 3 5" xfId="24198"/>
    <cellStyle name="SAPBEXresItem 19 3 3 6" xfId="24199"/>
    <cellStyle name="SAPBEXresItem 19 3 4" xfId="24200"/>
    <cellStyle name="SAPBEXresItem 19 3 5" xfId="24201"/>
    <cellStyle name="SAPBEXresItem 19 3 6" xfId="24202"/>
    <cellStyle name="SAPBEXresItem 19 3 7" xfId="24203"/>
    <cellStyle name="SAPBEXresItem 19 3 8" xfId="24204"/>
    <cellStyle name="SAPBEXresItem 19 4" xfId="24205"/>
    <cellStyle name="SAPBEXresItem 19 5" xfId="24206"/>
    <cellStyle name="SAPBEXresItem 19 6" xfId="24207"/>
    <cellStyle name="SAPBEXresItem 19 7" xfId="24208"/>
    <cellStyle name="SAPBEXresItem 19 8" xfId="24209"/>
    <cellStyle name="SAPBEXresItem 2" xfId="24210"/>
    <cellStyle name="SAPBEXresItem 2 2" xfId="24211"/>
    <cellStyle name="SAPBEXresItem 2 2 2" xfId="24212"/>
    <cellStyle name="SAPBEXresItem 2 2 2 2" xfId="24213"/>
    <cellStyle name="SAPBEXresItem 2 2 2 3" xfId="24214"/>
    <cellStyle name="SAPBEXresItem 2 2 2 4" xfId="24215"/>
    <cellStyle name="SAPBEXresItem 2 2 2 5" xfId="24216"/>
    <cellStyle name="SAPBEXresItem 2 2 2 6" xfId="24217"/>
    <cellStyle name="SAPBEXresItem 2 2 3" xfId="24218"/>
    <cellStyle name="SAPBEXresItem 2 2 3 2" xfId="24219"/>
    <cellStyle name="SAPBEXresItem 2 2 3 3" xfId="24220"/>
    <cellStyle name="SAPBEXresItem 2 2 3 4" xfId="24221"/>
    <cellStyle name="SAPBEXresItem 2 2 3 5" xfId="24222"/>
    <cellStyle name="SAPBEXresItem 2 2 3 6" xfId="24223"/>
    <cellStyle name="SAPBEXresItem 2 2 4" xfId="24224"/>
    <cellStyle name="SAPBEXresItem 2 2 5" xfId="24225"/>
    <cellStyle name="SAPBEXresItem 2 2 6" xfId="24226"/>
    <cellStyle name="SAPBEXresItem 2 2 7" xfId="24227"/>
    <cellStyle name="SAPBEXresItem 2 2 8" xfId="24228"/>
    <cellStyle name="SAPBEXresItem 2 3" xfId="24229"/>
    <cellStyle name="SAPBEXresItem 2 3 2" xfId="24230"/>
    <cellStyle name="SAPBEXresItem 2 3 2 2" xfId="24231"/>
    <cellStyle name="SAPBEXresItem 2 3 2 3" xfId="24232"/>
    <cellStyle name="SAPBEXresItem 2 3 2 4" xfId="24233"/>
    <cellStyle name="SAPBEXresItem 2 3 2 5" xfId="24234"/>
    <cellStyle name="SAPBEXresItem 2 3 2 6" xfId="24235"/>
    <cellStyle name="SAPBEXresItem 2 3 3" xfId="24236"/>
    <cellStyle name="SAPBEXresItem 2 3 3 2" xfId="24237"/>
    <cellStyle name="SAPBEXresItem 2 3 3 3" xfId="24238"/>
    <cellStyle name="SAPBEXresItem 2 3 3 4" xfId="24239"/>
    <cellStyle name="SAPBEXresItem 2 3 3 5" xfId="24240"/>
    <cellStyle name="SAPBEXresItem 2 3 3 6" xfId="24241"/>
    <cellStyle name="SAPBEXresItem 2 3 4" xfId="24242"/>
    <cellStyle name="SAPBEXresItem 2 3 5" xfId="24243"/>
    <cellStyle name="SAPBEXresItem 2 3 6" xfId="24244"/>
    <cellStyle name="SAPBEXresItem 2 3 7" xfId="24245"/>
    <cellStyle name="SAPBEXresItem 2 3 8" xfId="24246"/>
    <cellStyle name="SAPBEXresItem 2 4" xfId="24247"/>
    <cellStyle name="SAPBEXresItem 2 5" xfId="24248"/>
    <cellStyle name="SAPBEXresItem 2 6" xfId="24249"/>
    <cellStyle name="SAPBEXresItem 2 7" xfId="24250"/>
    <cellStyle name="SAPBEXresItem 2 8" xfId="24251"/>
    <cellStyle name="SAPBEXresItem 20" xfId="24252"/>
    <cellStyle name="SAPBEXresItem 20 2" xfId="24253"/>
    <cellStyle name="SAPBEXresItem 20 2 2" xfId="24254"/>
    <cellStyle name="SAPBEXresItem 20 2 3" xfId="24255"/>
    <cellStyle name="SAPBEXresItem 20 2 4" xfId="24256"/>
    <cellStyle name="SAPBEXresItem 20 2 5" xfId="24257"/>
    <cellStyle name="SAPBEXresItem 20 2 6" xfId="24258"/>
    <cellStyle name="SAPBEXresItem 20 3" xfId="24259"/>
    <cellStyle name="SAPBEXresItem 20 3 2" xfId="24260"/>
    <cellStyle name="SAPBEXresItem 20 3 3" xfId="24261"/>
    <cellStyle name="SAPBEXresItem 20 3 4" xfId="24262"/>
    <cellStyle name="SAPBEXresItem 20 3 5" xfId="24263"/>
    <cellStyle name="SAPBEXresItem 20 3 6" xfId="24264"/>
    <cellStyle name="SAPBEXresItem 20 4" xfId="24265"/>
    <cellStyle name="SAPBEXresItem 20 5" xfId="24266"/>
    <cellStyle name="SAPBEXresItem 20 6" xfId="24267"/>
    <cellStyle name="SAPBEXresItem 20 7" xfId="24268"/>
    <cellStyle name="SAPBEXresItem 20 8" xfId="24269"/>
    <cellStyle name="SAPBEXresItem 21" xfId="24270"/>
    <cellStyle name="SAPBEXresItem 21 2" xfId="24271"/>
    <cellStyle name="SAPBEXresItem 21 2 2" xfId="24272"/>
    <cellStyle name="SAPBEXresItem 21 2 3" xfId="24273"/>
    <cellStyle name="SAPBEXresItem 21 2 4" xfId="24274"/>
    <cellStyle name="SAPBEXresItem 21 2 5" xfId="24275"/>
    <cellStyle name="SAPBEXresItem 21 2 6" xfId="24276"/>
    <cellStyle name="SAPBEXresItem 21 3" xfId="24277"/>
    <cellStyle name="SAPBEXresItem 21 3 2" xfId="24278"/>
    <cellStyle name="SAPBEXresItem 21 3 3" xfId="24279"/>
    <cellStyle name="SAPBEXresItem 21 3 4" xfId="24280"/>
    <cellStyle name="SAPBEXresItem 21 3 5" xfId="24281"/>
    <cellStyle name="SAPBEXresItem 21 3 6" xfId="24282"/>
    <cellStyle name="SAPBEXresItem 21 4" xfId="24283"/>
    <cellStyle name="SAPBEXresItem 21 5" xfId="24284"/>
    <cellStyle name="SAPBEXresItem 21 6" xfId="24285"/>
    <cellStyle name="SAPBEXresItem 21 7" xfId="24286"/>
    <cellStyle name="SAPBEXresItem 21 8" xfId="24287"/>
    <cellStyle name="SAPBEXresItem 22" xfId="24288"/>
    <cellStyle name="SAPBEXresItem 23" xfId="24289"/>
    <cellStyle name="SAPBEXresItem 24" xfId="24290"/>
    <cellStyle name="SAPBEXresItem 25" xfId="24291"/>
    <cellStyle name="SAPBEXresItem 26" xfId="24292"/>
    <cellStyle name="SAPBEXresItem 27" xfId="32956"/>
    <cellStyle name="SAPBEXresItem 3" xfId="24293"/>
    <cellStyle name="SAPBEXresItem 3 2" xfId="24294"/>
    <cellStyle name="SAPBEXresItem 3 2 2" xfId="24295"/>
    <cellStyle name="SAPBEXresItem 3 2 2 2" xfId="24296"/>
    <cellStyle name="SAPBEXresItem 3 2 2 3" xfId="24297"/>
    <cellStyle name="SAPBEXresItem 3 2 2 4" xfId="24298"/>
    <cellStyle name="SAPBEXresItem 3 2 2 5" xfId="24299"/>
    <cellStyle name="SAPBEXresItem 3 2 2 6" xfId="24300"/>
    <cellStyle name="SAPBEXresItem 3 2 3" xfId="24301"/>
    <cellStyle name="SAPBEXresItem 3 2 3 2" xfId="24302"/>
    <cellStyle name="SAPBEXresItem 3 2 3 3" xfId="24303"/>
    <cellStyle name="SAPBEXresItem 3 2 3 4" xfId="24304"/>
    <cellStyle name="SAPBEXresItem 3 2 3 5" xfId="24305"/>
    <cellStyle name="SAPBEXresItem 3 2 3 6" xfId="24306"/>
    <cellStyle name="SAPBEXresItem 3 2 4" xfId="24307"/>
    <cellStyle name="SAPBEXresItem 3 2 5" xfId="24308"/>
    <cellStyle name="SAPBEXresItem 3 2 6" xfId="24309"/>
    <cellStyle name="SAPBEXresItem 3 2 7" xfId="24310"/>
    <cellStyle name="SAPBEXresItem 3 2 8" xfId="24311"/>
    <cellStyle name="SAPBEXresItem 3 3" xfId="24312"/>
    <cellStyle name="SAPBEXresItem 3 3 2" xfId="24313"/>
    <cellStyle name="SAPBEXresItem 3 3 2 2" xfId="24314"/>
    <cellStyle name="SAPBEXresItem 3 3 2 3" xfId="24315"/>
    <cellStyle name="SAPBEXresItem 3 3 2 4" xfId="24316"/>
    <cellStyle name="SAPBEXresItem 3 3 2 5" xfId="24317"/>
    <cellStyle name="SAPBEXresItem 3 3 2 6" xfId="24318"/>
    <cellStyle name="SAPBEXresItem 3 3 3" xfId="24319"/>
    <cellStyle name="SAPBEXresItem 3 3 3 2" xfId="24320"/>
    <cellStyle name="SAPBEXresItem 3 3 3 3" xfId="24321"/>
    <cellStyle name="SAPBEXresItem 3 3 3 4" xfId="24322"/>
    <cellStyle name="SAPBEXresItem 3 3 3 5" xfId="24323"/>
    <cellStyle name="SAPBEXresItem 3 3 3 6" xfId="24324"/>
    <cellStyle name="SAPBEXresItem 3 3 4" xfId="24325"/>
    <cellStyle name="SAPBEXresItem 3 3 5" xfId="24326"/>
    <cellStyle name="SAPBEXresItem 3 3 6" xfId="24327"/>
    <cellStyle name="SAPBEXresItem 3 3 7" xfId="24328"/>
    <cellStyle name="SAPBEXresItem 3 3 8" xfId="24329"/>
    <cellStyle name="SAPBEXresItem 3 4" xfId="24330"/>
    <cellStyle name="SAPBEXresItem 3 5" xfId="24331"/>
    <cellStyle name="SAPBEXresItem 3 6" xfId="24332"/>
    <cellStyle name="SAPBEXresItem 3 7" xfId="24333"/>
    <cellStyle name="SAPBEXresItem 3 8" xfId="24334"/>
    <cellStyle name="SAPBEXresItem 4" xfId="24335"/>
    <cellStyle name="SAPBEXresItem 4 2" xfId="24336"/>
    <cellStyle name="SAPBEXresItem 4 2 2" xfId="24337"/>
    <cellStyle name="SAPBEXresItem 4 2 2 2" xfId="24338"/>
    <cellStyle name="SAPBEXresItem 4 2 2 3" xfId="24339"/>
    <cellStyle name="SAPBEXresItem 4 2 2 4" xfId="24340"/>
    <cellStyle name="SAPBEXresItem 4 2 2 5" xfId="24341"/>
    <cellStyle name="SAPBEXresItem 4 2 2 6" xfId="24342"/>
    <cellStyle name="SAPBEXresItem 4 2 3" xfId="24343"/>
    <cellStyle name="SAPBEXresItem 4 2 3 2" xfId="24344"/>
    <cellStyle name="SAPBEXresItem 4 2 3 3" xfId="24345"/>
    <cellStyle name="SAPBEXresItem 4 2 3 4" xfId="24346"/>
    <cellStyle name="SAPBEXresItem 4 2 3 5" xfId="24347"/>
    <cellStyle name="SAPBEXresItem 4 2 3 6" xfId="24348"/>
    <cellStyle name="SAPBEXresItem 4 2 4" xfId="24349"/>
    <cellStyle name="SAPBEXresItem 4 2 5" xfId="24350"/>
    <cellStyle name="SAPBEXresItem 4 2 6" xfId="24351"/>
    <cellStyle name="SAPBEXresItem 4 2 7" xfId="24352"/>
    <cellStyle name="SAPBEXresItem 4 2 8" xfId="24353"/>
    <cellStyle name="SAPBEXresItem 4 3" xfId="24354"/>
    <cellStyle name="SAPBEXresItem 4 3 2" xfId="24355"/>
    <cellStyle name="SAPBEXresItem 4 3 2 2" xfId="24356"/>
    <cellStyle name="SAPBEXresItem 4 3 2 3" xfId="24357"/>
    <cellStyle name="SAPBEXresItem 4 3 2 4" xfId="24358"/>
    <cellStyle name="SAPBEXresItem 4 3 2 5" xfId="24359"/>
    <cellStyle name="SAPBEXresItem 4 3 2 6" xfId="24360"/>
    <cellStyle name="SAPBEXresItem 4 3 3" xfId="24361"/>
    <cellStyle name="SAPBEXresItem 4 3 3 2" xfId="24362"/>
    <cellStyle name="SAPBEXresItem 4 3 3 3" xfId="24363"/>
    <cellStyle name="SAPBEXresItem 4 3 3 4" xfId="24364"/>
    <cellStyle name="SAPBEXresItem 4 3 3 5" xfId="24365"/>
    <cellStyle name="SAPBEXresItem 4 3 3 6" xfId="24366"/>
    <cellStyle name="SAPBEXresItem 4 3 4" xfId="24367"/>
    <cellStyle name="SAPBEXresItem 4 3 5" xfId="24368"/>
    <cellStyle name="SAPBEXresItem 4 3 6" xfId="24369"/>
    <cellStyle name="SAPBEXresItem 4 3 7" xfId="24370"/>
    <cellStyle name="SAPBEXresItem 4 3 8" xfId="24371"/>
    <cellStyle name="SAPBEXresItem 4 4" xfId="24372"/>
    <cellStyle name="SAPBEXresItem 4 5" xfId="24373"/>
    <cellStyle name="SAPBEXresItem 4 6" xfId="24374"/>
    <cellStyle name="SAPBEXresItem 4 7" xfId="24375"/>
    <cellStyle name="SAPBEXresItem 4 8" xfId="24376"/>
    <cellStyle name="SAPBEXresItem 5" xfId="24377"/>
    <cellStyle name="SAPBEXresItem 5 2" xfId="24378"/>
    <cellStyle name="SAPBEXresItem 5 2 2" xfId="24379"/>
    <cellStyle name="SAPBEXresItem 5 2 2 2" xfId="24380"/>
    <cellStyle name="SAPBEXresItem 5 2 2 3" xfId="24381"/>
    <cellStyle name="SAPBEXresItem 5 2 2 4" xfId="24382"/>
    <cellStyle name="SAPBEXresItem 5 2 2 5" xfId="24383"/>
    <cellStyle name="SAPBEXresItem 5 2 2 6" xfId="24384"/>
    <cellStyle name="SAPBEXresItem 5 2 3" xfId="24385"/>
    <cellStyle name="SAPBEXresItem 5 2 3 2" xfId="24386"/>
    <cellStyle name="SAPBEXresItem 5 2 3 3" xfId="24387"/>
    <cellStyle name="SAPBEXresItem 5 2 3 4" xfId="24388"/>
    <cellStyle name="SAPBEXresItem 5 2 3 5" xfId="24389"/>
    <cellStyle name="SAPBEXresItem 5 2 3 6" xfId="24390"/>
    <cellStyle name="SAPBEXresItem 5 2 4" xfId="24391"/>
    <cellStyle name="SAPBEXresItem 5 2 5" xfId="24392"/>
    <cellStyle name="SAPBEXresItem 5 2 6" xfId="24393"/>
    <cellStyle name="SAPBEXresItem 5 2 7" xfId="24394"/>
    <cellStyle name="SAPBEXresItem 5 2 8" xfId="24395"/>
    <cellStyle name="SAPBEXresItem 5 3" xfId="24396"/>
    <cellStyle name="SAPBEXresItem 5 3 2" xfId="24397"/>
    <cellStyle name="SAPBEXresItem 5 3 2 2" xfId="24398"/>
    <cellStyle name="SAPBEXresItem 5 3 2 3" xfId="24399"/>
    <cellStyle name="SAPBEXresItem 5 3 2 4" xfId="24400"/>
    <cellStyle name="SAPBEXresItem 5 3 2 5" xfId="24401"/>
    <cellStyle name="SAPBEXresItem 5 3 2 6" xfId="24402"/>
    <cellStyle name="SAPBEXresItem 5 3 3" xfId="24403"/>
    <cellStyle name="SAPBEXresItem 5 3 3 2" xfId="24404"/>
    <cellStyle name="SAPBEXresItem 5 3 3 3" xfId="24405"/>
    <cellStyle name="SAPBEXresItem 5 3 3 4" xfId="24406"/>
    <cellStyle name="SAPBEXresItem 5 3 3 5" xfId="24407"/>
    <cellStyle name="SAPBEXresItem 5 3 3 6" xfId="24408"/>
    <cellStyle name="SAPBEXresItem 5 3 4" xfId="24409"/>
    <cellStyle name="SAPBEXresItem 5 3 5" xfId="24410"/>
    <cellStyle name="SAPBEXresItem 5 3 6" xfId="24411"/>
    <cellStyle name="SAPBEXresItem 5 3 7" xfId="24412"/>
    <cellStyle name="SAPBEXresItem 5 3 8" xfId="24413"/>
    <cellStyle name="SAPBEXresItem 5 4" xfId="24414"/>
    <cellStyle name="SAPBEXresItem 5 5" xfId="24415"/>
    <cellStyle name="SAPBEXresItem 5 6" xfId="24416"/>
    <cellStyle name="SAPBEXresItem 5 7" xfId="24417"/>
    <cellStyle name="SAPBEXresItem 5 8" xfId="24418"/>
    <cellStyle name="SAPBEXresItem 6" xfId="24419"/>
    <cellStyle name="SAPBEXresItem 6 2" xfId="24420"/>
    <cellStyle name="SAPBEXresItem 6 2 2" xfId="24421"/>
    <cellStyle name="SAPBEXresItem 6 2 2 2" xfId="24422"/>
    <cellStyle name="SAPBEXresItem 6 2 2 3" xfId="24423"/>
    <cellStyle name="SAPBEXresItem 6 2 2 4" xfId="24424"/>
    <cellStyle name="SAPBEXresItem 6 2 2 5" xfId="24425"/>
    <cellStyle name="SAPBEXresItem 6 2 2 6" xfId="24426"/>
    <cellStyle name="SAPBEXresItem 6 2 3" xfId="24427"/>
    <cellStyle name="SAPBEXresItem 6 2 3 2" xfId="24428"/>
    <cellStyle name="SAPBEXresItem 6 2 3 3" xfId="24429"/>
    <cellStyle name="SAPBEXresItem 6 2 3 4" xfId="24430"/>
    <cellStyle name="SAPBEXresItem 6 2 3 5" xfId="24431"/>
    <cellStyle name="SAPBEXresItem 6 2 3 6" xfId="24432"/>
    <cellStyle name="SAPBEXresItem 6 2 4" xfId="24433"/>
    <cellStyle name="SAPBEXresItem 6 2 5" xfId="24434"/>
    <cellStyle name="SAPBEXresItem 6 2 6" xfId="24435"/>
    <cellStyle name="SAPBEXresItem 6 2 7" xfId="24436"/>
    <cellStyle name="SAPBEXresItem 6 2 8" xfId="24437"/>
    <cellStyle name="SAPBEXresItem 6 3" xfId="24438"/>
    <cellStyle name="SAPBEXresItem 6 3 2" xfId="24439"/>
    <cellStyle name="SAPBEXresItem 6 3 2 2" xfId="24440"/>
    <cellStyle name="SAPBEXresItem 6 3 2 3" xfId="24441"/>
    <cellStyle name="SAPBEXresItem 6 3 2 4" xfId="24442"/>
    <cellStyle name="SAPBEXresItem 6 3 2 5" xfId="24443"/>
    <cellStyle name="SAPBEXresItem 6 3 2 6" xfId="24444"/>
    <cellStyle name="SAPBEXresItem 6 3 3" xfId="24445"/>
    <cellStyle name="SAPBEXresItem 6 3 3 2" xfId="24446"/>
    <cellStyle name="SAPBEXresItem 6 3 3 3" xfId="24447"/>
    <cellStyle name="SAPBEXresItem 6 3 3 4" xfId="24448"/>
    <cellStyle name="SAPBEXresItem 6 3 3 5" xfId="24449"/>
    <cellStyle name="SAPBEXresItem 6 3 3 6" xfId="24450"/>
    <cellStyle name="SAPBEXresItem 6 3 4" xfId="24451"/>
    <cellStyle name="SAPBEXresItem 6 3 5" xfId="24452"/>
    <cellStyle name="SAPBEXresItem 6 3 6" xfId="24453"/>
    <cellStyle name="SAPBEXresItem 6 3 7" xfId="24454"/>
    <cellStyle name="SAPBEXresItem 6 3 8" xfId="24455"/>
    <cellStyle name="SAPBEXresItem 6 4" xfId="24456"/>
    <cellStyle name="SAPBEXresItem 6 5" xfId="24457"/>
    <cellStyle name="SAPBEXresItem 6 6" xfId="24458"/>
    <cellStyle name="SAPBEXresItem 6 7" xfId="24459"/>
    <cellStyle name="SAPBEXresItem 6 8" xfId="24460"/>
    <cellStyle name="SAPBEXresItem 7" xfId="24461"/>
    <cellStyle name="SAPBEXresItem 7 2" xfId="24462"/>
    <cellStyle name="SAPBEXresItem 7 2 2" xfId="24463"/>
    <cellStyle name="SAPBEXresItem 7 2 2 2" xfId="24464"/>
    <cellStyle name="SAPBEXresItem 7 2 2 3" xfId="24465"/>
    <cellStyle name="SAPBEXresItem 7 2 2 4" xfId="24466"/>
    <cellStyle name="SAPBEXresItem 7 2 2 5" xfId="24467"/>
    <cellStyle name="SAPBEXresItem 7 2 2 6" xfId="24468"/>
    <cellStyle name="SAPBEXresItem 7 2 3" xfId="24469"/>
    <cellStyle name="SAPBEXresItem 7 2 3 2" xfId="24470"/>
    <cellStyle name="SAPBEXresItem 7 2 3 3" xfId="24471"/>
    <cellStyle name="SAPBEXresItem 7 2 3 4" xfId="24472"/>
    <cellStyle name="SAPBEXresItem 7 2 3 5" xfId="24473"/>
    <cellStyle name="SAPBEXresItem 7 2 3 6" xfId="24474"/>
    <cellStyle name="SAPBEXresItem 7 2 4" xfId="24475"/>
    <cellStyle name="SAPBEXresItem 7 2 5" xfId="24476"/>
    <cellStyle name="SAPBEXresItem 7 2 6" xfId="24477"/>
    <cellStyle name="SAPBEXresItem 7 2 7" xfId="24478"/>
    <cellStyle name="SAPBEXresItem 7 2 8" xfId="24479"/>
    <cellStyle name="SAPBEXresItem 7 3" xfId="24480"/>
    <cellStyle name="SAPBEXresItem 7 3 2" xfId="24481"/>
    <cellStyle name="SAPBEXresItem 7 3 2 2" xfId="24482"/>
    <cellStyle name="SAPBEXresItem 7 3 2 3" xfId="24483"/>
    <cellStyle name="SAPBEXresItem 7 3 2 4" xfId="24484"/>
    <cellStyle name="SAPBEXresItem 7 3 2 5" xfId="24485"/>
    <cellStyle name="SAPBEXresItem 7 3 2 6" xfId="24486"/>
    <cellStyle name="SAPBEXresItem 7 3 3" xfId="24487"/>
    <cellStyle name="SAPBEXresItem 7 3 3 2" xfId="24488"/>
    <cellStyle name="SAPBEXresItem 7 3 3 3" xfId="24489"/>
    <cellStyle name="SAPBEXresItem 7 3 3 4" xfId="24490"/>
    <cellStyle name="SAPBEXresItem 7 3 3 5" xfId="24491"/>
    <cellStyle name="SAPBEXresItem 7 3 3 6" xfId="24492"/>
    <cellStyle name="SAPBEXresItem 7 3 4" xfId="24493"/>
    <cellStyle name="SAPBEXresItem 7 3 5" xfId="24494"/>
    <cellStyle name="SAPBEXresItem 7 3 6" xfId="24495"/>
    <cellStyle name="SAPBEXresItem 7 3 7" xfId="24496"/>
    <cellStyle name="SAPBEXresItem 7 3 8" xfId="24497"/>
    <cellStyle name="SAPBEXresItem 7 4" xfId="24498"/>
    <cellStyle name="SAPBEXresItem 7 5" xfId="24499"/>
    <cellStyle name="SAPBEXresItem 7 6" xfId="24500"/>
    <cellStyle name="SAPBEXresItem 7 7" xfId="24501"/>
    <cellStyle name="SAPBEXresItem 7 8" xfId="24502"/>
    <cellStyle name="SAPBEXresItem 8" xfId="24503"/>
    <cellStyle name="SAPBEXresItem 8 2" xfId="24504"/>
    <cellStyle name="SAPBEXresItem 8 2 2" xfId="24505"/>
    <cellStyle name="SAPBEXresItem 8 2 2 2" xfId="24506"/>
    <cellStyle name="SAPBEXresItem 8 2 2 3" xfId="24507"/>
    <cellStyle name="SAPBEXresItem 8 2 2 4" xfId="24508"/>
    <cellStyle name="SAPBEXresItem 8 2 2 5" xfId="24509"/>
    <cellStyle name="SAPBEXresItem 8 2 2 6" xfId="24510"/>
    <cellStyle name="SAPBEXresItem 8 2 3" xfId="24511"/>
    <cellStyle name="SAPBEXresItem 8 2 3 2" xfId="24512"/>
    <cellStyle name="SAPBEXresItem 8 2 3 3" xfId="24513"/>
    <cellStyle name="SAPBEXresItem 8 2 3 4" xfId="24514"/>
    <cellStyle name="SAPBEXresItem 8 2 3 5" xfId="24515"/>
    <cellStyle name="SAPBEXresItem 8 2 3 6" xfId="24516"/>
    <cellStyle name="SAPBEXresItem 8 2 4" xfId="24517"/>
    <cellStyle name="SAPBEXresItem 8 2 5" xfId="24518"/>
    <cellStyle name="SAPBEXresItem 8 2 6" xfId="24519"/>
    <cellStyle name="SAPBEXresItem 8 2 7" xfId="24520"/>
    <cellStyle name="SAPBEXresItem 8 2 8" xfId="24521"/>
    <cellStyle name="SAPBEXresItem 8 3" xfId="24522"/>
    <cellStyle name="SAPBEXresItem 8 3 2" xfId="24523"/>
    <cellStyle name="SAPBEXresItem 8 3 2 2" xfId="24524"/>
    <cellStyle name="SAPBEXresItem 8 3 2 3" xfId="24525"/>
    <cellStyle name="SAPBEXresItem 8 3 2 4" xfId="24526"/>
    <cellStyle name="SAPBEXresItem 8 3 2 5" xfId="24527"/>
    <cellStyle name="SAPBEXresItem 8 3 2 6" xfId="24528"/>
    <cellStyle name="SAPBEXresItem 8 3 3" xfId="24529"/>
    <cellStyle name="SAPBEXresItem 8 3 3 2" xfId="24530"/>
    <cellStyle name="SAPBEXresItem 8 3 3 3" xfId="24531"/>
    <cellStyle name="SAPBEXresItem 8 3 3 4" xfId="24532"/>
    <cellStyle name="SAPBEXresItem 8 3 3 5" xfId="24533"/>
    <cellStyle name="SAPBEXresItem 8 3 3 6" xfId="24534"/>
    <cellStyle name="SAPBEXresItem 8 3 4" xfId="24535"/>
    <cellStyle name="SAPBEXresItem 8 3 5" xfId="24536"/>
    <cellStyle name="SAPBEXresItem 8 3 6" xfId="24537"/>
    <cellStyle name="SAPBEXresItem 8 3 7" xfId="24538"/>
    <cellStyle name="SAPBEXresItem 8 3 8" xfId="24539"/>
    <cellStyle name="SAPBEXresItem 8 4" xfId="24540"/>
    <cellStyle name="SAPBEXresItem 8 5" xfId="24541"/>
    <cellStyle name="SAPBEXresItem 8 6" xfId="24542"/>
    <cellStyle name="SAPBEXresItem 8 7" xfId="24543"/>
    <cellStyle name="SAPBEXresItem 8 8" xfId="24544"/>
    <cellStyle name="SAPBEXresItem 9" xfId="24545"/>
    <cellStyle name="SAPBEXresItem 9 2" xfId="24546"/>
    <cellStyle name="SAPBEXresItem 9 2 2" xfId="24547"/>
    <cellStyle name="SAPBEXresItem 9 2 2 2" xfId="24548"/>
    <cellStyle name="SAPBEXresItem 9 2 2 3" xfId="24549"/>
    <cellStyle name="SAPBEXresItem 9 2 2 4" xfId="24550"/>
    <cellStyle name="SAPBEXresItem 9 2 2 5" xfId="24551"/>
    <cellStyle name="SAPBEXresItem 9 2 2 6" xfId="24552"/>
    <cellStyle name="SAPBEXresItem 9 2 3" xfId="24553"/>
    <cellStyle name="SAPBEXresItem 9 2 3 2" xfId="24554"/>
    <cellStyle name="SAPBEXresItem 9 2 3 3" xfId="24555"/>
    <cellStyle name="SAPBEXresItem 9 2 3 4" xfId="24556"/>
    <cellStyle name="SAPBEXresItem 9 2 3 5" xfId="24557"/>
    <cellStyle name="SAPBEXresItem 9 2 3 6" xfId="24558"/>
    <cellStyle name="SAPBEXresItem 9 2 4" xfId="24559"/>
    <cellStyle name="SAPBEXresItem 9 2 5" xfId="24560"/>
    <cellStyle name="SAPBEXresItem 9 2 6" xfId="24561"/>
    <cellStyle name="SAPBEXresItem 9 2 7" xfId="24562"/>
    <cellStyle name="SAPBEXresItem 9 2 8" xfId="24563"/>
    <cellStyle name="SAPBEXresItem 9 3" xfId="24564"/>
    <cellStyle name="SAPBEXresItem 9 3 2" xfId="24565"/>
    <cellStyle name="SAPBEXresItem 9 3 2 2" xfId="24566"/>
    <cellStyle name="SAPBEXresItem 9 3 2 3" xfId="24567"/>
    <cellStyle name="SAPBEXresItem 9 3 2 4" xfId="24568"/>
    <cellStyle name="SAPBEXresItem 9 3 2 5" xfId="24569"/>
    <cellStyle name="SAPBEXresItem 9 3 2 6" xfId="24570"/>
    <cellStyle name="SAPBEXresItem 9 3 3" xfId="24571"/>
    <cellStyle name="SAPBEXresItem 9 3 3 2" xfId="24572"/>
    <cellStyle name="SAPBEXresItem 9 3 3 3" xfId="24573"/>
    <cellStyle name="SAPBEXresItem 9 3 3 4" xfId="24574"/>
    <cellStyle name="SAPBEXresItem 9 3 3 5" xfId="24575"/>
    <cellStyle name="SAPBEXresItem 9 3 3 6" xfId="24576"/>
    <cellStyle name="SAPBEXresItem 9 3 4" xfId="24577"/>
    <cellStyle name="SAPBEXresItem 9 3 5" xfId="24578"/>
    <cellStyle name="SAPBEXresItem 9 3 6" xfId="24579"/>
    <cellStyle name="SAPBEXresItem 9 3 7" xfId="24580"/>
    <cellStyle name="SAPBEXresItem 9 3 8" xfId="24581"/>
    <cellStyle name="SAPBEXresItem 9 4" xfId="24582"/>
    <cellStyle name="SAPBEXresItem 9 5" xfId="24583"/>
    <cellStyle name="SAPBEXresItem 9 6" xfId="24584"/>
    <cellStyle name="SAPBEXresItem 9 7" xfId="24585"/>
    <cellStyle name="SAPBEXresItem 9 8" xfId="24586"/>
    <cellStyle name="SAPBEXresItemX" xfId="42"/>
    <cellStyle name="SAPBEXresItemX 10" xfId="24587"/>
    <cellStyle name="SAPBEXresItemX 10 2" xfId="24588"/>
    <cellStyle name="SAPBEXresItemX 10 2 2" xfId="24589"/>
    <cellStyle name="SAPBEXresItemX 10 2 2 2" xfId="24590"/>
    <cellStyle name="SAPBEXresItemX 10 2 2 3" xfId="24591"/>
    <cellStyle name="SAPBEXresItemX 10 2 2 4" xfId="24592"/>
    <cellStyle name="SAPBEXresItemX 10 2 2 5" xfId="24593"/>
    <cellStyle name="SAPBEXresItemX 10 2 2 6" xfId="24594"/>
    <cellStyle name="SAPBEXresItemX 10 2 3" xfId="24595"/>
    <cellStyle name="SAPBEXresItemX 10 2 3 2" xfId="24596"/>
    <cellStyle name="SAPBEXresItemX 10 2 3 3" xfId="24597"/>
    <cellStyle name="SAPBEXresItemX 10 2 3 4" xfId="24598"/>
    <cellStyle name="SAPBEXresItemX 10 2 3 5" xfId="24599"/>
    <cellStyle name="SAPBEXresItemX 10 2 3 6" xfId="24600"/>
    <cellStyle name="SAPBEXresItemX 10 2 4" xfId="24601"/>
    <cellStyle name="SAPBEXresItemX 10 2 5" xfId="24602"/>
    <cellStyle name="SAPBEXresItemX 10 2 6" xfId="24603"/>
    <cellStyle name="SAPBEXresItemX 10 2 7" xfId="24604"/>
    <cellStyle name="SAPBEXresItemX 10 2 8" xfId="24605"/>
    <cellStyle name="SAPBEXresItemX 10 3" xfId="24606"/>
    <cellStyle name="SAPBEXresItemX 10 3 2" xfId="24607"/>
    <cellStyle name="SAPBEXresItemX 10 3 2 2" xfId="24608"/>
    <cellStyle name="SAPBEXresItemX 10 3 2 3" xfId="24609"/>
    <cellStyle name="SAPBEXresItemX 10 3 2 4" xfId="24610"/>
    <cellStyle name="SAPBEXresItemX 10 3 2 5" xfId="24611"/>
    <cellStyle name="SAPBEXresItemX 10 3 2 6" xfId="24612"/>
    <cellStyle name="SAPBEXresItemX 10 3 3" xfId="24613"/>
    <cellStyle name="SAPBEXresItemX 10 3 3 2" xfId="24614"/>
    <cellStyle name="SAPBEXresItemX 10 3 3 3" xfId="24615"/>
    <cellStyle name="SAPBEXresItemX 10 3 3 4" xfId="24616"/>
    <cellStyle name="SAPBEXresItemX 10 3 3 5" xfId="24617"/>
    <cellStyle name="SAPBEXresItemX 10 3 3 6" xfId="24618"/>
    <cellStyle name="SAPBEXresItemX 10 3 4" xfId="24619"/>
    <cellStyle name="SAPBEXresItemX 10 3 5" xfId="24620"/>
    <cellStyle name="SAPBEXresItemX 10 3 6" xfId="24621"/>
    <cellStyle name="SAPBEXresItemX 10 3 7" xfId="24622"/>
    <cellStyle name="SAPBEXresItemX 10 3 8" xfId="24623"/>
    <cellStyle name="SAPBEXresItemX 10 4" xfId="24624"/>
    <cellStyle name="SAPBEXresItemX 10 5" xfId="24625"/>
    <cellStyle name="SAPBEXresItemX 10 6" xfId="24626"/>
    <cellStyle name="SAPBEXresItemX 10 7" xfId="24627"/>
    <cellStyle name="SAPBEXresItemX 10 8" xfId="24628"/>
    <cellStyle name="SAPBEXresItemX 11" xfId="24629"/>
    <cellStyle name="SAPBEXresItemX 11 2" xfId="24630"/>
    <cellStyle name="SAPBEXresItemX 11 2 2" xfId="24631"/>
    <cellStyle name="SAPBEXresItemX 11 2 2 2" xfId="24632"/>
    <cellStyle name="SAPBEXresItemX 11 2 2 3" xfId="24633"/>
    <cellStyle name="SAPBEXresItemX 11 2 2 4" xfId="24634"/>
    <cellStyle name="SAPBEXresItemX 11 2 2 5" xfId="24635"/>
    <cellStyle name="SAPBEXresItemX 11 2 2 6" xfId="24636"/>
    <cellStyle name="SAPBEXresItemX 11 2 3" xfId="24637"/>
    <cellStyle name="SAPBEXresItemX 11 2 3 2" xfId="24638"/>
    <cellStyle name="SAPBEXresItemX 11 2 3 3" xfId="24639"/>
    <cellStyle name="SAPBEXresItemX 11 2 3 4" xfId="24640"/>
    <cellStyle name="SAPBEXresItemX 11 2 3 5" xfId="24641"/>
    <cellStyle name="SAPBEXresItemX 11 2 3 6" xfId="24642"/>
    <cellStyle name="SAPBEXresItemX 11 2 4" xfId="24643"/>
    <cellStyle name="SAPBEXresItemX 11 2 5" xfId="24644"/>
    <cellStyle name="SAPBEXresItemX 11 2 6" xfId="24645"/>
    <cellStyle name="SAPBEXresItemX 11 2 7" xfId="24646"/>
    <cellStyle name="SAPBEXresItemX 11 2 8" xfId="24647"/>
    <cellStyle name="SAPBEXresItemX 11 3" xfId="24648"/>
    <cellStyle name="SAPBEXresItemX 11 3 2" xfId="24649"/>
    <cellStyle name="SAPBEXresItemX 11 3 2 2" xfId="24650"/>
    <cellStyle name="SAPBEXresItemX 11 3 2 3" xfId="24651"/>
    <cellStyle name="SAPBEXresItemX 11 3 2 4" xfId="24652"/>
    <cellStyle name="SAPBEXresItemX 11 3 2 5" xfId="24653"/>
    <cellStyle name="SAPBEXresItemX 11 3 2 6" xfId="24654"/>
    <cellStyle name="SAPBEXresItemX 11 3 3" xfId="24655"/>
    <cellStyle name="SAPBEXresItemX 11 3 3 2" xfId="24656"/>
    <cellStyle name="SAPBEXresItemX 11 3 3 3" xfId="24657"/>
    <cellStyle name="SAPBEXresItemX 11 3 3 4" xfId="24658"/>
    <cellStyle name="SAPBEXresItemX 11 3 3 5" xfId="24659"/>
    <cellStyle name="SAPBEXresItemX 11 3 3 6" xfId="24660"/>
    <cellStyle name="SAPBEXresItemX 11 3 4" xfId="24661"/>
    <cellStyle name="SAPBEXresItemX 11 3 5" xfId="24662"/>
    <cellStyle name="SAPBEXresItemX 11 3 6" xfId="24663"/>
    <cellStyle name="SAPBEXresItemX 11 3 7" xfId="24664"/>
    <cellStyle name="SAPBEXresItemX 11 3 8" xfId="24665"/>
    <cellStyle name="SAPBEXresItemX 11 4" xfId="24666"/>
    <cellStyle name="SAPBEXresItemX 11 5" xfId="24667"/>
    <cellStyle name="SAPBEXresItemX 11 6" xfId="24668"/>
    <cellStyle name="SAPBEXresItemX 11 7" xfId="24669"/>
    <cellStyle name="SAPBEXresItemX 11 8" xfId="24670"/>
    <cellStyle name="SAPBEXresItemX 12" xfId="24671"/>
    <cellStyle name="SAPBEXresItemX 12 2" xfId="24672"/>
    <cellStyle name="SAPBEXresItemX 12 2 2" xfId="24673"/>
    <cellStyle name="SAPBEXresItemX 12 2 2 2" xfId="24674"/>
    <cellStyle name="SAPBEXresItemX 12 2 2 3" xfId="24675"/>
    <cellStyle name="SAPBEXresItemX 12 2 2 4" xfId="24676"/>
    <cellStyle name="SAPBEXresItemX 12 2 2 5" xfId="24677"/>
    <cellStyle name="SAPBEXresItemX 12 2 2 6" xfId="24678"/>
    <cellStyle name="SAPBEXresItemX 12 2 3" xfId="24679"/>
    <cellStyle name="SAPBEXresItemX 12 2 3 2" xfId="24680"/>
    <cellStyle name="SAPBEXresItemX 12 2 3 3" xfId="24681"/>
    <cellStyle name="SAPBEXresItemX 12 2 3 4" xfId="24682"/>
    <cellStyle name="SAPBEXresItemX 12 2 3 5" xfId="24683"/>
    <cellStyle name="SAPBEXresItemX 12 2 3 6" xfId="24684"/>
    <cellStyle name="SAPBEXresItemX 12 2 4" xfId="24685"/>
    <cellStyle name="SAPBEXresItemX 12 2 5" xfId="24686"/>
    <cellStyle name="SAPBEXresItemX 12 2 6" xfId="24687"/>
    <cellStyle name="SAPBEXresItemX 12 2 7" xfId="24688"/>
    <cellStyle name="SAPBEXresItemX 12 2 8" xfId="24689"/>
    <cellStyle name="SAPBEXresItemX 12 3" xfId="24690"/>
    <cellStyle name="SAPBEXresItemX 12 3 2" xfId="24691"/>
    <cellStyle name="SAPBEXresItemX 12 3 2 2" xfId="24692"/>
    <cellStyle name="SAPBEXresItemX 12 3 2 3" xfId="24693"/>
    <cellStyle name="SAPBEXresItemX 12 3 2 4" xfId="24694"/>
    <cellStyle name="SAPBEXresItemX 12 3 2 5" xfId="24695"/>
    <cellStyle name="SAPBEXresItemX 12 3 2 6" xfId="24696"/>
    <cellStyle name="SAPBEXresItemX 12 3 3" xfId="24697"/>
    <cellStyle name="SAPBEXresItemX 12 3 3 2" xfId="24698"/>
    <cellStyle name="SAPBEXresItemX 12 3 3 3" xfId="24699"/>
    <cellStyle name="SAPBEXresItemX 12 3 3 4" xfId="24700"/>
    <cellStyle name="SAPBEXresItemX 12 3 3 5" xfId="24701"/>
    <cellStyle name="SAPBEXresItemX 12 3 3 6" xfId="24702"/>
    <cellStyle name="SAPBEXresItemX 12 3 4" xfId="24703"/>
    <cellStyle name="SAPBEXresItemX 12 3 5" xfId="24704"/>
    <cellStyle name="SAPBEXresItemX 12 3 6" xfId="24705"/>
    <cellStyle name="SAPBEXresItemX 12 3 7" xfId="24706"/>
    <cellStyle name="SAPBEXresItemX 12 3 8" xfId="24707"/>
    <cellStyle name="SAPBEXresItemX 12 4" xfId="24708"/>
    <cellStyle name="SAPBEXresItemX 12 5" xfId="24709"/>
    <cellStyle name="SAPBEXresItemX 12 6" xfId="24710"/>
    <cellStyle name="SAPBEXresItemX 12 7" xfId="24711"/>
    <cellStyle name="SAPBEXresItemX 12 8" xfId="24712"/>
    <cellStyle name="SAPBEXresItemX 13" xfId="24713"/>
    <cellStyle name="SAPBEXresItemX 13 2" xfId="24714"/>
    <cellStyle name="SAPBEXresItemX 13 2 2" xfId="24715"/>
    <cellStyle name="SAPBEXresItemX 13 2 2 2" xfId="24716"/>
    <cellStyle name="SAPBEXresItemX 13 2 2 3" xfId="24717"/>
    <cellStyle name="SAPBEXresItemX 13 2 2 4" xfId="24718"/>
    <cellStyle name="SAPBEXresItemX 13 2 2 5" xfId="24719"/>
    <cellStyle name="SAPBEXresItemX 13 2 2 6" xfId="24720"/>
    <cellStyle name="SAPBEXresItemX 13 2 3" xfId="24721"/>
    <cellStyle name="SAPBEXresItemX 13 2 3 2" xfId="24722"/>
    <cellStyle name="SAPBEXresItemX 13 2 3 3" xfId="24723"/>
    <cellStyle name="SAPBEXresItemX 13 2 3 4" xfId="24724"/>
    <cellStyle name="SAPBEXresItemX 13 2 3 5" xfId="24725"/>
    <cellStyle name="SAPBEXresItemX 13 2 3 6" xfId="24726"/>
    <cellStyle name="SAPBEXresItemX 13 2 4" xfId="24727"/>
    <cellStyle name="SAPBEXresItemX 13 2 5" xfId="24728"/>
    <cellStyle name="SAPBEXresItemX 13 2 6" xfId="24729"/>
    <cellStyle name="SAPBEXresItemX 13 2 7" xfId="24730"/>
    <cellStyle name="SAPBEXresItemX 13 2 8" xfId="24731"/>
    <cellStyle name="SAPBEXresItemX 13 3" xfId="24732"/>
    <cellStyle name="SAPBEXresItemX 13 3 2" xfId="24733"/>
    <cellStyle name="SAPBEXresItemX 13 3 2 2" xfId="24734"/>
    <cellStyle name="SAPBEXresItemX 13 3 2 3" xfId="24735"/>
    <cellStyle name="SAPBEXresItemX 13 3 2 4" xfId="24736"/>
    <cellStyle name="SAPBEXresItemX 13 3 2 5" xfId="24737"/>
    <cellStyle name="SAPBEXresItemX 13 3 2 6" xfId="24738"/>
    <cellStyle name="SAPBEXresItemX 13 3 3" xfId="24739"/>
    <cellStyle name="SAPBEXresItemX 13 3 3 2" xfId="24740"/>
    <cellStyle name="SAPBEXresItemX 13 3 3 3" xfId="24741"/>
    <cellStyle name="SAPBEXresItemX 13 3 3 4" xfId="24742"/>
    <cellStyle name="SAPBEXresItemX 13 3 3 5" xfId="24743"/>
    <cellStyle name="SAPBEXresItemX 13 3 3 6" xfId="24744"/>
    <cellStyle name="SAPBEXresItemX 13 3 4" xfId="24745"/>
    <cellStyle name="SAPBEXresItemX 13 3 5" xfId="24746"/>
    <cellStyle name="SAPBEXresItemX 13 3 6" xfId="24747"/>
    <cellStyle name="SAPBEXresItemX 13 3 7" xfId="24748"/>
    <cellStyle name="SAPBEXresItemX 13 3 8" xfId="24749"/>
    <cellStyle name="SAPBEXresItemX 13 4" xfId="24750"/>
    <cellStyle name="SAPBEXresItemX 13 5" xfId="24751"/>
    <cellStyle name="SAPBEXresItemX 13 6" xfId="24752"/>
    <cellStyle name="SAPBEXresItemX 13 7" xfId="24753"/>
    <cellStyle name="SAPBEXresItemX 13 8" xfId="24754"/>
    <cellStyle name="SAPBEXresItemX 14" xfId="24755"/>
    <cellStyle name="SAPBEXresItemX 14 2" xfId="24756"/>
    <cellStyle name="SAPBEXresItemX 14 2 2" xfId="24757"/>
    <cellStyle name="SAPBEXresItemX 14 2 2 2" xfId="24758"/>
    <cellStyle name="SAPBEXresItemX 14 2 2 3" xfId="24759"/>
    <cellStyle name="SAPBEXresItemX 14 2 2 4" xfId="24760"/>
    <cellStyle name="SAPBEXresItemX 14 2 2 5" xfId="24761"/>
    <cellStyle name="SAPBEXresItemX 14 2 2 6" xfId="24762"/>
    <cellStyle name="SAPBEXresItemX 14 2 3" xfId="24763"/>
    <cellStyle name="SAPBEXresItemX 14 2 3 2" xfId="24764"/>
    <cellStyle name="SAPBEXresItemX 14 2 3 3" xfId="24765"/>
    <cellStyle name="SAPBEXresItemX 14 2 3 4" xfId="24766"/>
    <cellStyle name="SAPBEXresItemX 14 2 3 5" xfId="24767"/>
    <cellStyle name="SAPBEXresItemX 14 2 3 6" xfId="24768"/>
    <cellStyle name="SAPBEXresItemX 14 2 4" xfId="24769"/>
    <cellStyle name="SAPBEXresItemX 14 2 5" xfId="24770"/>
    <cellStyle name="SAPBEXresItemX 14 2 6" xfId="24771"/>
    <cellStyle name="SAPBEXresItemX 14 2 7" xfId="24772"/>
    <cellStyle name="SAPBEXresItemX 14 2 8" xfId="24773"/>
    <cellStyle name="SAPBEXresItemX 14 3" xfId="24774"/>
    <cellStyle name="SAPBEXresItemX 14 3 2" xfId="24775"/>
    <cellStyle name="SAPBEXresItemX 14 3 2 2" xfId="24776"/>
    <cellStyle name="SAPBEXresItemX 14 3 2 3" xfId="24777"/>
    <cellStyle name="SAPBEXresItemX 14 3 2 4" xfId="24778"/>
    <cellStyle name="SAPBEXresItemX 14 3 2 5" xfId="24779"/>
    <cellStyle name="SAPBEXresItemX 14 3 2 6" xfId="24780"/>
    <cellStyle name="SAPBEXresItemX 14 3 3" xfId="24781"/>
    <cellStyle name="SAPBEXresItemX 14 3 3 2" xfId="24782"/>
    <cellStyle name="SAPBEXresItemX 14 3 3 3" xfId="24783"/>
    <cellStyle name="SAPBEXresItemX 14 3 3 4" xfId="24784"/>
    <cellStyle name="SAPBEXresItemX 14 3 3 5" xfId="24785"/>
    <cellStyle name="SAPBEXresItemX 14 3 3 6" xfId="24786"/>
    <cellStyle name="SAPBEXresItemX 14 3 4" xfId="24787"/>
    <cellStyle name="SAPBEXresItemX 14 3 5" xfId="24788"/>
    <cellStyle name="SAPBEXresItemX 14 3 6" xfId="24789"/>
    <cellStyle name="SAPBEXresItemX 14 3 7" xfId="24790"/>
    <cellStyle name="SAPBEXresItemX 14 3 8" xfId="24791"/>
    <cellStyle name="SAPBEXresItemX 14 4" xfId="24792"/>
    <cellStyle name="SAPBEXresItemX 14 5" xfId="24793"/>
    <cellStyle name="SAPBEXresItemX 14 6" xfId="24794"/>
    <cellStyle name="SAPBEXresItemX 14 7" xfId="24795"/>
    <cellStyle name="SAPBEXresItemX 14 8" xfId="24796"/>
    <cellStyle name="SAPBEXresItemX 15" xfId="24797"/>
    <cellStyle name="SAPBEXresItemX 15 2" xfId="24798"/>
    <cellStyle name="SAPBEXresItemX 15 2 2" xfId="24799"/>
    <cellStyle name="SAPBEXresItemX 15 2 2 2" xfId="24800"/>
    <cellStyle name="SAPBEXresItemX 15 2 2 3" xfId="24801"/>
    <cellStyle name="SAPBEXresItemX 15 2 2 4" xfId="24802"/>
    <cellStyle name="SAPBEXresItemX 15 2 2 5" xfId="24803"/>
    <cellStyle name="SAPBEXresItemX 15 2 2 6" xfId="24804"/>
    <cellStyle name="SAPBEXresItemX 15 2 3" xfId="24805"/>
    <cellStyle name="SAPBEXresItemX 15 2 3 2" xfId="24806"/>
    <cellStyle name="SAPBEXresItemX 15 2 3 3" xfId="24807"/>
    <cellStyle name="SAPBEXresItemX 15 2 3 4" xfId="24808"/>
    <cellStyle name="SAPBEXresItemX 15 2 3 5" xfId="24809"/>
    <cellStyle name="SAPBEXresItemX 15 2 3 6" xfId="24810"/>
    <cellStyle name="SAPBEXresItemX 15 2 4" xfId="24811"/>
    <cellStyle name="SAPBEXresItemX 15 2 5" xfId="24812"/>
    <cellStyle name="SAPBEXresItemX 15 2 6" xfId="24813"/>
    <cellStyle name="SAPBEXresItemX 15 2 7" xfId="24814"/>
    <cellStyle name="SAPBEXresItemX 15 2 8" xfId="24815"/>
    <cellStyle name="SAPBEXresItemX 15 3" xfId="24816"/>
    <cellStyle name="SAPBEXresItemX 15 3 2" xfId="24817"/>
    <cellStyle name="SAPBEXresItemX 15 3 2 2" xfId="24818"/>
    <cellStyle name="SAPBEXresItemX 15 3 2 3" xfId="24819"/>
    <cellStyle name="SAPBEXresItemX 15 3 2 4" xfId="24820"/>
    <cellStyle name="SAPBEXresItemX 15 3 2 5" xfId="24821"/>
    <cellStyle name="SAPBEXresItemX 15 3 2 6" xfId="24822"/>
    <cellStyle name="SAPBEXresItemX 15 3 3" xfId="24823"/>
    <cellStyle name="SAPBEXresItemX 15 3 3 2" xfId="24824"/>
    <cellStyle name="SAPBEXresItemX 15 3 3 3" xfId="24825"/>
    <cellStyle name="SAPBEXresItemX 15 3 3 4" xfId="24826"/>
    <cellStyle name="SAPBEXresItemX 15 3 3 5" xfId="24827"/>
    <cellStyle name="SAPBEXresItemX 15 3 3 6" xfId="24828"/>
    <cellStyle name="SAPBEXresItemX 15 3 4" xfId="24829"/>
    <cellStyle name="SAPBEXresItemX 15 3 5" xfId="24830"/>
    <cellStyle name="SAPBEXresItemX 15 3 6" xfId="24831"/>
    <cellStyle name="SAPBEXresItemX 15 3 7" xfId="24832"/>
    <cellStyle name="SAPBEXresItemX 15 3 8" xfId="24833"/>
    <cellStyle name="SAPBEXresItemX 15 4" xfId="24834"/>
    <cellStyle name="SAPBEXresItemX 15 5" xfId="24835"/>
    <cellStyle name="SAPBEXresItemX 15 6" xfId="24836"/>
    <cellStyle name="SAPBEXresItemX 15 7" xfId="24837"/>
    <cellStyle name="SAPBEXresItemX 15 8" xfId="24838"/>
    <cellStyle name="SAPBEXresItemX 16" xfId="24839"/>
    <cellStyle name="SAPBEXresItemX 16 2" xfId="24840"/>
    <cellStyle name="SAPBEXresItemX 16 2 2" xfId="24841"/>
    <cellStyle name="SAPBEXresItemX 16 2 2 2" xfId="24842"/>
    <cellStyle name="SAPBEXresItemX 16 2 2 3" xfId="24843"/>
    <cellStyle name="SAPBEXresItemX 16 2 2 4" xfId="24844"/>
    <cellStyle name="SAPBEXresItemX 16 2 2 5" xfId="24845"/>
    <cellStyle name="SAPBEXresItemX 16 2 2 6" xfId="24846"/>
    <cellStyle name="SAPBEXresItemX 16 2 3" xfId="24847"/>
    <cellStyle name="SAPBEXresItemX 16 2 3 2" xfId="24848"/>
    <cellStyle name="SAPBEXresItemX 16 2 3 3" xfId="24849"/>
    <cellStyle name="SAPBEXresItemX 16 2 3 4" xfId="24850"/>
    <cellStyle name="SAPBEXresItemX 16 2 3 5" xfId="24851"/>
    <cellStyle name="SAPBEXresItemX 16 2 3 6" xfId="24852"/>
    <cellStyle name="SAPBEXresItemX 16 2 4" xfId="24853"/>
    <cellStyle name="SAPBEXresItemX 16 2 5" xfId="24854"/>
    <cellStyle name="SAPBEXresItemX 16 2 6" xfId="24855"/>
    <cellStyle name="SAPBEXresItemX 16 2 7" xfId="24856"/>
    <cellStyle name="SAPBEXresItemX 16 2 8" xfId="24857"/>
    <cellStyle name="SAPBEXresItemX 16 3" xfId="24858"/>
    <cellStyle name="SAPBEXresItemX 16 3 2" xfId="24859"/>
    <cellStyle name="SAPBEXresItemX 16 3 2 2" xfId="24860"/>
    <cellStyle name="SAPBEXresItemX 16 3 2 3" xfId="24861"/>
    <cellStyle name="SAPBEXresItemX 16 3 2 4" xfId="24862"/>
    <cellStyle name="SAPBEXresItemX 16 3 2 5" xfId="24863"/>
    <cellStyle name="SAPBEXresItemX 16 3 2 6" xfId="24864"/>
    <cellStyle name="SAPBEXresItemX 16 3 3" xfId="24865"/>
    <cellStyle name="SAPBEXresItemX 16 3 3 2" xfId="24866"/>
    <cellStyle name="SAPBEXresItemX 16 3 3 3" xfId="24867"/>
    <cellStyle name="SAPBEXresItemX 16 3 3 4" xfId="24868"/>
    <cellStyle name="SAPBEXresItemX 16 3 3 5" xfId="24869"/>
    <cellStyle name="SAPBEXresItemX 16 3 3 6" xfId="24870"/>
    <cellStyle name="SAPBEXresItemX 16 3 4" xfId="24871"/>
    <cellStyle name="SAPBEXresItemX 16 3 5" xfId="24872"/>
    <cellStyle name="SAPBEXresItemX 16 3 6" xfId="24873"/>
    <cellStyle name="SAPBEXresItemX 16 3 7" xfId="24874"/>
    <cellStyle name="SAPBEXresItemX 16 3 8" xfId="24875"/>
    <cellStyle name="SAPBEXresItemX 16 4" xfId="24876"/>
    <cellStyle name="SAPBEXresItemX 16 5" xfId="24877"/>
    <cellStyle name="SAPBEXresItemX 16 6" xfId="24878"/>
    <cellStyle name="SAPBEXresItemX 16 7" xfId="24879"/>
    <cellStyle name="SAPBEXresItemX 16 8" xfId="24880"/>
    <cellStyle name="SAPBEXresItemX 17" xfId="24881"/>
    <cellStyle name="SAPBEXresItemX 17 2" xfId="24882"/>
    <cellStyle name="SAPBEXresItemX 17 2 2" xfId="24883"/>
    <cellStyle name="SAPBEXresItemX 17 2 2 2" xfId="24884"/>
    <cellStyle name="SAPBEXresItemX 17 2 2 3" xfId="24885"/>
    <cellStyle name="SAPBEXresItemX 17 2 2 4" xfId="24886"/>
    <cellStyle name="SAPBEXresItemX 17 2 2 5" xfId="24887"/>
    <cellStyle name="SAPBEXresItemX 17 2 2 6" xfId="24888"/>
    <cellStyle name="SAPBEXresItemX 17 2 3" xfId="24889"/>
    <cellStyle name="SAPBEXresItemX 17 2 3 2" xfId="24890"/>
    <cellStyle name="SAPBEXresItemX 17 2 3 3" xfId="24891"/>
    <cellStyle name="SAPBEXresItemX 17 2 3 4" xfId="24892"/>
    <cellStyle name="SAPBEXresItemX 17 2 3 5" xfId="24893"/>
    <cellStyle name="SAPBEXresItemX 17 2 3 6" xfId="24894"/>
    <cellStyle name="SAPBEXresItemX 17 2 4" xfId="24895"/>
    <cellStyle name="SAPBEXresItemX 17 2 5" xfId="24896"/>
    <cellStyle name="SAPBEXresItemX 17 2 6" xfId="24897"/>
    <cellStyle name="SAPBEXresItemX 17 2 7" xfId="24898"/>
    <cellStyle name="SAPBEXresItemX 17 2 8" xfId="24899"/>
    <cellStyle name="SAPBEXresItemX 17 3" xfId="24900"/>
    <cellStyle name="SAPBEXresItemX 17 3 2" xfId="24901"/>
    <cellStyle name="SAPBEXresItemX 17 3 2 2" xfId="24902"/>
    <cellStyle name="SAPBEXresItemX 17 3 2 3" xfId="24903"/>
    <cellStyle name="SAPBEXresItemX 17 3 2 4" xfId="24904"/>
    <cellStyle name="SAPBEXresItemX 17 3 2 5" xfId="24905"/>
    <cellStyle name="SAPBEXresItemX 17 3 2 6" xfId="24906"/>
    <cellStyle name="SAPBEXresItemX 17 3 3" xfId="24907"/>
    <cellStyle name="SAPBEXresItemX 17 3 3 2" xfId="24908"/>
    <cellStyle name="SAPBEXresItemX 17 3 3 3" xfId="24909"/>
    <cellStyle name="SAPBEXresItemX 17 3 3 4" xfId="24910"/>
    <cellStyle name="SAPBEXresItemX 17 3 3 5" xfId="24911"/>
    <cellStyle name="SAPBEXresItemX 17 3 3 6" xfId="24912"/>
    <cellStyle name="SAPBEXresItemX 17 3 4" xfId="24913"/>
    <cellStyle name="SAPBEXresItemX 17 3 5" xfId="24914"/>
    <cellStyle name="SAPBEXresItemX 17 3 6" xfId="24915"/>
    <cellStyle name="SAPBEXresItemX 17 3 7" xfId="24916"/>
    <cellStyle name="SAPBEXresItemX 17 3 8" xfId="24917"/>
    <cellStyle name="SAPBEXresItemX 17 4" xfId="24918"/>
    <cellStyle name="SAPBEXresItemX 17 5" xfId="24919"/>
    <cellStyle name="SAPBEXresItemX 17 6" xfId="24920"/>
    <cellStyle name="SAPBEXresItemX 17 7" xfId="24921"/>
    <cellStyle name="SAPBEXresItemX 17 8" xfId="24922"/>
    <cellStyle name="SAPBEXresItemX 18" xfId="24923"/>
    <cellStyle name="SAPBEXresItemX 18 2" xfId="24924"/>
    <cellStyle name="SAPBEXresItemX 18 2 2" xfId="24925"/>
    <cellStyle name="SAPBEXresItemX 18 2 2 2" xfId="24926"/>
    <cellStyle name="SAPBEXresItemX 18 2 2 3" xfId="24927"/>
    <cellStyle name="SAPBEXresItemX 18 2 2 4" xfId="24928"/>
    <cellStyle name="SAPBEXresItemX 18 2 2 5" xfId="24929"/>
    <cellStyle name="SAPBEXresItemX 18 2 2 6" xfId="24930"/>
    <cellStyle name="SAPBEXresItemX 18 2 3" xfId="24931"/>
    <cellStyle name="SAPBEXresItemX 18 2 3 2" xfId="24932"/>
    <cellStyle name="SAPBEXresItemX 18 2 3 3" xfId="24933"/>
    <cellStyle name="SAPBEXresItemX 18 2 3 4" xfId="24934"/>
    <cellStyle name="SAPBEXresItemX 18 2 3 5" xfId="24935"/>
    <cellStyle name="SAPBEXresItemX 18 2 3 6" xfId="24936"/>
    <cellStyle name="SAPBEXresItemX 18 2 4" xfId="24937"/>
    <cellStyle name="SAPBEXresItemX 18 2 5" xfId="24938"/>
    <cellStyle name="SAPBEXresItemX 18 2 6" xfId="24939"/>
    <cellStyle name="SAPBEXresItemX 18 2 7" xfId="24940"/>
    <cellStyle name="SAPBEXresItemX 18 2 8" xfId="24941"/>
    <cellStyle name="SAPBEXresItemX 18 3" xfId="24942"/>
    <cellStyle name="SAPBEXresItemX 18 3 2" xfId="24943"/>
    <cellStyle name="SAPBEXresItemX 18 3 2 2" xfId="24944"/>
    <cellStyle name="SAPBEXresItemX 18 3 2 3" xfId="24945"/>
    <cellStyle name="SAPBEXresItemX 18 3 2 4" xfId="24946"/>
    <cellStyle name="SAPBEXresItemX 18 3 2 5" xfId="24947"/>
    <cellStyle name="SAPBEXresItemX 18 3 2 6" xfId="24948"/>
    <cellStyle name="SAPBEXresItemX 18 3 3" xfId="24949"/>
    <cellStyle name="SAPBEXresItemX 18 3 3 2" xfId="24950"/>
    <cellStyle name="SAPBEXresItemX 18 3 3 3" xfId="24951"/>
    <cellStyle name="SAPBEXresItemX 18 3 3 4" xfId="24952"/>
    <cellStyle name="SAPBEXresItemX 18 3 3 5" xfId="24953"/>
    <cellStyle name="SAPBEXresItemX 18 3 3 6" xfId="24954"/>
    <cellStyle name="SAPBEXresItemX 18 3 4" xfId="24955"/>
    <cellStyle name="SAPBEXresItemX 18 3 5" xfId="24956"/>
    <cellStyle name="SAPBEXresItemX 18 3 6" xfId="24957"/>
    <cellStyle name="SAPBEXresItemX 18 3 7" xfId="24958"/>
    <cellStyle name="SAPBEXresItemX 18 3 8" xfId="24959"/>
    <cellStyle name="SAPBEXresItemX 18 4" xfId="24960"/>
    <cellStyle name="SAPBEXresItemX 18 5" xfId="24961"/>
    <cellStyle name="SAPBEXresItemX 18 6" xfId="24962"/>
    <cellStyle name="SAPBEXresItemX 18 7" xfId="24963"/>
    <cellStyle name="SAPBEXresItemX 18 8" xfId="24964"/>
    <cellStyle name="SAPBEXresItemX 19" xfId="24965"/>
    <cellStyle name="SAPBEXresItemX 19 2" xfId="24966"/>
    <cellStyle name="SAPBEXresItemX 19 2 2" xfId="24967"/>
    <cellStyle name="SAPBEXresItemX 19 2 2 2" xfId="24968"/>
    <cellStyle name="SAPBEXresItemX 19 2 2 3" xfId="24969"/>
    <cellStyle name="SAPBEXresItemX 19 2 2 4" xfId="24970"/>
    <cellStyle name="SAPBEXresItemX 19 2 2 5" xfId="24971"/>
    <cellStyle name="SAPBEXresItemX 19 2 2 6" xfId="24972"/>
    <cellStyle name="SAPBEXresItemX 19 2 3" xfId="24973"/>
    <cellStyle name="SAPBEXresItemX 19 2 3 2" xfId="24974"/>
    <cellStyle name="SAPBEXresItemX 19 2 3 3" xfId="24975"/>
    <cellStyle name="SAPBEXresItemX 19 2 3 4" xfId="24976"/>
    <cellStyle name="SAPBEXresItemX 19 2 3 5" xfId="24977"/>
    <cellStyle name="SAPBEXresItemX 19 2 3 6" xfId="24978"/>
    <cellStyle name="SAPBEXresItemX 19 2 4" xfId="24979"/>
    <cellStyle name="SAPBEXresItemX 19 2 5" xfId="24980"/>
    <cellStyle name="SAPBEXresItemX 19 2 6" xfId="24981"/>
    <cellStyle name="SAPBEXresItemX 19 2 7" xfId="24982"/>
    <cellStyle name="SAPBEXresItemX 19 2 8" xfId="24983"/>
    <cellStyle name="SAPBEXresItemX 19 3" xfId="24984"/>
    <cellStyle name="SAPBEXresItemX 19 3 2" xfId="24985"/>
    <cellStyle name="SAPBEXresItemX 19 3 2 2" xfId="24986"/>
    <cellStyle name="SAPBEXresItemX 19 3 2 3" xfId="24987"/>
    <cellStyle name="SAPBEXresItemX 19 3 2 4" xfId="24988"/>
    <cellStyle name="SAPBEXresItemX 19 3 2 5" xfId="24989"/>
    <cellStyle name="SAPBEXresItemX 19 3 2 6" xfId="24990"/>
    <cellStyle name="SAPBEXresItemX 19 3 3" xfId="24991"/>
    <cellStyle name="SAPBEXresItemX 19 3 3 2" xfId="24992"/>
    <cellStyle name="SAPBEXresItemX 19 3 3 3" xfId="24993"/>
    <cellStyle name="SAPBEXresItemX 19 3 3 4" xfId="24994"/>
    <cellStyle name="SAPBEXresItemX 19 3 3 5" xfId="24995"/>
    <cellStyle name="SAPBEXresItemX 19 3 3 6" xfId="24996"/>
    <cellStyle name="SAPBEXresItemX 19 3 4" xfId="24997"/>
    <cellStyle name="SAPBEXresItemX 19 3 5" xfId="24998"/>
    <cellStyle name="SAPBEXresItemX 19 3 6" xfId="24999"/>
    <cellStyle name="SAPBEXresItemX 19 3 7" xfId="25000"/>
    <cellStyle name="SAPBEXresItemX 19 3 8" xfId="25001"/>
    <cellStyle name="SAPBEXresItemX 19 4" xfId="25002"/>
    <cellStyle name="SAPBEXresItemX 19 5" xfId="25003"/>
    <cellStyle name="SAPBEXresItemX 19 6" xfId="25004"/>
    <cellStyle name="SAPBEXresItemX 19 7" xfId="25005"/>
    <cellStyle name="SAPBEXresItemX 19 8" xfId="25006"/>
    <cellStyle name="SAPBEXresItemX 2" xfId="25007"/>
    <cellStyle name="SAPBEXresItemX 2 2" xfId="25008"/>
    <cellStyle name="SAPBEXresItemX 2 2 2" xfId="25009"/>
    <cellStyle name="SAPBEXresItemX 2 2 2 2" xfId="25010"/>
    <cellStyle name="SAPBEXresItemX 2 2 2 3" xfId="25011"/>
    <cellStyle name="SAPBEXresItemX 2 2 2 4" xfId="25012"/>
    <cellStyle name="SAPBEXresItemX 2 2 2 5" xfId="25013"/>
    <cellStyle name="SAPBEXresItemX 2 2 2 6" xfId="25014"/>
    <cellStyle name="SAPBEXresItemX 2 2 3" xfId="25015"/>
    <cellStyle name="SAPBEXresItemX 2 2 3 2" xfId="25016"/>
    <cellStyle name="SAPBEXresItemX 2 2 3 3" xfId="25017"/>
    <cellStyle name="SAPBEXresItemX 2 2 3 4" xfId="25018"/>
    <cellStyle name="SAPBEXresItemX 2 2 3 5" xfId="25019"/>
    <cellStyle name="SAPBEXresItemX 2 2 3 6" xfId="25020"/>
    <cellStyle name="SAPBEXresItemX 2 2 4" xfId="25021"/>
    <cellStyle name="SAPBEXresItemX 2 2 5" xfId="25022"/>
    <cellStyle name="SAPBEXresItemX 2 2 6" xfId="25023"/>
    <cellStyle name="SAPBEXresItemX 2 2 7" xfId="25024"/>
    <cellStyle name="SAPBEXresItemX 2 2 8" xfId="25025"/>
    <cellStyle name="SAPBEXresItemX 2 3" xfId="25026"/>
    <cellStyle name="SAPBEXresItemX 2 3 2" xfId="25027"/>
    <cellStyle name="SAPBEXresItemX 2 3 2 2" xfId="25028"/>
    <cellStyle name="SAPBEXresItemX 2 3 2 3" xfId="25029"/>
    <cellStyle name="SAPBEXresItemX 2 3 2 4" xfId="25030"/>
    <cellStyle name="SAPBEXresItemX 2 3 2 5" xfId="25031"/>
    <cellStyle name="SAPBEXresItemX 2 3 2 6" xfId="25032"/>
    <cellStyle name="SAPBEXresItemX 2 3 3" xfId="25033"/>
    <cellStyle name="SAPBEXresItemX 2 3 3 2" xfId="25034"/>
    <cellStyle name="SAPBEXresItemX 2 3 3 3" xfId="25035"/>
    <cellStyle name="SAPBEXresItemX 2 3 3 4" xfId="25036"/>
    <cellStyle name="SAPBEXresItemX 2 3 3 5" xfId="25037"/>
    <cellStyle name="SAPBEXresItemX 2 3 3 6" xfId="25038"/>
    <cellStyle name="SAPBEXresItemX 2 3 4" xfId="25039"/>
    <cellStyle name="SAPBEXresItemX 2 3 5" xfId="25040"/>
    <cellStyle name="SAPBEXresItemX 2 3 6" xfId="25041"/>
    <cellStyle name="SAPBEXresItemX 2 3 7" xfId="25042"/>
    <cellStyle name="SAPBEXresItemX 2 3 8" xfId="25043"/>
    <cellStyle name="SAPBEXresItemX 2 4" xfId="25044"/>
    <cellStyle name="SAPBEXresItemX 2 5" xfId="25045"/>
    <cellStyle name="SAPBEXresItemX 2 6" xfId="25046"/>
    <cellStyle name="SAPBEXresItemX 2 7" xfId="25047"/>
    <cellStyle name="SAPBEXresItemX 2 8" xfId="25048"/>
    <cellStyle name="SAPBEXresItemX 20" xfId="25049"/>
    <cellStyle name="SAPBEXresItemX 20 2" xfId="25050"/>
    <cellStyle name="SAPBEXresItemX 20 2 2" xfId="25051"/>
    <cellStyle name="SAPBEXresItemX 20 2 3" xfId="25052"/>
    <cellStyle name="SAPBEXresItemX 20 2 4" xfId="25053"/>
    <cellStyle name="SAPBEXresItemX 20 2 5" xfId="25054"/>
    <cellStyle name="SAPBEXresItemX 20 2 6" xfId="25055"/>
    <cellStyle name="SAPBEXresItemX 20 3" xfId="25056"/>
    <cellStyle name="SAPBEXresItemX 20 3 2" xfId="25057"/>
    <cellStyle name="SAPBEXresItemX 20 3 3" xfId="25058"/>
    <cellStyle name="SAPBEXresItemX 20 3 4" xfId="25059"/>
    <cellStyle name="SAPBEXresItemX 20 3 5" xfId="25060"/>
    <cellStyle name="SAPBEXresItemX 20 3 6" xfId="25061"/>
    <cellStyle name="SAPBEXresItemX 20 4" xfId="25062"/>
    <cellStyle name="SAPBEXresItemX 20 5" xfId="25063"/>
    <cellStyle name="SAPBEXresItemX 20 6" xfId="25064"/>
    <cellStyle name="SAPBEXresItemX 20 7" xfId="25065"/>
    <cellStyle name="SAPBEXresItemX 20 8" xfId="25066"/>
    <cellStyle name="SAPBEXresItemX 21" xfId="25067"/>
    <cellStyle name="SAPBEXresItemX 21 2" xfId="25068"/>
    <cellStyle name="SAPBEXresItemX 21 2 2" xfId="25069"/>
    <cellStyle name="SAPBEXresItemX 21 2 3" xfId="25070"/>
    <cellStyle name="SAPBEXresItemX 21 2 4" xfId="25071"/>
    <cellStyle name="SAPBEXresItemX 21 2 5" xfId="25072"/>
    <cellStyle name="SAPBEXresItemX 21 2 6" xfId="25073"/>
    <cellStyle name="SAPBEXresItemX 21 3" xfId="25074"/>
    <cellStyle name="SAPBEXresItemX 21 3 2" xfId="25075"/>
    <cellStyle name="SAPBEXresItemX 21 3 3" xfId="25076"/>
    <cellStyle name="SAPBEXresItemX 21 3 4" xfId="25077"/>
    <cellStyle name="SAPBEXresItemX 21 3 5" xfId="25078"/>
    <cellStyle name="SAPBEXresItemX 21 3 6" xfId="25079"/>
    <cellStyle name="SAPBEXresItemX 21 4" xfId="25080"/>
    <cellStyle name="SAPBEXresItemX 21 5" xfId="25081"/>
    <cellStyle name="SAPBEXresItemX 21 6" xfId="25082"/>
    <cellStyle name="SAPBEXresItemX 21 7" xfId="25083"/>
    <cellStyle name="SAPBEXresItemX 21 8" xfId="25084"/>
    <cellStyle name="SAPBEXresItemX 22" xfId="25085"/>
    <cellStyle name="SAPBEXresItemX 23" xfId="25086"/>
    <cellStyle name="SAPBEXresItemX 24" xfId="25087"/>
    <cellStyle name="SAPBEXresItemX 25" xfId="25088"/>
    <cellStyle name="SAPBEXresItemX 26" xfId="25089"/>
    <cellStyle name="SAPBEXresItemX 27" xfId="32957"/>
    <cellStyle name="SAPBEXresItemX 3" xfId="25090"/>
    <cellStyle name="SAPBEXresItemX 3 2" xfId="25091"/>
    <cellStyle name="SAPBEXresItemX 3 2 2" xfId="25092"/>
    <cellStyle name="SAPBEXresItemX 3 2 2 2" xfId="25093"/>
    <cellStyle name="SAPBEXresItemX 3 2 2 3" xfId="25094"/>
    <cellStyle name="SAPBEXresItemX 3 2 2 4" xfId="25095"/>
    <cellStyle name="SAPBEXresItemX 3 2 2 5" xfId="25096"/>
    <cellStyle name="SAPBEXresItemX 3 2 2 6" xfId="25097"/>
    <cellStyle name="SAPBEXresItemX 3 2 3" xfId="25098"/>
    <cellStyle name="SAPBEXresItemX 3 2 3 2" xfId="25099"/>
    <cellStyle name="SAPBEXresItemX 3 2 3 3" xfId="25100"/>
    <cellStyle name="SAPBEXresItemX 3 2 3 4" xfId="25101"/>
    <cellStyle name="SAPBEXresItemX 3 2 3 5" xfId="25102"/>
    <cellStyle name="SAPBEXresItemX 3 2 3 6" xfId="25103"/>
    <cellStyle name="SAPBEXresItemX 3 2 4" xfId="25104"/>
    <cellStyle name="SAPBEXresItemX 3 2 5" xfId="25105"/>
    <cellStyle name="SAPBEXresItemX 3 2 6" xfId="25106"/>
    <cellStyle name="SAPBEXresItemX 3 2 7" xfId="25107"/>
    <cellStyle name="SAPBEXresItemX 3 2 8" xfId="25108"/>
    <cellStyle name="SAPBEXresItemX 3 3" xfId="25109"/>
    <cellStyle name="SAPBEXresItemX 3 3 2" xfId="25110"/>
    <cellStyle name="SAPBEXresItemX 3 3 2 2" xfId="25111"/>
    <cellStyle name="SAPBEXresItemX 3 3 2 3" xfId="25112"/>
    <cellStyle name="SAPBEXresItemX 3 3 2 4" xfId="25113"/>
    <cellStyle name="SAPBEXresItemX 3 3 2 5" xfId="25114"/>
    <cellStyle name="SAPBEXresItemX 3 3 2 6" xfId="25115"/>
    <cellStyle name="SAPBEXresItemX 3 3 3" xfId="25116"/>
    <cellStyle name="SAPBEXresItemX 3 3 3 2" xfId="25117"/>
    <cellStyle name="SAPBEXresItemX 3 3 3 3" xfId="25118"/>
    <cellStyle name="SAPBEXresItemX 3 3 3 4" xfId="25119"/>
    <cellStyle name="SAPBEXresItemX 3 3 3 5" xfId="25120"/>
    <cellStyle name="SAPBEXresItemX 3 3 3 6" xfId="25121"/>
    <cellStyle name="SAPBEXresItemX 3 3 4" xfId="25122"/>
    <cellStyle name="SAPBEXresItemX 3 3 5" xfId="25123"/>
    <cellStyle name="SAPBEXresItemX 3 3 6" xfId="25124"/>
    <cellStyle name="SAPBEXresItemX 3 3 7" xfId="25125"/>
    <cellStyle name="SAPBEXresItemX 3 3 8" xfId="25126"/>
    <cellStyle name="SAPBEXresItemX 3 4" xfId="25127"/>
    <cellStyle name="SAPBEXresItemX 3 5" xfId="25128"/>
    <cellStyle name="SAPBEXresItemX 3 6" xfId="25129"/>
    <cellStyle name="SAPBEXresItemX 3 7" xfId="25130"/>
    <cellStyle name="SAPBEXresItemX 3 8" xfId="25131"/>
    <cellStyle name="SAPBEXresItemX 4" xfId="25132"/>
    <cellStyle name="SAPBEXresItemX 4 2" xfId="25133"/>
    <cellStyle name="SAPBEXresItemX 4 2 2" xfId="25134"/>
    <cellStyle name="SAPBEXresItemX 4 2 2 2" xfId="25135"/>
    <cellStyle name="SAPBEXresItemX 4 2 2 3" xfId="25136"/>
    <cellStyle name="SAPBEXresItemX 4 2 2 4" xfId="25137"/>
    <cellStyle name="SAPBEXresItemX 4 2 2 5" xfId="25138"/>
    <cellStyle name="SAPBEXresItemX 4 2 2 6" xfId="25139"/>
    <cellStyle name="SAPBEXresItemX 4 2 3" xfId="25140"/>
    <cellStyle name="SAPBEXresItemX 4 2 3 2" xfId="25141"/>
    <cellStyle name="SAPBEXresItemX 4 2 3 3" xfId="25142"/>
    <cellStyle name="SAPBEXresItemX 4 2 3 4" xfId="25143"/>
    <cellStyle name="SAPBEXresItemX 4 2 3 5" xfId="25144"/>
    <cellStyle name="SAPBEXresItemX 4 2 3 6" xfId="25145"/>
    <cellStyle name="SAPBEXresItemX 4 2 4" xfId="25146"/>
    <cellStyle name="SAPBEXresItemX 4 2 5" xfId="25147"/>
    <cellStyle name="SAPBEXresItemX 4 2 6" xfId="25148"/>
    <cellStyle name="SAPBEXresItemX 4 2 7" xfId="25149"/>
    <cellStyle name="SAPBEXresItemX 4 2 8" xfId="25150"/>
    <cellStyle name="SAPBEXresItemX 4 3" xfId="25151"/>
    <cellStyle name="SAPBEXresItemX 4 3 2" xfId="25152"/>
    <cellStyle name="SAPBEXresItemX 4 3 2 2" xfId="25153"/>
    <cellStyle name="SAPBEXresItemX 4 3 2 3" xfId="25154"/>
    <cellStyle name="SAPBEXresItemX 4 3 2 4" xfId="25155"/>
    <cellStyle name="SAPBEXresItemX 4 3 2 5" xfId="25156"/>
    <cellStyle name="SAPBEXresItemX 4 3 2 6" xfId="25157"/>
    <cellStyle name="SAPBEXresItemX 4 3 3" xfId="25158"/>
    <cellStyle name="SAPBEXresItemX 4 3 3 2" xfId="25159"/>
    <cellStyle name="SAPBEXresItemX 4 3 3 3" xfId="25160"/>
    <cellStyle name="SAPBEXresItemX 4 3 3 4" xfId="25161"/>
    <cellStyle name="SAPBEXresItemX 4 3 3 5" xfId="25162"/>
    <cellStyle name="SAPBEXresItemX 4 3 3 6" xfId="25163"/>
    <cellStyle name="SAPBEXresItemX 4 3 4" xfId="25164"/>
    <cellStyle name="SAPBEXresItemX 4 3 5" xfId="25165"/>
    <cellStyle name="SAPBEXresItemX 4 3 6" xfId="25166"/>
    <cellStyle name="SAPBEXresItemX 4 3 7" xfId="25167"/>
    <cellStyle name="SAPBEXresItemX 4 3 8" xfId="25168"/>
    <cellStyle name="SAPBEXresItemX 4 4" xfId="25169"/>
    <cellStyle name="SAPBEXresItemX 4 5" xfId="25170"/>
    <cellStyle name="SAPBEXresItemX 4 6" xfId="25171"/>
    <cellStyle name="SAPBEXresItemX 4 7" xfId="25172"/>
    <cellStyle name="SAPBEXresItemX 4 8" xfId="25173"/>
    <cellStyle name="SAPBEXresItemX 5" xfId="25174"/>
    <cellStyle name="SAPBEXresItemX 5 2" xfId="25175"/>
    <cellStyle name="SAPBEXresItemX 5 2 2" xfId="25176"/>
    <cellStyle name="SAPBEXresItemX 5 2 2 2" xfId="25177"/>
    <cellStyle name="SAPBEXresItemX 5 2 2 3" xfId="25178"/>
    <cellStyle name="SAPBEXresItemX 5 2 2 4" xfId="25179"/>
    <cellStyle name="SAPBEXresItemX 5 2 2 5" xfId="25180"/>
    <cellStyle name="SAPBEXresItemX 5 2 2 6" xfId="25181"/>
    <cellStyle name="SAPBEXresItemX 5 2 3" xfId="25182"/>
    <cellStyle name="SAPBEXresItemX 5 2 3 2" xfId="25183"/>
    <cellStyle name="SAPBEXresItemX 5 2 3 3" xfId="25184"/>
    <cellStyle name="SAPBEXresItemX 5 2 3 4" xfId="25185"/>
    <cellStyle name="SAPBEXresItemX 5 2 3 5" xfId="25186"/>
    <cellStyle name="SAPBEXresItemX 5 2 3 6" xfId="25187"/>
    <cellStyle name="SAPBEXresItemX 5 2 4" xfId="25188"/>
    <cellStyle name="SAPBEXresItemX 5 2 5" xfId="25189"/>
    <cellStyle name="SAPBEXresItemX 5 2 6" xfId="25190"/>
    <cellStyle name="SAPBEXresItemX 5 2 7" xfId="25191"/>
    <cellStyle name="SAPBEXresItemX 5 2 8" xfId="25192"/>
    <cellStyle name="SAPBEXresItemX 5 3" xfId="25193"/>
    <cellStyle name="SAPBEXresItemX 5 3 2" xfId="25194"/>
    <cellStyle name="SAPBEXresItemX 5 3 2 2" xfId="25195"/>
    <cellStyle name="SAPBEXresItemX 5 3 2 3" xfId="25196"/>
    <cellStyle name="SAPBEXresItemX 5 3 2 4" xfId="25197"/>
    <cellStyle name="SAPBEXresItemX 5 3 2 5" xfId="25198"/>
    <cellStyle name="SAPBEXresItemX 5 3 2 6" xfId="25199"/>
    <cellStyle name="SAPBEXresItemX 5 3 3" xfId="25200"/>
    <cellStyle name="SAPBEXresItemX 5 3 3 2" xfId="25201"/>
    <cellStyle name="SAPBEXresItemX 5 3 3 3" xfId="25202"/>
    <cellStyle name="SAPBEXresItemX 5 3 3 4" xfId="25203"/>
    <cellStyle name="SAPBEXresItemX 5 3 3 5" xfId="25204"/>
    <cellStyle name="SAPBEXresItemX 5 3 3 6" xfId="25205"/>
    <cellStyle name="SAPBEXresItemX 5 3 4" xfId="25206"/>
    <cellStyle name="SAPBEXresItemX 5 3 5" xfId="25207"/>
    <cellStyle name="SAPBEXresItemX 5 3 6" xfId="25208"/>
    <cellStyle name="SAPBEXresItemX 5 3 7" xfId="25209"/>
    <cellStyle name="SAPBEXresItemX 5 3 8" xfId="25210"/>
    <cellStyle name="SAPBEXresItemX 5 4" xfId="25211"/>
    <cellStyle name="SAPBEXresItemX 5 5" xfId="25212"/>
    <cellStyle name="SAPBEXresItemX 5 6" xfId="25213"/>
    <cellStyle name="SAPBEXresItemX 5 7" xfId="25214"/>
    <cellStyle name="SAPBEXresItemX 5 8" xfId="25215"/>
    <cellStyle name="SAPBEXresItemX 6" xfId="25216"/>
    <cellStyle name="SAPBEXresItemX 6 2" xfId="25217"/>
    <cellStyle name="SAPBEXresItemX 6 2 2" xfId="25218"/>
    <cellStyle name="SAPBEXresItemX 6 2 2 2" xfId="25219"/>
    <cellStyle name="SAPBEXresItemX 6 2 2 3" xfId="25220"/>
    <cellStyle name="SAPBEXresItemX 6 2 2 4" xfId="25221"/>
    <cellStyle name="SAPBEXresItemX 6 2 2 5" xfId="25222"/>
    <cellStyle name="SAPBEXresItemX 6 2 2 6" xfId="25223"/>
    <cellStyle name="SAPBEXresItemX 6 2 3" xfId="25224"/>
    <cellStyle name="SAPBEXresItemX 6 2 3 2" xfId="25225"/>
    <cellStyle name="SAPBEXresItemX 6 2 3 3" xfId="25226"/>
    <cellStyle name="SAPBEXresItemX 6 2 3 4" xfId="25227"/>
    <cellStyle name="SAPBEXresItemX 6 2 3 5" xfId="25228"/>
    <cellStyle name="SAPBEXresItemX 6 2 3 6" xfId="25229"/>
    <cellStyle name="SAPBEXresItemX 6 2 4" xfId="25230"/>
    <cellStyle name="SAPBEXresItemX 6 2 5" xfId="25231"/>
    <cellStyle name="SAPBEXresItemX 6 2 6" xfId="25232"/>
    <cellStyle name="SAPBEXresItemX 6 2 7" xfId="25233"/>
    <cellStyle name="SAPBEXresItemX 6 2 8" xfId="25234"/>
    <cellStyle name="SAPBEXresItemX 6 3" xfId="25235"/>
    <cellStyle name="SAPBEXresItemX 6 3 2" xfId="25236"/>
    <cellStyle name="SAPBEXresItemX 6 3 2 2" xfId="25237"/>
    <cellStyle name="SAPBEXresItemX 6 3 2 3" xfId="25238"/>
    <cellStyle name="SAPBEXresItemX 6 3 2 4" xfId="25239"/>
    <cellStyle name="SAPBEXresItemX 6 3 2 5" xfId="25240"/>
    <cellStyle name="SAPBEXresItemX 6 3 2 6" xfId="25241"/>
    <cellStyle name="SAPBEXresItemX 6 3 3" xfId="25242"/>
    <cellStyle name="SAPBEXresItemX 6 3 3 2" xfId="25243"/>
    <cellStyle name="SAPBEXresItemX 6 3 3 3" xfId="25244"/>
    <cellStyle name="SAPBEXresItemX 6 3 3 4" xfId="25245"/>
    <cellStyle name="SAPBEXresItemX 6 3 3 5" xfId="25246"/>
    <cellStyle name="SAPBEXresItemX 6 3 3 6" xfId="25247"/>
    <cellStyle name="SAPBEXresItemX 6 3 4" xfId="25248"/>
    <cellStyle name="SAPBEXresItemX 6 3 5" xfId="25249"/>
    <cellStyle name="SAPBEXresItemX 6 3 6" xfId="25250"/>
    <cellStyle name="SAPBEXresItemX 6 3 7" xfId="25251"/>
    <cellStyle name="SAPBEXresItemX 6 3 8" xfId="25252"/>
    <cellStyle name="SAPBEXresItemX 6 4" xfId="25253"/>
    <cellStyle name="SAPBEXresItemX 6 5" xfId="25254"/>
    <cellStyle name="SAPBEXresItemX 6 6" xfId="25255"/>
    <cellStyle name="SAPBEXresItemX 6 7" xfId="25256"/>
    <cellStyle name="SAPBEXresItemX 6 8" xfId="25257"/>
    <cellStyle name="SAPBEXresItemX 7" xfId="25258"/>
    <cellStyle name="SAPBEXresItemX 7 2" xfId="25259"/>
    <cellStyle name="SAPBEXresItemX 7 2 2" xfId="25260"/>
    <cellStyle name="SAPBEXresItemX 7 2 2 2" xfId="25261"/>
    <cellStyle name="SAPBEXresItemX 7 2 2 3" xfId="25262"/>
    <cellStyle name="SAPBEXresItemX 7 2 2 4" xfId="25263"/>
    <cellStyle name="SAPBEXresItemX 7 2 2 5" xfId="25264"/>
    <cellStyle name="SAPBEXresItemX 7 2 2 6" xfId="25265"/>
    <cellStyle name="SAPBEXresItemX 7 2 3" xfId="25266"/>
    <cellStyle name="SAPBEXresItemX 7 2 3 2" xfId="25267"/>
    <cellStyle name="SAPBEXresItemX 7 2 3 3" xfId="25268"/>
    <cellStyle name="SAPBEXresItemX 7 2 3 4" xfId="25269"/>
    <cellStyle name="SAPBEXresItemX 7 2 3 5" xfId="25270"/>
    <cellStyle name="SAPBEXresItemX 7 2 3 6" xfId="25271"/>
    <cellStyle name="SAPBEXresItemX 7 2 4" xfId="25272"/>
    <cellStyle name="SAPBEXresItemX 7 2 5" xfId="25273"/>
    <cellStyle name="SAPBEXresItemX 7 2 6" xfId="25274"/>
    <cellStyle name="SAPBEXresItemX 7 2 7" xfId="25275"/>
    <cellStyle name="SAPBEXresItemX 7 2 8" xfId="25276"/>
    <cellStyle name="SAPBEXresItemX 7 3" xfId="25277"/>
    <cellStyle name="SAPBEXresItemX 7 3 2" xfId="25278"/>
    <cellStyle name="SAPBEXresItemX 7 3 2 2" xfId="25279"/>
    <cellStyle name="SAPBEXresItemX 7 3 2 3" xfId="25280"/>
    <cellStyle name="SAPBEXresItemX 7 3 2 4" xfId="25281"/>
    <cellStyle name="SAPBEXresItemX 7 3 2 5" xfId="25282"/>
    <cellStyle name="SAPBEXresItemX 7 3 2 6" xfId="25283"/>
    <cellStyle name="SAPBEXresItemX 7 3 3" xfId="25284"/>
    <cellStyle name="SAPBEXresItemX 7 3 3 2" xfId="25285"/>
    <cellStyle name="SAPBEXresItemX 7 3 3 3" xfId="25286"/>
    <cellStyle name="SAPBEXresItemX 7 3 3 4" xfId="25287"/>
    <cellStyle name="SAPBEXresItemX 7 3 3 5" xfId="25288"/>
    <cellStyle name="SAPBEXresItemX 7 3 3 6" xfId="25289"/>
    <cellStyle name="SAPBEXresItemX 7 3 4" xfId="25290"/>
    <cellStyle name="SAPBEXresItemX 7 3 5" xfId="25291"/>
    <cellStyle name="SAPBEXresItemX 7 3 6" xfId="25292"/>
    <cellStyle name="SAPBEXresItemX 7 3 7" xfId="25293"/>
    <cellStyle name="SAPBEXresItemX 7 3 8" xfId="25294"/>
    <cellStyle name="SAPBEXresItemX 7 4" xfId="25295"/>
    <cellStyle name="SAPBEXresItemX 7 5" xfId="25296"/>
    <cellStyle name="SAPBEXresItemX 7 6" xfId="25297"/>
    <cellStyle name="SAPBEXresItemX 7 7" xfId="25298"/>
    <cellStyle name="SAPBEXresItemX 7 8" xfId="25299"/>
    <cellStyle name="SAPBEXresItemX 8" xfId="25300"/>
    <cellStyle name="SAPBEXresItemX 8 2" xfId="25301"/>
    <cellStyle name="SAPBEXresItemX 8 2 2" xfId="25302"/>
    <cellStyle name="SAPBEXresItemX 8 2 2 2" xfId="25303"/>
    <cellStyle name="SAPBEXresItemX 8 2 2 3" xfId="25304"/>
    <cellStyle name="SAPBEXresItemX 8 2 2 4" xfId="25305"/>
    <cellStyle name="SAPBEXresItemX 8 2 2 5" xfId="25306"/>
    <cellStyle name="SAPBEXresItemX 8 2 2 6" xfId="25307"/>
    <cellStyle name="SAPBEXresItemX 8 2 3" xfId="25308"/>
    <cellStyle name="SAPBEXresItemX 8 2 3 2" xfId="25309"/>
    <cellStyle name="SAPBEXresItemX 8 2 3 3" xfId="25310"/>
    <cellStyle name="SAPBEXresItemX 8 2 3 4" xfId="25311"/>
    <cellStyle name="SAPBEXresItemX 8 2 3 5" xfId="25312"/>
    <cellStyle name="SAPBEXresItemX 8 2 3 6" xfId="25313"/>
    <cellStyle name="SAPBEXresItemX 8 2 4" xfId="25314"/>
    <cellStyle name="SAPBEXresItemX 8 2 5" xfId="25315"/>
    <cellStyle name="SAPBEXresItemX 8 2 6" xfId="25316"/>
    <cellStyle name="SAPBEXresItemX 8 2 7" xfId="25317"/>
    <cellStyle name="SAPBEXresItemX 8 2 8" xfId="25318"/>
    <cellStyle name="SAPBEXresItemX 8 3" xfId="25319"/>
    <cellStyle name="SAPBEXresItemX 8 3 2" xfId="25320"/>
    <cellStyle name="SAPBEXresItemX 8 3 2 2" xfId="25321"/>
    <cellStyle name="SAPBEXresItemX 8 3 2 3" xfId="25322"/>
    <cellStyle name="SAPBEXresItemX 8 3 2 4" xfId="25323"/>
    <cellStyle name="SAPBEXresItemX 8 3 2 5" xfId="25324"/>
    <cellStyle name="SAPBEXresItemX 8 3 2 6" xfId="25325"/>
    <cellStyle name="SAPBEXresItemX 8 3 3" xfId="25326"/>
    <cellStyle name="SAPBEXresItemX 8 3 3 2" xfId="25327"/>
    <cellStyle name="SAPBEXresItemX 8 3 3 3" xfId="25328"/>
    <cellStyle name="SAPBEXresItemX 8 3 3 4" xfId="25329"/>
    <cellStyle name="SAPBEXresItemX 8 3 3 5" xfId="25330"/>
    <cellStyle name="SAPBEXresItemX 8 3 3 6" xfId="25331"/>
    <cellStyle name="SAPBEXresItemX 8 3 4" xfId="25332"/>
    <cellStyle name="SAPBEXresItemX 8 3 5" xfId="25333"/>
    <cellStyle name="SAPBEXresItemX 8 3 6" xfId="25334"/>
    <cellStyle name="SAPBEXresItemX 8 3 7" xfId="25335"/>
    <cellStyle name="SAPBEXresItemX 8 3 8" xfId="25336"/>
    <cellStyle name="SAPBEXresItemX 8 4" xfId="25337"/>
    <cellStyle name="SAPBEXresItemX 8 5" xfId="25338"/>
    <cellStyle name="SAPBEXresItemX 8 6" xfId="25339"/>
    <cellStyle name="SAPBEXresItemX 8 7" xfId="25340"/>
    <cellStyle name="SAPBEXresItemX 8 8" xfId="25341"/>
    <cellStyle name="SAPBEXresItemX 9" xfId="25342"/>
    <cellStyle name="SAPBEXresItemX 9 2" xfId="25343"/>
    <cellStyle name="SAPBEXresItemX 9 2 2" xfId="25344"/>
    <cellStyle name="SAPBEXresItemX 9 2 2 2" xfId="25345"/>
    <cellStyle name="SAPBEXresItemX 9 2 2 3" xfId="25346"/>
    <cellStyle name="SAPBEXresItemX 9 2 2 4" xfId="25347"/>
    <cellStyle name="SAPBEXresItemX 9 2 2 5" xfId="25348"/>
    <cellStyle name="SAPBEXresItemX 9 2 2 6" xfId="25349"/>
    <cellStyle name="SAPBEXresItemX 9 2 3" xfId="25350"/>
    <cellStyle name="SAPBEXresItemX 9 2 3 2" xfId="25351"/>
    <cellStyle name="SAPBEXresItemX 9 2 3 3" xfId="25352"/>
    <cellStyle name="SAPBEXresItemX 9 2 3 4" xfId="25353"/>
    <cellStyle name="SAPBEXresItemX 9 2 3 5" xfId="25354"/>
    <cellStyle name="SAPBEXresItemX 9 2 3 6" xfId="25355"/>
    <cellStyle name="SAPBEXresItemX 9 2 4" xfId="25356"/>
    <cellStyle name="SAPBEXresItemX 9 2 5" xfId="25357"/>
    <cellStyle name="SAPBEXresItemX 9 2 6" xfId="25358"/>
    <cellStyle name="SAPBEXresItemX 9 2 7" xfId="25359"/>
    <cellStyle name="SAPBEXresItemX 9 2 8" xfId="25360"/>
    <cellStyle name="SAPBEXresItemX 9 3" xfId="25361"/>
    <cellStyle name="SAPBEXresItemX 9 3 2" xfId="25362"/>
    <cellStyle name="SAPBEXresItemX 9 3 2 2" xfId="25363"/>
    <cellStyle name="SAPBEXresItemX 9 3 2 3" xfId="25364"/>
    <cellStyle name="SAPBEXresItemX 9 3 2 4" xfId="25365"/>
    <cellStyle name="SAPBEXresItemX 9 3 2 5" xfId="25366"/>
    <cellStyle name="SAPBEXresItemX 9 3 2 6" xfId="25367"/>
    <cellStyle name="SAPBEXresItemX 9 3 3" xfId="25368"/>
    <cellStyle name="SAPBEXresItemX 9 3 3 2" xfId="25369"/>
    <cellStyle name="SAPBEXresItemX 9 3 3 3" xfId="25370"/>
    <cellStyle name="SAPBEXresItemX 9 3 3 4" xfId="25371"/>
    <cellStyle name="SAPBEXresItemX 9 3 3 5" xfId="25372"/>
    <cellStyle name="SAPBEXresItemX 9 3 3 6" xfId="25373"/>
    <cellStyle name="SAPBEXresItemX 9 3 4" xfId="25374"/>
    <cellStyle name="SAPBEXresItemX 9 3 5" xfId="25375"/>
    <cellStyle name="SAPBEXresItemX 9 3 6" xfId="25376"/>
    <cellStyle name="SAPBEXresItemX 9 3 7" xfId="25377"/>
    <cellStyle name="SAPBEXresItemX 9 3 8" xfId="25378"/>
    <cellStyle name="SAPBEXresItemX 9 4" xfId="25379"/>
    <cellStyle name="SAPBEXresItemX 9 5" xfId="25380"/>
    <cellStyle name="SAPBEXresItemX 9 6" xfId="25381"/>
    <cellStyle name="SAPBEXresItemX 9 7" xfId="25382"/>
    <cellStyle name="SAPBEXresItemX 9 8" xfId="25383"/>
    <cellStyle name="SAPBEXstdData" xfId="43"/>
    <cellStyle name="SAPBEXstdData 10" xfId="25384"/>
    <cellStyle name="SAPBEXstdData 10 2" xfId="25385"/>
    <cellStyle name="SAPBEXstdData 10 2 2" xfId="25386"/>
    <cellStyle name="SAPBEXstdData 10 2 2 2" xfId="25387"/>
    <cellStyle name="SAPBEXstdData 10 2 2 3" xfId="25388"/>
    <cellStyle name="SAPBEXstdData 10 2 2 4" xfId="25389"/>
    <cellStyle name="SAPBEXstdData 10 2 2 5" xfId="25390"/>
    <cellStyle name="SAPBEXstdData 10 2 2 6" xfId="25391"/>
    <cellStyle name="SAPBEXstdData 10 2 3" xfId="25392"/>
    <cellStyle name="SAPBEXstdData 10 2 3 2" xfId="25393"/>
    <cellStyle name="SAPBEXstdData 10 2 3 3" xfId="25394"/>
    <cellStyle name="SAPBEXstdData 10 2 3 4" xfId="25395"/>
    <cellStyle name="SAPBEXstdData 10 2 3 5" xfId="25396"/>
    <cellStyle name="SAPBEXstdData 10 2 3 6" xfId="25397"/>
    <cellStyle name="SAPBEXstdData 10 2 4" xfId="25398"/>
    <cellStyle name="SAPBEXstdData 10 2 5" xfId="25399"/>
    <cellStyle name="SAPBEXstdData 10 2 6" xfId="25400"/>
    <cellStyle name="SAPBEXstdData 10 2 7" xfId="25401"/>
    <cellStyle name="SAPBEXstdData 10 2 8" xfId="25402"/>
    <cellStyle name="SAPBEXstdData 10 3" xfId="25403"/>
    <cellStyle name="SAPBEXstdData 10 3 2" xfId="25404"/>
    <cellStyle name="SAPBEXstdData 10 3 2 2" xfId="25405"/>
    <cellStyle name="SAPBEXstdData 10 3 2 3" xfId="25406"/>
    <cellStyle name="SAPBEXstdData 10 3 2 4" xfId="25407"/>
    <cellStyle name="SAPBEXstdData 10 3 2 5" xfId="25408"/>
    <cellStyle name="SAPBEXstdData 10 3 2 6" xfId="25409"/>
    <cellStyle name="SAPBEXstdData 10 3 3" xfId="25410"/>
    <cellStyle name="SAPBEXstdData 10 3 3 2" xfId="25411"/>
    <cellStyle name="SAPBEXstdData 10 3 3 3" xfId="25412"/>
    <cellStyle name="SAPBEXstdData 10 3 3 4" xfId="25413"/>
    <cellStyle name="SAPBEXstdData 10 3 3 5" xfId="25414"/>
    <cellStyle name="SAPBEXstdData 10 3 3 6" xfId="25415"/>
    <cellStyle name="SAPBEXstdData 10 3 4" xfId="25416"/>
    <cellStyle name="SAPBEXstdData 10 3 5" xfId="25417"/>
    <cellStyle name="SAPBEXstdData 10 3 6" xfId="25418"/>
    <cellStyle name="SAPBEXstdData 10 3 7" xfId="25419"/>
    <cellStyle name="SAPBEXstdData 10 3 8" xfId="25420"/>
    <cellStyle name="SAPBEXstdData 10 4" xfId="25421"/>
    <cellStyle name="SAPBEXstdData 10 5" xfId="25422"/>
    <cellStyle name="SAPBEXstdData 10 6" xfId="25423"/>
    <cellStyle name="SAPBEXstdData 10 7" xfId="25424"/>
    <cellStyle name="SAPBEXstdData 10 8" xfId="25425"/>
    <cellStyle name="SAPBEXstdData 11" xfId="25426"/>
    <cellStyle name="SAPBEXstdData 11 2" xfId="25427"/>
    <cellStyle name="SAPBEXstdData 11 2 2" xfId="25428"/>
    <cellStyle name="SAPBEXstdData 11 2 2 2" xfId="25429"/>
    <cellStyle name="SAPBEXstdData 11 2 2 3" xfId="25430"/>
    <cellStyle name="SAPBEXstdData 11 2 2 4" xfId="25431"/>
    <cellStyle name="SAPBEXstdData 11 2 2 5" xfId="25432"/>
    <cellStyle name="SAPBEXstdData 11 2 2 6" xfId="25433"/>
    <cellStyle name="SAPBEXstdData 11 2 3" xfId="25434"/>
    <cellStyle name="SAPBEXstdData 11 2 3 2" xfId="25435"/>
    <cellStyle name="SAPBEXstdData 11 2 3 3" xfId="25436"/>
    <cellStyle name="SAPBEXstdData 11 2 3 4" xfId="25437"/>
    <cellStyle name="SAPBEXstdData 11 2 3 5" xfId="25438"/>
    <cellStyle name="SAPBEXstdData 11 2 3 6" xfId="25439"/>
    <cellStyle name="SAPBEXstdData 11 2 4" xfId="25440"/>
    <cellStyle name="SAPBEXstdData 11 2 5" xfId="25441"/>
    <cellStyle name="SAPBEXstdData 11 2 6" xfId="25442"/>
    <cellStyle name="SAPBEXstdData 11 2 7" xfId="25443"/>
    <cellStyle name="SAPBEXstdData 11 2 8" xfId="25444"/>
    <cellStyle name="SAPBEXstdData 11 3" xfId="25445"/>
    <cellStyle name="SAPBEXstdData 11 3 2" xfId="25446"/>
    <cellStyle name="SAPBEXstdData 11 3 2 2" xfId="25447"/>
    <cellStyle name="SAPBEXstdData 11 3 2 3" xfId="25448"/>
    <cellStyle name="SAPBEXstdData 11 3 2 4" xfId="25449"/>
    <cellStyle name="SAPBEXstdData 11 3 2 5" xfId="25450"/>
    <cellStyle name="SAPBEXstdData 11 3 2 6" xfId="25451"/>
    <cellStyle name="SAPBEXstdData 11 3 3" xfId="25452"/>
    <cellStyle name="SAPBEXstdData 11 3 3 2" xfId="25453"/>
    <cellStyle name="SAPBEXstdData 11 3 3 3" xfId="25454"/>
    <cellStyle name="SAPBEXstdData 11 3 3 4" xfId="25455"/>
    <cellStyle name="SAPBEXstdData 11 3 3 5" xfId="25456"/>
    <cellStyle name="SAPBEXstdData 11 3 3 6" xfId="25457"/>
    <cellStyle name="SAPBEXstdData 11 3 4" xfId="25458"/>
    <cellStyle name="SAPBEXstdData 11 3 5" xfId="25459"/>
    <cellStyle name="SAPBEXstdData 11 3 6" xfId="25460"/>
    <cellStyle name="SAPBEXstdData 11 3 7" xfId="25461"/>
    <cellStyle name="SAPBEXstdData 11 3 8" xfId="25462"/>
    <cellStyle name="SAPBEXstdData 11 4" xfId="25463"/>
    <cellStyle name="SAPBEXstdData 11 5" xfId="25464"/>
    <cellStyle name="SAPBEXstdData 11 6" xfId="25465"/>
    <cellStyle name="SAPBEXstdData 11 7" xfId="25466"/>
    <cellStyle name="SAPBEXstdData 11 8" xfId="25467"/>
    <cellStyle name="SAPBEXstdData 12" xfId="25468"/>
    <cellStyle name="SAPBEXstdData 12 2" xfId="25469"/>
    <cellStyle name="SAPBEXstdData 12 2 2" xfId="25470"/>
    <cellStyle name="SAPBEXstdData 12 2 2 2" xfId="25471"/>
    <cellStyle name="SAPBEXstdData 12 2 2 3" xfId="25472"/>
    <cellStyle name="SAPBEXstdData 12 2 2 4" xfId="25473"/>
    <cellStyle name="SAPBEXstdData 12 2 2 5" xfId="25474"/>
    <cellStyle name="SAPBEXstdData 12 2 2 6" xfId="25475"/>
    <cellStyle name="SAPBEXstdData 12 2 3" xfId="25476"/>
    <cellStyle name="SAPBEXstdData 12 2 3 2" xfId="25477"/>
    <cellStyle name="SAPBEXstdData 12 2 3 3" xfId="25478"/>
    <cellStyle name="SAPBEXstdData 12 2 3 4" xfId="25479"/>
    <cellStyle name="SAPBEXstdData 12 2 3 5" xfId="25480"/>
    <cellStyle name="SAPBEXstdData 12 2 3 6" xfId="25481"/>
    <cellStyle name="SAPBEXstdData 12 2 4" xfId="25482"/>
    <cellStyle name="SAPBEXstdData 12 2 5" xfId="25483"/>
    <cellStyle name="SAPBEXstdData 12 2 6" xfId="25484"/>
    <cellStyle name="SAPBEXstdData 12 2 7" xfId="25485"/>
    <cellStyle name="SAPBEXstdData 12 2 8" xfId="25486"/>
    <cellStyle name="SAPBEXstdData 12 3" xfId="25487"/>
    <cellStyle name="SAPBEXstdData 12 3 2" xfId="25488"/>
    <cellStyle name="SAPBEXstdData 12 3 2 2" xfId="25489"/>
    <cellStyle name="SAPBEXstdData 12 3 2 3" xfId="25490"/>
    <cellStyle name="SAPBEXstdData 12 3 2 4" xfId="25491"/>
    <cellStyle name="SAPBEXstdData 12 3 2 5" xfId="25492"/>
    <cellStyle name="SAPBEXstdData 12 3 2 6" xfId="25493"/>
    <cellStyle name="SAPBEXstdData 12 3 3" xfId="25494"/>
    <cellStyle name="SAPBEXstdData 12 3 3 2" xfId="25495"/>
    <cellStyle name="SAPBEXstdData 12 3 3 3" xfId="25496"/>
    <cellStyle name="SAPBEXstdData 12 3 3 4" xfId="25497"/>
    <cellStyle name="SAPBEXstdData 12 3 3 5" xfId="25498"/>
    <cellStyle name="SAPBEXstdData 12 3 3 6" xfId="25499"/>
    <cellStyle name="SAPBEXstdData 12 3 4" xfId="25500"/>
    <cellStyle name="SAPBEXstdData 12 3 5" xfId="25501"/>
    <cellStyle name="SAPBEXstdData 12 3 6" xfId="25502"/>
    <cellStyle name="SAPBEXstdData 12 3 7" xfId="25503"/>
    <cellStyle name="SAPBEXstdData 12 3 8" xfId="25504"/>
    <cellStyle name="SAPBEXstdData 12 4" xfId="25505"/>
    <cellStyle name="SAPBEXstdData 12 5" xfId="25506"/>
    <cellStyle name="SAPBEXstdData 12 6" xfId="25507"/>
    <cellStyle name="SAPBEXstdData 12 7" xfId="25508"/>
    <cellStyle name="SAPBEXstdData 12 8" xfId="25509"/>
    <cellStyle name="SAPBEXstdData 13" xfId="25510"/>
    <cellStyle name="SAPBEXstdData 13 2" xfId="25511"/>
    <cellStyle name="SAPBEXstdData 13 2 2" xfId="25512"/>
    <cellStyle name="SAPBEXstdData 13 2 2 2" xfId="25513"/>
    <cellStyle name="SAPBEXstdData 13 2 2 3" xfId="25514"/>
    <cellStyle name="SAPBEXstdData 13 2 2 4" xfId="25515"/>
    <cellStyle name="SAPBEXstdData 13 2 2 5" xfId="25516"/>
    <cellStyle name="SAPBEXstdData 13 2 2 6" xfId="25517"/>
    <cellStyle name="SAPBEXstdData 13 2 3" xfId="25518"/>
    <cellStyle name="SAPBEXstdData 13 2 3 2" xfId="25519"/>
    <cellStyle name="SAPBEXstdData 13 2 3 3" xfId="25520"/>
    <cellStyle name="SAPBEXstdData 13 2 3 4" xfId="25521"/>
    <cellStyle name="SAPBEXstdData 13 2 3 5" xfId="25522"/>
    <cellStyle name="SAPBEXstdData 13 2 3 6" xfId="25523"/>
    <cellStyle name="SAPBEXstdData 13 2 4" xfId="25524"/>
    <cellStyle name="SAPBEXstdData 13 2 5" xfId="25525"/>
    <cellStyle name="SAPBEXstdData 13 2 6" xfId="25526"/>
    <cellStyle name="SAPBEXstdData 13 2 7" xfId="25527"/>
    <cellStyle name="SAPBEXstdData 13 2 8" xfId="25528"/>
    <cellStyle name="SAPBEXstdData 13 3" xfId="25529"/>
    <cellStyle name="SAPBEXstdData 13 3 2" xfId="25530"/>
    <cellStyle name="SAPBEXstdData 13 3 2 2" xfId="25531"/>
    <cellStyle name="SAPBEXstdData 13 3 2 3" xfId="25532"/>
    <cellStyle name="SAPBEXstdData 13 3 2 4" xfId="25533"/>
    <cellStyle name="SAPBEXstdData 13 3 2 5" xfId="25534"/>
    <cellStyle name="SAPBEXstdData 13 3 2 6" xfId="25535"/>
    <cellStyle name="SAPBEXstdData 13 3 3" xfId="25536"/>
    <cellStyle name="SAPBEXstdData 13 3 3 2" xfId="25537"/>
    <cellStyle name="SAPBEXstdData 13 3 3 3" xfId="25538"/>
    <cellStyle name="SAPBEXstdData 13 3 3 4" xfId="25539"/>
    <cellStyle name="SAPBEXstdData 13 3 3 5" xfId="25540"/>
    <cellStyle name="SAPBEXstdData 13 3 3 6" xfId="25541"/>
    <cellStyle name="SAPBEXstdData 13 3 4" xfId="25542"/>
    <cellStyle name="SAPBEXstdData 13 3 5" xfId="25543"/>
    <cellStyle name="SAPBEXstdData 13 3 6" xfId="25544"/>
    <cellStyle name="SAPBEXstdData 13 3 7" xfId="25545"/>
    <cellStyle name="SAPBEXstdData 13 3 8" xfId="25546"/>
    <cellStyle name="SAPBEXstdData 13 4" xfId="25547"/>
    <cellStyle name="SAPBEXstdData 13 5" xfId="25548"/>
    <cellStyle name="SAPBEXstdData 13 6" xfId="25549"/>
    <cellStyle name="SAPBEXstdData 13 7" xfId="25550"/>
    <cellStyle name="SAPBEXstdData 13 8" xfId="25551"/>
    <cellStyle name="SAPBEXstdData 14" xfId="25552"/>
    <cellStyle name="SAPBEXstdData 14 2" xfId="25553"/>
    <cellStyle name="SAPBEXstdData 14 2 2" xfId="25554"/>
    <cellStyle name="SAPBEXstdData 14 2 2 2" xfId="25555"/>
    <cellStyle name="SAPBEXstdData 14 2 2 3" xfId="25556"/>
    <cellStyle name="SAPBEXstdData 14 2 2 4" xfId="25557"/>
    <cellStyle name="SAPBEXstdData 14 2 2 5" xfId="25558"/>
    <cellStyle name="SAPBEXstdData 14 2 2 6" xfId="25559"/>
    <cellStyle name="SAPBEXstdData 14 2 3" xfId="25560"/>
    <cellStyle name="SAPBEXstdData 14 2 3 2" xfId="25561"/>
    <cellStyle name="SAPBEXstdData 14 2 3 3" xfId="25562"/>
    <cellStyle name="SAPBEXstdData 14 2 3 4" xfId="25563"/>
    <cellStyle name="SAPBEXstdData 14 2 3 5" xfId="25564"/>
    <cellStyle name="SAPBEXstdData 14 2 3 6" xfId="25565"/>
    <cellStyle name="SAPBEXstdData 14 2 4" xfId="25566"/>
    <cellStyle name="SAPBEXstdData 14 2 5" xfId="25567"/>
    <cellStyle name="SAPBEXstdData 14 2 6" xfId="25568"/>
    <cellStyle name="SAPBEXstdData 14 2 7" xfId="25569"/>
    <cellStyle name="SAPBEXstdData 14 2 8" xfId="25570"/>
    <cellStyle name="SAPBEXstdData 14 3" xfId="25571"/>
    <cellStyle name="SAPBEXstdData 14 3 2" xfId="25572"/>
    <cellStyle name="SAPBEXstdData 14 3 2 2" xfId="25573"/>
    <cellStyle name="SAPBEXstdData 14 3 2 3" xfId="25574"/>
    <cellStyle name="SAPBEXstdData 14 3 2 4" xfId="25575"/>
    <cellStyle name="SAPBEXstdData 14 3 2 5" xfId="25576"/>
    <cellStyle name="SAPBEXstdData 14 3 2 6" xfId="25577"/>
    <cellStyle name="SAPBEXstdData 14 3 3" xfId="25578"/>
    <cellStyle name="SAPBEXstdData 14 3 3 2" xfId="25579"/>
    <cellStyle name="SAPBEXstdData 14 3 3 3" xfId="25580"/>
    <cellStyle name="SAPBEXstdData 14 3 3 4" xfId="25581"/>
    <cellStyle name="SAPBEXstdData 14 3 3 5" xfId="25582"/>
    <cellStyle name="SAPBEXstdData 14 3 3 6" xfId="25583"/>
    <cellStyle name="SAPBEXstdData 14 3 4" xfId="25584"/>
    <cellStyle name="SAPBEXstdData 14 3 5" xfId="25585"/>
    <cellStyle name="SAPBEXstdData 14 3 6" xfId="25586"/>
    <cellStyle name="SAPBEXstdData 14 3 7" xfId="25587"/>
    <cellStyle name="SAPBEXstdData 14 3 8" xfId="25588"/>
    <cellStyle name="SAPBEXstdData 14 4" xfId="25589"/>
    <cellStyle name="SAPBEXstdData 14 5" xfId="25590"/>
    <cellStyle name="SAPBEXstdData 14 6" xfId="25591"/>
    <cellStyle name="SAPBEXstdData 14 7" xfId="25592"/>
    <cellStyle name="SAPBEXstdData 14 8" xfId="25593"/>
    <cellStyle name="SAPBEXstdData 15" xfId="25594"/>
    <cellStyle name="SAPBEXstdData 15 2" xfId="25595"/>
    <cellStyle name="SAPBEXstdData 15 2 2" xfId="25596"/>
    <cellStyle name="SAPBEXstdData 15 2 2 2" xfId="25597"/>
    <cellStyle name="SAPBEXstdData 15 2 2 3" xfId="25598"/>
    <cellStyle name="SAPBEXstdData 15 2 2 4" xfId="25599"/>
    <cellStyle name="SAPBEXstdData 15 2 2 5" xfId="25600"/>
    <cellStyle name="SAPBEXstdData 15 2 2 6" xfId="25601"/>
    <cellStyle name="SAPBEXstdData 15 2 3" xfId="25602"/>
    <cellStyle name="SAPBEXstdData 15 2 3 2" xfId="25603"/>
    <cellStyle name="SAPBEXstdData 15 2 3 3" xfId="25604"/>
    <cellStyle name="SAPBEXstdData 15 2 3 4" xfId="25605"/>
    <cellStyle name="SAPBEXstdData 15 2 3 5" xfId="25606"/>
    <cellStyle name="SAPBEXstdData 15 2 3 6" xfId="25607"/>
    <cellStyle name="SAPBEXstdData 15 2 4" xfId="25608"/>
    <cellStyle name="SAPBEXstdData 15 2 5" xfId="25609"/>
    <cellStyle name="SAPBEXstdData 15 2 6" xfId="25610"/>
    <cellStyle name="SAPBEXstdData 15 2 7" xfId="25611"/>
    <cellStyle name="SAPBEXstdData 15 2 8" xfId="25612"/>
    <cellStyle name="SAPBEXstdData 15 3" xfId="25613"/>
    <cellStyle name="SAPBEXstdData 15 3 2" xfId="25614"/>
    <cellStyle name="SAPBEXstdData 15 3 2 2" xfId="25615"/>
    <cellStyle name="SAPBEXstdData 15 3 2 3" xfId="25616"/>
    <cellStyle name="SAPBEXstdData 15 3 2 4" xfId="25617"/>
    <cellStyle name="SAPBEXstdData 15 3 2 5" xfId="25618"/>
    <cellStyle name="SAPBEXstdData 15 3 2 6" xfId="25619"/>
    <cellStyle name="SAPBEXstdData 15 3 3" xfId="25620"/>
    <cellStyle name="SAPBEXstdData 15 3 3 2" xfId="25621"/>
    <cellStyle name="SAPBEXstdData 15 3 3 3" xfId="25622"/>
    <cellStyle name="SAPBEXstdData 15 3 3 4" xfId="25623"/>
    <cellStyle name="SAPBEXstdData 15 3 3 5" xfId="25624"/>
    <cellStyle name="SAPBEXstdData 15 3 3 6" xfId="25625"/>
    <cellStyle name="SAPBEXstdData 15 3 4" xfId="25626"/>
    <cellStyle name="SAPBEXstdData 15 3 5" xfId="25627"/>
    <cellStyle name="SAPBEXstdData 15 3 6" xfId="25628"/>
    <cellStyle name="SAPBEXstdData 15 3 7" xfId="25629"/>
    <cellStyle name="SAPBEXstdData 15 3 8" xfId="25630"/>
    <cellStyle name="SAPBEXstdData 15 4" xfId="25631"/>
    <cellStyle name="SAPBEXstdData 15 5" xfId="25632"/>
    <cellStyle name="SAPBEXstdData 15 6" xfId="25633"/>
    <cellStyle name="SAPBEXstdData 15 7" xfId="25634"/>
    <cellStyle name="SAPBEXstdData 15 8" xfId="25635"/>
    <cellStyle name="SAPBEXstdData 16" xfId="25636"/>
    <cellStyle name="SAPBEXstdData 16 2" xfId="25637"/>
    <cellStyle name="SAPBEXstdData 16 2 2" xfId="25638"/>
    <cellStyle name="SAPBEXstdData 16 2 2 2" xfId="25639"/>
    <cellStyle name="SAPBEXstdData 16 2 2 3" xfId="25640"/>
    <cellStyle name="SAPBEXstdData 16 2 2 4" xfId="25641"/>
    <cellStyle name="SAPBEXstdData 16 2 2 5" xfId="25642"/>
    <cellStyle name="SAPBEXstdData 16 2 2 6" xfId="25643"/>
    <cellStyle name="SAPBEXstdData 16 2 3" xfId="25644"/>
    <cellStyle name="SAPBEXstdData 16 2 3 2" xfId="25645"/>
    <cellStyle name="SAPBEXstdData 16 2 3 3" xfId="25646"/>
    <cellStyle name="SAPBEXstdData 16 2 3 4" xfId="25647"/>
    <cellStyle name="SAPBEXstdData 16 2 3 5" xfId="25648"/>
    <cellStyle name="SAPBEXstdData 16 2 3 6" xfId="25649"/>
    <cellStyle name="SAPBEXstdData 16 2 4" xfId="25650"/>
    <cellStyle name="SAPBEXstdData 16 2 5" xfId="25651"/>
    <cellStyle name="SAPBEXstdData 16 2 6" xfId="25652"/>
    <cellStyle name="SAPBEXstdData 16 2 7" xfId="25653"/>
    <cellStyle name="SAPBEXstdData 16 2 8" xfId="25654"/>
    <cellStyle name="SAPBEXstdData 16 3" xfId="25655"/>
    <cellStyle name="SAPBEXstdData 16 3 2" xfId="25656"/>
    <cellStyle name="SAPBEXstdData 16 3 2 2" xfId="25657"/>
    <cellStyle name="SAPBEXstdData 16 3 2 3" xfId="25658"/>
    <cellStyle name="SAPBEXstdData 16 3 2 4" xfId="25659"/>
    <cellStyle name="SAPBEXstdData 16 3 2 5" xfId="25660"/>
    <cellStyle name="SAPBEXstdData 16 3 2 6" xfId="25661"/>
    <cellStyle name="SAPBEXstdData 16 3 3" xfId="25662"/>
    <cellStyle name="SAPBEXstdData 16 3 3 2" xfId="25663"/>
    <cellStyle name="SAPBEXstdData 16 3 3 3" xfId="25664"/>
    <cellStyle name="SAPBEXstdData 16 3 3 4" xfId="25665"/>
    <cellStyle name="SAPBEXstdData 16 3 3 5" xfId="25666"/>
    <cellStyle name="SAPBEXstdData 16 3 3 6" xfId="25667"/>
    <cellStyle name="SAPBEXstdData 16 3 4" xfId="25668"/>
    <cellStyle name="SAPBEXstdData 16 3 5" xfId="25669"/>
    <cellStyle name="SAPBEXstdData 16 3 6" xfId="25670"/>
    <cellStyle name="SAPBEXstdData 16 3 7" xfId="25671"/>
    <cellStyle name="SAPBEXstdData 16 3 8" xfId="25672"/>
    <cellStyle name="SAPBEXstdData 16 4" xfId="25673"/>
    <cellStyle name="SAPBEXstdData 16 5" xfId="25674"/>
    <cellStyle name="SAPBEXstdData 16 6" xfId="25675"/>
    <cellStyle name="SAPBEXstdData 16 7" xfId="25676"/>
    <cellStyle name="SAPBEXstdData 16 8" xfId="25677"/>
    <cellStyle name="SAPBEXstdData 17" xfId="25678"/>
    <cellStyle name="SAPBEXstdData 17 2" xfId="25679"/>
    <cellStyle name="SAPBEXstdData 17 2 2" xfId="25680"/>
    <cellStyle name="SAPBEXstdData 17 2 2 2" xfId="25681"/>
    <cellStyle name="SAPBEXstdData 17 2 2 3" xfId="25682"/>
    <cellStyle name="SAPBEXstdData 17 2 2 4" xfId="25683"/>
    <cellStyle name="SAPBEXstdData 17 2 2 5" xfId="25684"/>
    <cellStyle name="SAPBEXstdData 17 2 2 6" xfId="25685"/>
    <cellStyle name="SAPBEXstdData 17 2 3" xfId="25686"/>
    <cellStyle name="SAPBEXstdData 17 2 3 2" xfId="25687"/>
    <cellStyle name="SAPBEXstdData 17 2 3 3" xfId="25688"/>
    <cellStyle name="SAPBEXstdData 17 2 3 4" xfId="25689"/>
    <cellStyle name="SAPBEXstdData 17 2 3 5" xfId="25690"/>
    <cellStyle name="SAPBEXstdData 17 2 3 6" xfId="25691"/>
    <cellStyle name="SAPBEXstdData 17 2 4" xfId="25692"/>
    <cellStyle name="SAPBEXstdData 17 2 5" xfId="25693"/>
    <cellStyle name="SAPBEXstdData 17 2 6" xfId="25694"/>
    <cellStyle name="SAPBEXstdData 17 2 7" xfId="25695"/>
    <cellStyle name="SAPBEXstdData 17 2 8" xfId="25696"/>
    <cellStyle name="SAPBEXstdData 17 3" xfId="25697"/>
    <cellStyle name="SAPBEXstdData 17 3 2" xfId="25698"/>
    <cellStyle name="SAPBEXstdData 17 3 2 2" xfId="25699"/>
    <cellStyle name="SAPBEXstdData 17 3 2 3" xfId="25700"/>
    <cellStyle name="SAPBEXstdData 17 3 2 4" xfId="25701"/>
    <cellStyle name="SAPBEXstdData 17 3 2 5" xfId="25702"/>
    <cellStyle name="SAPBEXstdData 17 3 2 6" xfId="25703"/>
    <cellStyle name="SAPBEXstdData 17 3 3" xfId="25704"/>
    <cellStyle name="SAPBEXstdData 17 3 3 2" xfId="25705"/>
    <cellStyle name="SAPBEXstdData 17 3 3 3" xfId="25706"/>
    <cellStyle name="SAPBEXstdData 17 3 3 4" xfId="25707"/>
    <cellStyle name="SAPBEXstdData 17 3 3 5" xfId="25708"/>
    <cellStyle name="SAPBEXstdData 17 3 3 6" xfId="25709"/>
    <cellStyle name="SAPBEXstdData 17 3 4" xfId="25710"/>
    <cellStyle name="SAPBEXstdData 17 3 5" xfId="25711"/>
    <cellStyle name="SAPBEXstdData 17 3 6" xfId="25712"/>
    <cellStyle name="SAPBEXstdData 17 3 7" xfId="25713"/>
    <cellStyle name="SAPBEXstdData 17 3 8" xfId="25714"/>
    <cellStyle name="SAPBEXstdData 17 4" xfId="25715"/>
    <cellStyle name="SAPBEXstdData 17 5" xfId="25716"/>
    <cellStyle name="SAPBEXstdData 17 6" xfId="25717"/>
    <cellStyle name="SAPBEXstdData 17 7" xfId="25718"/>
    <cellStyle name="SAPBEXstdData 17 8" xfId="25719"/>
    <cellStyle name="SAPBEXstdData 18" xfId="25720"/>
    <cellStyle name="SAPBEXstdData 18 2" xfId="25721"/>
    <cellStyle name="SAPBEXstdData 18 2 2" xfId="25722"/>
    <cellStyle name="SAPBEXstdData 18 2 2 2" xfId="25723"/>
    <cellStyle name="SAPBEXstdData 18 2 2 3" xfId="25724"/>
    <cellStyle name="SAPBEXstdData 18 2 2 4" xfId="25725"/>
    <cellStyle name="SAPBEXstdData 18 2 2 5" xfId="25726"/>
    <cellStyle name="SAPBEXstdData 18 2 2 6" xfId="25727"/>
    <cellStyle name="SAPBEXstdData 18 2 3" xfId="25728"/>
    <cellStyle name="SAPBEXstdData 18 2 3 2" xfId="25729"/>
    <cellStyle name="SAPBEXstdData 18 2 3 3" xfId="25730"/>
    <cellStyle name="SAPBEXstdData 18 2 3 4" xfId="25731"/>
    <cellStyle name="SAPBEXstdData 18 2 3 5" xfId="25732"/>
    <cellStyle name="SAPBEXstdData 18 2 3 6" xfId="25733"/>
    <cellStyle name="SAPBEXstdData 18 2 4" xfId="25734"/>
    <cellStyle name="SAPBEXstdData 18 2 5" xfId="25735"/>
    <cellStyle name="SAPBEXstdData 18 2 6" xfId="25736"/>
    <cellStyle name="SAPBEXstdData 18 2 7" xfId="25737"/>
    <cellStyle name="SAPBEXstdData 18 2 8" xfId="25738"/>
    <cellStyle name="SAPBEXstdData 18 3" xfId="25739"/>
    <cellStyle name="SAPBEXstdData 18 3 2" xfId="25740"/>
    <cellStyle name="SAPBEXstdData 18 3 2 2" xfId="25741"/>
    <cellStyle name="SAPBEXstdData 18 3 2 3" xfId="25742"/>
    <cellStyle name="SAPBEXstdData 18 3 2 4" xfId="25743"/>
    <cellStyle name="SAPBEXstdData 18 3 2 5" xfId="25744"/>
    <cellStyle name="SAPBEXstdData 18 3 2 6" xfId="25745"/>
    <cellStyle name="SAPBEXstdData 18 3 3" xfId="25746"/>
    <cellStyle name="SAPBEXstdData 18 3 3 2" xfId="25747"/>
    <cellStyle name="SAPBEXstdData 18 3 3 3" xfId="25748"/>
    <cellStyle name="SAPBEXstdData 18 3 3 4" xfId="25749"/>
    <cellStyle name="SAPBEXstdData 18 3 3 5" xfId="25750"/>
    <cellStyle name="SAPBEXstdData 18 3 3 6" xfId="25751"/>
    <cellStyle name="SAPBEXstdData 18 3 4" xfId="25752"/>
    <cellStyle name="SAPBEXstdData 18 3 5" xfId="25753"/>
    <cellStyle name="SAPBEXstdData 18 3 6" xfId="25754"/>
    <cellStyle name="SAPBEXstdData 18 3 7" xfId="25755"/>
    <cellStyle name="SAPBEXstdData 18 3 8" xfId="25756"/>
    <cellStyle name="SAPBEXstdData 18 4" xfId="25757"/>
    <cellStyle name="SAPBEXstdData 18 5" xfId="25758"/>
    <cellStyle name="SAPBEXstdData 18 6" xfId="25759"/>
    <cellStyle name="SAPBEXstdData 18 7" xfId="25760"/>
    <cellStyle name="SAPBEXstdData 18 8" xfId="25761"/>
    <cellStyle name="SAPBEXstdData 19" xfId="25762"/>
    <cellStyle name="SAPBEXstdData 19 2" xfId="25763"/>
    <cellStyle name="SAPBEXstdData 19 2 2" xfId="25764"/>
    <cellStyle name="SAPBEXstdData 19 2 2 2" xfId="25765"/>
    <cellStyle name="SAPBEXstdData 19 2 2 3" xfId="25766"/>
    <cellStyle name="SAPBEXstdData 19 2 2 4" xfId="25767"/>
    <cellStyle name="SAPBEXstdData 19 2 2 5" xfId="25768"/>
    <cellStyle name="SAPBEXstdData 19 2 2 6" xfId="25769"/>
    <cellStyle name="SAPBEXstdData 19 2 3" xfId="25770"/>
    <cellStyle name="SAPBEXstdData 19 2 3 2" xfId="25771"/>
    <cellStyle name="SAPBEXstdData 19 2 3 3" xfId="25772"/>
    <cellStyle name="SAPBEXstdData 19 2 3 4" xfId="25773"/>
    <cellStyle name="SAPBEXstdData 19 2 3 5" xfId="25774"/>
    <cellStyle name="SAPBEXstdData 19 2 3 6" xfId="25775"/>
    <cellStyle name="SAPBEXstdData 19 2 4" xfId="25776"/>
    <cellStyle name="SAPBEXstdData 19 2 5" xfId="25777"/>
    <cellStyle name="SAPBEXstdData 19 2 6" xfId="25778"/>
    <cellStyle name="SAPBEXstdData 19 2 7" xfId="25779"/>
    <cellStyle name="SAPBEXstdData 19 2 8" xfId="25780"/>
    <cellStyle name="SAPBEXstdData 19 3" xfId="25781"/>
    <cellStyle name="SAPBEXstdData 19 3 2" xfId="25782"/>
    <cellStyle name="SAPBEXstdData 19 3 2 2" xfId="25783"/>
    <cellStyle name="SAPBEXstdData 19 3 2 3" xfId="25784"/>
    <cellStyle name="SAPBEXstdData 19 3 2 4" xfId="25785"/>
    <cellStyle name="SAPBEXstdData 19 3 2 5" xfId="25786"/>
    <cellStyle name="SAPBEXstdData 19 3 2 6" xfId="25787"/>
    <cellStyle name="SAPBEXstdData 19 3 3" xfId="25788"/>
    <cellStyle name="SAPBEXstdData 19 3 3 2" xfId="25789"/>
    <cellStyle name="SAPBEXstdData 19 3 3 3" xfId="25790"/>
    <cellStyle name="SAPBEXstdData 19 3 3 4" xfId="25791"/>
    <cellStyle name="SAPBEXstdData 19 3 3 5" xfId="25792"/>
    <cellStyle name="SAPBEXstdData 19 3 3 6" xfId="25793"/>
    <cellStyle name="SAPBEXstdData 19 3 4" xfId="25794"/>
    <cellStyle name="SAPBEXstdData 19 3 5" xfId="25795"/>
    <cellStyle name="SAPBEXstdData 19 3 6" xfId="25796"/>
    <cellStyle name="SAPBEXstdData 19 3 7" xfId="25797"/>
    <cellStyle name="SAPBEXstdData 19 3 8" xfId="25798"/>
    <cellStyle name="SAPBEXstdData 19 4" xfId="25799"/>
    <cellStyle name="SAPBEXstdData 19 5" xfId="25800"/>
    <cellStyle name="SAPBEXstdData 19 6" xfId="25801"/>
    <cellStyle name="SAPBEXstdData 19 7" xfId="25802"/>
    <cellStyle name="SAPBEXstdData 19 8" xfId="25803"/>
    <cellStyle name="SAPBEXstdData 2" xfId="25804"/>
    <cellStyle name="SAPBEXstdData 2 2" xfId="25805"/>
    <cellStyle name="SAPBEXstdData 2 2 2" xfId="25806"/>
    <cellStyle name="SAPBEXstdData 2 2 2 2" xfId="25807"/>
    <cellStyle name="SAPBEXstdData 2 2 2 3" xfId="25808"/>
    <cellStyle name="SAPBEXstdData 2 2 2 4" xfId="25809"/>
    <cellStyle name="SAPBEXstdData 2 2 2 5" xfId="25810"/>
    <cellStyle name="SAPBEXstdData 2 2 2 6" xfId="25811"/>
    <cellStyle name="SAPBEXstdData 2 2 3" xfId="25812"/>
    <cellStyle name="SAPBEXstdData 2 2 3 2" xfId="25813"/>
    <cellStyle name="SAPBEXstdData 2 2 3 3" xfId="25814"/>
    <cellStyle name="SAPBEXstdData 2 2 3 4" xfId="25815"/>
    <cellStyle name="SAPBEXstdData 2 2 3 5" xfId="25816"/>
    <cellStyle name="SAPBEXstdData 2 2 3 6" xfId="25817"/>
    <cellStyle name="SAPBEXstdData 2 2 4" xfId="25818"/>
    <cellStyle name="SAPBEXstdData 2 2 5" xfId="25819"/>
    <cellStyle name="SAPBEXstdData 2 2 6" xfId="25820"/>
    <cellStyle name="SAPBEXstdData 2 2 7" xfId="25821"/>
    <cellStyle name="SAPBEXstdData 2 2 8" xfId="25822"/>
    <cellStyle name="SAPBEXstdData 2 3" xfId="25823"/>
    <cellStyle name="SAPBEXstdData 2 3 2" xfId="25824"/>
    <cellStyle name="SAPBEXstdData 2 3 2 2" xfId="25825"/>
    <cellStyle name="SAPBEXstdData 2 3 2 3" xfId="25826"/>
    <cellStyle name="SAPBEXstdData 2 3 2 4" xfId="25827"/>
    <cellStyle name="SAPBEXstdData 2 3 2 5" xfId="25828"/>
    <cellStyle name="SAPBEXstdData 2 3 2 6" xfId="25829"/>
    <cellStyle name="SAPBEXstdData 2 3 3" xfId="25830"/>
    <cellStyle name="SAPBEXstdData 2 3 3 2" xfId="25831"/>
    <cellStyle name="SAPBEXstdData 2 3 3 3" xfId="25832"/>
    <cellStyle name="SAPBEXstdData 2 3 3 4" xfId="25833"/>
    <cellStyle name="SAPBEXstdData 2 3 3 5" xfId="25834"/>
    <cellStyle name="SAPBEXstdData 2 3 3 6" xfId="25835"/>
    <cellStyle name="SAPBEXstdData 2 3 4" xfId="25836"/>
    <cellStyle name="SAPBEXstdData 2 3 5" xfId="25837"/>
    <cellStyle name="SAPBEXstdData 2 3 6" xfId="25838"/>
    <cellStyle name="SAPBEXstdData 2 3 7" xfId="25839"/>
    <cellStyle name="SAPBEXstdData 2 3 8" xfId="25840"/>
    <cellStyle name="SAPBEXstdData 2 4" xfId="25841"/>
    <cellStyle name="SAPBEXstdData 2 5" xfId="25842"/>
    <cellStyle name="SAPBEXstdData 2 6" xfId="25843"/>
    <cellStyle name="SAPBEXstdData 2 7" xfId="25844"/>
    <cellStyle name="SAPBEXstdData 2 8" xfId="25845"/>
    <cellStyle name="SAPBEXstdData 20" xfId="25846"/>
    <cellStyle name="SAPBEXstdData 20 2" xfId="25847"/>
    <cellStyle name="SAPBEXstdData 20 2 2" xfId="25848"/>
    <cellStyle name="SAPBEXstdData 20 2 3" xfId="25849"/>
    <cellStyle name="SAPBEXstdData 20 2 4" xfId="25850"/>
    <cellStyle name="SAPBEXstdData 20 2 5" xfId="25851"/>
    <cellStyle name="SAPBEXstdData 20 2 6" xfId="25852"/>
    <cellStyle name="SAPBEXstdData 20 3" xfId="25853"/>
    <cellStyle name="SAPBEXstdData 20 3 2" xfId="25854"/>
    <cellStyle name="SAPBEXstdData 20 3 3" xfId="25855"/>
    <cellStyle name="SAPBEXstdData 20 3 4" xfId="25856"/>
    <cellStyle name="SAPBEXstdData 20 3 5" xfId="25857"/>
    <cellStyle name="SAPBEXstdData 20 3 6" xfId="25858"/>
    <cellStyle name="SAPBEXstdData 20 4" xfId="25859"/>
    <cellStyle name="SAPBEXstdData 20 5" xfId="25860"/>
    <cellStyle name="SAPBEXstdData 20 6" xfId="25861"/>
    <cellStyle name="SAPBEXstdData 20 7" xfId="25862"/>
    <cellStyle name="SAPBEXstdData 20 8" xfId="25863"/>
    <cellStyle name="SAPBEXstdData 21" xfId="25864"/>
    <cellStyle name="SAPBEXstdData 21 2" xfId="25865"/>
    <cellStyle name="SAPBEXstdData 21 2 2" xfId="25866"/>
    <cellStyle name="SAPBEXstdData 21 2 3" xfId="25867"/>
    <cellStyle name="SAPBEXstdData 21 2 4" xfId="25868"/>
    <cellStyle name="SAPBEXstdData 21 2 5" xfId="25869"/>
    <cellStyle name="SAPBEXstdData 21 2 6" xfId="25870"/>
    <cellStyle name="SAPBEXstdData 21 3" xfId="25871"/>
    <cellStyle name="SAPBEXstdData 21 3 2" xfId="25872"/>
    <cellStyle name="SAPBEXstdData 21 3 3" xfId="25873"/>
    <cellStyle name="SAPBEXstdData 21 3 4" xfId="25874"/>
    <cellStyle name="SAPBEXstdData 21 3 5" xfId="25875"/>
    <cellStyle name="SAPBEXstdData 21 3 6" xfId="25876"/>
    <cellStyle name="SAPBEXstdData 21 4" xfId="25877"/>
    <cellStyle name="SAPBEXstdData 21 5" xfId="25878"/>
    <cellStyle name="SAPBEXstdData 21 6" xfId="25879"/>
    <cellStyle name="SAPBEXstdData 21 7" xfId="25880"/>
    <cellStyle name="SAPBEXstdData 21 8" xfId="25881"/>
    <cellStyle name="SAPBEXstdData 22" xfId="25882"/>
    <cellStyle name="SAPBEXstdData 23" xfId="25883"/>
    <cellStyle name="SAPBEXstdData 24" xfId="25884"/>
    <cellStyle name="SAPBEXstdData 25" xfId="25885"/>
    <cellStyle name="SAPBEXstdData 26" xfId="25886"/>
    <cellStyle name="SAPBEXstdData 27" xfId="32958"/>
    <cellStyle name="SAPBEXstdData 3" xfId="25887"/>
    <cellStyle name="SAPBEXstdData 3 2" xfId="25888"/>
    <cellStyle name="SAPBEXstdData 3 2 2" xfId="25889"/>
    <cellStyle name="SAPBEXstdData 3 2 2 2" xfId="25890"/>
    <cellStyle name="SAPBEXstdData 3 2 2 3" xfId="25891"/>
    <cellStyle name="SAPBEXstdData 3 2 2 4" xfId="25892"/>
    <cellStyle name="SAPBEXstdData 3 2 2 5" xfId="25893"/>
    <cellStyle name="SAPBEXstdData 3 2 2 6" xfId="25894"/>
    <cellStyle name="SAPBEXstdData 3 2 3" xfId="25895"/>
    <cellStyle name="SAPBEXstdData 3 2 3 2" xfId="25896"/>
    <cellStyle name="SAPBEXstdData 3 2 3 3" xfId="25897"/>
    <cellStyle name="SAPBEXstdData 3 2 3 4" xfId="25898"/>
    <cellStyle name="SAPBEXstdData 3 2 3 5" xfId="25899"/>
    <cellStyle name="SAPBEXstdData 3 2 3 6" xfId="25900"/>
    <cellStyle name="SAPBEXstdData 3 2 4" xfId="25901"/>
    <cellStyle name="SAPBEXstdData 3 2 5" xfId="25902"/>
    <cellStyle name="SAPBEXstdData 3 2 6" xfId="25903"/>
    <cellStyle name="SAPBEXstdData 3 2 7" xfId="25904"/>
    <cellStyle name="SAPBEXstdData 3 2 8" xfId="25905"/>
    <cellStyle name="SAPBEXstdData 3 3" xfId="25906"/>
    <cellStyle name="SAPBEXstdData 3 3 2" xfId="25907"/>
    <cellStyle name="SAPBEXstdData 3 3 2 2" xfId="25908"/>
    <cellStyle name="SAPBEXstdData 3 3 2 3" xfId="25909"/>
    <cellStyle name="SAPBEXstdData 3 3 2 4" xfId="25910"/>
    <cellStyle name="SAPBEXstdData 3 3 2 5" xfId="25911"/>
    <cellStyle name="SAPBEXstdData 3 3 2 6" xfId="25912"/>
    <cellStyle name="SAPBEXstdData 3 3 3" xfId="25913"/>
    <cellStyle name="SAPBEXstdData 3 3 3 2" xfId="25914"/>
    <cellStyle name="SAPBEXstdData 3 3 3 3" xfId="25915"/>
    <cellStyle name="SAPBEXstdData 3 3 3 4" xfId="25916"/>
    <cellStyle name="SAPBEXstdData 3 3 3 5" xfId="25917"/>
    <cellStyle name="SAPBEXstdData 3 3 3 6" xfId="25918"/>
    <cellStyle name="SAPBEXstdData 3 3 4" xfId="25919"/>
    <cellStyle name="SAPBEXstdData 3 3 5" xfId="25920"/>
    <cellStyle name="SAPBEXstdData 3 3 6" xfId="25921"/>
    <cellStyle name="SAPBEXstdData 3 3 7" xfId="25922"/>
    <cellStyle name="SAPBEXstdData 3 3 8" xfId="25923"/>
    <cellStyle name="SAPBEXstdData 3 4" xfId="25924"/>
    <cellStyle name="SAPBEXstdData 3 5" xfId="25925"/>
    <cellStyle name="SAPBEXstdData 3 6" xfId="25926"/>
    <cellStyle name="SAPBEXstdData 3 7" xfId="25927"/>
    <cellStyle name="SAPBEXstdData 3 8" xfId="25928"/>
    <cellStyle name="SAPBEXstdData 4" xfId="25929"/>
    <cellStyle name="SAPBEXstdData 4 2" xfId="25930"/>
    <cellStyle name="SAPBEXstdData 4 2 2" xfId="25931"/>
    <cellStyle name="SAPBEXstdData 4 2 2 2" xfId="25932"/>
    <cellStyle name="SAPBEXstdData 4 2 2 3" xfId="25933"/>
    <cellStyle name="SAPBEXstdData 4 2 2 4" xfId="25934"/>
    <cellStyle name="SAPBEXstdData 4 2 2 5" xfId="25935"/>
    <cellStyle name="SAPBEXstdData 4 2 2 6" xfId="25936"/>
    <cellStyle name="SAPBEXstdData 4 2 3" xfId="25937"/>
    <cellStyle name="SAPBEXstdData 4 2 3 2" xfId="25938"/>
    <cellStyle name="SAPBEXstdData 4 2 3 3" xfId="25939"/>
    <cellStyle name="SAPBEXstdData 4 2 3 4" xfId="25940"/>
    <cellStyle name="SAPBEXstdData 4 2 3 5" xfId="25941"/>
    <cellStyle name="SAPBEXstdData 4 2 3 6" xfId="25942"/>
    <cellStyle name="SAPBEXstdData 4 2 4" xfId="25943"/>
    <cellStyle name="SAPBEXstdData 4 2 5" xfId="25944"/>
    <cellStyle name="SAPBEXstdData 4 2 6" xfId="25945"/>
    <cellStyle name="SAPBEXstdData 4 2 7" xfId="25946"/>
    <cellStyle name="SAPBEXstdData 4 2 8" xfId="25947"/>
    <cellStyle name="SAPBEXstdData 4 3" xfId="25948"/>
    <cellStyle name="SAPBEXstdData 4 3 2" xfId="25949"/>
    <cellStyle name="SAPBEXstdData 4 3 2 2" xfId="25950"/>
    <cellStyle name="SAPBEXstdData 4 3 2 3" xfId="25951"/>
    <cellStyle name="SAPBEXstdData 4 3 2 4" xfId="25952"/>
    <cellStyle name="SAPBEXstdData 4 3 2 5" xfId="25953"/>
    <cellStyle name="SAPBEXstdData 4 3 2 6" xfId="25954"/>
    <cellStyle name="SAPBEXstdData 4 3 3" xfId="25955"/>
    <cellStyle name="SAPBEXstdData 4 3 3 2" xfId="25956"/>
    <cellStyle name="SAPBEXstdData 4 3 3 3" xfId="25957"/>
    <cellStyle name="SAPBEXstdData 4 3 3 4" xfId="25958"/>
    <cellStyle name="SAPBEXstdData 4 3 3 5" xfId="25959"/>
    <cellStyle name="SAPBEXstdData 4 3 3 6" xfId="25960"/>
    <cellStyle name="SAPBEXstdData 4 3 4" xfId="25961"/>
    <cellStyle name="SAPBEXstdData 4 3 5" xfId="25962"/>
    <cellStyle name="SAPBEXstdData 4 3 6" xfId="25963"/>
    <cellStyle name="SAPBEXstdData 4 3 7" xfId="25964"/>
    <cellStyle name="SAPBEXstdData 4 3 8" xfId="25965"/>
    <cellStyle name="SAPBEXstdData 4 4" xfId="25966"/>
    <cellStyle name="SAPBEXstdData 4 5" xfId="25967"/>
    <cellStyle name="SAPBEXstdData 4 6" xfId="25968"/>
    <cellStyle name="SAPBEXstdData 4 7" xfId="25969"/>
    <cellStyle name="SAPBEXstdData 4 8" xfId="25970"/>
    <cellStyle name="SAPBEXstdData 5" xfId="25971"/>
    <cellStyle name="SAPBEXstdData 5 2" xfId="25972"/>
    <cellStyle name="SAPBEXstdData 5 2 2" xfId="25973"/>
    <cellStyle name="SAPBEXstdData 5 2 2 2" xfId="25974"/>
    <cellStyle name="SAPBEXstdData 5 2 2 3" xfId="25975"/>
    <cellStyle name="SAPBEXstdData 5 2 2 4" xfId="25976"/>
    <cellStyle name="SAPBEXstdData 5 2 2 5" xfId="25977"/>
    <cellStyle name="SAPBEXstdData 5 2 2 6" xfId="25978"/>
    <cellStyle name="SAPBEXstdData 5 2 3" xfId="25979"/>
    <cellStyle name="SAPBEXstdData 5 2 3 2" xfId="25980"/>
    <cellStyle name="SAPBEXstdData 5 2 3 3" xfId="25981"/>
    <cellStyle name="SAPBEXstdData 5 2 3 4" xfId="25982"/>
    <cellStyle name="SAPBEXstdData 5 2 3 5" xfId="25983"/>
    <cellStyle name="SAPBEXstdData 5 2 3 6" xfId="25984"/>
    <cellStyle name="SAPBEXstdData 5 2 4" xfId="25985"/>
    <cellStyle name="SAPBEXstdData 5 2 5" xfId="25986"/>
    <cellStyle name="SAPBEXstdData 5 2 6" xfId="25987"/>
    <cellStyle name="SAPBEXstdData 5 2 7" xfId="25988"/>
    <cellStyle name="SAPBEXstdData 5 2 8" xfId="25989"/>
    <cellStyle name="SAPBEXstdData 5 3" xfId="25990"/>
    <cellStyle name="SAPBEXstdData 5 3 2" xfId="25991"/>
    <cellStyle name="SAPBEXstdData 5 3 2 2" xfId="25992"/>
    <cellStyle name="SAPBEXstdData 5 3 2 3" xfId="25993"/>
    <cellStyle name="SAPBEXstdData 5 3 2 4" xfId="25994"/>
    <cellStyle name="SAPBEXstdData 5 3 2 5" xfId="25995"/>
    <cellStyle name="SAPBEXstdData 5 3 2 6" xfId="25996"/>
    <cellStyle name="SAPBEXstdData 5 3 3" xfId="25997"/>
    <cellStyle name="SAPBEXstdData 5 3 3 2" xfId="25998"/>
    <cellStyle name="SAPBEXstdData 5 3 3 3" xfId="25999"/>
    <cellStyle name="SAPBEXstdData 5 3 3 4" xfId="26000"/>
    <cellStyle name="SAPBEXstdData 5 3 3 5" xfId="26001"/>
    <cellStyle name="SAPBEXstdData 5 3 3 6" xfId="26002"/>
    <cellStyle name="SAPBEXstdData 5 3 4" xfId="26003"/>
    <cellStyle name="SAPBEXstdData 5 3 5" xfId="26004"/>
    <cellStyle name="SAPBEXstdData 5 3 6" xfId="26005"/>
    <cellStyle name="SAPBEXstdData 5 3 7" xfId="26006"/>
    <cellStyle name="SAPBEXstdData 5 3 8" xfId="26007"/>
    <cellStyle name="SAPBEXstdData 5 4" xfId="26008"/>
    <cellStyle name="SAPBEXstdData 5 5" xfId="26009"/>
    <cellStyle name="SAPBEXstdData 5 6" xfId="26010"/>
    <cellStyle name="SAPBEXstdData 5 7" xfId="26011"/>
    <cellStyle name="SAPBEXstdData 5 8" xfId="26012"/>
    <cellStyle name="SAPBEXstdData 6" xfId="26013"/>
    <cellStyle name="SAPBEXstdData 6 2" xfId="26014"/>
    <cellStyle name="SAPBEXstdData 6 2 2" xfId="26015"/>
    <cellStyle name="SAPBEXstdData 6 2 2 2" xfId="26016"/>
    <cellStyle name="SAPBEXstdData 6 2 2 3" xfId="26017"/>
    <cellStyle name="SAPBEXstdData 6 2 2 4" xfId="26018"/>
    <cellStyle name="SAPBEXstdData 6 2 2 5" xfId="26019"/>
    <cellStyle name="SAPBEXstdData 6 2 2 6" xfId="26020"/>
    <cellStyle name="SAPBEXstdData 6 2 3" xfId="26021"/>
    <cellStyle name="SAPBEXstdData 6 2 3 2" xfId="26022"/>
    <cellStyle name="SAPBEXstdData 6 2 3 3" xfId="26023"/>
    <cellStyle name="SAPBEXstdData 6 2 3 4" xfId="26024"/>
    <cellStyle name="SAPBEXstdData 6 2 3 5" xfId="26025"/>
    <cellStyle name="SAPBEXstdData 6 2 3 6" xfId="26026"/>
    <cellStyle name="SAPBEXstdData 6 2 4" xfId="26027"/>
    <cellStyle name="SAPBEXstdData 6 2 5" xfId="26028"/>
    <cellStyle name="SAPBEXstdData 6 2 6" xfId="26029"/>
    <cellStyle name="SAPBEXstdData 6 2 7" xfId="26030"/>
    <cellStyle name="SAPBEXstdData 6 2 8" xfId="26031"/>
    <cellStyle name="SAPBEXstdData 6 3" xfId="26032"/>
    <cellStyle name="SAPBEXstdData 6 3 2" xfId="26033"/>
    <cellStyle name="SAPBEXstdData 6 3 2 2" xfId="26034"/>
    <cellStyle name="SAPBEXstdData 6 3 2 3" xfId="26035"/>
    <cellStyle name="SAPBEXstdData 6 3 2 4" xfId="26036"/>
    <cellStyle name="SAPBEXstdData 6 3 2 5" xfId="26037"/>
    <cellStyle name="SAPBEXstdData 6 3 2 6" xfId="26038"/>
    <cellStyle name="SAPBEXstdData 6 3 3" xfId="26039"/>
    <cellStyle name="SAPBEXstdData 6 3 3 2" xfId="26040"/>
    <cellStyle name="SAPBEXstdData 6 3 3 3" xfId="26041"/>
    <cellStyle name="SAPBEXstdData 6 3 3 4" xfId="26042"/>
    <cellStyle name="SAPBEXstdData 6 3 3 5" xfId="26043"/>
    <cellStyle name="SAPBEXstdData 6 3 3 6" xfId="26044"/>
    <cellStyle name="SAPBEXstdData 6 3 4" xfId="26045"/>
    <cellStyle name="SAPBEXstdData 6 3 5" xfId="26046"/>
    <cellStyle name="SAPBEXstdData 6 3 6" xfId="26047"/>
    <cellStyle name="SAPBEXstdData 6 3 7" xfId="26048"/>
    <cellStyle name="SAPBEXstdData 6 3 8" xfId="26049"/>
    <cellStyle name="SAPBEXstdData 6 4" xfId="26050"/>
    <cellStyle name="SAPBEXstdData 6 5" xfId="26051"/>
    <cellStyle name="SAPBEXstdData 6 6" xfId="26052"/>
    <cellStyle name="SAPBEXstdData 6 7" xfId="26053"/>
    <cellStyle name="SAPBEXstdData 6 8" xfId="26054"/>
    <cellStyle name="SAPBEXstdData 7" xfId="26055"/>
    <cellStyle name="SAPBEXstdData 7 2" xfId="26056"/>
    <cellStyle name="SAPBEXstdData 7 2 2" xfId="26057"/>
    <cellStyle name="SAPBEXstdData 7 2 2 2" xfId="26058"/>
    <cellStyle name="SAPBEXstdData 7 2 2 3" xfId="26059"/>
    <cellStyle name="SAPBEXstdData 7 2 2 4" xfId="26060"/>
    <cellStyle name="SAPBEXstdData 7 2 2 5" xfId="26061"/>
    <cellStyle name="SAPBEXstdData 7 2 2 6" xfId="26062"/>
    <cellStyle name="SAPBEXstdData 7 2 3" xfId="26063"/>
    <cellStyle name="SAPBEXstdData 7 2 3 2" xfId="26064"/>
    <cellStyle name="SAPBEXstdData 7 2 3 3" xfId="26065"/>
    <cellStyle name="SAPBEXstdData 7 2 3 4" xfId="26066"/>
    <cellStyle name="SAPBEXstdData 7 2 3 5" xfId="26067"/>
    <cellStyle name="SAPBEXstdData 7 2 3 6" xfId="26068"/>
    <cellStyle name="SAPBEXstdData 7 2 4" xfId="26069"/>
    <cellStyle name="SAPBEXstdData 7 2 5" xfId="26070"/>
    <cellStyle name="SAPBEXstdData 7 2 6" xfId="26071"/>
    <cellStyle name="SAPBEXstdData 7 2 7" xfId="26072"/>
    <cellStyle name="SAPBEXstdData 7 2 8" xfId="26073"/>
    <cellStyle name="SAPBEXstdData 7 3" xfId="26074"/>
    <cellStyle name="SAPBEXstdData 7 3 2" xfId="26075"/>
    <cellStyle name="SAPBEXstdData 7 3 2 2" xfId="26076"/>
    <cellStyle name="SAPBEXstdData 7 3 2 3" xfId="26077"/>
    <cellStyle name="SAPBEXstdData 7 3 2 4" xfId="26078"/>
    <cellStyle name="SAPBEXstdData 7 3 2 5" xfId="26079"/>
    <cellStyle name="SAPBEXstdData 7 3 2 6" xfId="26080"/>
    <cellStyle name="SAPBEXstdData 7 3 3" xfId="26081"/>
    <cellStyle name="SAPBEXstdData 7 3 3 2" xfId="26082"/>
    <cellStyle name="SAPBEXstdData 7 3 3 3" xfId="26083"/>
    <cellStyle name="SAPBEXstdData 7 3 3 4" xfId="26084"/>
    <cellStyle name="SAPBEXstdData 7 3 3 5" xfId="26085"/>
    <cellStyle name="SAPBEXstdData 7 3 3 6" xfId="26086"/>
    <cellStyle name="SAPBEXstdData 7 3 4" xfId="26087"/>
    <cellStyle name="SAPBEXstdData 7 3 5" xfId="26088"/>
    <cellStyle name="SAPBEXstdData 7 3 6" xfId="26089"/>
    <cellStyle name="SAPBEXstdData 7 3 7" xfId="26090"/>
    <cellStyle name="SAPBEXstdData 7 3 8" xfId="26091"/>
    <cellStyle name="SAPBEXstdData 7 4" xfId="26092"/>
    <cellStyle name="SAPBEXstdData 7 5" xfId="26093"/>
    <cellStyle name="SAPBEXstdData 7 6" xfId="26094"/>
    <cellStyle name="SAPBEXstdData 7 7" xfId="26095"/>
    <cellStyle name="SAPBEXstdData 7 8" xfId="26096"/>
    <cellStyle name="SAPBEXstdData 8" xfId="26097"/>
    <cellStyle name="SAPBEXstdData 8 2" xfId="26098"/>
    <cellStyle name="SAPBEXstdData 8 2 2" xfId="26099"/>
    <cellStyle name="SAPBEXstdData 8 2 2 2" xfId="26100"/>
    <cellStyle name="SAPBEXstdData 8 2 2 3" xfId="26101"/>
    <cellStyle name="SAPBEXstdData 8 2 2 4" xfId="26102"/>
    <cellStyle name="SAPBEXstdData 8 2 2 5" xfId="26103"/>
    <cellStyle name="SAPBEXstdData 8 2 2 6" xfId="26104"/>
    <cellStyle name="SAPBEXstdData 8 2 3" xfId="26105"/>
    <cellStyle name="SAPBEXstdData 8 2 3 2" xfId="26106"/>
    <cellStyle name="SAPBEXstdData 8 2 3 3" xfId="26107"/>
    <cellStyle name="SAPBEXstdData 8 2 3 4" xfId="26108"/>
    <cellStyle name="SAPBEXstdData 8 2 3 5" xfId="26109"/>
    <cellStyle name="SAPBEXstdData 8 2 3 6" xfId="26110"/>
    <cellStyle name="SAPBEXstdData 8 2 4" xfId="26111"/>
    <cellStyle name="SAPBEXstdData 8 2 5" xfId="26112"/>
    <cellStyle name="SAPBEXstdData 8 2 6" xfId="26113"/>
    <cellStyle name="SAPBEXstdData 8 2 7" xfId="26114"/>
    <cellStyle name="SAPBEXstdData 8 2 8" xfId="26115"/>
    <cellStyle name="SAPBEXstdData 8 3" xfId="26116"/>
    <cellStyle name="SAPBEXstdData 8 3 2" xfId="26117"/>
    <cellStyle name="SAPBEXstdData 8 3 2 2" xfId="26118"/>
    <cellStyle name="SAPBEXstdData 8 3 2 3" xfId="26119"/>
    <cellStyle name="SAPBEXstdData 8 3 2 4" xfId="26120"/>
    <cellStyle name="SAPBEXstdData 8 3 2 5" xfId="26121"/>
    <cellStyle name="SAPBEXstdData 8 3 2 6" xfId="26122"/>
    <cellStyle name="SAPBEXstdData 8 3 3" xfId="26123"/>
    <cellStyle name="SAPBEXstdData 8 3 3 2" xfId="26124"/>
    <cellStyle name="SAPBEXstdData 8 3 3 3" xfId="26125"/>
    <cellStyle name="SAPBEXstdData 8 3 3 4" xfId="26126"/>
    <cellStyle name="SAPBEXstdData 8 3 3 5" xfId="26127"/>
    <cellStyle name="SAPBEXstdData 8 3 3 6" xfId="26128"/>
    <cellStyle name="SAPBEXstdData 8 3 4" xfId="26129"/>
    <cellStyle name="SAPBEXstdData 8 3 5" xfId="26130"/>
    <cellStyle name="SAPBEXstdData 8 3 6" xfId="26131"/>
    <cellStyle name="SAPBEXstdData 8 3 7" xfId="26132"/>
    <cellStyle name="SAPBEXstdData 8 3 8" xfId="26133"/>
    <cellStyle name="SAPBEXstdData 8 4" xfId="26134"/>
    <cellStyle name="SAPBEXstdData 8 5" xfId="26135"/>
    <cellStyle name="SAPBEXstdData 8 6" xfId="26136"/>
    <cellStyle name="SAPBEXstdData 8 7" xfId="26137"/>
    <cellStyle name="SAPBEXstdData 8 8" xfId="26138"/>
    <cellStyle name="SAPBEXstdData 9" xfId="26139"/>
    <cellStyle name="SAPBEXstdData 9 2" xfId="26140"/>
    <cellStyle name="SAPBEXstdData 9 2 2" xfId="26141"/>
    <cellStyle name="SAPBEXstdData 9 2 2 2" xfId="26142"/>
    <cellStyle name="SAPBEXstdData 9 2 2 3" xfId="26143"/>
    <cellStyle name="SAPBEXstdData 9 2 2 4" xfId="26144"/>
    <cellStyle name="SAPBEXstdData 9 2 2 5" xfId="26145"/>
    <cellStyle name="SAPBEXstdData 9 2 2 6" xfId="26146"/>
    <cellStyle name="SAPBEXstdData 9 2 3" xfId="26147"/>
    <cellStyle name="SAPBEXstdData 9 2 3 2" xfId="26148"/>
    <cellStyle name="SAPBEXstdData 9 2 3 3" xfId="26149"/>
    <cellStyle name="SAPBEXstdData 9 2 3 4" xfId="26150"/>
    <cellStyle name="SAPBEXstdData 9 2 3 5" xfId="26151"/>
    <cellStyle name="SAPBEXstdData 9 2 3 6" xfId="26152"/>
    <cellStyle name="SAPBEXstdData 9 2 4" xfId="26153"/>
    <cellStyle name="SAPBEXstdData 9 2 5" xfId="26154"/>
    <cellStyle name="SAPBEXstdData 9 2 6" xfId="26155"/>
    <cellStyle name="SAPBEXstdData 9 2 7" xfId="26156"/>
    <cellStyle name="SAPBEXstdData 9 2 8" xfId="26157"/>
    <cellStyle name="SAPBEXstdData 9 3" xfId="26158"/>
    <cellStyle name="SAPBEXstdData 9 3 2" xfId="26159"/>
    <cellStyle name="SAPBEXstdData 9 3 2 2" xfId="26160"/>
    <cellStyle name="SAPBEXstdData 9 3 2 3" xfId="26161"/>
    <cellStyle name="SAPBEXstdData 9 3 2 4" xfId="26162"/>
    <cellStyle name="SAPBEXstdData 9 3 2 5" xfId="26163"/>
    <cellStyle name="SAPBEXstdData 9 3 2 6" xfId="26164"/>
    <cellStyle name="SAPBEXstdData 9 3 3" xfId="26165"/>
    <cellStyle name="SAPBEXstdData 9 3 3 2" xfId="26166"/>
    <cellStyle name="SAPBEXstdData 9 3 3 3" xfId="26167"/>
    <cellStyle name="SAPBEXstdData 9 3 3 4" xfId="26168"/>
    <cellStyle name="SAPBEXstdData 9 3 3 5" xfId="26169"/>
    <cellStyle name="SAPBEXstdData 9 3 3 6" xfId="26170"/>
    <cellStyle name="SAPBEXstdData 9 3 4" xfId="26171"/>
    <cellStyle name="SAPBEXstdData 9 3 5" xfId="26172"/>
    <cellStyle name="SAPBEXstdData 9 3 6" xfId="26173"/>
    <cellStyle name="SAPBEXstdData 9 3 7" xfId="26174"/>
    <cellStyle name="SAPBEXstdData 9 3 8" xfId="26175"/>
    <cellStyle name="SAPBEXstdData 9 4" xfId="26176"/>
    <cellStyle name="SAPBEXstdData 9 5" xfId="26177"/>
    <cellStyle name="SAPBEXstdData 9 6" xfId="26178"/>
    <cellStyle name="SAPBEXstdData 9 7" xfId="26179"/>
    <cellStyle name="SAPBEXstdData 9 8" xfId="26180"/>
    <cellStyle name="SAPBEXstdData_Input PL ana GRD - HCREG" xfId="26181"/>
    <cellStyle name="SAPBEXstdDataEmph" xfId="44"/>
    <cellStyle name="SAPBEXstdDataEmph 10" xfId="26182"/>
    <cellStyle name="SAPBEXstdDataEmph 10 2" xfId="26183"/>
    <cellStyle name="SAPBEXstdDataEmph 10 2 2" xfId="26184"/>
    <cellStyle name="SAPBEXstdDataEmph 10 2 2 2" xfId="26185"/>
    <cellStyle name="SAPBEXstdDataEmph 10 2 2 3" xfId="26186"/>
    <cellStyle name="SAPBEXstdDataEmph 10 2 2 4" xfId="26187"/>
    <cellStyle name="SAPBEXstdDataEmph 10 2 2 5" xfId="26188"/>
    <cellStyle name="SAPBEXstdDataEmph 10 2 2 6" xfId="26189"/>
    <cellStyle name="SAPBEXstdDataEmph 10 2 3" xfId="26190"/>
    <cellStyle name="SAPBEXstdDataEmph 10 2 3 2" xfId="26191"/>
    <cellStyle name="SAPBEXstdDataEmph 10 2 3 3" xfId="26192"/>
    <cellStyle name="SAPBEXstdDataEmph 10 2 3 4" xfId="26193"/>
    <cellStyle name="SAPBEXstdDataEmph 10 2 3 5" xfId="26194"/>
    <cellStyle name="SAPBEXstdDataEmph 10 2 3 6" xfId="26195"/>
    <cellStyle name="SAPBEXstdDataEmph 10 2 4" xfId="26196"/>
    <cellStyle name="SAPBEXstdDataEmph 10 2 5" xfId="26197"/>
    <cellStyle name="SAPBEXstdDataEmph 10 2 6" xfId="26198"/>
    <cellStyle name="SAPBEXstdDataEmph 10 2 7" xfId="26199"/>
    <cellStyle name="SAPBEXstdDataEmph 10 2 8" xfId="26200"/>
    <cellStyle name="SAPBEXstdDataEmph 10 3" xfId="26201"/>
    <cellStyle name="SAPBEXstdDataEmph 10 3 2" xfId="26202"/>
    <cellStyle name="SAPBEXstdDataEmph 10 3 2 2" xfId="26203"/>
    <cellStyle name="SAPBEXstdDataEmph 10 3 2 3" xfId="26204"/>
    <cellStyle name="SAPBEXstdDataEmph 10 3 2 4" xfId="26205"/>
    <cellStyle name="SAPBEXstdDataEmph 10 3 2 5" xfId="26206"/>
    <cellStyle name="SAPBEXstdDataEmph 10 3 2 6" xfId="26207"/>
    <cellStyle name="SAPBEXstdDataEmph 10 3 3" xfId="26208"/>
    <cellStyle name="SAPBEXstdDataEmph 10 3 3 2" xfId="26209"/>
    <cellStyle name="SAPBEXstdDataEmph 10 3 3 3" xfId="26210"/>
    <cellStyle name="SAPBEXstdDataEmph 10 3 3 4" xfId="26211"/>
    <cellStyle name="SAPBEXstdDataEmph 10 3 3 5" xfId="26212"/>
    <cellStyle name="SAPBEXstdDataEmph 10 3 3 6" xfId="26213"/>
    <cellStyle name="SAPBEXstdDataEmph 10 3 4" xfId="26214"/>
    <cellStyle name="SAPBEXstdDataEmph 10 3 5" xfId="26215"/>
    <cellStyle name="SAPBEXstdDataEmph 10 3 6" xfId="26216"/>
    <cellStyle name="SAPBEXstdDataEmph 10 3 7" xfId="26217"/>
    <cellStyle name="SAPBEXstdDataEmph 10 3 8" xfId="26218"/>
    <cellStyle name="SAPBEXstdDataEmph 10 4" xfId="26219"/>
    <cellStyle name="SAPBEXstdDataEmph 10 5" xfId="26220"/>
    <cellStyle name="SAPBEXstdDataEmph 10 6" xfId="26221"/>
    <cellStyle name="SAPBEXstdDataEmph 10 7" xfId="26222"/>
    <cellStyle name="SAPBEXstdDataEmph 10 8" xfId="26223"/>
    <cellStyle name="SAPBEXstdDataEmph 11" xfId="26224"/>
    <cellStyle name="SAPBEXstdDataEmph 11 2" xfId="26225"/>
    <cellStyle name="SAPBEXstdDataEmph 11 2 2" xfId="26226"/>
    <cellStyle name="SAPBEXstdDataEmph 11 2 2 2" xfId="26227"/>
    <cellStyle name="SAPBEXstdDataEmph 11 2 2 3" xfId="26228"/>
    <cellStyle name="SAPBEXstdDataEmph 11 2 2 4" xfId="26229"/>
    <cellStyle name="SAPBEXstdDataEmph 11 2 2 5" xfId="26230"/>
    <cellStyle name="SAPBEXstdDataEmph 11 2 2 6" xfId="26231"/>
    <cellStyle name="SAPBEXstdDataEmph 11 2 3" xfId="26232"/>
    <cellStyle name="SAPBEXstdDataEmph 11 2 3 2" xfId="26233"/>
    <cellStyle name="SAPBEXstdDataEmph 11 2 3 3" xfId="26234"/>
    <cellStyle name="SAPBEXstdDataEmph 11 2 3 4" xfId="26235"/>
    <cellStyle name="SAPBEXstdDataEmph 11 2 3 5" xfId="26236"/>
    <cellStyle name="SAPBEXstdDataEmph 11 2 3 6" xfId="26237"/>
    <cellStyle name="SAPBEXstdDataEmph 11 2 4" xfId="26238"/>
    <cellStyle name="SAPBEXstdDataEmph 11 2 5" xfId="26239"/>
    <cellStyle name="SAPBEXstdDataEmph 11 2 6" xfId="26240"/>
    <cellStyle name="SAPBEXstdDataEmph 11 2 7" xfId="26241"/>
    <cellStyle name="SAPBEXstdDataEmph 11 2 8" xfId="26242"/>
    <cellStyle name="SAPBEXstdDataEmph 11 3" xfId="26243"/>
    <cellStyle name="SAPBEXstdDataEmph 11 3 2" xfId="26244"/>
    <cellStyle name="SAPBEXstdDataEmph 11 3 2 2" xfId="26245"/>
    <cellStyle name="SAPBEXstdDataEmph 11 3 2 3" xfId="26246"/>
    <cellStyle name="SAPBEXstdDataEmph 11 3 2 4" xfId="26247"/>
    <cellStyle name="SAPBEXstdDataEmph 11 3 2 5" xfId="26248"/>
    <cellStyle name="SAPBEXstdDataEmph 11 3 2 6" xfId="26249"/>
    <cellStyle name="SAPBEXstdDataEmph 11 3 3" xfId="26250"/>
    <cellStyle name="SAPBEXstdDataEmph 11 3 3 2" xfId="26251"/>
    <cellStyle name="SAPBEXstdDataEmph 11 3 3 3" xfId="26252"/>
    <cellStyle name="SAPBEXstdDataEmph 11 3 3 4" xfId="26253"/>
    <cellStyle name="SAPBEXstdDataEmph 11 3 3 5" xfId="26254"/>
    <cellStyle name="SAPBEXstdDataEmph 11 3 3 6" xfId="26255"/>
    <cellStyle name="SAPBEXstdDataEmph 11 3 4" xfId="26256"/>
    <cellStyle name="SAPBEXstdDataEmph 11 3 5" xfId="26257"/>
    <cellStyle name="SAPBEXstdDataEmph 11 3 6" xfId="26258"/>
    <cellStyle name="SAPBEXstdDataEmph 11 3 7" xfId="26259"/>
    <cellStyle name="SAPBEXstdDataEmph 11 3 8" xfId="26260"/>
    <cellStyle name="SAPBEXstdDataEmph 11 4" xfId="26261"/>
    <cellStyle name="SAPBEXstdDataEmph 11 5" xfId="26262"/>
    <cellStyle name="SAPBEXstdDataEmph 11 6" xfId="26263"/>
    <cellStyle name="SAPBEXstdDataEmph 11 7" xfId="26264"/>
    <cellStyle name="SAPBEXstdDataEmph 11 8" xfId="26265"/>
    <cellStyle name="SAPBEXstdDataEmph 12" xfId="26266"/>
    <cellStyle name="SAPBEXstdDataEmph 12 2" xfId="26267"/>
    <cellStyle name="SAPBEXstdDataEmph 12 2 2" xfId="26268"/>
    <cellStyle name="SAPBEXstdDataEmph 12 2 2 2" xfId="26269"/>
    <cellStyle name="SAPBEXstdDataEmph 12 2 2 3" xfId="26270"/>
    <cellStyle name="SAPBEXstdDataEmph 12 2 2 4" xfId="26271"/>
    <cellStyle name="SAPBEXstdDataEmph 12 2 2 5" xfId="26272"/>
    <cellStyle name="SAPBEXstdDataEmph 12 2 2 6" xfId="26273"/>
    <cellStyle name="SAPBEXstdDataEmph 12 2 3" xfId="26274"/>
    <cellStyle name="SAPBEXstdDataEmph 12 2 3 2" xfId="26275"/>
    <cellStyle name="SAPBEXstdDataEmph 12 2 3 3" xfId="26276"/>
    <cellStyle name="SAPBEXstdDataEmph 12 2 3 4" xfId="26277"/>
    <cellStyle name="SAPBEXstdDataEmph 12 2 3 5" xfId="26278"/>
    <cellStyle name="SAPBEXstdDataEmph 12 2 3 6" xfId="26279"/>
    <cellStyle name="SAPBEXstdDataEmph 12 2 4" xfId="26280"/>
    <cellStyle name="SAPBEXstdDataEmph 12 2 5" xfId="26281"/>
    <cellStyle name="SAPBEXstdDataEmph 12 2 6" xfId="26282"/>
    <cellStyle name="SAPBEXstdDataEmph 12 2 7" xfId="26283"/>
    <cellStyle name="SAPBEXstdDataEmph 12 2 8" xfId="26284"/>
    <cellStyle name="SAPBEXstdDataEmph 12 3" xfId="26285"/>
    <cellStyle name="SAPBEXstdDataEmph 12 3 2" xfId="26286"/>
    <cellStyle name="SAPBEXstdDataEmph 12 3 2 2" xfId="26287"/>
    <cellStyle name="SAPBEXstdDataEmph 12 3 2 3" xfId="26288"/>
    <cellStyle name="SAPBEXstdDataEmph 12 3 2 4" xfId="26289"/>
    <cellStyle name="SAPBEXstdDataEmph 12 3 2 5" xfId="26290"/>
    <cellStyle name="SAPBEXstdDataEmph 12 3 2 6" xfId="26291"/>
    <cellStyle name="SAPBEXstdDataEmph 12 3 3" xfId="26292"/>
    <cellStyle name="SAPBEXstdDataEmph 12 3 3 2" xfId="26293"/>
    <cellStyle name="SAPBEXstdDataEmph 12 3 3 3" xfId="26294"/>
    <cellStyle name="SAPBEXstdDataEmph 12 3 3 4" xfId="26295"/>
    <cellStyle name="SAPBEXstdDataEmph 12 3 3 5" xfId="26296"/>
    <cellStyle name="SAPBEXstdDataEmph 12 3 3 6" xfId="26297"/>
    <cellStyle name="SAPBEXstdDataEmph 12 3 4" xfId="26298"/>
    <cellStyle name="SAPBEXstdDataEmph 12 3 5" xfId="26299"/>
    <cellStyle name="SAPBEXstdDataEmph 12 3 6" xfId="26300"/>
    <cellStyle name="SAPBEXstdDataEmph 12 3 7" xfId="26301"/>
    <cellStyle name="SAPBEXstdDataEmph 12 3 8" xfId="26302"/>
    <cellStyle name="SAPBEXstdDataEmph 12 4" xfId="26303"/>
    <cellStyle name="SAPBEXstdDataEmph 12 5" xfId="26304"/>
    <cellStyle name="SAPBEXstdDataEmph 12 6" xfId="26305"/>
    <cellStyle name="SAPBEXstdDataEmph 12 7" xfId="26306"/>
    <cellStyle name="SAPBEXstdDataEmph 12 8" xfId="26307"/>
    <cellStyle name="SAPBEXstdDataEmph 13" xfId="26308"/>
    <cellStyle name="SAPBEXstdDataEmph 13 2" xfId="26309"/>
    <cellStyle name="SAPBEXstdDataEmph 13 2 2" xfId="26310"/>
    <cellStyle name="SAPBEXstdDataEmph 13 2 2 2" xfId="26311"/>
    <cellStyle name="SAPBEXstdDataEmph 13 2 2 3" xfId="26312"/>
    <cellStyle name="SAPBEXstdDataEmph 13 2 2 4" xfId="26313"/>
    <cellStyle name="SAPBEXstdDataEmph 13 2 2 5" xfId="26314"/>
    <cellStyle name="SAPBEXstdDataEmph 13 2 2 6" xfId="26315"/>
    <cellStyle name="SAPBEXstdDataEmph 13 2 3" xfId="26316"/>
    <cellStyle name="SAPBEXstdDataEmph 13 2 3 2" xfId="26317"/>
    <cellStyle name="SAPBEXstdDataEmph 13 2 3 3" xfId="26318"/>
    <cellStyle name="SAPBEXstdDataEmph 13 2 3 4" xfId="26319"/>
    <cellStyle name="SAPBEXstdDataEmph 13 2 3 5" xfId="26320"/>
    <cellStyle name="SAPBEXstdDataEmph 13 2 3 6" xfId="26321"/>
    <cellStyle name="SAPBEXstdDataEmph 13 2 4" xfId="26322"/>
    <cellStyle name="SAPBEXstdDataEmph 13 2 5" xfId="26323"/>
    <cellStyle name="SAPBEXstdDataEmph 13 2 6" xfId="26324"/>
    <cellStyle name="SAPBEXstdDataEmph 13 2 7" xfId="26325"/>
    <cellStyle name="SAPBEXstdDataEmph 13 2 8" xfId="26326"/>
    <cellStyle name="SAPBEXstdDataEmph 13 3" xfId="26327"/>
    <cellStyle name="SAPBEXstdDataEmph 13 3 2" xfId="26328"/>
    <cellStyle name="SAPBEXstdDataEmph 13 3 2 2" xfId="26329"/>
    <cellStyle name="SAPBEXstdDataEmph 13 3 2 3" xfId="26330"/>
    <cellStyle name="SAPBEXstdDataEmph 13 3 2 4" xfId="26331"/>
    <cellStyle name="SAPBEXstdDataEmph 13 3 2 5" xfId="26332"/>
    <cellStyle name="SAPBEXstdDataEmph 13 3 2 6" xfId="26333"/>
    <cellStyle name="SAPBEXstdDataEmph 13 3 3" xfId="26334"/>
    <cellStyle name="SAPBEXstdDataEmph 13 3 3 2" xfId="26335"/>
    <cellStyle name="SAPBEXstdDataEmph 13 3 3 3" xfId="26336"/>
    <cellStyle name="SAPBEXstdDataEmph 13 3 3 4" xfId="26337"/>
    <cellStyle name="SAPBEXstdDataEmph 13 3 3 5" xfId="26338"/>
    <cellStyle name="SAPBEXstdDataEmph 13 3 3 6" xfId="26339"/>
    <cellStyle name="SAPBEXstdDataEmph 13 3 4" xfId="26340"/>
    <cellStyle name="SAPBEXstdDataEmph 13 3 5" xfId="26341"/>
    <cellStyle name="SAPBEXstdDataEmph 13 3 6" xfId="26342"/>
    <cellStyle name="SAPBEXstdDataEmph 13 3 7" xfId="26343"/>
    <cellStyle name="SAPBEXstdDataEmph 13 3 8" xfId="26344"/>
    <cellStyle name="SAPBEXstdDataEmph 13 4" xfId="26345"/>
    <cellStyle name="SAPBEXstdDataEmph 13 5" xfId="26346"/>
    <cellStyle name="SAPBEXstdDataEmph 13 6" xfId="26347"/>
    <cellStyle name="SAPBEXstdDataEmph 13 7" xfId="26348"/>
    <cellStyle name="SAPBEXstdDataEmph 13 8" xfId="26349"/>
    <cellStyle name="SAPBEXstdDataEmph 14" xfId="26350"/>
    <cellStyle name="SAPBEXstdDataEmph 14 2" xfId="26351"/>
    <cellStyle name="SAPBEXstdDataEmph 14 2 2" xfId="26352"/>
    <cellStyle name="SAPBEXstdDataEmph 14 2 2 2" xfId="26353"/>
    <cellStyle name="SAPBEXstdDataEmph 14 2 2 3" xfId="26354"/>
    <cellStyle name="SAPBEXstdDataEmph 14 2 2 4" xfId="26355"/>
    <cellStyle name="SAPBEXstdDataEmph 14 2 2 5" xfId="26356"/>
    <cellStyle name="SAPBEXstdDataEmph 14 2 2 6" xfId="26357"/>
    <cellStyle name="SAPBEXstdDataEmph 14 2 3" xfId="26358"/>
    <cellStyle name="SAPBEXstdDataEmph 14 2 3 2" xfId="26359"/>
    <cellStyle name="SAPBEXstdDataEmph 14 2 3 3" xfId="26360"/>
    <cellStyle name="SAPBEXstdDataEmph 14 2 3 4" xfId="26361"/>
    <cellStyle name="SAPBEXstdDataEmph 14 2 3 5" xfId="26362"/>
    <cellStyle name="SAPBEXstdDataEmph 14 2 3 6" xfId="26363"/>
    <cellStyle name="SAPBEXstdDataEmph 14 2 4" xfId="26364"/>
    <cellStyle name="SAPBEXstdDataEmph 14 2 5" xfId="26365"/>
    <cellStyle name="SAPBEXstdDataEmph 14 2 6" xfId="26366"/>
    <cellStyle name="SAPBEXstdDataEmph 14 2 7" xfId="26367"/>
    <cellStyle name="SAPBEXstdDataEmph 14 2 8" xfId="26368"/>
    <cellStyle name="SAPBEXstdDataEmph 14 3" xfId="26369"/>
    <cellStyle name="SAPBEXstdDataEmph 14 3 2" xfId="26370"/>
    <cellStyle name="SAPBEXstdDataEmph 14 3 2 2" xfId="26371"/>
    <cellStyle name="SAPBEXstdDataEmph 14 3 2 3" xfId="26372"/>
    <cellStyle name="SAPBEXstdDataEmph 14 3 2 4" xfId="26373"/>
    <cellStyle name="SAPBEXstdDataEmph 14 3 2 5" xfId="26374"/>
    <cellStyle name="SAPBEXstdDataEmph 14 3 2 6" xfId="26375"/>
    <cellStyle name="SAPBEXstdDataEmph 14 3 3" xfId="26376"/>
    <cellStyle name="SAPBEXstdDataEmph 14 3 3 2" xfId="26377"/>
    <cellStyle name="SAPBEXstdDataEmph 14 3 3 3" xfId="26378"/>
    <cellStyle name="SAPBEXstdDataEmph 14 3 3 4" xfId="26379"/>
    <cellStyle name="SAPBEXstdDataEmph 14 3 3 5" xfId="26380"/>
    <cellStyle name="SAPBEXstdDataEmph 14 3 3 6" xfId="26381"/>
    <cellStyle name="SAPBEXstdDataEmph 14 3 4" xfId="26382"/>
    <cellStyle name="SAPBEXstdDataEmph 14 3 5" xfId="26383"/>
    <cellStyle name="SAPBEXstdDataEmph 14 3 6" xfId="26384"/>
    <cellStyle name="SAPBEXstdDataEmph 14 3 7" xfId="26385"/>
    <cellStyle name="SAPBEXstdDataEmph 14 3 8" xfId="26386"/>
    <cellStyle name="SAPBEXstdDataEmph 14 4" xfId="26387"/>
    <cellStyle name="SAPBEXstdDataEmph 14 5" xfId="26388"/>
    <cellStyle name="SAPBEXstdDataEmph 14 6" xfId="26389"/>
    <cellStyle name="SAPBEXstdDataEmph 14 7" xfId="26390"/>
    <cellStyle name="SAPBEXstdDataEmph 14 8" xfId="26391"/>
    <cellStyle name="SAPBEXstdDataEmph 15" xfId="26392"/>
    <cellStyle name="SAPBEXstdDataEmph 15 2" xfId="26393"/>
    <cellStyle name="SAPBEXstdDataEmph 15 2 2" xfId="26394"/>
    <cellStyle name="SAPBEXstdDataEmph 15 2 2 2" xfId="26395"/>
    <cellStyle name="SAPBEXstdDataEmph 15 2 2 3" xfId="26396"/>
    <cellStyle name="SAPBEXstdDataEmph 15 2 2 4" xfId="26397"/>
    <cellStyle name="SAPBEXstdDataEmph 15 2 2 5" xfId="26398"/>
    <cellStyle name="SAPBEXstdDataEmph 15 2 2 6" xfId="26399"/>
    <cellStyle name="SAPBEXstdDataEmph 15 2 3" xfId="26400"/>
    <cellStyle name="SAPBEXstdDataEmph 15 2 3 2" xfId="26401"/>
    <cellStyle name="SAPBEXstdDataEmph 15 2 3 3" xfId="26402"/>
    <cellStyle name="SAPBEXstdDataEmph 15 2 3 4" xfId="26403"/>
    <cellStyle name="SAPBEXstdDataEmph 15 2 3 5" xfId="26404"/>
    <cellStyle name="SAPBEXstdDataEmph 15 2 3 6" xfId="26405"/>
    <cellStyle name="SAPBEXstdDataEmph 15 2 4" xfId="26406"/>
    <cellStyle name="SAPBEXstdDataEmph 15 2 5" xfId="26407"/>
    <cellStyle name="SAPBEXstdDataEmph 15 2 6" xfId="26408"/>
    <cellStyle name="SAPBEXstdDataEmph 15 2 7" xfId="26409"/>
    <cellStyle name="SAPBEXstdDataEmph 15 2 8" xfId="26410"/>
    <cellStyle name="SAPBEXstdDataEmph 15 3" xfId="26411"/>
    <cellStyle name="SAPBEXstdDataEmph 15 3 2" xfId="26412"/>
    <cellStyle name="SAPBEXstdDataEmph 15 3 2 2" xfId="26413"/>
    <cellStyle name="SAPBEXstdDataEmph 15 3 2 3" xfId="26414"/>
    <cellStyle name="SAPBEXstdDataEmph 15 3 2 4" xfId="26415"/>
    <cellStyle name="SAPBEXstdDataEmph 15 3 2 5" xfId="26416"/>
    <cellStyle name="SAPBEXstdDataEmph 15 3 2 6" xfId="26417"/>
    <cellStyle name="SAPBEXstdDataEmph 15 3 3" xfId="26418"/>
    <cellStyle name="SAPBEXstdDataEmph 15 3 3 2" xfId="26419"/>
    <cellStyle name="SAPBEXstdDataEmph 15 3 3 3" xfId="26420"/>
    <cellStyle name="SAPBEXstdDataEmph 15 3 3 4" xfId="26421"/>
    <cellStyle name="SAPBEXstdDataEmph 15 3 3 5" xfId="26422"/>
    <cellStyle name="SAPBEXstdDataEmph 15 3 3 6" xfId="26423"/>
    <cellStyle name="SAPBEXstdDataEmph 15 3 4" xfId="26424"/>
    <cellStyle name="SAPBEXstdDataEmph 15 3 5" xfId="26425"/>
    <cellStyle name="SAPBEXstdDataEmph 15 3 6" xfId="26426"/>
    <cellStyle name="SAPBEXstdDataEmph 15 3 7" xfId="26427"/>
    <cellStyle name="SAPBEXstdDataEmph 15 3 8" xfId="26428"/>
    <cellStyle name="SAPBEXstdDataEmph 15 4" xfId="26429"/>
    <cellStyle name="SAPBEXstdDataEmph 15 5" xfId="26430"/>
    <cellStyle name="SAPBEXstdDataEmph 15 6" xfId="26431"/>
    <cellStyle name="SAPBEXstdDataEmph 15 7" xfId="26432"/>
    <cellStyle name="SAPBEXstdDataEmph 15 8" xfId="26433"/>
    <cellStyle name="SAPBEXstdDataEmph 16" xfId="26434"/>
    <cellStyle name="SAPBEXstdDataEmph 16 2" xfId="26435"/>
    <cellStyle name="SAPBEXstdDataEmph 16 2 2" xfId="26436"/>
    <cellStyle name="SAPBEXstdDataEmph 16 2 2 2" xfId="26437"/>
    <cellStyle name="SAPBEXstdDataEmph 16 2 2 3" xfId="26438"/>
    <cellStyle name="SAPBEXstdDataEmph 16 2 2 4" xfId="26439"/>
    <cellStyle name="SAPBEXstdDataEmph 16 2 2 5" xfId="26440"/>
    <cellStyle name="SAPBEXstdDataEmph 16 2 2 6" xfId="26441"/>
    <cellStyle name="SAPBEXstdDataEmph 16 2 3" xfId="26442"/>
    <cellStyle name="SAPBEXstdDataEmph 16 2 3 2" xfId="26443"/>
    <cellStyle name="SAPBEXstdDataEmph 16 2 3 3" xfId="26444"/>
    <cellStyle name="SAPBEXstdDataEmph 16 2 3 4" xfId="26445"/>
    <cellStyle name="SAPBEXstdDataEmph 16 2 3 5" xfId="26446"/>
    <cellStyle name="SAPBEXstdDataEmph 16 2 3 6" xfId="26447"/>
    <cellStyle name="SAPBEXstdDataEmph 16 2 4" xfId="26448"/>
    <cellStyle name="SAPBEXstdDataEmph 16 2 5" xfId="26449"/>
    <cellStyle name="SAPBEXstdDataEmph 16 2 6" xfId="26450"/>
    <cellStyle name="SAPBEXstdDataEmph 16 2 7" xfId="26451"/>
    <cellStyle name="SAPBEXstdDataEmph 16 2 8" xfId="26452"/>
    <cellStyle name="SAPBEXstdDataEmph 16 3" xfId="26453"/>
    <cellStyle name="SAPBEXstdDataEmph 16 3 2" xfId="26454"/>
    <cellStyle name="SAPBEXstdDataEmph 16 3 2 2" xfId="26455"/>
    <cellStyle name="SAPBEXstdDataEmph 16 3 2 3" xfId="26456"/>
    <cellStyle name="SAPBEXstdDataEmph 16 3 2 4" xfId="26457"/>
    <cellStyle name="SAPBEXstdDataEmph 16 3 2 5" xfId="26458"/>
    <cellStyle name="SAPBEXstdDataEmph 16 3 2 6" xfId="26459"/>
    <cellStyle name="SAPBEXstdDataEmph 16 3 3" xfId="26460"/>
    <cellStyle name="SAPBEXstdDataEmph 16 3 3 2" xfId="26461"/>
    <cellStyle name="SAPBEXstdDataEmph 16 3 3 3" xfId="26462"/>
    <cellStyle name="SAPBEXstdDataEmph 16 3 3 4" xfId="26463"/>
    <cellStyle name="SAPBEXstdDataEmph 16 3 3 5" xfId="26464"/>
    <cellStyle name="SAPBEXstdDataEmph 16 3 3 6" xfId="26465"/>
    <cellStyle name="SAPBEXstdDataEmph 16 3 4" xfId="26466"/>
    <cellStyle name="SAPBEXstdDataEmph 16 3 5" xfId="26467"/>
    <cellStyle name="SAPBEXstdDataEmph 16 3 6" xfId="26468"/>
    <cellStyle name="SAPBEXstdDataEmph 16 3 7" xfId="26469"/>
    <cellStyle name="SAPBEXstdDataEmph 16 3 8" xfId="26470"/>
    <cellStyle name="SAPBEXstdDataEmph 16 4" xfId="26471"/>
    <cellStyle name="SAPBEXstdDataEmph 16 5" xfId="26472"/>
    <cellStyle name="SAPBEXstdDataEmph 16 6" xfId="26473"/>
    <cellStyle name="SAPBEXstdDataEmph 16 7" xfId="26474"/>
    <cellStyle name="SAPBEXstdDataEmph 16 8" xfId="26475"/>
    <cellStyle name="SAPBEXstdDataEmph 17" xfId="26476"/>
    <cellStyle name="SAPBEXstdDataEmph 17 2" xfId="26477"/>
    <cellStyle name="SAPBEXstdDataEmph 17 2 2" xfId="26478"/>
    <cellStyle name="SAPBEXstdDataEmph 17 2 2 2" xfId="26479"/>
    <cellStyle name="SAPBEXstdDataEmph 17 2 2 3" xfId="26480"/>
    <cellStyle name="SAPBEXstdDataEmph 17 2 2 4" xfId="26481"/>
    <cellStyle name="SAPBEXstdDataEmph 17 2 2 5" xfId="26482"/>
    <cellStyle name="SAPBEXstdDataEmph 17 2 2 6" xfId="26483"/>
    <cellStyle name="SAPBEXstdDataEmph 17 2 3" xfId="26484"/>
    <cellStyle name="SAPBEXstdDataEmph 17 2 3 2" xfId="26485"/>
    <cellStyle name="SAPBEXstdDataEmph 17 2 3 3" xfId="26486"/>
    <cellStyle name="SAPBEXstdDataEmph 17 2 3 4" xfId="26487"/>
    <cellStyle name="SAPBEXstdDataEmph 17 2 3 5" xfId="26488"/>
    <cellStyle name="SAPBEXstdDataEmph 17 2 3 6" xfId="26489"/>
    <cellStyle name="SAPBEXstdDataEmph 17 2 4" xfId="26490"/>
    <cellStyle name="SAPBEXstdDataEmph 17 2 5" xfId="26491"/>
    <cellStyle name="SAPBEXstdDataEmph 17 2 6" xfId="26492"/>
    <cellStyle name="SAPBEXstdDataEmph 17 2 7" xfId="26493"/>
    <cellStyle name="SAPBEXstdDataEmph 17 2 8" xfId="26494"/>
    <cellStyle name="SAPBEXstdDataEmph 17 3" xfId="26495"/>
    <cellStyle name="SAPBEXstdDataEmph 17 3 2" xfId="26496"/>
    <cellStyle name="SAPBEXstdDataEmph 17 3 2 2" xfId="26497"/>
    <cellStyle name="SAPBEXstdDataEmph 17 3 2 3" xfId="26498"/>
    <cellStyle name="SAPBEXstdDataEmph 17 3 2 4" xfId="26499"/>
    <cellStyle name="SAPBEXstdDataEmph 17 3 2 5" xfId="26500"/>
    <cellStyle name="SAPBEXstdDataEmph 17 3 2 6" xfId="26501"/>
    <cellStyle name="SAPBEXstdDataEmph 17 3 3" xfId="26502"/>
    <cellStyle name="SAPBEXstdDataEmph 17 3 3 2" xfId="26503"/>
    <cellStyle name="SAPBEXstdDataEmph 17 3 3 3" xfId="26504"/>
    <cellStyle name="SAPBEXstdDataEmph 17 3 3 4" xfId="26505"/>
    <cellStyle name="SAPBEXstdDataEmph 17 3 3 5" xfId="26506"/>
    <cellStyle name="SAPBEXstdDataEmph 17 3 3 6" xfId="26507"/>
    <cellStyle name="SAPBEXstdDataEmph 17 3 4" xfId="26508"/>
    <cellStyle name="SAPBEXstdDataEmph 17 3 5" xfId="26509"/>
    <cellStyle name="SAPBEXstdDataEmph 17 3 6" xfId="26510"/>
    <cellStyle name="SAPBEXstdDataEmph 17 3 7" xfId="26511"/>
    <cellStyle name="SAPBEXstdDataEmph 17 3 8" xfId="26512"/>
    <cellStyle name="SAPBEXstdDataEmph 17 4" xfId="26513"/>
    <cellStyle name="SAPBEXstdDataEmph 17 5" xfId="26514"/>
    <cellStyle name="SAPBEXstdDataEmph 17 6" xfId="26515"/>
    <cellStyle name="SAPBEXstdDataEmph 17 7" xfId="26516"/>
    <cellStyle name="SAPBEXstdDataEmph 17 8" xfId="26517"/>
    <cellStyle name="SAPBEXstdDataEmph 18" xfId="26518"/>
    <cellStyle name="SAPBEXstdDataEmph 18 2" xfId="26519"/>
    <cellStyle name="SAPBEXstdDataEmph 18 2 2" xfId="26520"/>
    <cellStyle name="SAPBEXstdDataEmph 18 2 2 2" xfId="26521"/>
    <cellStyle name="SAPBEXstdDataEmph 18 2 2 3" xfId="26522"/>
    <cellStyle name="SAPBEXstdDataEmph 18 2 2 4" xfId="26523"/>
    <cellStyle name="SAPBEXstdDataEmph 18 2 2 5" xfId="26524"/>
    <cellStyle name="SAPBEXstdDataEmph 18 2 2 6" xfId="26525"/>
    <cellStyle name="SAPBEXstdDataEmph 18 2 3" xfId="26526"/>
    <cellStyle name="SAPBEXstdDataEmph 18 2 3 2" xfId="26527"/>
    <cellStyle name="SAPBEXstdDataEmph 18 2 3 3" xfId="26528"/>
    <cellStyle name="SAPBEXstdDataEmph 18 2 3 4" xfId="26529"/>
    <cellStyle name="SAPBEXstdDataEmph 18 2 3 5" xfId="26530"/>
    <cellStyle name="SAPBEXstdDataEmph 18 2 3 6" xfId="26531"/>
    <cellStyle name="SAPBEXstdDataEmph 18 2 4" xfId="26532"/>
    <cellStyle name="SAPBEXstdDataEmph 18 2 5" xfId="26533"/>
    <cellStyle name="SAPBEXstdDataEmph 18 2 6" xfId="26534"/>
    <cellStyle name="SAPBEXstdDataEmph 18 2 7" xfId="26535"/>
    <cellStyle name="SAPBEXstdDataEmph 18 2 8" xfId="26536"/>
    <cellStyle name="SAPBEXstdDataEmph 18 3" xfId="26537"/>
    <cellStyle name="SAPBEXstdDataEmph 18 3 2" xfId="26538"/>
    <cellStyle name="SAPBEXstdDataEmph 18 3 2 2" xfId="26539"/>
    <cellStyle name="SAPBEXstdDataEmph 18 3 2 3" xfId="26540"/>
    <cellStyle name="SAPBEXstdDataEmph 18 3 2 4" xfId="26541"/>
    <cellStyle name="SAPBEXstdDataEmph 18 3 2 5" xfId="26542"/>
    <cellStyle name="SAPBEXstdDataEmph 18 3 2 6" xfId="26543"/>
    <cellStyle name="SAPBEXstdDataEmph 18 3 3" xfId="26544"/>
    <cellStyle name="SAPBEXstdDataEmph 18 3 3 2" xfId="26545"/>
    <cellStyle name="SAPBEXstdDataEmph 18 3 3 3" xfId="26546"/>
    <cellStyle name="SAPBEXstdDataEmph 18 3 3 4" xfId="26547"/>
    <cellStyle name="SAPBEXstdDataEmph 18 3 3 5" xfId="26548"/>
    <cellStyle name="SAPBEXstdDataEmph 18 3 3 6" xfId="26549"/>
    <cellStyle name="SAPBEXstdDataEmph 18 3 4" xfId="26550"/>
    <cellStyle name="SAPBEXstdDataEmph 18 3 5" xfId="26551"/>
    <cellStyle name="SAPBEXstdDataEmph 18 3 6" xfId="26552"/>
    <cellStyle name="SAPBEXstdDataEmph 18 3 7" xfId="26553"/>
    <cellStyle name="SAPBEXstdDataEmph 18 3 8" xfId="26554"/>
    <cellStyle name="SAPBEXstdDataEmph 18 4" xfId="26555"/>
    <cellStyle name="SAPBEXstdDataEmph 18 5" xfId="26556"/>
    <cellStyle name="SAPBEXstdDataEmph 18 6" xfId="26557"/>
    <cellStyle name="SAPBEXstdDataEmph 18 7" xfId="26558"/>
    <cellStyle name="SAPBEXstdDataEmph 18 8" xfId="26559"/>
    <cellStyle name="SAPBEXstdDataEmph 19" xfId="26560"/>
    <cellStyle name="SAPBEXstdDataEmph 19 2" xfId="26561"/>
    <cellStyle name="SAPBEXstdDataEmph 19 2 2" xfId="26562"/>
    <cellStyle name="SAPBEXstdDataEmph 19 2 2 2" xfId="26563"/>
    <cellStyle name="SAPBEXstdDataEmph 19 2 2 3" xfId="26564"/>
    <cellStyle name="SAPBEXstdDataEmph 19 2 2 4" xfId="26565"/>
    <cellStyle name="SAPBEXstdDataEmph 19 2 2 5" xfId="26566"/>
    <cellStyle name="SAPBEXstdDataEmph 19 2 2 6" xfId="26567"/>
    <cellStyle name="SAPBEXstdDataEmph 19 2 3" xfId="26568"/>
    <cellStyle name="SAPBEXstdDataEmph 19 2 3 2" xfId="26569"/>
    <cellStyle name="SAPBEXstdDataEmph 19 2 3 3" xfId="26570"/>
    <cellStyle name="SAPBEXstdDataEmph 19 2 3 4" xfId="26571"/>
    <cellStyle name="SAPBEXstdDataEmph 19 2 3 5" xfId="26572"/>
    <cellStyle name="SAPBEXstdDataEmph 19 2 3 6" xfId="26573"/>
    <cellStyle name="SAPBEXstdDataEmph 19 2 4" xfId="26574"/>
    <cellStyle name="SAPBEXstdDataEmph 19 2 5" xfId="26575"/>
    <cellStyle name="SAPBEXstdDataEmph 19 2 6" xfId="26576"/>
    <cellStyle name="SAPBEXstdDataEmph 19 2 7" xfId="26577"/>
    <cellStyle name="SAPBEXstdDataEmph 19 2 8" xfId="26578"/>
    <cellStyle name="SAPBEXstdDataEmph 19 3" xfId="26579"/>
    <cellStyle name="SAPBEXstdDataEmph 19 3 2" xfId="26580"/>
    <cellStyle name="SAPBEXstdDataEmph 19 3 2 2" xfId="26581"/>
    <cellStyle name="SAPBEXstdDataEmph 19 3 2 3" xfId="26582"/>
    <cellStyle name="SAPBEXstdDataEmph 19 3 2 4" xfId="26583"/>
    <cellStyle name="SAPBEXstdDataEmph 19 3 2 5" xfId="26584"/>
    <cellStyle name="SAPBEXstdDataEmph 19 3 2 6" xfId="26585"/>
    <cellStyle name="SAPBEXstdDataEmph 19 3 3" xfId="26586"/>
    <cellStyle name="SAPBEXstdDataEmph 19 3 3 2" xfId="26587"/>
    <cellStyle name="SAPBEXstdDataEmph 19 3 3 3" xfId="26588"/>
    <cellStyle name="SAPBEXstdDataEmph 19 3 3 4" xfId="26589"/>
    <cellStyle name="SAPBEXstdDataEmph 19 3 3 5" xfId="26590"/>
    <cellStyle name="SAPBEXstdDataEmph 19 3 3 6" xfId="26591"/>
    <cellStyle name="SAPBEXstdDataEmph 19 3 4" xfId="26592"/>
    <cellStyle name="SAPBEXstdDataEmph 19 3 5" xfId="26593"/>
    <cellStyle name="SAPBEXstdDataEmph 19 3 6" xfId="26594"/>
    <cellStyle name="SAPBEXstdDataEmph 19 3 7" xfId="26595"/>
    <cellStyle name="SAPBEXstdDataEmph 19 3 8" xfId="26596"/>
    <cellStyle name="SAPBEXstdDataEmph 19 4" xfId="26597"/>
    <cellStyle name="SAPBEXstdDataEmph 19 5" xfId="26598"/>
    <cellStyle name="SAPBEXstdDataEmph 19 6" xfId="26599"/>
    <cellStyle name="SAPBEXstdDataEmph 19 7" xfId="26600"/>
    <cellStyle name="SAPBEXstdDataEmph 19 8" xfId="26601"/>
    <cellStyle name="SAPBEXstdDataEmph 2" xfId="26602"/>
    <cellStyle name="SAPBEXstdDataEmph 2 2" xfId="26603"/>
    <cellStyle name="SAPBEXstdDataEmph 2 2 2" xfId="26604"/>
    <cellStyle name="SAPBEXstdDataEmph 2 2 2 2" xfId="26605"/>
    <cellStyle name="SAPBEXstdDataEmph 2 2 2 3" xfId="26606"/>
    <cellStyle name="SAPBEXstdDataEmph 2 2 2 4" xfId="26607"/>
    <cellStyle name="SAPBEXstdDataEmph 2 2 2 5" xfId="26608"/>
    <cellStyle name="SAPBEXstdDataEmph 2 2 2 6" xfId="26609"/>
    <cellStyle name="SAPBEXstdDataEmph 2 2 3" xfId="26610"/>
    <cellStyle name="SAPBEXstdDataEmph 2 2 3 2" xfId="26611"/>
    <cellStyle name="SAPBEXstdDataEmph 2 2 3 3" xfId="26612"/>
    <cellStyle name="SAPBEXstdDataEmph 2 2 3 4" xfId="26613"/>
    <cellStyle name="SAPBEXstdDataEmph 2 2 3 5" xfId="26614"/>
    <cellStyle name="SAPBEXstdDataEmph 2 2 3 6" xfId="26615"/>
    <cellStyle name="SAPBEXstdDataEmph 2 2 4" xfId="26616"/>
    <cellStyle name="SAPBEXstdDataEmph 2 2 5" xfId="26617"/>
    <cellStyle name="SAPBEXstdDataEmph 2 2 6" xfId="26618"/>
    <cellStyle name="SAPBEXstdDataEmph 2 2 7" xfId="26619"/>
    <cellStyle name="SAPBEXstdDataEmph 2 2 8" xfId="26620"/>
    <cellStyle name="SAPBEXstdDataEmph 2 3" xfId="26621"/>
    <cellStyle name="SAPBEXstdDataEmph 2 3 2" xfId="26622"/>
    <cellStyle name="SAPBEXstdDataEmph 2 3 2 2" xfId="26623"/>
    <cellStyle name="SAPBEXstdDataEmph 2 3 2 3" xfId="26624"/>
    <cellStyle name="SAPBEXstdDataEmph 2 3 2 4" xfId="26625"/>
    <cellStyle name="SAPBEXstdDataEmph 2 3 2 5" xfId="26626"/>
    <cellStyle name="SAPBEXstdDataEmph 2 3 2 6" xfId="26627"/>
    <cellStyle name="SAPBEXstdDataEmph 2 3 3" xfId="26628"/>
    <cellStyle name="SAPBEXstdDataEmph 2 3 3 2" xfId="26629"/>
    <cellStyle name="SAPBEXstdDataEmph 2 3 3 3" xfId="26630"/>
    <cellStyle name="SAPBEXstdDataEmph 2 3 3 4" xfId="26631"/>
    <cellStyle name="SAPBEXstdDataEmph 2 3 3 5" xfId="26632"/>
    <cellStyle name="SAPBEXstdDataEmph 2 3 3 6" xfId="26633"/>
    <cellStyle name="SAPBEXstdDataEmph 2 3 4" xfId="26634"/>
    <cellStyle name="SAPBEXstdDataEmph 2 3 5" xfId="26635"/>
    <cellStyle name="SAPBEXstdDataEmph 2 3 6" xfId="26636"/>
    <cellStyle name="SAPBEXstdDataEmph 2 3 7" xfId="26637"/>
    <cellStyle name="SAPBEXstdDataEmph 2 3 8" xfId="26638"/>
    <cellStyle name="SAPBEXstdDataEmph 2 4" xfId="26639"/>
    <cellStyle name="SAPBEXstdDataEmph 2 5" xfId="26640"/>
    <cellStyle name="SAPBEXstdDataEmph 2 6" xfId="26641"/>
    <cellStyle name="SAPBEXstdDataEmph 2 7" xfId="26642"/>
    <cellStyle name="SAPBEXstdDataEmph 2 8" xfId="26643"/>
    <cellStyle name="SAPBEXstdDataEmph 20" xfId="26644"/>
    <cellStyle name="SAPBEXstdDataEmph 20 2" xfId="26645"/>
    <cellStyle name="SAPBEXstdDataEmph 20 2 2" xfId="26646"/>
    <cellStyle name="SAPBEXstdDataEmph 20 2 3" xfId="26647"/>
    <cellStyle name="SAPBEXstdDataEmph 20 2 4" xfId="26648"/>
    <cellStyle name="SAPBEXstdDataEmph 20 2 5" xfId="26649"/>
    <cellStyle name="SAPBEXstdDataEmph 20 2 6" xfId="26650"/>
    <cellStyle name="SAPBEXstdDataEmph 20 3" xfId="26651"/>
    <cellStyle name="SAPBEXstdDataEmph 20 3 2" xfId="26652"/>
    <cellStyle name="SAPBEXstdDataEmph 20 3 3" xfId="26653"/>
    <cellStyle name="SAPBEXstdDataEmph 20 3 4" xfId="26654"/>
    <cellStyle name="SAPBEXstdDataEmph 20 3 5" xfId="26655"/>
    <cellStyle name="SAPBEXstdDataEmph 20 3 6" xfId="26656"/>
    <cellStyle name="SAPBEXstdDataEmph 20 4" xfId="26657"/>
    <cellStyle name="SAPBEXstdDataEmph 20 5" xfId="26658"/>
    <cellStyle name="SAPBEXstdDataEmph 20 6" xfId="26659"/>
    <cellStyle name="SAPBEXstdDataEmph 20 7" xfId="26660"/>
    <cellStyle name="SAPBEXstdDataEmph 20 8" xfId="26661"/>
    <cellStyle name="SAPBEXstdDataEmph 21" xfId="26662"/>
    <cellStyle name="SAPBEXstdDataEmph 21 2" xfId="26663"/>
    <cellStyle name="SAPBEXstdDataEmph 21 2 2" xfId="26664"/>
    <cellStyle name="SAPBEXstdDataEmph 21 2 3" xfId="26665"/>
    <cellStyle name="SAPBEXstdDataEmph 21 2 4" xfId="26666"/>
    <cellStyle name="SAPBEXstdDataEmph 21 2 5" xfId="26667"/>
    <cellStyle name="SAPBEXstdDataEmph 21 2 6" xfId="26668"/>
    <cellStyle name="SAPBEXstdDataEmph 21 3" xfId="26669"/>
    <cellStyle name="SAPBEXstdDataEmph 21 3 2" xfId="26670"/>
    <cellStyle name="SAPBEXstdDataEmph 21 3 3" xfId="26671"/>
    <cellStyle name="SAPBEXstdDataEmph 21 3 4" xfId="26672"/>
    <cellStyle name="SAPBEXstdDataEmph 21 3 5" xfId="26673"/>
    <cellStyle name="SAPBEXstdDataEmph 21 3 6" xfId="26674"/>
    <cellStyle name="SAPBEXstdDataEmph 21 4" xfId="26675"/>
    <cellStyle name="SAPBEXstdDataEmph 21 5" xfId="26676"/>
    <cellStyle name="SAPBEXstdDataEmph 21 6" xfId="26677"/>
    <cellStyle name="SAPBEXstdDataEmph 21 7" xfId="26678"/>
    <cellStyle name="SAPBEXstdDataEmph 21 8" xfId="26679"/>
    <cellStyle name="SAPBEXstdDataEmph 22" xfId="26680"/>
    <cellStyle name="SAPBEXstdDataEmph 23" xfId="26681"/>
    <cellStyle name="SAPBEXstdDataEmph 24" xfId="26682"/>
    <cellStyle name="SAPBEXstdDataEmph 25" xfId="26683"/>
    <cellStyle name="SAPBEXstdDataEmph 26" xfId="26684"/>
    <cellStyle name="SAPBEXstdDataEmph 27" xfId="32959"/>
    <cellStyle name="SAPBEXstdDataEmph 3" xfId="26685"/>
    <cellStyle name="SAPBEXstdDataEmph 3 2" xfId="26686"/>
    <cellStyle name="SAPBEXstdDataEmph 3 2 2" xfId="26687"/>
    <cellStyle name="SAPBEXstdDataEmph 3 2 2 2" xfId="26688"/>
    <cellStyle name="SAPBEXstdDataEmph 3 2 2 3" xfId="26689"/>
    <cellStyle name="SAPBEXstdDataEmph 3 2 2 4" xfId="26690"/>
    <cellStyle name="SAPBEXstdDataEmph 3 2 2 5" xfId="26691"/>
    <cellStyle name="SAPBEXstdDataEmph 3 2 2 6" xfId="26692"/>
    <cellStyle name="SAPBEXstdDataEmph 3 2 3" xfId="26693"/>
    <cellStyle name="SAPBEXstdDataEmph 3 2 3 2" xfId="26694"/>
    <cellStyle name="SAPBEXstdDataEmph 3 2 3 3" xfId="26695"/>
    <cellStyle name="SAPBEXstdDataEmph 3 2 3 4" xfId="26696"/>
    <cellStyle name="SAPBEXstdDataEmph 3 2 3 5" xfId="26697"/>
    <cellStyle name="SAPBEXstdDataEmph 3 2 3 6" xfId="26698"/>
    <cellStyle name="SAPBEXstdDataEmph 3 2 4" xfId="26699"/>
    <cellStyle name="SAPBEXstdDataEmph 3 2 5" xfId="26700"/>
    <cellStyle name="SAPBEXstdDataEmph 3 2 6" xfId="26701"/>
    <cellStyle name="SAPBEXstdDataEmph 3 2 7" xfId="26702"/>
    <cellStyle name="SAPBEXstdDataEmph 3 2 8" xfId="26703"/>
    <cellStyle name="SAPBEXstdDataEmph 3 3" xfId="26704"/>
    <cellStyle name="SAPBEXstdDataEmph 3 3 2" xfId="26705"/>
    <cellStyle name="SAPBEXstdDataEmph 3 3 2 2" xfId="26706"/>
    <cellStyle name="SAPBEXstdDataEmph 3 3 2 3" xfId="26707"/>
    <cellStyle name="SAPBEXstdDataEmph 3 3 2 4" xfId="26708"/>
    <cellStyle name="SAPBEXstdDataEmph 3 3 2 5" xfId="26709"/>
    <cellStyle name="SAPBEXstdDataEmph 3 3 2 6" xfId="26710"/>
    <cellStyle name="SAPBEXstdDataEmph 3 3 3" xfId="26711"/>
    <cellStyle name="SAPBEXstdDataEmph 3 3 3 2" xfId="26712"/>
    <cellStyle name="SAPBEXstdDataEmph 3 3 3 3" xfId="26713"/>
    <cellStyle name="SAPBEXstdDataEmph 3 3 3 4" xfId="26714"/>
    <cellStyle name="SAPBEXstdDataEmph 3 3 3 5" xfId="26715"/>
    <cellStyle name="SAPBEXstdDataEmph 3 3 3 6" xfId="26716"/>
    <cellStyle name="SAPBEXstdDataEmph 3 3 4" xfId="26717"/>
    <cellStyle name="SAPBEXstdDataEmph 3 3 5" xfId="26718"/>
    <cellStyle name="SAPBEXstdDataEmph 3 3 6" xfId="26719"/>
    <cellStyle name="SAPBEXstdDataEmph 3 3 7" xfId="26720"/>
    <cellStyle name="SAPBEXstdDataEmph 3 3 8" xfId="26721"/>
    <cellStyle name="SAPBEXstdDataEmph 3 4" xfId="26722"/>
    <cellStyle name="SAPBEXstdDataEmph 3 5" xfId="26723"/>
    <cellStyle name="SAPBEXstdDataEmph 3 6" xfId="26724"/>
    <cellStyle name="SAPBEXstdDataEmph 3 7" xfId="26725"/>
    <cellStyle name="SAPBEXstdDataEmph 3 8" xfId="26726"/>
    <cellStyle name="SAPBEXstdDataEmph 4" xfId="26727"/>
    <cellStyle name="SAPBEXstdDataEmph 4 2" xfId="26728"/>
    <cellStyle name="SAPBEXstdDataEmph 4 2 2" xfId="26729"/>
    <cellStyle name="SAPBEXstdDataEmph 4 2 2 2" xfId="26730"/>
    <cellStyle name="SAPBEXstdDataEmph 4 2 2 3" xfId="26731"/>
    <cellStyle name="SAPBEXstdDataEmph 4 2 2 4" xfId="26732"/>
    <cellStyle name="SAPBEXstdDataEmph 4 2 2 5" xfId="26733"/>
    <cellStyle name="SAPBEXstdDataEmph 4 2 2 6" xfId="26734"/>
    <cellStyle name="SAPBEXstdDataEmph 4 2 3" xfId="26735"/>
    <cellStyle name="SAPBEXstdDataEmph 4 2 3 2" xfId="26736"/>
    <cellStyle name="SAPBEXstdDataEmph 4 2 3 3" xfId="26737"/>
    <cellStyle name="SAPBEXstdDataEmph 4 2 3 4" xfId="26738"/>
    <cellStyle name="SAPBEXstdDataEmph 4 2 3 5" xfId="26739"/>
    <cellStyle name="SAPBEXstdDataEmph 4 2 3 6" xfId="26740"/>
    <cellStyle name="SAPBEXstdDataEmph 4 2 4" xfId="26741"/>
    <cellStyle name="SAPBEXstdDataEmph 4 2 5" xfId="26742"/>
    <cellStyle name="SAPBEXstdDataEmph 4 2 6" xfId="26743"/>
    <cellStyle name="SAPBEXstdDataEmph 4 2 7" xfId="26744"/>
    <cellStyle name="SAPBEXstdDataEmph 4 2 8" xfId="26745"/>
    <cellStyle name="SAPBEXstdDataEmph 4 3" xfId="26746"/>
    <cellStyle name="SAPBEXstdDataEmph 4 3 2" xfId="26747"/>
    <cellStyle name="SAPBEXstdDataEmph 4 3 2 2" xfId="26748"/>
    <cellStyle name="SAPBEXstdDataEmph 4 3 2 3" xfId="26749"/>
    <cellStyle name="SAPBEXstdDataEmph 4 3 2 4" xfId="26750"/>
    <cellStyle name="SAPBEXstdDataEmph 4 3 2 5" xfId="26751"/>
    <cellStyle name="SAPBEXstdDataEmph 4 3 2 6" xfId="26752"/>
    <cellStyle name="SAPBEXstdDataEmph 4 3 3" xfId="26753"/>
    <cellStyle name="SAPBEXstdDataEmph 4 3 3 2" xfId="26754"/>
    <cellStyle name="SAPBEXstdDataEmph 4 3 3 3" xfId="26755"/>
    <cellStyle name="SAPBEXstdDataEmph 4 3 3 4" xfId="26756"/>
    <cellStyle name="SAPBEXstdDataEmph 4 3 3 5" xfId="26757"/>
    <cellStyle name="SAPBEXstdDataEmph 4 3 3 6" xfId="26758"/>
    <cellStyle name="SAPBEXstdDataEmph 4 3 4" xfId="26759"/>
    <cellStyle name="SAPBEXstdDataEmph 4 3 5" xfId="26760"/>
    <cellStyle name="SAPBEXstdDataEmph 4 3 6" xfId="26761"/>
    <cellStyle name="SAPBEXstdDataEmph 4 3 7" xfId="26762"/>
    <cellStyle name="SAPBEXstdDataEmph 4 3 8" xfId="26763"/>
    <cellStyle name="SAPBEXstdDataEmph 4 4" xfId="26764"/>
    <cellStyle name="SAPBEXstdDataEmph 4 5" xfId="26765"/>
    <cellStyle name="SAPBEXstdDataEmph 4 6" xfId="26766"/>
    <cellStyle name="SAPBEXstdDataEmph 4 7" xfId="26767"/>
    <cellStyle name="SAPBEXstdDataEmph 4 8" xfId="26768"/>
    <cellStyle name="SAPBEXstdDataEmph 5" xfId="26769"/>
    <cellStyle name="SAPBEXstdDataEmph 5 2" xfId="26770"/>
    <cellStyle name="SAPBEXstdDataEmph 5 2 2" xfId="26771"/>
    <cellStyle name="SAPBEXstdDataEmph 5 2 2 2" xfId="26772"/>
    <cellStyle name="SAPBEXstdDataEmph 5 2 2 3" xfId="26773"/>
    <cellStyle name="SAPBEXstdDataEmph 5 2 2 4" xfId="26774"/>
    <cellStyle name="SAPBEXstdDataEmph 5 2 2 5" xfId="26775"/>
    <cellStyle name="SAPBEXstdDataEmph 5 2 2 6" xfId="26776"/>
    <cellStyle name="SAPBEXstdDataEmph 5 2 3" xfId="26777"/>
    <cellStyle name="SAPBEXstdDataEmph 5 2 3 2" xfId="26778"/>
    <cellStyle name="SAPBEXstdDataEmph 5 2 3 3" xfId="26779"/>
    <cellStyle name="SAPBEXstdDataEmph 5 2 3 4" xfId="26780"/>
    <cellStyle name="SAPBEXstdDataEmph 5 2 3 5" xfId="26781"/>
    <cellStyle name="SAPBEXstdDataEmph 5 2 3 6" xfId="26782"/>
    <cellStyle name="SAPBEXstdDataEmph 5 2 4" xfId="26783"/>
    <cellStyle name="SAPBEXstdDataEmph 5 2 5" xfId="26784"/>
    <cellStyle name="SAPBEXstdDataEmph 5 2 6" xfId="26785"/>
    <cellStyle name="SAPBEXstdDataEmph 5 2 7" xfId="26786"/>
    <cellStyle name="SAPBEXstdDataEmph 5 2 8" xfId="26787"/>
    <cellStyle name="SAPBEXstdDataEmph 5 3" xfId="26788"/>
    <cellStyle name="SAPBEXstdDataEmph 5 3 2" xfId="26789"/>
    <cellStyle name="SAPBEXstdDataEmph 5 3 2 2" xfId="26790"/>
    <cellStyle name="SAPBEXstdDataEmph 5 3 2 3" xfId="26791"/>
    <cellStyle name="SAPBEXstdDataEmph 5 3 2 4" xfId="26792"/>
    <cellStyle name="SAPBEXstdDataEmph 5 3 2 5" xfId="26793"/>
    <cellStyle name="SAPBEXstdDataEmph 5 3 2 6" xfId="26794"/>
    <cellStyle name="SAPBEXstdDataEmph 5 3 3" xfId="26795"/>
    <cellStyle name="SAPBEXstdDataEmph 5 3 3 2" xfId="26796"/>
    <cellStyle name="SAPBEXstdDataEmph 5 3 3 3" xfId="26797"/>
    <cellStyle name="SAPBEXstdDataEmph 5 3 3 4" xfId="26798"/>
    <cellStyle name="SAPBEXstdDataEmph 5 3 3 5" xfId="26799"/>
    <cellStyle name="SAPBEXstdDataEmph 5 3 3 6" xfId="26800"/>
    <cellStyle name="SAPBEXstdDataEmph 5 3 4" xfId="26801"/>
    <cellStyle name="SAPBEXstdDataEmph 5 3 5" xfId="26802"/>
    <cellStyle name="SAPBEXstdDataEmph 5 3 6" xfId="26803"/>
    <cellStyle name="SAPBEXstdDataEmph 5 3 7" xfId="26804"/>
    <cellStyle name="SAPBEXstdDataEmph 5 3 8" xfId="26805"/>
    <cellStyle name="SAPBEXstdDataEmph 5 4" xfId="26806"/>
    <cellStyle name="SAPBEXstdDataEmph 5 5" xfId="26807"/>
    <cellStyle name="SAPBEXstdDataEmph 5 6" xfId="26808"/>
    <cellStyle name="SAPBEXstdDataEmph 5 7" xfId="26809"/>
    <cellStyle name="SAPBEXstdDataEmph 5 8" xfId="26810"/>
    <cellStyle name="SAPBEXstdDataEmph 6" xfId="26811"/>
    <cellStyle name="SAPBEXstdDataEmph 6 2" xfId="26812"/>
    <cellStyle name="SAPBEXstdDataEmph 6 2 2" xfId="26813"/>
    <cellStyle name="SAPBEXstdDataEmph 6 2 2 2" xfId="26814"/>
    <cellStyle name="SAPBEXstdDataEmph 6 2 2 3" xfId="26815"/>
    <cellStyle name="SAPBEXstdDataEmph 6 2 2 4" xfId="26816"/>
    <cellStyle name="SAPBEXstdDataEmph 6 2 2 5" xfId="26817"/>
    <cellStyle name="SAPBEXstdDataEmph 6 2 2 6" xfId="26818"/>
    <cellStyle name="SAPBEXstdDataEmph 6 2 3" xfId="26819"/>
    <cellStyle name="SAPBEXstdDataEmph 6 2 3 2" xfId="26820"/>
    <cellStyle name="SAPBEXstdDataEmph 6 2 3 3" xfId="26821"/>
    <cellStyle name="SAPBEXstdDataEmph 6 2 3 4" xfId="26822"/>
    <cellStyle name="SAPBEXstdDataEmph 6 2 3 5" xfId="26823"/>
    <cellStyle name="SAPBEXstdDataEmph 6 2 3 6" xfId="26824"/>
    <cellStyle name="SAPBEXstdDataEmph 6 2 4" xfId="26825"/>
    <cellStyle name="SAPBEXstdDataEmph 6 2 5" xfId="26826"/>
    <cellStyle name="SAPBEXstdDataEmph 6 2 6" xfId="26827"/>
    <cellStyle name="SAPBEXstdDataEmph 6 2 7" xfId="26828"/>
    <cellStyle name="SAPBEXstdDataEmph 6 2 8" xfId="26829"/>
    <cellStyle name="SAPBEXstdDataEmph 6 3" xfId="26830"/>
    <cellStyle name="SAPBEXstdDataEmph 6 3 2" xfId="26831"/>
    <cellStyle name="SAPBEXstdDataEmph 6 3 2 2" xfId="26832"/>
    <cellStyle name="SAPBEXstdDataEmph 6 3 2 3" xfId="26833"/>
    <cellStyle name="SAPBEXstdDataEmph 6 3 2 4" xfId="26834"/>
    <cellStyle name="SAPBEXstdDataEmph 6 3 2 5" xfId="26835"/>
    <cellStyle name="SAPBEXstdDataEmph 6 3 2 6" xfId="26836"/>
    <cellStyle name="SAPBEXstdDataEmph 6 3 3" xfId="26837"/>
    <cellStyle name="SAPBEXstdDataEmph 6 3 3 2" xfId="26838"/>
    <cellStyle name="SAPBEXstdDataEmph 6 3 3 3" xfId="26839"/>
    <cellStyle name="SAPBEXstdDataEmph 6 3 3 4" xfId="26840"/>
    <cellStyle name="SAPBEXstdDataEmph 6 3 3 5" xfId="26841"/>
    <cellStyle name="SAPBEXstdDataEmph 6 3 3 6" xfId="26842"/>
    <cellStyle name="SAPBEXstdDataEmph 6 3 4" xfId="26843"/>
    <cellStyle name="SAPBEXstdDataEmph 6 3 5" xfId="26844"/>
    <cellStyle name="SAPBEXstdDataEmph 6 3 6" xfId="26845"/>
    <cellStyle name="SAPBEXstdDataEmph 6 3 7" xfId="26846"/>
    <cellStyle name="SAPBEXstdDataEmph 6 3 8" xfId="26847"/>
    <cellStyle name="SAPBEXstdDataEmph 6 4" xfId="26848"/>
    <cellStyle name="SAPBEXstdDataEmph 6 5" xfId="26849"/>
    <cellStyle name="SAPBEXstdDataEmph 6 6" xfId="26850"/>
    <cellStyle name="SAPBEXstdDataEmph 6 7" xfId="26851"/>
    <cellStyle name="SAPBEXstdDataEmph 6 8" xfId="26852"/>
    <cellStyle name="SAPBEXstdDataEmph 7" xfId="26853"/>
    <cellStyle name="SAPBEXstdDataEmph 7 2" xfId="26854"/>
    <cellStyle name="SAPBEXstdDataEmph 7 2 2" xfId="26855"/>
    <cellStyle name="SAPBEXstdDataEmph 7 2 2 2" xfId="26856"/>
    <cellStyle name="SAPBEXstdDataEmph 7 2 2 3" xfId="26857"/>
    <cellStyle name="SAPBEXstdDataEmph 7 2 2 4" xfId="26858"/>
    <cellStyle name="SAPBEXstdDataEmph 7 2 2 5" xfId="26859"/>
    <cellStyle name="SAPBEXstdDataEmph 7 2 2 6" xfId="26860"/>
    <cellStyle name="SAPBEXstdDataEmph 7 2 3" xfId="26861"/>
    <cellStyle name="SAPBEXstdDataEmph 7 2 3 2" xfId="26862"/>
    <cellStyle name="SAPBEXstdDataEmph 7 2 3 3" xfId="26863"/>
    <cellStyle name="SAPBEXstdDataEmph 7 2 3 4" xfId="26864"/>
    <cellStyle name="SAPBEXstdDataEmph 7 2 3 5" xfId="26865"/>
    <cellStyle name="SAPBEXstdDataEmph 7 2 3 6" xfId="26866"/>
    <cellStyle name="SAPBEXstdDataEmph 7 2 4" xfId="26867"/>
    <cellStyle name="SAPBEXstdDataEmph 7 2 5" xfId="26868"/>
    <cellStyle name="SAPBEXstdDataEmph 7 2 6" xfId="26869"/>
    <cellStyle name="SAPBEXstdDataEmph 7 2 7" xfId="26870"/>
    <cellStyle name="SAPBEXstdDataEmph 7 2 8" xfId="26871"/>
    <cellStyle name="SAPBEXstdDataEmph 7 3" xfId="26872"/>
    <cellStyle name="SAPBEXstdDataEmph 7 3 2" xfId="26873"/>
    <cellStyle name="SAPBEXstdDataEmph 7 3 2 2" xfId="26874"/>
    <cellStyle name="SAPBEXstdDataEmph 7 3 2 3" xfId="26875"/>
    <cellStyle name="SAPBEXstdDataEmph 7 3 2 4" xfId="26876"/>
    <cellStyle name="SAPBEXstdDataEmph 7 3 2 5" xfId="26877"/>
    <cellStyle name="SAPBEXstdDataEmph 7 3 2 6" xfId="26878"/>
    <cellStyle name="SAPBEXstdDataEmph 7 3 3" xfId="26879"/>
    <cellStyle name="SAPBEXstdDataEmph 7 3 3 2" xfId="26880"/>
    <cellStyle name="SAPBEXstdDataEmph 7 3 3 3" xfId="26881"/>
    <cellStyle name="SAPBEXstdDataEmph 7 3 3 4" xfId="26882"/>
    <cellStyle name="SAPBEXstdDataEmph 7 3 3 5" xfId="26883"/>
    <cellStyle name="SAPBEXstdDataEmph 7 3 3 6" xfId="26884"/>
    <cellStyle name="SAPBEXstdDataEmph 7 3 4" xfId="26885"/>
    <cellStyle name="SAPBEXstdDataEmph 7 3 5" xfId="26886"/>
    <cellStyle name="SAPBEXstdDataEmph 7 3 6" xfId="26887"/>
    <cellStyle name="SAPBEXstdDataEmph 7 3 7" xfId="26888"/>
    <cellStyle name="SAPBEXstdDataEmph 7 3 8" xfId="26889"/>
    <cellStyle name="SAPBEXstdDataEmph 7 4" xfId="26890"/>
    <cellStyle name="SAPBEXstdDataEmph 7 5" xfId="26891"/>
    <cellStyle name="SAPBEXstdDataEmph 7 6" xfId="26892"/>
    <cellStyle name="SAPBEXstdDataEmph 7 7" xfId="26893"/>
    <cellStyle name="SAPBEXstdDataEmph 7 8" xfId="26894"/>
    <cellStyle name="SAPBEXstdDataEmph 8" xfId="26895"/>
    <cellStyle name="SAPBEXstdDataEmph 8 2" xfId="26896"/>
    <cellStyle name="SAPBEXstdDataEmph 8 2 2" xfId="26897"/>
    <cellStyle name="SAPBEXstdDataEmph 8 2 2 2" xfId="26898"/>
    <cellStyle name="SAPBEXstdDataEmph 8 2 2 3" xfId="26899"/>
    <cellStyle name="SAPBEXstdDataEmph 8 2 2 4" xfId="26900"/>
    <cellStyle name="SAPBEXstdDataEmph 8 2 2 5" xfId="26901"/>
    <cellStyle name="SAPBEXstdDataEmph 8 2 2 6" xfId="26902"/>
    <cellStyle name="SAPBEXstdDataEmph 8 2 3" xfId="26903"/>
    <cellStyle name="SAPBEXstdDataEmph 8 2 3 2" xfId="26904"/>
    <cellStyle name="SAPBEXstdDataEmph 8 2 3 3" xfId="26905"/>
    <cellStyle name="SAPBEXstdDataEmph 8 2 3 4" xfId="26906"/>
    <cellStyle name="SAPBEXstdDataEmph 8 2 3 5" xfId="26907"/>
    <cellStyle name="SAPBEXstdDataEmph 8 2 3 6" xfId="26908"/>
    <cellStyle name="SAPBEXstdDataEmph 8 2 4" xfId="26909"/>
    <cellStyle name="SAPBEXstdDataEmph 8 2 5" xfId="26910"/>
    <cellStyle name="SAPBEXstdDataEmph 8 2 6" xfId="26911"/>
    <cellStyle name="SAPBEXstdDataEmph 8 2 7" xfId="26912"/>
    <cellStyle name="SAPBEXstdDataEmph 8 2 8" xfId="26913"/>
    <cellStyle name="SAPBEXstdDataEmph 8 3" xfId="26914"/>
    <cellStyle name="SAPBEXstdDataEmph 8 3 2" xfId="26915"/>
    <cellStyle name="SAPBEXstdDataEmph 8 3 2 2" xfId="26916"/>
    <cellStyle name="SAPBEXstdDataEmph 8 3 2 3" xfId="26917"/>
    <cellStyle name="SAPBEXstdDataEmph 8 3 2 4" xfId="26918"/>
    <cellStyle name="SAPBEXstdDataEmph 8 3 2 5" xfId="26919"/>
    <cellStyle name="SAPBEXstdDataEmph 8 3 2 6" xfId="26920"/>
    <cellStyle name="SAPBEXstdDataEmph 8 3 3" xfId="26921"/>
    <cellStyle name="SAPBEXstdDataEmph 8 3 3 2" xfId="26922"/>
    <cellStyle name="SAPBEXstdDataEmph 8 3 3 3" xfId="26923"/>
    <cellStyle name="SAPBEXstdDataEmph 8 3 3 4" xfId="26924"/>
    <cellStyle name="SAPBEXstdDataEmph 8 3 3 5" xfId="26925"/>
    <cellStyle name="SAPBEXstdDataEmph 8 3 3 6" xfId="26926"/>
    <cellStyle name="SAPBEXstdDataEmph 8 3 4" xfId="26927"/>
    <cellStyle name="SAPBEXstdDataEmph 8 3 5" xfId="26928"/>
    <cellStyle name="SAPBEXstdDataEmph 8 3 6" xfId="26929"/>
    <cellStyle name="SAPBEXstdDataEmph 8 3 7" xfId="26930"/>
    <cellStyle name="SAPBEXstdDataEmph 8 3 8" xfId="26931"/>
    <cellStyle name="SAPBEXstdDataEmph 8 4" xfId="26932"/>
    <cellStyle name="SAPBEXstdDataEmph 8 5" xfId="26933"/>
    <cellStyle name="SAPBEXstdDataEmph 8 6" xfId="26934"/>
    <cellStyle name="SAPBEXstdDataEmph 8 7" xfId="26935"/>
    <cellStyle name="SAPBEXstdDataEmph 8 8" xfId="26936"/>
    <cellStyle name="SAPBEXstdDataEmph 9" xfId="26937"/>
    <cellStyle name="SAPBEXstdDataEmph 9 2" xfId="26938"/>
    <cellStyle name="SAPBEXstdDataEmph 9 2 2" xfId="26939"/>
    <cellStyle name="SAPBEXstdDataEmph 9 2 2 2" xfId="26940"/>
    <cellStyle name="SAPBEXstdDataEmph 9 2 2 3" xfId="26941"/>
    <cellStyle name="SAPBEXstdDataEmph 9 2 2 4" xfId="26942"/>
    <cellStyle name="SAPBEXstdDataEmph 9 2 2 5" xfId="26943"/>
    <cellStyle name="SAPBEXstdDataEmph 9 2 2 6" xfId="26944"/>
    <cellStyle name="SAPBEXstdDataEmph 9 2 3" xfId="26945"/>
    <cellStyle name="SAPBEXstdDataEmph 9 2 3 2" xfId="26946"/>
    <cellStyle name="SAPBEXstdDataEmph 9 2 3 3" xfId="26947"/>
    <cellStyle name="SAPBEXstdDataEmph 9 2 3 4" xfId="26948"/>
    <cellStyle name="SAPBEXstdDataEmph 9 2 3 5" xfId="26949"/>
    <cellStyle name="SAPBEXstdDataEmph 9 2 3 6" xfId="26950"/>
    <cellStyle name="SAPBEXstdDataEmph 9 2 4" xfId="26951"/>
    <cellStyle name="SAPBEXstdDataEmph 9 2 5" xfId="26952"/>
    <cellStyle name="SAPBEXstdDataEmph 9 2 6" xfId="26953"/>
    <cellStyle name="SAPBEXstdDataEmph 9 2 7" xfId="26954"/>
    <cellStyle name="SAPBEXstdDataEmph 9 2 8" xfId="26955"/>
    <cellStyle name="SAPBEXstdDataEmph 9 3" xfId="26956"/>
    <cellStyle name="SAPBEXstdDataEmph 9 3 2" xfId="26957"/>
    <cellStyle name="SAPBEXstdDataEmph 9 3 2 2" xfId="26958"/>
    <cellStyle name="SAPBEXstdDataEmph 9 3 2 3" xfId="26959"/>
    <cellStyle name="SAPBEXstdDataEmph 9 3 2 4" xfId="26960"/>
    <cellStyle name="SAPBEXstdDataEmph 9 3 2 5" xfId="26961"/>
    <cellStyle name="SAPBEXstdDataEmph 9 3 2 6" xfId="26962"/>
    <cellStyle name="SAPBEXstdDataEmph 9 3 3" xfId="26963"/>
    <cellStyle name="SAPBEXstdDataEmph 9 3 3 2" xfId="26964"/>
    <cellStyle name="SAPBEXstdDataEmph 9 3 3 3" xfId="26965"/>
    <cellStyle name="SAPBEXstdDataEmph 9 3 3 4" xfId="26966"/>
    <cellStyle name="SAPBEXstdDataEmph 9 3 3 5" xfId="26967"/>
    <cellStyle name="SAPBEXstdDataEmph 9 3 3 6" xfId="26968"/>
    <cellStyle name="SAPBEXstdDataEmph 9 3 4" xfId="26969"/>
    <cellStyle name="SAPBEXstdDataEmph 9 3 5" xfId="26970"/>
    <cellStyle name="SAPBEXstdDataEmph 9 3 6" xfId="26971"/>
    <cellStyle name="SAPBEXstdDataEmph 9 3 7" xfId="26972"/>
    <cellStyle name="SAPBEXstdDataEmph 9 3 8" xfId="26973"/>
    <cellStyle name="SAPBEXstdDataEmph 9 4" xfId="26974"/>
    <cellStyle name="SAPBEXstdDataEmph 9 5" xfId="26975"/>
    <cellStyle name="SAPBEXstdDataEmph 9 6" xfId="26976"/>
    <cellStyle name="SAPBEXstdDataEmph 9 7" xfId="26977"/>
    <cellStyle name="SAPBEXstdDataEmph 9 8" xfId="26978"/>
    <cellStyle name="SAPBEXstdItem" xfId="45"/>
    <cellStyle name="SAPBEXstdItem 10" xfId="26979"/>
    <cellStyle name="SAPBEXstdItem 10 2" xfId="26980"/>
    <cellStyle name="SAPBEXstdItem 10 2 2" xfId="26981"/>
    <cellStyle name="SAPBEXstdItem 10 2 2 2" xfId="26982"/>
    <cellStyle name="SAPBEXstdItem 10 2 2 3" xfId="26983"/>
    <cellStyle name="SAPBEXstdItem 10 2 2 4" xfId="26984"/>
    <cellStyle name="SAPBEXstdItem 10 2 2 5" xfId="26985"/>
    <cellStyle name="SAPBEXstdItem 10 2 2 6" xfId="26986"/>
    <cellStyle name="SAPBEXstdItem 10 2 3" xfId="26987"/>
    <cellStyle name="SAPBEXstdItem 10 2 3 2" xfId="26988"/>
    <cellStyle name="SAPBEXstdItem 10 2 3 3" xfId="26989"/>
    <cellStyle name="SAPBEXstdItem 10 2 3 4" xfId="26990"/>
    <cellStyle name="SAPBEXstdItem 10 2 3 5" xfId="26991"/>
    <cellStyle name="SAPBEXstdItem 10 2 3 6" xfId="26992"/>
    <cellStyle name="SAPBEXstdItem 10 2 4" xfId="26993"/>
    <cellStyle name="SAPBEXstdItem 10 2 5" xfId="26994"/>
    <cellStyle name="SAPBEXstdItem 10 2 6" xfId="26995"/>
    <cellStyle name="SAPBEXstdItem 10 2 7" xfId="26996"/>
    <cellStyle name="SAPBEXstdItem 10 2 8" xfId="26997"/>
    <cellStyle name="SAPBEXstdItem 10 3" xfId="26998"/>
    <cellStyle name="SAPBEXstdItem 10 3 2" xfId="26999"/>
    <cellStyle name="SAPBEXstdItem 10 3 2 2" xfId="27000"/>
    <cellStyle name="SAPBEXstdItem 10 3 2 3" xfId="27001"/>
    <cellStyle name="SAPBEXstdItem 10 3 2 4" xfId="27002"/>
    <cellStyle name="SAPBEXstdItem 10 3 2 5" xfId="27003"/>
    <cellStyle name="SAPBEXstdItem 10 3 2 6" xfId="27004"/>
    <cellStyle name="SAPBEXstdItem 10 3 3" xfId="27005"/>
    <cellStyle name="SAPBEXstdItem 10 3 3 2" xfId="27006"/>
    <cellStyle name="SAPBEXstdItem 10 3 3 3" xfId="27007"/>
    <cellStyle name="SAPBEXstdItem 10 3 3 4" xfId="27008"/>
    <cellStyle name="SAPBEXstdItem 10 3 3 5" xfId="27009"/>
    <cellStyle name="SAPBEXstdItem 10 3 3 6" xfId="27010"/>
    <cellStyle name="SAPBEXstdItem 10 3 4" xfId="27011"/>
    <cellStyle name="SAPBEXstdItem 10 3 5" xfId="27012"/>
    <cellStyle name="SAPBEXstdItem 10 3 6" xfId="27013"/>
    <cellStyle name="SAPBEXstdItem 10 3 7" xfId="27014"/>
    <cellStyle name="SAPBEXstdItem 10 3 8" xfId="27015"/>
    <cellStyle name="SAPBEXstdItem 10 4" xfId="27016"/>
    <cellStyle name="SAPBEXstdItem 10 5" xfId="27017"/>
    <cellStyle name="SAPBEXstdItem 10 6" xfId="27018"/>
    <cellStyle name="SAPBEXstdItem 10 7" xfId="27019"/>
    <cellStyle name="SAPBEXstdItem 10 8" xfId="27020"/>
    <cellStyle name="SAPBEXstdItem 11" xfId="27021"/>
    <cellStyle name="SAPBEXstdItem 11 2" xfId="27022"/>
    <cellStyle name="SAPBEXstdItem 11 2 2" xfId="27023"/>
    <cellStyle name="SAPBEXstdItem 11 2 2 2" xfId="27024"/>
    <cellStyle name="SAPBEXstdItem 11 2 2 3" xfId="27025"/>
    <cellStyle name="SAPBEXstdItem 11 2 2 4" xfId="27026"/>
    <cellStyle name="SAPBEXstdItem 11 2 2 5" xfId="27027"/>
    <cellStyle name="SAPBEXstdItem 11 2 2 6" xfId="27028"/>
    <cellStyle name="SAPBEXstdItem 11 2 3" xfId="27029"/>
    <cellStyle name="SAPBEXstdItem 11 2 3 2" xfId="27030"/>
    <cellStyle name="SAPBEXstdItem 11 2 3 3" xfId="27031"/>
    <cellStyle name="SAPBEXstdItem 11 2 3 4" xfId="27032"/>
    <cellStyle name="SAPBEXstdItem 11 2 3 5" xfId="27033"/>
    <cellStyle name="SAPBEXstdItem 11 2 3 6" xfId="27034"/>
    <cellStyle name="SAPBEXstdItem 11 2 4" xfId="27035"/>
    <cellStyle name="SAPBEXstdItem 11 2 5" xfId="27036"/>
    <cellStyle name="SAPBEXstdItem 11 2 6" xfId="27037"/>
    <cellStyle name="SAPBEXstdItem 11 2 7" xfId="27038"/>
    <cellStyle name="SAPBEXstdItem 11 2 8" xfId="27039"/>
    <cellStyle name="SAPBEXstdItem 11 3" xfId="27040"/>
    <cellStyle name="SAPBEXstdItem 11 3 2" xfId="27041"/>
    <cellStyle name="SAPBEXstdItem 11 3 2 2" xfId="27042"/>
    <cellStyle name="SAPBEXstdItem 11 3 2 3" xfId="27043"/>
    <cellStyle name="SAPBEXstdItem 11 3 2 4" xfId="27044"/>
    <cellStyle name="SAPBEXstdItem 11 3 2 5" xfId="27045"/>
    <cellStyle name="SAPBEXstdItem 11 3 2 6" xfId="27046"/>
    <cellStyle name="SAPBEXstdItem 11 3 3" xfId="27047"/>
    <cellStyle name="SAPBEXstdItem 11 3 3 2" xfId="27048"/>
    <cellStyle name="SAPBEXstdItem 11 3 3 3" xfId="27049"/>
    <cellStyle name="SAPBEXstdItem 11 3 3 4" xfId="27050"/>
    <cellStyle name="SAPBEXstdItem 11 3 3 5" xfId="27051"/>
    <cellStyle name="SAPBEXstdItem 11 3 3 6" xfId="27052"/>
    <cellStyle name="SAPBEXstdItem 11 3 4" xfId="27053"/>
    <cellStyle name="SAPBEXstdItem 11 3 5" xfId="27054"/>
    <cellStyle name="SAPBEXstdItem 11 3 6" xfId="27055"/>
    <cellStyle name="SAPBEXstdItem 11 3 7" xfId="27056"/>
    <cellStyle name="SAPBEXstdItem 11 3 8" xfId="27057"/>
    <cellStyle name="SAPBEXstdItem 11 4" xfId="27058"/>
    <cellStyle name="SAPBEXstdItem 11 5" xfId="27059"/>
    <cellStyle name="SAPBEXstdItem 11 6" xfId="27060"/>
    <cellStyle name="SAPBEXstdItem 11 7" xfId="27061"/>
    <cellStyle name="SAPBEXstdItem 11 8" xfId="27062"/>
    <cellStyle name="SAPBEXstdItem 12" xfId="27063"/>
    <cellStyle name="SAPBEXstdItem 12 2" xfId="27064"/>
    <cellStyle name="SAPBEXstdItem 12 2 2" xfId="27065"/>
    <cellStyle name="SAPBEXstdItem 12 2 2 2" xfId="27066"/>
    <cellStyle name="SAPBEXstdItem 12 2 2 3" xfId="27067"/>
    <cellStyle name="SAPBEXstdItem 12 2 2 4" xfId="27068"/>
    <cellStyle name="SAPBEXstdItem 12 2 2 5" xfId="27069"/>
    <cellStyle name="SAPBEXstdItem 12 2 2 6" xfId="27070"/>
    <cellStyle name="SAPBEXstdItem 12 2 3" xfId="27071"/>
    <cellStyle name="SAPBEXstdItem 12 2 3 2" xfId="27072"/>
    <cellStyle name="SAPBEXstdItem 12 2 3 3" xfId="27073"/>
    <cellStyle name="SAPBEXstdItem 12 2 3 4" xfId="27074"/>
    <cellStyle name="SAPBEXstdItem 12 2 3 5" xfId="27075"/>
    <cellStyle name="SAPBEXstdItem 12 2 3 6" xfId="27076"/>
    <cellStyle name="SAPBEXstdItem 12 2 4" xfId="27077"/>
    <cellStyle name="SAPBEXstdItem 12 2 5" xfId="27078"/>
    <cellStyle name="SAPBEXstdItem 12 2 6" xfId="27079"/>
    <cellStyle name="SAPBEXstdItem 12 2 7" xfId="27080"/>
    <cellStyle name="SAPBEXstdItem 12 2 8" xfId="27081"/>
    <cellStyle name="SAPBEXstdItem 12 3" xfId="27082"/>
    <cellStyle name="SAPBEXstdItem 12 3 2" xfId="27083"/>
    <cellStyle name="SAPBEXstdItem 12 3 2 2" xfId="27084"/>
    <cellStyle name="SAPBEXstdItem 12 3 2 3" xfId="27085"/>
    <cellStyle name="SAPBEXstdItem 12 3 2 4" xfId="27086"/>
    <cellStyle name="SAPBEXstdItem 12 3 2 5" xfId="27087"/>
    <cellStyle name="SAPBEXstdItem 12 3 2 6" xfId="27088"/>
    <cellStyle name="SAPBEXstdItem 12 3 3" xfId="27089"/>
    <cellStyle name="SAPBEXstdItem 12 3 3 2" xfId="27090"/>
    <cellStyle name="SAPBEXstdItem 12 3 3 3" xfId="27091"/>
    <cellStyle name="SAPBEXstdItem 12 3 3 4" xfId="27092"/>
    <cellStyle name="SAPBEXstdItem 12 3 3 5" xfId="27093"/>
    <cellStyle name="SAPBEXstdItem 12 3 3 6" xfId="27094"/>
    <cellStyle name="SAPBEXstdItem 12 3 4" xfId="27095"/>
    <cellStyle name="SAPBEXstdItem 12 3 5" xfId="27096"/>
    <cellStyle name="SAPBEXstdItem 12 3 6" xfId="27097"/>
    <cellStyle name="SAPBEXstdItem 12 3 7" xfId="27098"/>
    <cellStyle name="SAPBEXstdItem 12 3 8" xfId="27099"/>
    <cellStyle name="SAPBEXstdItem 12 4" xfId="27100"/>
    <cellStyle name="SAPBEXstdItem 12 5" xfId="27101"/>
    <cellStyle name="SAPBEXstdItem 12 6" xfId="27102"/>
    <cellStyle name="SAPBEXstdItem 12 7" xfId="27103"/>
    <cellStyle name="SAPBEXstdItem 12 8" xfId="27104"/>
    <cellStyle name="SAPBEXstdItem 13" xfId="27105"/>
    <cellStyle name="SAPBEXstdItem 13 2" xfId="27106"/>
    <cellStyle name="SAPBEXstdItem 13 2 2" xfId="27107"/>
    <cellStyle name="SAPBEXstdItem 13 2 2 2" xfId="27108"/>
    <cellStyle name="SAPBEXstdItem 13 2 2 3" xfId="27109"/>
    <cellStyle name="SAPBEXstdItem 13 2 2 4" xfId="27110"/>
    <cellStyle name="SAPBEXstdItem 13 2 2 5" xfId="27111"/>
    <cellStyle name="SAPBEXstdItem 13 2 2 6" xfId="27112"/>
    <cellStyle name="SAPBEXstdItem 13 2 3" xfId="27113"/>
    <cellStyle name="SAPBEXstdItem 13 2 3 2" xfId="27114"/>
    <cellStyle name="SAPBEXstdItem 13 2 3 3" xfId="27115"/>
    <cellStyle name="SAPBEXstdItem 13 2 3 4" xfId="27116"/>
    <cellStyle name="SAPBEXstdItem 13 2 3 5" xfId="27117"/>
    <cellStyle name="SAPBEXstdItem 13 2 3 6" xfId="27118"/>
    <cellStyle name="SAPBEXstdItem 13 2 4" xfId="27119"/>
    <cellStyle name="SAPBEXstdItem 13 2 5" xfId="27120"/>
    <cellStyle name="SAPBEXstdItem 13 2 6" xfId="27121"/>
    <cellStyle name="SAPBEXstdItem 13 2 7" xfId="27122"/>
    <cellStyle name="SAPBEXstdItem 13 2 8" xfId="27123"/>
    <cellStyle name="SAPBEXstdItem 13 3" xfId="27124"/>
    <cellStyle name="SAPBEXstdItem 13 3 2" xfId="27125"/>
    <cellStyle name="SAPBEXstdItem 13 3 2 2" xfId="27126"/>
    <cellStyle name="SAPBEXstdItem 13 3 2 3" xfId="27127"/>
    <cellStyle name="SAPBEXstdItem 13 3 2 4" xfId="27128"/>
    <cellStyle name="SAPBEXstdItem 13 3 2 5" xfId="27129"/>
    <cellStyle name="SAPBEXstdItem 13 3 2 6" xfId="27130"/>
    <cellStyle name="SAPBEXstdItem 13 3 3" xfId="27131"/>
    <cellStyle name="SAPBEXstdItem 13 3 3 2" xfId="27132"/>
    <cellStyle name="SAPBEXstdItem 13 3 3 3" xfId="27133"/>
    <cellStyle name="SAPBEXstdItem 13 3 3 4" xfId="27134"/>
    <cellStyle name="SAPBEXstdItem 13 3 3 5" xfId="27135"/>
    <cellStyle name="SAPBEXstdItem 13 3 3 6" xfId="27136"/>
    <cellStyle name="SAPBEXstdItem 13 3 4" xfId="27137"/>
    <cellStyle name="SAPBEXstdItem 13 3 5" xfId="27138"/>
    <cellStyle name="SAPBEXstdItem 13 3 6" xfId="27139"/>
    <cellStyle name="SAPBEXstdItem 13 3 7" xfId="27140"/>
    <cellStyle name="SAPBEXstdItem 13 3 8" xfId="27141"/>
    <cellStyle name="SAPBEXstdItem 13 4" xfId="27142"/>
    <cellStyle name="SAPBEXstdItem 13 5" xfId="27143"/>
    <cellStyle name="SAPBEXstdItem 13 6" xfId="27144"/>
    <cellStyle name="SAPBEXstdItem 13 7" xfId="27145"/>
    <cellStyle name="SAPBEXstdItem 13 8" xfId="27146"/>
    <cellStyle name="SAPBEXstdItem 14" xfId="27147"/>
    <cellStyle name="SAPBEXstdItem 14 2" xfId="27148"/>
    <cellStyle name="SAPBEXstdItem 14 2 2" xfId="27149"/>
    <cellStyle name="SAPBEXstdItem 14 2 2 2" xfId="27150"/>
    <cellStyle name="SAPBEXstdItem 14 2 2 3" xfId="27151"/>
    <cellStyle name="SAPBEXstdItem 14 2 2 4" xfId="27152"/>
    <cellStyle name="SAPBEXstdItem 14 2 2 5" xfId="27153"/>
    <cellStyle name="SAPBEXstdItem 14 2 2 6" xfId="27154"/>
    <cellStyle name="SAPBEXstdItem 14 2 3" xfId="27155"/>
    <cellStyle name="SAPBEXstdItem 14 2 3 2" xfId="27156"/>
    <cellStyle name="SAPBEXstdItem 14 2 3 3" xfId="27157"/>
    <cellStyle name="SAPBEXstdItem 14 2 3 4" xfId="27158"/>
    <cellStyle name="SAPBEXstdItem 14 2 3 5" xfId="27159"/>
    <cellStyle name="SAPBEXstdItem 14 2 3 6" xfId="27160"/>
    <cellStyle name="SAPBEXstdItem 14 2 4" xfId="27161"/>
    <cellStyle name="SAPBEXstdItem 14 2 5" xfId="27162"/>
    <cellStyle name="SAPBEXstdItem 14 2 6" xfId="27163"/>
    <cellStyle name="SAPBEXstdItem 14 2 7" xfId="27164"/>
    <cellStyle name="SAPBEXstdItem 14 2 8" xfId="27165"/>
    <cellStyle name="SAPBEXstdItem 14 3" xfId="27166"/>
    <cellStyle name="SAPBEXstdItem 14 3 2" xfId="27167"/>
    <cellStyle name="SAPBEXstdItem 14 3 2 2" xfId="27168"/>
    <cellStyle name="SAPBEXstdItem 14 3 2 3" xfId="27169"/>
    <cellStyle name="SAPBEXstdItem 14 3 2 4" xfId="27170"/>
    <cellStyle name="SAPBEXstdItem 14 3 2 5" xfId="27171"/>
    <cellStyle name="SAPBEXstdItem 14 3 2 6" xfId="27172"/>
    <cellStyle name="SAPBEXstdItem 14 3 3" xfId="27173"/>
    <cellStyle name="SAPBEXstdItem 14 3 3 2" xfId="27174"/>
    <cellStyle name="SAPBEXstdItem 14 3 3 3" xfId="27175"/>
    <cellStyle name="SAPBEXstdItem 14 3 3 4" xfId="27176"/>
    <cellStyle name="SAPBEXstdItem 14 3 3 5" xfId="27177"/>
    <cellStyle name="SAPBEXstdItem 14 3 3 6" xfId="27178"/>
    <cellStyle name="SAPBEXstdItem 14 3 4" xfId="27179"/>
    <cellStyle name="SAPBEXstdItem 14 3 5" xfId="27180"/>
    <cellStyle name="SAPBEXstdItem 14 3 6" xfId="27181"/>
    <cellStyle name="SAPBEXstdItem 14 3 7" xfId="27182"/>
    <cellStyle name="SAPBEXstdItem 14 3 8" xfId="27183"/>
    <cellStyle name="SAPBEXstdItem 14 4" xfId="27184"/>
    <cellStyle name="SAPBEXstdItem 14 5" xfId="27185"/>
    <cellStyle name="SAPBEXstdItem 14 6" xfId="27186"/>
    <cellStyle name="SAPBEXstdItem 14 7" xfId="27187"/>
    <cellStyle name="SAPBEXstdItem 14 8" xfId="27188"/>
    <cellStyle name="SAPBEXstdItem 15" xfId="27189"/>
    <cellStyle name="SAPBEXstdItem 15 2" xfId="27190"/>
    <cellStyle name="SAPBEXstdItem 15 2 2" xfId="27191"/>
    <cellStyle name="SAPBEXstdItem 15 2 2 2" xfId="27192"/>
    <cellStyle name="SAPBEXstdItem 15 2 2 3" xfId="27193"/>
    <cellStyle name="SAPBEXstdItem 15 2 2 4" xfId="27194"/>
    <cellStyle name="SAPBEXstdItem 15 2 2 5" xfId="27195"/>
    <cellStyle name="SAPBEXstdItem 15 2 2 6" xfId="27196"/>
    <cellStyle name="SAPBEXstdItem 15 2 3" xfId="27197"/>
    <cellStyle name="SAPBEXstdItem 15 2 3 2" xfId="27198"/>
    <cellStyle name="SAPBEXstdItem 15 2 3 3" xfId="27199"/>
    <cellStyle name="SAPBEXstdItem 15 2 3 4" xfId="27200"/>
    <cellStyle name="SAPBEXstdItem 15 2 3 5" xfId="27201"/>
    <cellStyle name="SAPBEXstdItem 15 2 3 6" xfId="27202"/>
    <cellStyle name="SAPBEXstdItem 15 2 4" xfId="27203"/>
    <cellStyle name="SAPBEXstdItem 15 2 5" xfId="27204"/>
    <cellStyle name="SAPBEXstdItem 15 2 6" xfId="27205"/>
    <cellStyle name="SAPBEXstdItem 15 2 7" xfId="27206"/>
    <cellStyle name="SAPBEXstdItem 15 2 8" xfId="27207"/>
    <cellStyle name="SAPBEXstdItem 15 3" xfId="27208"/>
    <cellStyle name="SAPBEXstdItem 15 3 2" xfId="27209"/>
    <cellStyle name="SAPBEXstdItem 15 3 2 2" xfId="27210"/>
    <cellStyle name="SAPBEXstdItem 15 3 2 3" xfId="27211"/>
    <cellStyle name="SAPBEXstdItem 15 3 2 4" xfId="27212"/>
    <cellStyle name="SAPBEXstdItem 15 3 2 5" xfId="27213"/>
    <cellStyle name="SAPBEXstdItem 15 3 2 6" xfId="27214"/>
    <cellStyle name="SAPBEXstdItem 15 3 3" xfId="27215"/>
    <cellStyle name="SAPBEXstdItem 15 3 3 2" xfId="27216"/>
    <cellStyle name="SAPBEXstdItem 15 3 3 3" xfId="27217"/>
    <cellStyle name="SAPBEXstdItem 15 3 3 4" xfId="27218"/>
    <cellStyle name="SAPBEXstdItem 15 3 3 5" xfId="27219"/>
    <cellStyle name="SAPBEXstdItem 15 3 3 6" xfId="27220"/>
    <cellStyle name="SAPBEXstdItem 15 3 4" xfId="27221"/>
    <cellStyle name="SAPBEXstdItem 15 3 5" xfId="27222"/>
    <cellStyle name="SAPBEXstdItem 15 3 6" xfId="27223"/>
    <cellStyle name="SAPBEXstdItem 15 3 7" xfId="27224"/>
    <cellStyle name="SAPBEXstdItem 15 3 8" xfId="27225"/>
    <cellStyle name="SAPBEXstdItem 15 4" xfId="27226"/>
    <cellStyle name="SAPBEXstdItem 15 5" xfId="27227"/>
    <cellStyle name="SAPBEXstdItem 15 6" xfId="27228"/>
    <cellStyle name="SAPBEXstdItem 15 7" xfId="27229"/>
    <cellStyle name="SAPBEXstdItem 15 8" xfId="27230"/>
    <cellStyle name="SAPBEXstdItem 16" xfId="27231"/>
    <cellStyle name="SAPBEXstdItem 16 2" xfId="27232"/>
    <cellStyle name="SAPBEXstdItem 16 2 2" xfId="27233"/>
    <cellStyle name="SAPBEXstdItem 16 2 2 2" xfId="27234"/>
    <cellStyle name="SAPBEXstdItem 16 2 2 3" xfId="27235"/>
    <cellStyle name="SAPBEXstdItem 16 2 2 4" xfId="27236"/>
    <cellStyle name="SAPBEXstdItem 16 2 2 5" xfId="27237"/>
    <cellStyle name="SAPBEXstdItem 16 2 2 6" xfId="27238"/>
    <cellStyle name="SAPBEXstdItem 16 2 3" xfId="27239"/>
    <cellStyle name="SAPBEXstdItem 16 2 3 2" xfId="27240"/>
    <cellStyle name="SAPBEXstdItem 16 2 3 3" xfId="27241"/>
    <cellStyle name="SAPBEXstdItem 16 2 3 4" xfId="27242"/>
    <cellStyle name="SAPBEXstdItem 16 2 3 5" xfId="27243"/>
    <cellStyle name="SAPBEXstdItem 16 2 3 6" xfId="27244"/>
    <cellStyle name="SAPBEXstdItem 16 2 4" xfId="27245"/>
    <cellStyle name="SAPBEXstdItem 16 2 5" xfId="27246"/>
    <cellStyle name="SAPBEXstdItem 16 2 6" xfId="27247"/>
    <cellStyle name="SAPBEXstdItem 16 2 7" xfId="27248"/>
    <cellStyle name="SAPBEXstdItem 16 2 8" xfId="27249"/>
    <cellStyle name="SAPBEXstdItem 16 3" xfId="27250"/>
    <cellStyle name="SAPBEXstdItem 16 3 2" xfId="27251"/>
    <cellStyle name="SAPBEXstdItem 16 3 2 2" xfId="27252"/>
    <cellStyle name="SAPBEXstdItem 16 3 2 3" xfId="27253"/>
    <cellStyle name="SAPBEXstdItem 16 3 2 4" xfId="27254"/>
    <cellStyle name="SAPBEXstdItem 16 3 2 5" xfId="27255"/>
    <cellStyle name="SAPBEXstdItem 16 3 2 6" xfId="27256"/>
    <cellStyle name="SAPBEXstdItem 16 3 3" xfId="27257"/>
    <cellStyle name="SAPBEXstdItem 16 3 3 2" xfId="27258"/>
    <cellStyle name="SAPBEXstdItem 16 3 3 3" xfId="27259"/>
    <cellStyle name="SAPBEXstdItem 16 3 3 4" xfId="27260"/>
    <cellStyle name="SAPBEXstdItem 16 3 3 5" xfId="27261"/>
    <cellStyle name="SAPBEXstdItem 16 3 3 6" xfId="27262"/>
    <cellStyle name="SAPBEXstdItem 16 3 4" xfId="27263"/>
    <cellStyle name="SAPBEXstdItem 16 3 5" xfId="27264"/>
    <cellStyle name="SAPBEXstdItem 16 3 6" xfId="27265"/>
    <cellStyle name="SAPBEXstdItem 16 3 7" xfId="27266"/>
    <cellStyle name="SAPBEXstdItem 16 3 8" xfId="27267"/>
    <cellStyle name="SAPBEXstdItem 16 4" xfId="27268"/>
    <cellStyle name="SAPBEXstdItem 16 5" xfId="27269"/>
    <cellStyle name="SAPBEXstdItem 16 6" xfId="27270"/>
    <cellStyle name="SAPBEXstdItem 16 7" xfId="27271"/>
    <cellStyle name="SAPBEXstdItem 16 8" xfId="27272"/>
    <cellStyle name="SAPBEXstdItem 17" xfId="27273"/>
    <cellStyle name="SAPBEXstdItem 17 2" xfId="27274"/>
    <cellStyle name="SAPBEXstdItem 17 2 2" xfId="27275"/>
    <cellStyle name="SAPBEXstdItem 17 2 2 2" xfId="27276"/>
    <cellStyle name="SAPBEXstdItem 17 2 2 3" xfId="27277"/>
    <cellStyle name="SAPBEXstdItem 17 2 2 4" xfId="27278"/>
    <cellStyle name="SAPBEXstdItem 17 2 2 5" xfId="27279"/>
    <cellStyle name="SAPBEXstdItem 17 2 2 6" xfId="27280"/>
    <cellStyle name="SAPBEXstdItem 17 2 3" xfId="27281"/>
    <cellStyle name="SAPBEXstdItem 17 2 3 2" xfId="27282"/>
    <cellStyle name="SAPBEXstdItem 17 2 3 3" xfId="27283"/>
    <cellStyle name="SAPBEXstdItem 17 2 3 4" xfId="27284"/>
    <cellStyle name="SAPBEXstdItem 17 2 3 5" xfId="27285"/>
    <cellStyle name="SAPBEXstdItem 17 2 3 6" xfId="27286"/>
    <cellStyle name="SAPBEXstdItem 17 2 4" xfId="27287"/>
    <cellStyle name="SAPBEXstdItem 17 2 5" xfId="27288"/>
    <cellStyle name="SAPBEXstdItem 17 2 6" xfId="27289"/>
    <cellStyle name="SAPBEXstdItem 17 2 7" xfId="27290"/>
    <cellStyle name="SAPBEXstdItem 17 2 8" xfId="27291"/>
    <cellStyle name="SAPBEXstdItem 17 3" xfId="27292"/>
    <cellStyle name="SAPBEXstdItem 17 3 2" xfId="27293"/>
    <cellStyle name="SAPBEXstdItem 17 3 2 2" xfId="27294"/>
    <cellStyle name="SAPBEXstdItem 17 3 2 3" xfId="27295"/>
    <cellStyle name="SAPBEXstdItem 17 3 2 4" xfId="27296"/>
    <cellStyle name="SAPBEXstdItem 17 3 2 5" xfId="27297"/>
    <cellStyle name="SAPBEXstdItem 17 3 2 6" xfId="27298"/>
    <cellStyle name="SAPBEXstdItem 17 3 3" xfId="27299"/>
    <cellStyle name="SAPBEXstdItem 17 3 3 2" xfId="27300"/>
    <cellStyle name="SAPBEXstdItem 17 3 3 3" xfId="27301"/>
    <cellStyle name="SAPBEXstdItem 17 3 3 4" xfId="27302"/>
    <cellStyle name="SAPBEXstdItem 17 3 3 5" xfId="27303"/>
    <cellStyle name="SAPBEXstdItem 17 3 3 6" xfId="27304"/>
    <cellStyle name="SAPBEXstdItem 17 3 4" xfId="27305"/>
    <cellStyle name="SAPBEXstdItem 17 3 5" xfId="27306"/>
    <cellStyle name="SAPBEXstdItem 17 3 6" xfId="27307"/>
    <cellStyle name="SAPBEXstdItem 17 3 7" xfId="27308"/>
    <cellStyle name="SAPBEXstdItem 17 3 8" xfId="27309"/>
    <cellStyle name="SAPBEXstdItem 17 4" xfId="27310"/>
    <cellStyle name="SAPBEXstdItem 17 5" xfId="27311"/>
    <cellStyle name="SAPBEXstdItem 17 6" xfId="27312"/>
    <cellStyle name="SAPBEXstdItem 17 7" xfId="27313"/>
    <cellStyle name="SAPBEXstdItem 17 8" xfId="27314"/>
    <cellStyle name="SAPBEXstdItem 18" xfId="27315"/>
    <cellStyle name="SAPBEXstdItem 18 2" xfId="27316"/>
    <cellStyle name="SAPBEXstdItem 18 2 2" xfId="27317"/>
    <cellStyle name="SAPBEXstdItem 18 2 2 2" xfId="27318"/>
    <cellStyle name="SAPBEXstdItem 18 2 2 3" xfId="27319"/>
    <cellStyle name="SAPBEXstdItem 18 2 2 4" xfId="27320"/>
    <cellStyle name="SAPBEXstdItem 18 2 2 5" xfId="27321"/>
    <cellStyle name="SAPBEXstdItem 18 2 2 6" xfId="27322"/>
    <cellStyle name="SAPBEXstdItem 18 2 3" xfId="27323"/>
    <cellStyle name="SAPBEXstdItem 18 2 3 2" xfId="27324"/>
    <cellStyle name="SAPBEXstdItem 18 2 3 3" xfId="27325"/>
    <cellStyle name="SAPBEXstdItem 18 2 3 4" xfId="27326"/>
    <cellStyle name="SAPBEXstdItem 18 2 3 5" xfId="27327"/>
    <cellStyle name="SAPBEXstdItem 18 2 3 6" xfId="27328"/>
    <cellStyle name="SAPBEXstdItem 18 2 4" xfId="27329"/>
    <cellStyle name="SAPBEXstdItem 18 2 5" xfId="27330"/>
    <cellStyle name="SAPBEXstdItem 18 2 6" xfId="27331"/>
    <cellStyle name="SAPBEXstdItem 18 2 7" xfId="27332"/>
    <cellStyle name="SAPBEXstdItem 18 2 8" xfId="27333"/>
    <cellStyle name="SAPBEXstdItem 18 3" xfId="27334"/>
    <cellStyle name="SAPBEXstdItem 18 3 2" xfId="27335"/>
    <cellStyle name="SAPBEXstdItem 18 3 2 2" xfId="27336"/>
    <cellStyle name="SAPBEXstdItem 18 3 2 3" xfId="27337"/>
    <cellStyle name="SAPBEXstdItem 18 3 2 4" xfId="27338"/>
    <cellStyle name="SAPBEXstdItem 18 3 2 5" xfId="27339"/>
    <cellStyle name="SAPBEXstdItem 18 3 2 6" xfId="27340"/>
    <cellStyle name="SAPBEXstdItem 18 3 3" xfId="27341"/>
    <cellStyle name="SAPBEXstdItem 18 3 3 2" xfId="27342"/>
    <cellStyle name="SAPBEXstdItem 18 3 3 3" xfId="27343"/>
    <cellStyle name="SAPBEXstdItem 18 3 3 4" xfId="27344"/>
    <cellStyle name="SAPBEXstdItem 18 3 3 5" xfId="27345"/>
    <cellStyle name="SAPBEXstdItem 18 3 3 6" xfId="27346"/>
    <cellStyle name="SAPBEXstdItem 18 3 4" xfId="27347"/>
    <cellStyle name="SAPBEXstdItem 18 3 5" xfId="27348"/>
    <cellStyle name="SAPBEXstdItem 18 3 6" xfId="27349"/>
    <cellStyle name="SAPBEXstdItem 18 3 7" xfId="27350"/>
    <cellStyle name="SAPBEXstdItem 18 3 8" xfId="27351"/>
    <cellStyle name="SAPBEXstdItem 18 4" xfId="27352"/>
    <cellStyle name="SAPBEXstdItem 18 5" xfId="27353"/>
    <cellStyle name="SAPBEXstdItem 18 6" xfId="27354"/>
    <cellStyle name="SAPBEXstdItem 18 7" xfId="27355"/>
    <cellStyle name="SAPBEXstdItem 18 8" xfId="27356"/>
    <cellStyle name="SAPBEXstdItem 19" xfId="27357"/>
    <cellStyle name="SAPBEXstdItem 19 2" xfId="27358"/>
    <cellStyle name="SAPBEXstdItem 19 2 2" xfId="27359"/>
    <cellStyle name="SAPBEXstdItem 19 2 2 2" xfId="27360"/>
    <cellStyle name="SAPBEXstdItem 19 2 2 3" xfId="27361"/>
    <cellStyle name="SAPBEXstdItem 19 2 2 4" xfId="27362"/>
    <cellStyle name="SAPBEXstdItem 19 2 2 5" xfId="27363"/>
    <cellStyle name="SAPBEXstdItem 19 2 2 6" xfId="27364"/>
    <cellStyle name="SAPBEXstdItem 19 2 3" xfId="27365"/>
    <cellStyle name="SAPBEXstdItem 19 2 3 2" xfId="27366"/>
    <cellStyle name="SAPBEXstdItem 19 2 3 3" xfId="27367"/>
    <cellStyle name="SAPBEXstdItem 19 2 3 4" xfId="27368"/>
    <cellStyle name="SAPBEXstdItem 19 2 3 5" xfId="27369"/>
    <cellStyle name="SAPBEXstdItem 19 2 3 6" xfId="27370"/>
    <cellStyle name="SAPBEXstdItem 19 2 4" xfId="27371"/>
    <cellStyle name="SAPBEXstdItem 19 2 5" xfId="27372"/>
    <cellStyle name="SAPBEXstdItem 19 2 6" xfId="27373"/>
    <cellStyle name="SAPBEXstdItem 19 2 7" xfId="27374"/>
    <cellStyle name="SAPBEXstdItem 19 2 8" xfId="27375"/>
    <cellStyle name="SAPBEXstdItem 19 3" xfId="27376"/>
    <cellStyle name="SAPBEXstdItem 19 3 2" xfId="27377"/>
    <cellStyle name="SAPBEXstdItem 19 3 2 2" xfId="27378"/>
    <cellStyle name="SAPBEXstdItem 19 3 2 3" xfId="27379"/>
    <cellStyle name="SAPBEXstdItem 19 3 2 4" xfId="27380"/>
    <cellStyle name="SAPBEXstdItem 19 3 2 5" xfId="27381"/>
    <cellStyle name="SAPBEXstdItem 19 3 2 6" xfId="27382"/>
    <cellStyle name="SAPBEXstdItem 19 3 3" xfId="27383"/>
    <cellStyle name="SAPBEXstdItem 19 3 3 2" xfId="27384"/>
    <cellStyle name="SAPBEXstdItem 19 3 3 3" xfId="27385"/>
    <cellStyle name="SAPBEXstdItem 19 3 3 4" xfId="27386"/>
    <cellStyle name="SAPBEXstdItem 19 3 3 5" xfId="27387"/>
    <cellStyle name="SAPBEXstdItem 19 3 3 6" xfId="27388"/>
    <cellStyle name="SAPBEXstdItem 19 3 4" xfId="27389"/>
    <cellStyle name="SAPBEXstdItem 19 3 5" xfId="27390"/>
    <cellStyle name="SAPBEXstdItem 19 3 6" xfId="27391"/>
    <cellStyle name="SAPBEXstdItem 19 3 7" xfId="27392"/>
    <cellStyle name="SAPBEXstdItem 19 3 8" xfId="27393"/>
    <cellStyle name="SAPBEXstdItem 19 4" xfId="27394"/>
    <cellStyle name="SAPBEXstdItem 19 5" xfId="27395"/>
    <cellStyle name="SAPBEXstdItem 19 6" xfId="27396"/>
    <cellStyle name="SAPBEXstdItem 19 7" xfId="27397"/>
    <cellStyle name="SAPBEXstdItem 19 8" xfId="27398"/>
    <cellStyle name="SAPBEXstdItem 2" xfId="27399"/>
    <cellStyle name="SAPBEXstdItem 2 2" xfId="27400"/>
    <cellStyle name="SAPBEXstdItem 2 2 2" xfId="27401"/>
    <cellStyle name="SAPBEXstdItem 2 2 2 2" xfId="27402"/>
    <cellStyle name="SAPBEXstdItem 2 2 2 3" xfId="27403"/>
    <cellStyle name="SAPBEXstdItem 2 2 2 4" xfId="27404"/>
    <cellStyle name="SAPBEXstdItem 2 2 2 5" xfId="27405"/>
    <cellStyle name="SAPBEXstdItem 2 2 2 6" xfId="27406"/>
    <cellStyle name="SAPBEXstdItem 2 2 3" xfId="27407"/>
    <cellStyle name="SAPBEXstdItem 2 2 3 2" xfId="27408"/>
    <cellStyle name="SAPBEXstdItem 2 2 3 3" xfId="27409"/>
    <cellStyle name="SAPBEXstdItem 2 2 3 4" xfId="27410"/>
    <cellStyle name="SAPBEXstdItem 2 2 3 5" xfId="27411"/>
    <cellStyle name="SAPBEXstdItem 2 2 3 6" xfId="27412"/>
    <cellStyle name="SAPBEXstdItem 2 2 4" xfId="27413"/>
    <cellStyle name="SAPBEXstdItem 2 2 5" xfId="27414"/>
    <cellStyle name="SAPBEXstdItem 2 2 6" xfId="27415"/>
    <cellStyle name="SAPBEXstdItem 2 2 7" xfId="27416"/>
    <cellStyle name="SAPBEXstdItem 2 2 8" xfId="27417"/>
    <cellStyle name="SAPBEXstdItem 2 3" xfId="27418"/>
    <cellStyle name="SAPBEXstdItem 2 3 2" xfId="27419"/>
    <cellStyle name="SAPBEXstdItem 2 3 2 2" xfId="27420"/>
    <cellStyle name="SAPBEXstdItem 2 3 2 3" xfId="27421"/>
    <cellStyle name="SAPBEXstdItem 2 3 2 4" xfId="27422"/>
    <cellStyle name="SAPBEXstdItem 2 3 2 5" xfId="27423"/>
    <cellStyle name="SAPBEXstdItem 2 3 2 6" xfId="27424"/>
    <cellStyle name="SAPBEXstdItem 2 3 3" xfId="27425"/>
    <cellStyle name="SAPBEXstdItem 2 3 3 2" xfId="27426"/>
    <cellStyle name="SAPBEXstdItem 2 3 3 3" xfId="27427"/>
    <cellStyle name="SAPBEXstdItem 2 3 3 4" xfId="27428"/>
    <cellStyle name="SAPBEXstdItem 2 3 3 5" xfId="27429"/>
    <cellStyle name="SAPBEXstdItem 2 3 3 6" xfId="27430"/>
    <cellStyle name="SAPBEXstdItem 2 3 4" xfId="27431"/>
    <cellStyle name="SAPBEXstdItem 2 3 5" xfId="27432"/>
    <cellStyle name="SAPBEXstdItem 2 3 6" xfId="27433"/>
    <cellStyle name="SAPBEXstdItem 2 3 7" xfId="27434"/>
    <cellStyle name="SAPBEXstdItem 2 3 8" xfId="27435"/>
    <cellStyle name="SAPBEXstdItem 2 4" xfId="27436"/>
    <cellStyle name="SAPBEXstdItem 2 5" xfId="27437"/>
    <cellStyle name="SAPBEXstdItem 2 6" xfId="27438"/>
    <cellStyle name="SAPBEXstdItem 2 7" xfId="27439"/>
    <cellStyle name="SAPBEXstdItem 2 8" xfId="27440"/>
    <cellStyle name="SAPBEXstdItem 20" xfId="27441"/>
    <cellStyle name="SAPBEXstdItem 20 2" xfId="27442"/>
    <cellStyle name="SAPBEXstdItem 20 2 2" xfId="27443"/>
    <cellStyle name="SAPBEXstdItem 20 2 3" xfId="27444"/>
    <cellStyle name="SAPBEXstdItem 20 2 4" xfId="27445"/>
    <cellStyle name="SAPBEXstdItem 20 2 5" xfId="27446"/>
    <cellStyle name="SAPBEXstdItem 20 2 6" xfId="27447"/>
    <cellStyle name="SAPBEXstdItem 20 3" xfId="27448"/>
    <cellStyle name="SAPBEXstdItem 20 3 2" xfId="27449"/>
    <cellStyle name="SAPBEXstdItem 20 3 3" xfId="27450"/>
    <cellStyle name="SAPBEXstdItem 20 3 4" xfId="27451"/>
    <cellStyle name="SAPBEXstdItem 20 3 5" xfId="27452"/>
    <cellStyle name="SAPBEXstdItem 20 3 6" xfId="27453"/>
    <cellStyle name="SAPBEXstdItem 20 4" xfId="27454"/>
    <cellStyle name="SAPBEXstdItem 20 5" xfId="27455"/>
    <cellStyle name="SAPBEXstdItem 20 6" xfId="27456"/>
    <cellStyle name="SAPBEXstdItem 20 7" xfId="27457"/>
    <cellStyle name="SAPBEXstdItem 20 8" xfId="27458"/>
    <cellStyle name="SAPBEXstdItem 21" xfId="27459"/>
    <cellStyle name="SAPBEXstdItem 21 2" xfId="27460"/>
    <cellStyle name="SAPBEXstdItem 21 2 2" xfId="27461"/>
    <cellStyle name="SAPBEXstdItem 21 2 3" xfId="27462"/>
    <cellStyle name="SAPBEXstdItem 21 2 4" xfId="27463"/>
    <cellStyle name="SAPBEXstdItem 21 2 5" xfId="27464"/>
    <cellStyle name="SAPBEXstdItem 21 2 6" xfId="27465"/>
    <cellStyle name="SAPBEXstdItem 21 3" xfId="27466"/>
    <cellStyle name="SAPBEXstdItem 21 3 2" xfId="27467"/>
    <cellStyle name="SAPBEXstdItem 21 3 3" xfId="27468"/>
    <cellStyle name="SAPBEXstdItem 21 3 4" xfId="27469"/>
    <cellStyle name="SAPBEXstdItem 21 3 5" xfId="27470"/>
    <cellStyle name="SAPBEXstdItem 21 3 6" xfId="27471"/>
    <cellStyle name="SAPBEXstdItem 21 4" xfId="27472"/>
    <cellStyle name="SAPBEXstdItem 21 5" xfId="27473"/>
    <cellStyle name="SAPBEXstdItem 21 6" xfId="27474"/>
    <cellStyle name="SAPBEXstdItem 21 7" xfId="27475"/>
    <cellStyle name="SAPBEXstdItem 21 8" xfId="27476"/>
    <cellStyle name="SAPBEXstdItem 22" xfId="27477"/>
    <cellStyle name="SAPBEXstdItem 23" xfId="27478"/>
    <cellStyle name="SAPBEXstdItem 24" xfId="27479"/>
    <cellStyle name="SAPBEXstdItem 25" xfId="27480"/>
    <cellStyle name="SAPBEXstdItem 26" xfId="27481"/>
    <cellStyle name="SAPBEXstdItem 27" xfId="32960"/>
    <cellStyle name="SAPBEXstdItem 3" xfId="27482"/>
    <cellStyle name="SAPBEXstdItem 3 2" xfId="27483"/>
    <cellStyle name="SAPBEXstdItem 3 2 2" xfId="27484"/>
    <cellStyle name="SAPBEXstdItem 3 2 2 2" xfId="27485"/>
    <cellStyle name="SAPBEXstdItem 3 2 2 3" xfId="27486"/>
    <cellStyle name="SAPBEXstdItem 3 2 2 4" xfId="27487"/>
    <cellStyle name="SAPBEXstdItem 3 2 2 5" xfId="27488"/>
    <cellStyle name="SAPBEXstdItem 3 2 2 6" xfId="27489"/>
    <cellStyle name="SAPBEXstdItem 3 2 3" xfId="27490"/>
    <cellStyle name="SAPBEXstdItem 3 2 3 2" xfId="27491"/>
    <cellStyle name="SAPBEXstdItem 3 2 3 3" xfId="27492"/>
    <cellStyle name="SAPBEXstdItem 3 2 3 4" xfId="27493"/>
    <cellStyle name="SAPBEXstdItem 3 2 3 5" xfId="27494"/>
    <cellStyle name="SAPBEXstdItem 3 2 3 6" xfId="27495"/>
    <cellStyle name="SAPBEXstdItem 3 2 4" xfId="27496"/>
    <cellStyle name="SAPBEXstdItem 3 2 5" xfId="27497"/>
    <cellStyle name="SAPBEXstdItem 3 2 6" xfId="27498"/>
    <cellStyle name="SAPBEXstdItem 3 2 7" xfId="27499"/>
    <cellStyle name="SAPBEXstdItem 3 2 8" xfId="27500"/>
    <cellStyle name="SAPBEXstdItem 3 3" xfId="27501"/>
    <cellStyle name="SAPBEXstdItem 3 3 2" xfId="27502"/>
    <cellStyle name="SAPBEXstdItem 3 3 2 2" xfId="27503"/>
    <cellStyle name="SAPBEXstdItem 3 3 2 3" xfId="27504"/>
    <cellStyle name="SAPBEXstdItem 3 3 2 4" xfId="27505"/>
    <cellStyle name="SAPBEXstdItem 3 3 2 5" xfId="27506"/>
    <cellStyle name="SAPBEXstdItem 3 3 2 6" xfId="27507"/>
    <cellStyle name="SAPBEXstdItem 3 3 3" xfId="27508"/>
    <cellStyle name="SAPBEXstdItem 3 3 3 2" xfId="27509"/>
    <cellStyle name="SAPBEXstdItem 3 3 3 3" xfId="27510"/>
    <cellStyle name="SAPBEXstdItem 3 3 3 4" xfId="27511"/>
    <cellStyle name="SAPBEXstdItem 3 3 3 5" xfId="27512"/>
    <cellStyle name="SAPBEXstdItem 3 3 3 6" xfId="27513"/>
    <cellStyle name="SAPBEXstdItem 3 3 4" xfId="27514"/>
    <cellStyle name="SAPBEXstdItem 3 3 5" xfId="27515"/>
    <cellStyle name="SAPBEXstdItem 3 3 6" xfId="27516"/>
    <cellStyle name="SAPBEXstdItem 3 3 7" xfId="27517"/>
    <cellStyle name="SAPBEXstdItem 3 3 8" xfId="27518"/>
    <cellStyle name="SAPBEXstdItem 3 4" xfId="27519"/>
    <cellStyle name="SAPBEXstdItem 3 5" xfId="27520"/>
    <cellStyle name="SAPBEXstdItem 3 6" xfId="27521"/>
    <cellStyle name="SAPBEXstdItem 3 7" xfId="27522"/>
    <cellStyle name="SAPBEXstdItem 3 8" xfId="27523"/>
    <cellStyle name="SAPBEXstdItem 4" xfId="27524"/>
    <cellStyle name="SAPBEXstdItem 4 2" xfId="27525"/>
    <cellStyle name="SAPBEXstdItem 4 2 2" xfId="27526"/>
    <cellStyle name="SAPBEXstdItem 4 2 2 2" xfId="27527"/>
    <cellStyle name="SAPBEXstdItem 4 2 2 3" xfId="27528"/>
    <cellStyle name="SAPBEXstdItem 4 2 2 4" xfId="27529"/>
    <cellStyle name="SAPBEXstdItem 4 2 2 5" xfId="27530"/>
    <cellStyle name="SAPBEXstdItem 4 2 2 6" xfId="27531"/>
    <cellStyle name="SAPBEXstdItem 4 2 3" xfId="27532"/>
    <cellStyle name="SAPBEXstdItem 4 2 3 2" xfId="27533"/>
    <cellStyle name="SAPBEXstdItem 4 2 3 3" xfId="27534"/>
    <cellStyle name="SAPBEXstdItem 4 2 3 4" xfId="27535"/>
    <cellStyle name="SAPBEXstdItem 4 2 3 5" xfId="27536"/>
    <cellStyle name="SAPBEXstdItem 4 2 3 6" xfId="27537"/>
    <cellStyle name="SAPBEXstdItem 4 2 4" xfId="27538"/>
    <cellStyle name="SAPBEXstdItem 4 2 5" xfId="27539"/>
    <cellStyle name="SAPBEXstdItem 4 2 6" xfId="27540"/>
    <cellStyle name="SAPBEXstdItem 4 2 7" xfId="27541"/>
    <cellStyle name="SAPBEXstdItem 4 2 8" xfId="27542"/>
    <cellStyle name="SAPBEXstdItem 4 3" xfId="27543"/>
    <cellStyle name="SAPBEXstdItem 4 3 2" xfId="27544"/>
    <cellStyle name="SAPBEXstdItem 4 3 2 2" xfId="27545"/>
    <cellStyle name="SAPBEXstdItem 4 3 2 3" xfId="27546"/>
    <cellStyle name="SAPBEXstdItem 4 3 2 4" xfId="27547"/>
    <cellStyle name="SAPBEXstdItem 4 3 2 5" xfId="27548"/>
    <cellStyle name="SAPBEXstdItem 4 3 2 6" xfId="27549"/>
    <cellStyle name="SAPBEXstdItem 4 3 3" xfId="27550"/>
    <cellStyle name="SAPBEXstdItem 4 3 3 2" xfId="27551"/>
    <cellStyle name="SAPBEXstdItem 4 3 3 3" xfId="27552"/>
    <cellStyle name="SAPBEXstdItem 4 3 3 4" xfId="27553"/>
    <cellStyle name="SAPBEXstdItem 4 3 3 5" xfId="27554"/>
    <cellStyle name="SAPBEXstdItem 4 3 3 6" xfId="27555"/>
    <cellStyle name="SAPBEXstdItem 4 3 4" xfId="27556"/>
    <cellStyle name="SAPBEXstdItem 4 3 5" xfId="27557"/>
    <cellStyle name="SAPBEXstdItem 4 3 6" xfId="27558"/>
    <cellStyle name="SAPBEXstdItem 4 3 7" xfId="27559"/>
    <cellStyle name="SAPBEXstdItem 4 3 8" xfId="27560"/>
    <cellStyle name="SAPBEXstdItem 4 4" xfId="27561"/>
    <cellStyle name="SAPBEXstdItem 4 5" xfId="27562"/>
    <cellStyle name="SAPBEXstdItem 4 6" xfId="27563"/>
    <cellStyle name="SAPBEXstdItem 4 7" xfId="27564"/>
    <cellStyle name="SAPBEXstdItem 4 8" xfId="27565"/>
    <cellStyle name="SAPBEXstdItem 5" xfId="27566"/>
    <cellStyle name="SAPBEXstdItem 5 2" xfId="27567"/>
    <cellStyle name="SAPBEXstdItem 5 2 2" xfId="27568"/>
    <cellStyle name="SAPBEXstdItem 5 2 2 2" xfId="27569"/>
    <cellStyle name="SAPBEXstdItem 5 2 2 3" xfId="27570"/>
    <cellStyle name="SAPBEXstdItem 5 2 2 4" xfId="27571"/>
    <cellStyle name="SAPBEXstdItem 5 2 2 5" xfId="27572"/>
    <cellStyle name="SAPBEXstdItem 5 2 2 6" xfId="27573"/>
    <cellStyle name="SAPBEXstdItem 5 2 3" xfId="27574"/>
    <cellStyle name="SAPBEXstdItem 5 2 3 2" xfId="27575"/>
    <cellStyle name="SAPBEXstdItem 5 2 3 3" xfId="27576"/>
    <cellStyle name="SAPBEXstdItem 5 2 3 4" xfId="27577"/>
    <cellStyle name="SAPBEXstdItem 5 2 3 5" xfId="27578"/>
    <cellStyle name="SAPBEXstdItem 5 2 3 6" xfId="27579"/>
    <cellStyle name="SAPBEXstdItem 5 2 4" xfId="27580"/>
    <cellStyle name="SAPBEXstdItem 5 2 5" xfId="27581"/>
    <cellStyle name="SAPBEXstdItem 5 2 6" xfId="27582"/>
    <cellStyle name="SAPBEXstdItem 5 2 7" xfId="27583"/>
    <cellStyle name="SAPBEXstdItem 5 2 8" xfId="27584"/>
    <cellStyle name="SAPBEXstdItem 5 3" xfId="27585"/>
    <cellStyle name="SAPBEXstdItem 5 3 2" xfId="27586"/>
    <cellStyle name="SAPBEXstdItem 5 3 2 2" xfId="27587"/>
    <cellStyle name="SAPBEXstdItem 5 3 2 3" xfId="27588"/>
    <cellStyle name="SAPBEXstdItem 5 3 2 4" xfId="27589"/>
    <cellStyle name="SAPBEXstdItem 5 3 2 5" xfId="27590"/>
    <cellStyle name="SAPBEXstdItem 5 3 2 6" xfId="27591"/>
    <cellStyle name="SAPBEXstdItem 5 3 3" xfId="27592"/>
    <cellStyle name="SAPBEXstdItem 5 3 3 2" xfId="27593"/>
    <cellStyle name="SAPBEXstdItem 5 3 3 3" xfId="27594"/>
    <cellStyle name="SAPBEXstdItem 5 3 3 4" xfId="27595"/>
    <cellStyle name="SAPBEXstdItem 5 3 3 5" xfId="27596"/>
    <cellStyle name="SAPBEXstdItem 5 3 3 6" xfId="27597"/>
    <cellStyle name="SAPBEXstdItem 5 3 4" xfId="27598"/>
    <cellStyle name="SAPBEXstdItem 5 3 5" xfId="27599"/>
    <cellStyle name="SAPBEXstdItem 5 3 6" xfId="27600"/>
    <cellStyle name="SAPBEXstdItem 5 3 7" xfId="27601"/>
    <cellStyle name="SAPBEXstdItem 5 3 8" xfId="27602"/>
    <cellStyle name="SAPBEXstdItem 5 4" xfId="27603"/>
    <cellStyle name="SAPBEXstdItem 5 5" xfId="27604"/>
    <cellStyle name="SAPBEXstdItem 5 6" xfId="27605"/>
    <cellStyle name="SAPBEXstdItem 5 7" xfId="27606"/>
    <cellStyle name="SAPBEXstdItem 5 8" xfId="27607"/>
    <cellStyle name="SAPBEXstdItem 6" xfId="27608"/>
    <cellStyle name="SAPBEXstdItem 6 2" xfId="27609"/>
    <cellStyle name="SAPBEXstdItem 6 2 2" xfId="27610"/>
    <cellStyle name="SAPBEXstdItem 6 2 2 2" xfId="27611"/>
    <cellStyle name="SAPBEXstdItem 6 2 2 3" xfId="27612"/>
    <cellStyle name="SAPBEXstdItem 6 2 2 4" xfId="27613"/>
    <cellStyle name="SAPBEXstdItem 6 2 2 5" xfId="27614"/>
    <cellStyle name="SAPBEXstdItem 6 2 2 6" xfId="27615"/>
    <cellStyle name="SAPBEXstdItem 6 2 3" xfId="27616"/>
    <cellStyle name="SAPBEXstdItem 6 2 3 2" xfId="27617"/>
    <cellStyle name="SAPBEXstdItem 6 2 3 3" xfId="27618"/>
    <cellStyle name="SAPBEXstdItem 6 2 3 4" xfId="27619"/>
    <cellStyle name="SAPBEXstdItem 6 2 3 5" xfId="27620"/>
    <cellStyle name="SAPBEXstdItem 6 2 3 6" xfId="27621"/>
    <cellStyle name="SAPBEXstdItem 6 2 4" xfId="27622"/>
    <cellStyle name="SAPBEXstdItem 6 2 5" xfId="27623"/>
    <cellStyle name="SAPBEXstdItem 6 2 6" xfId="27624"/>
    <cellStyle name="SAPBEXstdItem 6 2 7" xfId="27625"/>
    <cellStyle name="SAPBEXstdItem 6 2 8" xfId="27626"/>
    <cellStyle name="SAPBEXstdItem 6 3" xfId="27627"/>
    <cellStyle name="SAPBEXstdItem 6 3 2" xfId="27628"/>
    <cellStyle name="SAPBEXstdItem 6 3 2 2" xfId="27629"/>
    <cellStyle name="SAPBEXstdItem 6 3 2 3" xfId="27630"/>
    <cellStyle name="SAPBEXstdItem 6 3 2 4" xfId="27631"/>
    <cellStyle name="SAPBEXstdItem 6 3 2 5" xfId="27632"/>
    <cellStyle name="SAPBEXstdItem 6 3 2 6" xfId="27633"/>
    <cellStyle name="SAPBEXstdItem 6 3 3" xfId="27634"/>
    <cellStyle name="SAPBEXstdItem 6 3 3 2" xfId="27635"/>
    <cellStyle name="SAPBEXstdItem 6 3 3 3" xfId="27636"/>
    <cellStyle name="SAPBEXstdItem 6 3 3 4" xfId="27637"/>
    <cellStyle name="SAPBEXstdItem 6 3 3 5" xfId="27638"/>
    <cellStyle name="SAPBEXstdItem 6 3 3 6" xfId="27639"/>
    <cellStyle name="SAPBEXstdItem 6 3 4" xfId="27640"/>
    <cellStyle name="SAPBEXstdItem 6 3 5" xfId="27641"/>
    <cellStyle name="SAPBEXstdItem 6 3 6" xfId="27642"/>
    <cellStyle name="SAPBEXstdItem 6 3 7" xfId="27643"/>
    <cellStyle name="SAPBEXstdItem 6 3 8" xfId="27644"/>
    <cellStyle name="SAPBEXstdItem 6 4" xfId="27645"/>
    <cellStyle name="SAPBEXstdItem 6 5" xfId="27646"/>
    <cellStyle name="SAPBEXstdItem 6 6" xfId="27647"/>
    <cellStyle name="SAPBEXstdItem 6 7" xfId="27648"/>
    <cellStyle name="SAPBEXstdItem 6 8" xfId="27649"/>
    <cellStyle name="SAPBEXstdItem 7" xfId="27650"/>
    <cellStyle name="SAPBEXstdItem 7 2" xfId="27651"/>
    <cellStyle name="SAPBEXstdItem 7 2 2" xfId="27652"/>
    <cellStyle name="SAPBEXstdItem 7 2 2 2" xfId="27653"/>
    <cellStyle name="SAPBEXstdItem 7 2 2 3" xfId="27654"/>
    <cellStyle name="SAPBEXstdItem 7 2 2 4" xfId="27655"/>
    <cellStyle name="SAPBEXstdItem 7 2 2 5" xfId="27656"/>
    <cellStyle name="SAPBEXstdItem 7 2 2 6" xfId="27657"/>
    <cellStyle name="SAPBEXstdItem 7 2 3" xfId="27658"/>
    <cellStyle name="SAPBEXstdItem 7 2 3 2" xfId="27659"/>
    <cellStyle name="SAPBEXstdItem 7 2 3 3" xfId="27660"/>
    <cellStyle name="SAPBEXstdItem 7 2 3 4" xfId="27661"/>
    <cellStyle name="SAPBEXstdItem 7 2 3 5" xfId="27662"/>
    <cellStyle name="SAPBEXstdItem 7 2 3 6" xfId="27663"/>
    <cellStyle name="SAPBEXstdItem 7 2 4" xfId="27664"/>
    <cellStyle name="SAPBEXstdItem 7 2 5" xfId="27665"/>
    <cellStyle name="SAPBEXstdItem 7 2 6" xfId="27666"/>
    <cellStyle name="SAPBEXstdItem 7 2 7" xfId="27667"/>
    <cellStyle name="SAPBEXstdItem 7 2 8" xfId="27668"/>
    <cellStyle name="SAPBEXstdItem 7 3" xfId="27669"/>
    <cellStyle name="SAPBEXstdItem 7 3 2" xfId="27670"/>
    <cellStyle name="SAPBEXstdItem 7 3 2 2" xfId="27671"/>
    <cellStyle name="SAPBEXstdItem 7 3 2 3" xfId="27672"/>
    <cellStyle name="SAPBEXstdItem 7 3 2 4" xfId="27673"/>
    <cellStyle name="SAPBEXstdItem 7 3 2 5" xfId="27674"/>
    <cellStyle name="SAPBEXstdItem 7 3 2 6" xfId="27675"/>
    <cellStyle name="SAPBEXstdItem 7 3 3" xfId="27676"/>
    <cellStyle name="SAPBEXstdItem 7 3 3 2" xfId="27677"/>
    <cellStyle name="SAPBEXstdItem 7 3 3 3" xfId="27678"/>
    <cellStyle name="SAPBEXstdItem 7 3 3 4" xfId="27679"/>
    <cellStyle name="SAPBEXstdItem 7 3 3 5" xfId="27680"/>
    <cellStyle name="SAPBEXstdItem 7 3 3 6" xfId="27681"/>
    <cellStyle name="SAPBEXstdItem 7 3 4" xfId="27682"/>
    <cellStyle name="SAPBEXstdItem 7 3 5" xfId="27683"/>
    <cellStyle name="SAPBEXstdItem 7 3 6" xfId="27684"/>
    <cellStyle name="SAPBEXstdItem 7 3 7" xfId="27685"/>
    <cellStyle name="SAPBEXstdItem 7 3 8" xfId="27686"/>
    <cellStyle name="SAPBEXstdItem 7 4" xfId="27687"/>
    <cellStyle name="SAPBEXstdItem 7 5" xfId="27688"/>
    <cellStyle name="SAPBEXstdItem 7 6" xfId="27689"/>
    <cellStyle name="SAPBEXstdItem 7 7" xfId="27690"/>
    <cellStyle name="SAPBEXstdItem 7 8" xfId="27691"/>
    <cellStyle name="SAPBEXstdItem 8" xfId="27692"/>
    <cellStyle name="SAPBEXstdItem 8 2" xfId="27693"/>
    <cellStyle name="SAPBEXstdItem 8 2 2" xfId="27694"/>
    <cellStyle name="SAPBEXstdItem 8 2 2 2" xfId="27695"/>
    <cellStyle name="SAPBEXstdItem 8 2 2 3" xfId="27696"/>
    <cellStyle name="SAPBEXstdItem 8 2 2 4" xfId="27697"/>
    <cellStyle name="SAPBEXstdItem 8 2 2 5" xfId="27698"/>
    <cellStyle name="SAPBEXstdItem 8 2 2 6" xfId="27699"/>
    <cellStyle name="SAPBEXstdItem 8 2 3" xfId="27700"/>
    <cellStyle name="SAPBEXstdItem 8 2 3 2" xfId="27701"/>
    <cellStyle name="SAPBEXstdItem 8 2 3 3" xfId="27702"/>
    <cellStyle name="SAPBEXstdItem 8 2 3 4" xfId="27703"/>
    <cellStyle name="SAPBEXstdItem 8 2 3 5" xfId="27704"/>
    <cellStyle name="SAPBEXstdItem 8 2 3 6" xfId="27705"/>
    <cellStyle name="SAPBEXstdItem 8 2 4" xfId="27706"/>
    <cellStyle name="SAPBEXstdItem 8 2 5" xfId="27707"/>
    <cellStyle name="SAPBEXstdItem 8 2 6" xfId="27708"/>
    <cellStyle name="SAPBEXstdItem 8 2 7" xfId="27709"/>
    <cellStyle name="SAPBEXstdItem 8 2 8" xfId="27710"/>
    <cellStyle name="SAPBEXstdItem 8 3" xfId="27711"/>
    <cellStyle name="SAPBEXstdItem 8 3 2" xfId="27712"/>
    <cellStyle name="SAPBEXstdItem 8 3 2 2" xfId="27713"/>
    <cellStyle name="SAPBEXstdItem 8 3 2 3" xfId="27714"/>
    <cellStyle name="SAPBEXstdItem 8 3 2 4" xfId="27715"/>
    <cellStyle name="SAPBEXstdItem 8 3 2 5" xfId="27716"/>
    <cellStyle name="SAPBEXstdItem 8 3 2 6" xfId="27717"/>
    <cellStyle name="SAPBEXstdItem 8 3 3" xfId="27718"/>
    <cellStyle name="SAPBEXstdItem 8 3 3 2" xfId="27719"/>
    <cellStyle name="SAPBEXstdItem 8 3 3 3" xfId="27720"/>
    <cellStyle name="SAPBEXstdItem 8 3 3 4" xfId="27721"/>
    <cellStyle name="SAPBEXstdItem 8 3 3 5" xfId="27722"/>
    <cellStyle name="SAPBEXstdItem 8 3 3 6" xfId="27723"/>
    <cellStyle name="SAPBEXstdItem 8 3 4" xfId="27724"/>
    <cellStyle name="SAPBEXstdItem 8 3 5" xfId="27725"/>
    <cellStyle name="SAPBEXstdItem 8 3 6" xfId="27726"/>
    <cellStyle name="SAPBEXstdItem 8 3 7" xfId="27727"/>
    <cellStyle name="SAPBEXstdItem 8 3 8" xfId="27728"/>
    <cellStyle name="SAPBEXstdItem 8 4" xfId="27729"/>
    <cellStyle name="SAPBEXstdItem 8 5" xfId="27730"/>
    <cellStyle name="SAPBEXstdItem 8 6" xfId="27731"/>
    <cellStyle name="SAPBEXstdItem 8 7" xfId="27732"/>
    <cellStyle name="SAPBEXstdItem 8 8" xfId="27733"/>
    <cellStyle name="SAPBEXstdItem 9" xfId="27734"/>
    <cellStyle name="SAPBEXstdItem 9 2" xfId="27735"/>
    <cellStyle name="SAPBEXstdItem 9 2 2" xfId="27736"/>
    <cellStyle name="SAPBEXstdItem 9 2 2 2" xfId="27737"/>
    <cellStyle name="SAPBEXstdItem 9 2 2 3" xfId="27738"/>
    <cellStyle name="SAPBEXstdItem 9 2 2 4" xfId="27739"/>
    <cellStyle name="SAPBEXstdItem 9 2 2 5" xfId="27740"/>
    <cellStyle name="SAPBEXstdItem 9 2 2 6" xfId="27741"/>
    <cellStyle name="SAPBEXstdItem 9 2 3" xfId="27742"/>
    <cellStyle name="SAPBEXstdItem 9 2 3 2" xfId="27743"/>
    <cellStyle name="SAPBEXstdItem 9 2 3 3" xfId="27744"/>
    <cellStyle name="SAPBEXstdItem 9 2 3 4" xfId="27745"/>
    <cellStyle name="SAPBEXstdItem 9 2 3 5" xfId="27746"/>
    <cellStyle name="SAPBEXstdItem 9 2 3 6" xfId="27747"/>
    <cellStyle name="SAPBEXstdItem 9 2 4" xfId="27748"/>
    <cellStyle name="SAPBEXstdItem 9 2 5" xfId="27749"/>
    <cellStyle name="SAPBEXstdItem 9 2 6" xfId="27750"/>
    <cellStyle name="SAPBEXstdItem 9 2 7" xfId="27751"/>
    <cellStyle name="SAPBEXstdItem 9 2 8" xfId="27752"/>
    <cellStyle name="SAPBEXstdItem 9 3" xfId="27753"/>
    <cellStyle name="SAPBEXstdItem 9 3 2" xfId="27754"/>
    <cellStyle name="SAPBEXstdItem 9 3 2 2" xfId="27755"/>
    <cellStyle name="SAPBEXstdItem 9 3 2 3" xfId="27756"/>
    <cellStyle name="SAPBEXstdItem 9 3 2 4" xfId="27757"/>
    <cellStyle name="SAPBEXstdItem 9 3 2 5" xfId="27758"/>
    <cellStyle name="SAPBEXstdItem 9 3 2 6" xfId="27759"/>
    <cellStyle name="SAPBEXstdItem 9 3 3" xfId="27760"/>
    <cellStyle name="SAPBEXstdItem 9 3 3 2" xfId="27761"/>
    <cellStyle name="SAPBEXstdItem 9 3 3 3" xfId="27762"/>
    <cellStyle name="SAPBEXstdItem 9 3 3 4" xfId="27763"/>
    <cellStyle name="SAPBEXstdItem 9 3 3 5" xfId="27764"/>
    <cellStyle name="SAPBEXstdItem 9 3 3 6" xfId="27765"/>
    <cellStyle name="SAPBEXstdItem 9 3 4" xfId="27766"/>
    <cellStyle name="SAPBEXstdItem 9 3 5" xfId="27767"/>
    <cellStyle name="SAPBEXstdItem 9 3 6" xfId="27768"/>
    <cellStyle name="SAPBEXstdItem 9 3 7" xfId="27769"/>
    <cellStyle name="SAPBEXstdItem 9 3 8" xfId="27770"/>
    <cellStyle name="SAPBEXstdItem 9 4" xfId="27771"/>
    <cellStyle name="SAPBEXstdItem 9 5" xfId="27772"/>
    <cellStyle name="SAPBEXstdItem 9 6" xfId="27773"/>
    <cellStyle name="SAPBEXstdItem 9 7" xfId="27774"/>
    <cellStyle name="SAPBEXstdItem 9 8" xfId="27775"/>
    <cellStyle name="SAPBEXstdItem_Input PL ana GRD - HCREG" xfId="27776"/>
    <cellStyle name="SAPBEXstdItemX" xfId="46"/>
    <cellStyle name="SAPBEXstdItemX 10" xfId="27777"/>
    <cellStyle name="SAPBEXstdItemX 10 2" xfId="27778"/>
    <cellStyle name="SAPBEXstdItemX 10 2 2" xfId="27779"/>
    <cellStyle name="SAPBEXstdItemX 10 2 2 2" xfId="27780"/>
    <cellStyle name="SAPBEXstdItemX 10 2 2 3" xfId="27781"/>
    <cellStyle name="SAPBEXstdItemX 10 2 2 4" xfId="27782"/>
    <cellStyle name="SAPBEXstdItemX 10 2 2 5" xfId="27783"/>
    <cellStyle name="SAPBEXstdItemX 10 2 2 6" xfId="27784"/>
    <cellStyle name="SAPBEXstdItemX 10 2 3" xfId="27785"/>
    <cellStyle name="SAPBEXstdItemX 10 2 3 2" xfId="27786"/>
    <cellStyle name="SAPBEXstdItemX 10 2 3 3" xfId="27787"/>
    <cellStyle name="SAPBEXstdItemX 10 2 3 4" xfId="27788"/>
    <cellStyle name="SAPBEXstdItemX 10 2 3 5" xfId="27789"/>
    <cellStyle name="SAPBEXstdItemX 10 2 3 6" xfId="27790"/>
    <cellStyle name="SAPBEXstdItemX 10 2 4" xfId="27791"/>
    <cellStyle name="SAPBEXstdItemX 10 2 5" xfId="27792"/>
    <cellStyle name="SAPBEXstdItemX 10 2 6" xfId="27793"/>
    <cellStyle name="SAPBEXstdItemX 10 2 7" xfId="27794"/>
    <cellStyle name="SAPBEXstdItemX 10 2 8" xfId="27795"/>
    <cellStyle name="SAPBEXstdItemX 10 3" xfId="27796"/>
    <cellStyle name="SAPBEXstdItemX 10 3 2" xfId="27797"/>
    <cellStyle name="SAPBEXstdItemX 10 3 2 2" xfId="27798"/>
    <cellStyle name="SAPBEXstdItemX 10 3 2 3" xfId="27799"/>
    <cellStyle name="SAPBEXstdItemX 10 3 2 4" xfId="27800"/>
    <cellStyle name="SAPBEXstdItemX 10 3 2 5" xfId="27801"/>
    <cellStyle name="SAPBEXstdItemX 10 3 2 6" xfId="27802"/>
    <cellStyle name="SAPBEXstdItemX 10 3 3" xfId="27803"/>
    <cellStyle name="SAPBEXstdItemX 10 3 3 2" xfId="27804"/>
    <cellStyle name="SAPBEXstdItemX 10 3 3 3" xfId="27805"/>
    <cellStyle name="SAPBEXstdItemX 10 3 3 4" xfId="27806"/>
    <cellStyle name="SAPBEXstdItemX 10 3 3 5" xfId="27807"/>
    <cellStyle name="SAPBEXstdItemX 10 3 3 6" xfId="27808"/>
    <cellStyle name="SAPBEXstdItemX 10 3 4" xfId="27809"/>
    <cellStyle name="SAPBEXstdItemX 10 3 5" xfId="27810"/>
    <cellStyle name="SAPBEXstdItemX 10 3 6" xfId="27811"/>
    <cellStyle name="SAPBEXstdItemX 10 3 7" xfId="27812"/>
    <cellStyle name="SAPBEXstdItemX 10 3 8" xfId="27813"/>
    <cellStyle name="SAPBEXstdItemX 10 4" xfId="27814"/>
    <cellStyle name="SAPBEXstdItemX 10 5" xfId="27815"/>
    <cellStyle name="SAPBEXstdItemX 10 6" xfId="27816"/>
    <cellStyle name="SAPBEXstdItemX 10 7" xfId="27817"/>
    <cellStyle name="SAPBEXstdItemX 10 8" xfId="27818"/>
    <cellStyle name="SAPBEXstdItemX 11" xfId="27819"/>
    <cellStyle name="SAPBEXstdItemX 11 2" xfId="27820"/>
    <cellStyle name="SAPBEXstdItemX 11 2 2" xfId="27821"/>
    <cellStyle name="SAPBEXstdItemX 11 2 2 2" xfId="27822"/>
    <cellStyle name="SAPBEXstdItemX 11 2 2 3" xfId="27823"/>
    <cellStyle name="SAPBEXstdItemX 11 2 2 4" xfId="27824"/>
    <cellStyle name="SAPBEXstdItemX 11 2 2 5" xfId="27825"/>
    <cellStyle name="SAPBEXstdItemX 11 2 2 6" xfId="27826"/>
    <cellStyle name="SAPBEXstdItemX 11 2 3" xfId="27827"/>
    <cellStyle name="SAPBEXstdItemX 11 2 3 2" xfId="27828"/>
    <cellStyle name="SAPBEXstdItemX 11 2 3 3" xfId="27829"/>
    <cellStyle name="SAPBEXstdItemX 11 2 3 4" xfId="27830"/>
    <cellStyle name="SAPBEXstdItemX 11 2 3 5" xfId="27831"/>
    <cellStyle name="SAPBEXstdItemX 11 2 3 6" xfId="27832"/>
    <cellStyle name="SAPBEXstdItemX 11 2 4" xfId="27833"/>
    <cellStyle name="SAPBEXstdItemX 11 2 5" xfId="27834"/>
    <cellStyle name="SAPBEXstdItemX 11 2 6" xfId="27835"/>
    <cellStyle name="SAPBEXstdItemX 11 2 7" xfId="27836"/>
    <cellStyle name="SAPBEXstdItemX 11 2 8" xfId="27837"/>
    <cellStyle name="SAPBEXstdItemX 11 3" xfId="27838"/>
    <cellStyle name="SAPBEXstdItemX 11 3 2" xfId="27839"/>
    <cellStyle name="SAPBEXstdItemX 11 3 2 2" xfId="27840"/>
    <cellStyle name="SAPBEXstdItemX 11 3 2 3" xfId="27841"/>
    <cellStyle name="SAPBEXstdItemX 11 3 2 4" xfId="27842"/>
    <cellStyle name="SAPBEXstdItemX 11 3 2 5" xfId="27843"/>
    <cellStyle name="SAPBEXstdItemX 11 3 2 6" xfId="27844"/>
    <cellStyle name="SAPBEXstdItemX 11 3 3" xfId="27845"/>
    <cellStyle name="SAPBEXstdItemX 11 3 3 2" xfId="27846"/>
    <cellStyle name="SAPBEXstdItemX 11 3 3 3" xfId="27847"/>
    <cellStyle name="SAPBEXstdItemX 11 3 3 4" xfId="27848"/>
    <cellStyle name="SAPBEXstdItemX 11 3 3 5" xfId="27849"/>
    <cellStyle name="SAPBEXstdItemX 11 3 3 6" xfId="27850"/>
    <cellStyle name="SAPBEXstdItemX 11 3 4" xfId="27851"/>
    <cellStyle name="SAPBEXstdItemX 11 3 5" xfId="27852"/>
    <cellStyle name="SAPBEXstdItemX 11 3 6" xfId="27853"/>
    <cellStyle name="SAPBEXstdItemX 11 3 7" xfId="27854"/>
    <cellStyle name="SAPBEXstdItemX 11 3 8" xfId="27855"/>
    <cellStyle name="SAPBEXstdItemX 11 4" xfId="27856"/>
    <cellStyle name="SAPBEXstdItemX 11 5" xfId="27857"/>
    <cellStyle name="SAPBEXstdItemX 11 6" xfId="27858"/>
    <cellStyle name="SAPBEXstdItemX 11 7" xfId="27859"/>
    <cellStyle name="SAPBEXstdItemX 11 8" xfId="27860"/>
    <cellStyle name="SAPBEXstdItemX 12" xfId="27861"/>
    <cellStyle name="SAPBEXstdItemX 12 2" xfId="27862"/>
    <cellStyle name="SAPBEXstdItemX 12 2 2" xfId="27863"/>
    <cellStyle name="SAPBEXstdItemX 12 2 2 2" xfId="27864"/>
    <cellStyle name="SAPBEXstdItemX 12 2 2 3" xfId="27865"/>
    <cellStyle name="SAPBEXstdItemX 12 2 2 4" xfId="27866"/>
    <cellStyle name="SAPBEXstdItemX 12 2 2 5" xfId="27867"/>
    <cellStyle name="SAPBEXstdItemX 12 2 2 6" xfId="27868"/>
    <cellStyle name="SAPBEXstdItemX 12 2 3" xfId="27869"/>
    <cellStyle name="SAPBEXstdItemX 12 2 3 2" xfId="27870"/>
    <cellStyle name="SAPBEXstdItemX 12 2 3 3" xfId="27871"/>
    <cellStyle name="SAPBEXstdItemX 12 2 3 4" xfId="27872"/>
    <cellStyle name="SAPBEXstdItemX 12 2 3 5" xfId="27873"/>
    <cellStyle name="SAPBEXstdItemX 12 2 3 6" xfId="27874"/>
    <cellStyle name="SAPBEXstdItemX 12 2 4" xfId="27875"/>
    <cellStyle name="SAPBEXstdItemX 12 2 5" xfId="27876"/>
    <cellStyle name="SAPBEXstdItemX 12 2 6" xfId="27877"/>
    <cellStyle name="SAPBEXstdItemX 12 2 7" xfId="27878"/>
    <cellStyle name="SAPBEXstdItemX 12 2 8" xfId="27879"/>
    <cellStyle name="SAPBEXstdItemX 12 3" xfId="27880"/>
    <cellStyle name="SAPBEXstdItemX 12 3 2" xfId="27881"/>
    <cellStyle name="SAPBEXstdItemX 12 3 2 2" xfId="27882"/>
    <cellStyle name="SAPBEXstdItemX 12 3 2 3" xfId="27883"/>
    <cellStyle name="SAPBEXstdItemX 12 3 2 4" xfId="27884"/>
    <cellStyle name="SAPBEXstdItemX 12 3 2 5" xfId="27885"/>
    <cellStyle name="SAPBEXstdItemX 12 3 2 6" xfId="27886"/>
    <cellStyle name="SAPBEXstdItemX 12 3 3" xfId="27887"/>
    <cellStyle name="SAPBEXstdItemX 12 3 3 2" xfId="27888"/>
    <cellStyle name="SAPBEXstdItemX 12 3 3 3" xfId="27889"/>
    <cellStyle name="SAPBEXstdItemX 12 3 3 4" xfId="27890"/>
    <cellStyle name="SAPBEXstdItemX 12 3 3 5" xfId="27891"/>
    <cellStyle name="SAPBEXstdItemX 12 3 3 6" xfId="27892"/>
    <cellStyle name="SAPBEXstdItemX 12 3 4" xfId="27893"/>
    <cellStyle name="SAPBEXstdItemX 12 3 5" xfId="27894"/>
    <cellStyle name="SAPBEXstdItemX 12 3 6" xfId="27895"/>
    <cellStyle name="SAPBEXstdItemX 12 3 7" xfId="27896"/>
    <cellStyle name="SAPBEXstdItemX 12 3 8" xfId="27897"/>
    <cellStyle name="SAPBEXstdItemX 12 4" xfId="27898"/>
    <cellStyle name="SAPBEXstdItemX 12 5" xfId="27899"/>
    <cellStyle name="SAPBEXstdItemX 12 6" xfId="27900"/>
    <cellStyle name="SAPBEXstdItemX 12 7" xfId="27901"/>
    <cellStyle name="SAPBEXstdItemX 12 8" xfId="27902"/>
    <cellStyle name="SAPBEXstdItemX 13" xfId="27903"/>
    <cellStyle name="SAPBEXstdItemX 13 2" xfId="27904"/>
    <cellStyle name="SAPBEXstdItemX 13 2 2" xfId="27905"/>
    <cellStyle name="SAPBEXstdItemX 13 2 2 2" xfId="27906"/>
    <cellStyle name="SAPBEXstdItemX 13 2 2 3" xfId="27907"/>
    <cellStyle name="SAPBEXstdItemX 13 2 2 4" xfId="27908"/>
    <cellStyle name="SAPBEXstdItemX 13 2 2 5" xfId="27909"/>
    <cellStyle name="SAPBEXstdItemX 13 2 2 6" xfId="27910"/>
    <cellStyle name="SAPBEXstdItemX 13 2 3" xfId="27911"/>
    <cellStyle name="SAPBEXstdItemX 13 2 3 2" xfId="27912"/>
    <cellStyle name="SAPBEXstdItemX 13 2 3 3" xfId="27913"/>
    <cellStyle name="SAPBEXstdItemX 13 2 3 4" xfId="27914"/>
    <cellStyle name="SAPBEXstdItemX 13 2 3 5" xfId="27915"/>
    <cellStyle name="SAPBEXstdItemX 13 2 3 6" xfId="27916"/>
    <cellStyle name="SAPBEXstdItemX 13 2 4" xfId="27917"/>
    <cellStyle name="SAPBEXstdItemX 13 2 5" xfId="27918"/>
    <cellStyle name="SAPBEXstdItemX 13 2 6" xfId="27919"/>
    <cellStyle name="SAPBEXstdItemX 13 2 7" xfId="27920"/>
    <cellStyle name="SAPBEXstdItemX 13 2 8" xfId="27921"/>
    <cellStyle name="SAPBEXstdItemX 13 3" xfId="27922"/>
    <cellStyle name="SAPBEXstdItemX 13 3 2" xfId="27923"/>
    <cellStyle name="SAPBEXstdItemX 13 3 2 2" xfId="27924"/>
    <cellStyle name="SAPBEXstdItemX 13 3 2 3" xfId="27925"/>
    <cellStyle name="SAPBEXstdItemX 13 3 2 4" xfId="27926"/>
    <cellStyle name="SAPBEXstdItemX 13 3 2 5" xfId="27927"/>
    <cellStyle name="SAPBEXstdItemX 13 3 2 6" xfId="27928"/>
    <cellStyle name="SAPBEXstdItemX 13 3 3" xfId="27929"/>
    <cellStyle name="SAPBEXstdItemX 13 3 3 2" xfId="27930"/>
    <cellStyle name="SAPBEXstdItemX 13 3 3 3" xfId="27931"/>
    <cellStyle name="SAPBEXstdItemX 13 3 3 4" xfId="27932"/>
    <cellStyle name="SAPBEXstdItemX 13 3 3 5" xfId="27933"/>
    <cellStyle name="SAPBEXstdItemX 13 3 3 6" xfId="27934"/>
    <cellStyle name="SAPBEXstdItemX 13 3 4" xfId="27935"/>
    <cellStyle name="SAPBEXstdItemX 13 3 5" xfId="27936"/>
    <cellStyle name="SAPBEXstdItemX 13 3 6" xfId="27937"/>
    <cellStyle name="SAPBEXstdItemX 13 3 7" xfId="27938"/>
    <cellStyle name="SAPBEXstdItemX 13 3 8" xfId="27939"/>
    <cellStyle name="SAPBEXstdItemX 13 4" xfId="27940"/>
    <cellStyle name="SAPBEXstdItemX 13 5" xfId="27941"/>
    <cellStyle name="SAPBEXstdItemX 13 6" xfId="27942"/>
    <cellStyle name="SAPBEXstdItemX 13 7" xfId="27943"/>
    <cellStyle name="SAPBEXstdItemX 13 8" xfId="27944"/>
    <cellStyle name="SAPBEXstdItemX 14" xfId="27945"/>
    <cellStyle name="SAPBEXstdItemX 14 2" xfId="27946"/>
    <cellStyle name="SAPBEXstdItemX 14 2 2" xfId="27947"/>
    <cellStyle name="SAPBEXstdItemX 14 2 2 2" xfId="27948"/>
    <cellStyle name="SAPBEXstdItemX 14 2 2 3" xfId="27949"/>
    <cellStyle name="SAPBEXstdItemX 14 2 2 4" xfId="27950"/>
    <cellStyle name="SAPBEXstdItemX 14 2 2 5" xfId="27951"/>
    <cellStyle name="SAPBEXstdItemX 14 2 2 6" xfId="27952"/>
    <cellStyle name="SAPBEXstdItemX 14 2 3" xfId="27953"/>
    <cellStyle name="SAPBEXstdItemX 14 2 3 2" xfId="27954"/>
    <cellStyle name="SAPBEXstdItemX 14 2 3 3" xfId="27955"/>
    <cellStyle name="SAPBEXstdItemX 14 2 3 4" xfId="27956"/>
    <cellStyle name="SAPBEXstdItemX 14 2 3 5" xfId="27957"/>
    <cellStyle name="SAPBEXstdItemX 14 2 3 6" xfId="27958"/>
    <cellStyle name="SAPBEXstdItemX 14 2 4" xfId="27959"/>
    <cellStyle name="SAPBEXstdItemX 14 2 5" xfId="27960"/>
    <cellStyle name="SAPBEXstdItemX 14 2 6" xfId="27961"/>
    <cellStyle name="SAPBEXstdItemX 14 2 7" xfId="27962"/>
    <cellStyle name="SAPBEXstdItemX 14 2 8" xfId="27963"/>
    <cellStyle name="SAPBEXstdItemX 14 3" xfId="27964"/>
    <cellStyle name="SAPBEXstdItemX 14 3 2" xfId="27965"/>
    <cellStyle name="SAPBEXstdItemX 14 3 2 2" xfId="27966"/>
    <cellStyle name="SAPBEXstdItemX 14 3 2 3" xfId="27967"/>
    <cellStyle name="SAPBEXstdItemX 14 3 2 4" xfId="27968"/>
    <cellStyle name="SAPBEXstdItemX 14 3 2 5" xfId="27969"/>
    <cellStyle name="SAPBEXstdItemX 14 3 2 6" xfId="27970"/>
    <cellStyle name="SAPBEXstdItemX 14 3 3" xfId="27971"/>
    <cellStyle name="SAPBEXstdItemX 14 3 3 2" xfId="27972"/>
    <cellStyle name="SAPBEXstdItemX 14 3 3 3" xfId="27973"/>
    <cellStyle name="SAPBEXstdItemX 14 3 3 4" xfId="27974"/>
    <cellStyle name="SAPBEXstdItemX 14 3 3 5" xfId="27975"/>
    <cellStyle name="SAPBEXstdItemX 14 3 3 6" xfId="27976"/>
    <cellStyle name="SAPBEXstdItemX 14 3 4" xfId="27977"/>
    <cellStyle name="SAPBEXstdItemX 14 3 5" xfId="27978"/>
    <cellStyle name="SAPBEXstdItemX 14 3 6" xfId="27979"/>
    <cellStyle name="SAPBEXstdItemX 14 3 7" xfId="27980"/>
    <cellStyle name="SAPBEXstdItemX 14 3 8" xfId="27981"/>
    <cellStyle name="SAPBEXstdItemX 14 4" xfId="27982"/>
    <cellStyle name="SAPBEXstdItemX 14 5" xfId="27983"/>
    <cellStyle name="SAPBEXstdItemX 14 6" xfId="27984"/>
    <cellStyle name="SAPBEXstdItemX 14 7" xfId="27985"/>
    <cellStyle name="SAPBEXstdItemX 14 8" xfId="27986"/>
    <cellStyle name="SAPBEXstdItemX 15" xfId="27987"/>
    <cellStyle name="SAPBEXstdItemX 15 2" xfId="27988"/>
    <cellStyle name="SAPBEXstdItemX 15 2 2" xfId="27989"/>
    <cellStyle name="SAPBEXstdItemX 15 2 2 2" xfId="27990"/>
    <cellStyle name="SAPBEXstdItemX 15 2 2 3" xfId="27991"/>
    <cellStyle name="SAPBEXstdItemX 15 2 2 4" xfId="27992"/>
    <cellStyle name="SAPBEXstdItemX 15 2 2 5" xfId="27993"/>
    <cellStyle name="SAPBEXstdItemX 15 2 2 6" xfId="27994"/>
    <cellStyle name="SAPBEXstdItemX 15 2 3" xfId="27995"/>
    <cellStyle name="SAPBEXstdItemX 15 2 3 2" xfId="27996"/>
    <cellStyle name="SAPBEXstdItemX 15 2 3 3" xfId="27997"/>
    <cellStyle name="SAPBEXstdItemX 15 2 3 4" xfId="27998"/>
    <cellStyle name="SAPBEXstdItemX 15 2 3 5" xfId="27999"/>
    <cellStyle name="SAPBEXstdItemX 15 2 3 6" xfId="28000"/>
    <cellStyle name="SAPBEXstdItemX 15 2 4" xfId="28001"/>
    <cellStyle name="SAPBEXstdItemX 15 2 5" xfId="28002"/>
    <cellStyle name="SAPBEXstdItemX 15 2 6" xfId="28003"/>
    <cellStyle name="SAPBEXstdItemX 15 2 7" xfId="28004"/>
    <cellStyle name="SAPBEXstdItemX 15 2 8" xfId="28005"/>
    <cellStyle name="SAPBEXstdItemX 15 3" xfId="28006"/>
    <cellStyle name="SAPBEXstdItemX 15 3 2" xfId="28007"/>
    <cellStyle name="SAPBEXstdItemX 15 3 2 2" xfId="28008"/>
    <cellStyle name="SAPBEXstdItemX 15 3 2 3" xfId="28009"/>
    <cellStyle name="SAPBEXstdItemX 15 3 2 4" xfId="28010"/>
    <cellStyle name="SAPBEXstdItemX 15 3 2 5" xfId="28011"/>
    <cellStyle name="SAPBEXstdItemX 15 3 2 6" xfId="28012"/>
    <cellStyle name="SAPBEXstdItemX 15 3 3" xfId="28013"/>
    <cellStyle name="SAPBEXstdItemX 15 3 3 2" xfId="28014"/>
    <cellStyle name="SAPBEXstdItemX 15 3 3 3" xfId="28015"/>
    <cellStyle name="SAPBEXstdItemX 15 3 3 4" xfId="28016"/>
    <cellStyle name="SAPBEXstdItemX 15 3 3 5" xfId="28017"/>
    <cellStyle name="SAPBEXstdItemX 15 3 3 6" xfId="28018"/>
    <cellStyle name="SAPBEXstdItemX 15 3 4" xfId="28019"/>
    <cellStyle name="SAPBEXstdItemX 15 3 5" xfId="28020"/>
    <cellStyle name="SAPBEXstdItemX 15 3 6" xfId="28021"/>
    <cellStyle name="SAPBEXstdItemX 15 3 7" xfId="28022"/>
    <cellStyle name="SAPBEXstdItemX 15 3 8" xfId="28023"/>
    <cellStyle name="SAPBEXstdItemX 15 4" xfId="28024"/>
    <cellStyle name="SAPBEXstdItemX 15 5" xfId="28025"/>
    <cellStyle name="SAPBEXstdItemX 15 6" xfId="28026"/>
    <cellStyle name="SAPBEXstdItemX 15 7" xfId="28027"/>
    <cellStyle name="SAPBEXstdItemX 15 8" xfId="28028"/>
    <cellStyle name="SAPBEXstdItemX 16" xfId="28029"/>
    <cellStyle name="SAPBEXstdItemX 16 2" xfId="28030"/>
    <cellStyle name="SAPBEXstdItemX 16 2 2" xfId="28031"/>
    <cellStyle name="SAPBEXstdItemX 16 2 2 2" xfId="28032"/>
    <cellStyle name="SAPBEXstdItemX 16 2 2 3" xfId="28033"/>
    <cellStyle name="SAPBEXstdItemX 16 2 2 4" xfId="28034"/>
    <cellStyle name="SAPBEXstdItemX 16 2 2 5" xfId="28035"/>
    <cellStyle name="SAPBEXstdItemX 16 2 2 6" xfId="28036"/>
    <cellStyle name="SAPBEXstdItemX 16 2 3" xfId="28037"/>
    <cellStyle name="SAPBEXstdItemX 16 2 3 2" xfId="28038"/>
    <cellStyle name="SAPBEXstdItemX 16 2 3 3" xfId="28039"/>
    <cellStyle name="SAPBEXstdItemX 16 2 3 4" xfId="28040"/>
    <cellStyle name="SAPBEXstdItemX 16 2 3 5" xfId="28041"/>
    <cellStyle name="SAPBEXstdItemX 16 2 3 6" xfId="28042"/>
    <cellStyle name="SAPBEXstdItemX 16 2 4" xfId="28043"/>
    <cellStyle name="SAPBEXstdItemX 16 2 5" xfId="28044"/>
    <cellStyle name="SAPBEXstdItemX 16 2 6" xfId="28045"/>
    <cellStyle name="SAPBEXstdItemX 16 2 7" xfId="28046"/>
    <cellStyle name="SAPBEXstdItemX 16 2 8" xfId="28047"/>
    <cellStyle name="SAPBEXstdItemX 16 3" xfId="28048"/>
    <cellStyle name="SAPBEXstdItemX 16 3 2" xfId="28049"/>
    <cellStyle name="SAPBEXstdItemX 16 3 2 2" xfId="28050"/>
    <cellStyle name="SAPBEXstdItemX 16 3 2 3" xfId="28051"/>
    <cellStyle name="SAPBEXstdItemX 16 3 2 4" xfId="28052"/>
    <cellStyle name="SAPBEXstdItemX 16 3 2 5" xfId="28053"/>
    <cellStyle name="SAPBEXstdItemX 16 3 2 6" xfId="28054"/>
    <cellStyle name="SAPBEXstdItemX 16 3 3" xfId="28055"/>
    <cellStyle name="SAPBEXstdItemX 16 3 3 2" xfId="28056"/>
    <cellStyle name="SAPBEXstdItemX 16 3 3 3" xfId="28057"/>
    <cellStyle name="SAPBEXstdItemX 16 3 3 4" xfId="28058"/>
    <cellStyle name="SAPBEXstdItemX 16 3 3 5" xfId="28059"/>
    <cellStyle name="SAPBEXstdItemX 16 3 3 6" xfId="28060"/>
    <cellStyle name="SAPBEXstdItemX 16 3 4" xfId="28061"/>
    <cellStyle name="SAPBEXstdItemX 16 3 5" xfId="28062"/>
    <cellStyle name="SAPBEXstdItemX 16 3 6" xfId="28063"/>
    <cellStyle name="SAPBEXstdItemX 16 3 7" xfId="28064"/>
    <cellStyle name="SAPBEXstdItemX 16 3 8" xfId="28065"/>
    <cellStyle name="SAPBEXstdItemX 16 4" xfId="28066"/>
    <cellStyle name="SAPBEXstdItemX 16 5" xfId="28067"/>
    <cellStyle name="SAPBEXstdItemX 16 6" xfId="28068"/>
    <cellStyle name="SAPBEXstdItemX 16 7" xfId="28069"/>
    <cellStyle name="SAPBEXstdItemX 16 8" xfId="28070"/>
    <cellStyle name="SAPBEXstdItemX 17" xfId="28071"/>
    <cellStyle name="SAPBEXstdItemX 17 2" xfId="28072"/>
    <cellStyle name="SAPBEXstdItemX 17 2 2" xfId="28073"/>
    <cellStyle name="SAPBEXstdItemX 17 2 2 2" xfId="28074"/>
    <cellStyle name="SAPBEXstdItemX 17 2 2 3" xfId="28075"/>
    <cellStyle name="SAPBEXstdItemX 17 2 2 4" xfId="28076"/>
    <cellStyle name="SAPBEXstdItemX 17 2 2 5" xfId="28077"/>
    <cellStyle name="SAPBEXstdItemX 17 2 2 6" xfId="28078"/>
    <cellStyle name="SAPBEXstdItemX 17 2 3" xfId="28079"/>
    <cellStyle name="SAPBEXstdItemX 17 2 3 2" xfId="28080"/>
    <cellStyle name="SAPBEXstdItemX 17 2 3 3" xfId="28081"/>
    <cellStyle name="SAPBEXstdItemX 17 2 3 4" xfId="28082"/>
    <cellStyle name="SAPBEXstdItemX 17 2 3 5" xfId="28083"/>
    <cellStyle name="SAPBEXstdItemX 17 2 3 6" xfId="28084"/>
    <cellStyle name="SAPBEXstdItemX 17 2 4" xfId="28085"/>
    <cellStyle name="SAPBEXstdItemX 17 2 5" xfId="28086"/>
    <cellStyle name="SAPBEXstdItemX 17 2 6" xfId="28087"/>
    <cellStyle name="SAPBEXstdItemX 17 2 7" xfId="28088"/>
    <cellStyle name="SAPBEXstdItemX 17 2 8" xfId="28089"/>
    <cellStyle name="SAPBEXstdItemX 17 3" xfId="28090"/>
    <cellStyle name="SAPBEXstdItemX 17 3 2" xfId="28091"/>
    <cellStyle name="SAPBEXstdItemX 17 3 2 2" xfId="28092"/>
    <cellStyle name="SAPBEXstdItemX 17 3 2 3" xfId="28093"/>
    <cellStyle name="SAPBEXstdItemX 17 3 2 4" xfId="28094"/>
    <cellStyle name="SAPBEXstdItemX 17 3 2 5" xfId="28095"/>
    <cellStyle name="SAPBEXstdItemX 17 3 2 6" xfId="28096"/>
    <cellStyle name="SAPBEXstdItemX 17 3 3" xfId="28097"/>
    <cellStyle name="SAPBEXstdItemX 17 3 3 2" xfId="28098"/>
    <cellStyle name="SAPBEXstdItemX 17 3 3 3" xfId="28099"/>
    <cellStyle name="SAPBEXstdItemX 17 3 3 4" xfId="28100"/>
    <cellStyle name="SAPBEXstdItemX 17 3 3 5" xfId="28101"/>
    <cellStyle name="SAPBEXstdItemX 17 3 3 6" xfId="28102"/>
    <cellStyle name="SAPBEXstdItemX 17 3 4" xfId="28103"/>
    <cellStyle name="SAPBEXstdItemX 17 3 5" xfId="28104"/>
    <cellStyle name="SAPBEXstdItemX 17 3 6" xfId="28105"/>
    <cellStyle name="SAPBEXstdItemX 17 3 7" xfId="28106"/>
    <cellStyle name="SAPBEXstdItemX 17 3 8" xfId="28107"/>
    <cellStyle name="SAPBEXstdItemX 17 4" xfId="28108"/>
    <cellStyle name="SAPBEXstdItemX 17 5" xfId="28109"/>
    <cellStyle name="SAPBEXstdItemX 17 6" xfId="28110"/>
    <cellStyle name="SAPBEXstdItemX 17 7" xfId="28111"/>
    <cellStyle name="SAPBEXstdItemX 17 8" xfId="28112"/>
    <cellStyle name="SAPBEXstdItemX 18" xfId="28113"/>
    <cellStyle name="SAPBEXstdItemX 18 2" xfId="28114"/>
    <cellStyle name="SAPBEXstdItemX 18 2 2" xfId="28115"/>
    <cellStyle name="SAPBEXstdItemX 18 2 2 2" xfId="28116"/>
    <cellStyle name="SAPBEXstdItemX 18 2 2 3" xfId="28117"/>
    <cellStyle name="SAPBEXstdItemX 18 2 2 4" xfId="28118"/>
    <cellStyle name="SAPBEXstdItemX 18 2 2 5" xfId="28119"/>
    <cellStyle name="SAPBEXstdItemX 18 2 2 6" xfId="28120"/>
    <cellStyle name="SAPBEXstdItemX 18 2 3" xfId="28121"/>
    <cellStyle name="SAPBEXstdItemX 18 2 3 2" xfId="28122"/>
    <cellStyle name="SAPBEXstdItemX 18 2 3 3" xfId="28123"/>
    <cellStyle name="SAPBEXstdItemX 18 2 3 4" xfId="28124"/>
    <cellStyle name="SAPBEXstdItemX 18 2 3 5" xfId="28125"/>
    <cellStyle name="SAPBEXstdItemX 18 2 3 6" xfId="28126"/>
    <cellStyle name="SAPBEXstdItemX 18 2 4" xfId="28127"/>
    <cellStyle name="SAPBEXstdItemX 18 2 5" xfId="28128"/>
    <cellStyle name="SAPBEXstdItemX 18 2 6" xfId="28129"/>
    <cellStyle name="SAPBEXstdItemX 18 2 7" xfId="28130"/>
    <cellStyle name="SAPBEXstdItemX 18 2 8" xfId="28131"/>
    <cellStyle name="SAPBEXstdItemX 18 3" xfId="28132"/>
    <cellStyle name="SAPBEXstdItemX 18 3 2" xfId="28133"/>
    <cellStyle name="SAPBEXstdItemX 18 3 2 2" xfId="28134"/>
    <cellStyle name="SAPBEXstdItemX 18 3 2 3" xfId="28135"/>
    <cellStyle name="SAPBEXstdItemX 18 3 2 4" xfId="28136"/>
    <cellStyle name="SAPBEXstdItemX 18 3 2 5" xfId="28137"/>
    <cellStyle name="SAPBEXstdItemX 18 3 2 6" xfId="28138"/>
    <cellStyle name="SAPBEXstdItemX 18 3 3" xfId="28139"/>
    <cellStyle name="SAPBEXstdItemX 18 3 3 2" xfId="28140"/>
    <cellStyle name="SAPBEXstdItemX 18 3 3 3" xfId="28141"/>
    <cellStyle name="SAPBEXstdItemX 18 3 3 4" xfId="28142"/>
    <cellStyle name="SAPBEXstdItemX 18 3 3 5" xfId="28143"/>
    <cellStyle name="SAPBEXstdItemX 18 3 3 6" xfId="28144"/>
    <cellStyle name="SAPBEXstdItemX 18 3 4" xfId="28145"/>
    <cellStyle name="SAPBEXstdItemX 18 3 5" xfId="28146"/>
    <cellStyle name="SAPBEXstdItemX 18 3 6" xfId="28147"/>
    <cellStyle name="SAPBEXstdItemX 18 3 7" xfId="28148"/>
    <cellStyle name="SAPBEXstdItemX 18 3 8" xfId="28149"/>
    <cellStyle name="SAPBEXstdItemX 18 4" xfId="28150"/>
    <cellStyle name="SAPBEXstdItemX 18 5" xfId="28151"/>
    <cellStyle name="SAPBEXstdItemX 18 6" xfId="28152"/>
    <cellStyle name="SAPBEXstdItemX 18 7" xfId="28153"/>
    <cellStyle name="SAPBEXstdItemX 18 8" xfId="28154"/>
    <cellStyle name="SAPBEXstdItemX 19" xfId="28155"/>
    <cellStyle name="SAPBEXstdItemX 19 2" xfId="28156"/>
    <cellStyle name="SAPBEXstdItemX 19 2 2" xfId="28157"/>
    <cellStyle name="SAPBEXstdItemX 19 2 2 2" xfId="28158"/>
    <cellStyle name="SAPBEXstdItemX 19 2 2 3" xfId="28159"/>
    <cellStyle name="SAPBEXstdItemX 19 2 2 4" xfId="28160"/>
    <cellStyle name="SAPBEXstdItemX 19 2 2 5" xfId="28161"/>
    <cellStyle name="SAPBEXstdItemX 19 2 2 6" xfId="28162"/>
    <cellStyle name="SAPBEXstdItemX 19 2 3" xfId="28163"/>
    <cellStyle name="SAPBEXstdItemX 19 2 3 2" xfId="28164"/>
    <cellStyle name="SAPBEXstdItemX 19 2 3 3" xfId="28165"/>
    <cellStyle name="SAPBEXstdItemX 19 2 3 4" xfId="28166"/>
    <cellStyle name="SAPBEXstdItemX 19 2 3 5" xfId="28167"/>
    <cellStyle name="SAPBEXstdItemX 19 2 3 6" xfId="28168"/>
    <cellStyle name="SAPBEXstdItemX 19 2 4" xfId="28169"/>
    <cellStyle name="SAPBEXstdItemX 19 2 5" xfId="28170"/>
    <cellStyle name="SAPBEXstdItemX 19 2 6" xfId="28171"/>
    <cellStyle name="SAPBEXstdItemX 19 2 7" xfId="28172"/>
    <cellStyle name="SAPBEXstdItemX 19 2 8" xfId="28173"/>
    <cellStyle name="SAPBEXstdItemX 19 3" xfId="28174"/>
    <cellStyle name="SAPBEXstdItemX 19 3 2" xfId="28175"/>
    <cellStyle name="SAPBEXstdItemX 19 3 2 2" xfId="28176"/>
    <cellStyle name="SAPBEXstdItemX 19 3 2 3" xfId="28177"/>
    <cellStyle name="SAPBEXstdItemX 19 3 2 4" xfId="28178"/>
    <cellStyle name="SAPBEXstdItemX 19 3 2 5" xfId="28179"/>
    <cellStyle name="SAPBEXstdItemX 19 3 2 6" xfId="28180"/>
    <cellStyle name="SAPBEXstdItemX 19 3 3" xfId="28181"/>
    <cellStyle name="SAPBEXstdItemX 19 3 3 2" xfId="28182"/>
    <cellStyle name="SAPBEXstdItemX 19 3 3 3" xfId="28183"/>
    <cellStyle name="SAPBEXstdItemX 19 3 3 4" xfId="28184"/>
    <cellStyle name="SAPBEXstdItemX 19 3 3 5" xfId="28185"/>
    <cellStyle name="SAPBEXstdItemX 19 3 3 6" xfId="28186"/>
    <cellStyle name="SAPBEXstdItemX 19 3 4" xfId="28187"/>
    <cellStyle name="SAPBEXstdItemX 19 3 5" xfId="28188"/>
    <cellStyle name="SAPBEXstdItemX 19 3 6" xfId="28189"/>
    <cellStyle name="SAPBEXstdItemX 19 3 7" xfId="28190"/>
    <cellStyle name="SAPBEXstdItemX 19 3 8" xfId="28191"/>
    <cellStyle name="SAPBEXstdItemX 19 4" xfId="28192"/>
    <cellStyle name="SAPBEXstdItemX 19 5" xfId="28193"/>
    <cellStyle name="SAPBEXstdItemX 19 6" xfId="28194"/>
    <cellStyle name="SAPBEXstdItemX 19 7" xfId="28195"/>
    <cellStyle name="SAPBEXstdItemX 19 8" xfId="28196"/>
    <cellStyle name="SAPBEXstdItemX 2" xfId="28197"/>
    <cellStyle name="SAPBEXstdItemX 2 2" xfId="28198"/>
    <cellStyle name="SAPBEXstdItemX 2 2 2" xfId="28199"/>
    <cellStyle name="SAPBEXstdItemX 2 2 2 2" xfId="28200"/>
    <cellStyle name="SAPBEXstdItemX 2 2 2 3" xfId="28201"/>
    <cellStyle name="SAPBEXstdItemX 2 2 2 4" xfId="28202"/>
    <cellStyle name="SAPBEXstdItemX 2 2 2 5" xfId="28203"/>
    <cellStyle name="SAPBEXstdItemX 2 2 2 6" xfId="28204"/>
    <cellStyle name="SAPBEXstdItemX 2 2 3" xfId="28205"/>
    <cellStyle name="SAPBEXstdItemX 2 2 3 2" xfId="28206"/>
    <cellStyle name="SAPBEXstdItemX 2 2 3 3" xfId="28207"/>
    <cellStyle name="SAPBEXstdItemX 2 2 3 4" xfId="28208"/>
    <cellStyle name="SAPBEXstdItemX 2 2 3 5" xfId="28209"/>
    <cellStyle name="SAPBEXstdItemX 2 2 3 6" xfId="28210"/>
    <cellStyle name="SAPBEXstdItemX 2 2 4" xfId="28211"/>
    <cellStyle name="SAPBEXstdItemX 2 2 5" xfId="28212"/>
    <cellStyle name="SAPBEXstdItemX 2 2 6" xfId="28213"/>
    <cellStyle name="SAPBEXstdItemX 2 2 7" xfId="28214"/>
    <cellStyle name="SAPBEXstdItemX 2 2 8" xfId="28215"/>
    <cellStyle name="SAPBEXstdItemX 2 3" xfId="28216"/>
    <cellStyle name="SAPBEXstdItemX 2 3 2" xfId="28217"/>
    <cellStyle name="SAPBEXstdItemX 2 3 2 2" xfId="28218"/>
    <cellStyle name="SAPBEXstdItemX 2 3 2 3" xfId="28219"/>
    <cellStyle name="SAPBEXstdItemX 2 3 2 4" xfId="28220"/>
    <cellStyle name="SAPBEXstdItemX 2 3 2 5" xfId="28221"/>
    <cellStyle name="SAPBEXstdItemX 2 3 2 6" xfId="28222"/>
    <cellStyle name="SAPBEXstdItemX 2 3 3" xfId="28223"/>
    <cellStyle name="SAPBEXstdItemX 2 3 3 2" xfId="28224"/>
    <cellStyle name="SAPBEXstdItemX 2 3 3 3" xfId="28225"/>
    <cellStyle name="SAPBEXstdItemX 2 3 3 4" xfId="28226"/>
    <cellStyle name="SAPBEXstdItemX 2 3 3 5" xfId="28227"/>
    <cellStyle name="SAPBEXstdItemX 2 3 3 6" xfId="28228"/>
    <cellStyle name="SAPBEXstdItemX 2 3 4" xfId="28229"/>
    <cellStyle name="SAPBEXstdItemX 2 3 5" xfId="28230"/>
    <cellStyle name="SAPBEXstdItemX 2 3 6" xfId="28231"/>
    <cellStyle name="SAPBEXstdItemX 2 3 7" xfId="28232"/>
    <cellStyle name="SAPBEXstdItemX 2 3 8" xfId="28233"/>
    <cellStyle name="SAPBEXstdItemX 2 4" xfId="28234"/>
    <cellStyle name="SAPBEXstdItemX 2 5" xfId="28235"/>
    <cellStyle name="SAPBEXstdItemX 2 6" xfId="28236"/>
    <cellStyle name="SAPBEXstdItemX 2 7" xfId="28237"/>
    <cellStyle name="SAPBEXstdItemX 2 8" xfId="28238"/>
    <cellStyle name="SAPBEXstdItemX 20" xfId="28239"/>
    <cellStyle name="SAPBEXstdItemX 20 2" xfId="28240"/>
    <cellStyle name="SAPBEXstdItemX 20 2 2" xfId="28241"/>
    <cellStyle name="SAPBEXstdItemX 20 2 3" xfId="28242"/>
    <cellStyle name="SAPBEXstdItemX 20 2 4" xfId="28243"/>
    <cellStyle name="SAPBEXstdItemX 20 2 5" xfId="28244"/>
    <cellStyle name="SAPBEXstdItemX 20 2 6" xfId="28245"/>
    <cellStyle name="SAPBEXstdItemX 20 3" xfId="28246"/>
    <cellStyle name="SAPBEXstdItemX 20 3 2" xfId="28247"/>
    <cellStyle name="SAPBEXstdItemX 20 3 3" xfId="28248"/>
    <cellStyle name="SAPBEXstdItemX 20 3 4" xfId="28249"/>
    <cellStyle name="SAPBEXstdItemX 20 3 5" xfId="28250"/>
    <cellStyle name="SAPBEXstdItemX 20 3 6" xfId="28251"/>
    <cellStyle name="SAPBEXstdItemX 20 4" xfId="28252"/>
    <cellStyle name="SAPBEXstdItemX 20 5" xfId="28253"/>
    <cellStyle name="SAPBEXstdItemX 20 6" xfId="28254"/>
    <cellStyle name="SAPBEXstdItemX 20 7" xfId="28255"/>
    <cellStyle name="SAPBEXstdItemX 20 8" xfId="28256"/>
    <cellStyle name="SAPBEXstdItemX 21" xfId="28257"/>
    <cellStyle name="SAPBEXstdItemX 21 2" xfId="28258"/>
    <cellStyle name="SAPBEXstdItemX 21 2 2" xfId="28259"/>
    <cellStyle name="SAPBEXstdItemX 21 2 3" xfId="28260"/>
    <cellStyle name="SAPBEXstdItemX 21 2 4" xfId="28261"/>
    <cellStyle name="SAPBEXstdItemX 21 2 5" xfId="28262"/>
    <cellStyle name="SAPBEXstdItemX 21 2 6" xfId="28263"/>
    <cellStyle name="SAPBEXstdItemX 21 3" xfId="28264"/>
    <cellStyle name="SAPBEXstdItemX 21 3 2" xfId="28265"/>
    <cellStyle name="SAPBEXstdItemX 21 3 3" xfId="28266"/>
    <cellStyle name="SAPBEXstdItemX 21 3 4" xfId="28267"/>
    <cellStyle name="SAPBEXstdItemX 21 3 5" xfId="28268"/>
    <cellStyle name="SAPBEXstdItemX 21 3 6" xfId="28269"/>
    <cellStyle name="SAPBEXstdItemX 21 4" xfId="28270"/>
    <cellStyle name="SAPBEXstdItemX 21 5" xfId="28271"/>
    <cellStyle name="SAPBEXstdItemX 21 6" xfId="28272"/>
    <cellStyle name="SAPBEXstdItemX 21 7" xfId="28273"/>
    <cellStyle name="SAPBEXstdItemX 21 8" xfId="28274"/>
    <cellStyle name="SAPBEXstdItemX 22" xfId="28275"/>
    <cellStyle name="SAPBEXstdItemX 23" xfId="28276"/>
    <cellStyle name="SAPBEXstdItemX 24" xfId="28277"/>
    <cellStyle name="SAPBEXstdItemX 25" xfId="28278"/>
    <cellStyle name="SAPBEXstdItemX 26" xfId="28279"/>
    <cellStyle name="SAPBEXstdItemX 27" xfId="32961"/>
    <cellStyle name="SAPBEXstdItemX 3" xfId="28280"/>
    <cellStyle name="SAPBEXstdItemX 3 2" xfId="28281"/>
    <cellStyle name="SAPBEXstdItemX 3 2 2" xfId="28282"/>
    <cellStyle name="SAPBEXstdItemX 3 2 2 2" xfId="28283"/>
    <cellStyle name="SAPBEXstdItemX 3 2 2 3" xfId="28284"/>
    <cellStyle name="SAPBEXstdItemX 3 2 2 4" xfId="28285"/>
    <cellStyle name="SAPBEXstdItemX 3 2 2 5" xfId="28286"/>
    <cellStyle name="SAPBEXstdItemX 3 2 2 6" xfId="28287"/>
    <cellStyle name="SAPBEXstdItemX 3 2 3" xfId="28288"/>
    <cellStyle name="SAPBEXstdItemX 3 2 3 2" xfId="28289"/>
    <cellStyle name="SAPBEXstdItemX 3 2 3 3" xfId="28290"/>
    <cellStyle name="SAPBEXstdItemX 3 2 3 4" xfId="28291"/>
    <cellStyle name="SAPBEXstdItemX 3 2 3 5" xfId="28292"/>
    <cellStyle name="SAPBEXstdItemX 3 2 3 6" xfId="28293"/>
    <cellStyle name="SAPBEXstdItemX 3 2 4" xfId="28294"/>
    <cellStyle name="SAPBEXstdItemX 3 2 5" xfId="28295"/>
    <cellStyle name="SAPBEXstdItemX 3 2 6" xfId="28296"/>
    <cellStyle name="SAPBEXstdItemX 3 2 7" xfId="28297"/>
    <cellStyle name="SAPBEXstdItemX 3 2 8" xfId="28298"/>
    <cellStyle name="SAPBEXstdItemX 3 3" xfId="28299"/>
    <cellStyle name="SAPBEXstdItemX 3 3 2" xfId="28300"/>
    <cellStyle name="SAPBEXstdItemX 3 3 2 2" xfId="28301"/>
    <cellStyle name="SAPBEXstdItemX 3 3 2 3" xfId="28302"/>
    <cellStyle name="SAPBEXstdItemX 3 3 2 4" xfId="28303"/>
    <cellStyle name="SAPBEXstdItemX 3 3 2 5" xfId="28304"/>
    <cellStyle name="SAPBEXstdItemX 3 3 2 6" xfId="28305"/>
    <cellStyle name="SAPBEXstdItemX 3 3 3" xfId="28306"/>
    <cellStyle name="SAPBEXstdItemX 3 3 3 2" xfId="28307"/>
    <cellStyle name="SAPBEXstdItemX 3 3 3 3" xfId="28308"/>
    <cellStyle name="SAPBEXstdItemX 3 3 3 4" xfId="28309"/>
    <cellStyle name="SAPBEXstdItemX 3 3 3 5" xfId="28310"/>
    <cellStyle name="SAPBEXstdItemX 3 3 3 6" xfId="28311"/>
    <cellStyle name="SAPBEXstdItemX 3 3 4" xfId="28312"/>
    <cellStyle name="SAPBEXstdItemX 3 3 5" xfId="28313"/>
    <cellStyle name="SAPBEXstdItemX 3 3 6" xfId="28314"/>
    <cellStyle name="SAPBEXstdItemX 3 3 7" xfId="28315"/>
    <cellStyle name="SAPBEXstdItemX 3 3 8" xfId="28316"/>
    <cellStyle name="SAPBEXstdItemX 3 4" xfId="28317"/>
    <cellStyle name="SAPBEXstdItemX 3 5" xfId="28318"/>
    <cellStyle name="SAPBEXstdItemX 3 6" xfId="28319"/>
    <cellStyle name="SAPBEXstdItemX 3 7" xfId="28320"/>
    <cellStyle name="SAPBEXstdItemX 3 8" xfId="28321"/>
    <cellStyle name="SAPBEXstdItemX 4" xfId="28322"/>
    <cellStyle name="SAPBEXstdItemX 4 2" xfId="28323"/>
    <cellStyle name="SAPBEXstdItemX 4 2 2" xfId="28324"/>
    <cellStyle name="SAPBEXstdItemX 4 2 2 2" xfId="28325"/>
    <cellStyle name="SAPBEXstdItemX 4 2 2 3" xfId="28326"/>
    <cellStyle name="SAPBEXstdItemX 4 2 2 4" xfId="28327"/>
    <cellStyle name="SAPBEXstdItemX 4 2 2 5" xfId="28328"/>
    <cellStyle name="SAPBEXstdItemX 4 2 2 6" xfId="28329"/>
    <cellStyle name="SAPBEXstdItemX 4 2 3" xfId="28330"/>
    <cellStyle name="SAPBEXstdItemX 4 2 3 2" xfId="28331"/>
    <cellStyle name="SAPBEXstdItemX 4 2 3 3" xfId="28332"/>
    <cellStyle name="SAPBEXstdItemX 4 2 3 4" xfId="28333"/>
    <cellStyle name="SAPBEXstdItemX 4 2 3 5" xfId="28334"/>
    <cellStyle name="SAPBEXstdItemX 4 2 3 6" xfId="28335"/>
    <cellStyle name="SAPBEXstdItemX 4 2 4" xfId="28336"/>
    <cellStyle name="SAPBEXstdItemX 4 2 5" xfId="28337"/>
    <cellStyle name="SAPBEXstdItemX 4 2 6" xfId="28338"/>
    <cellStyle name="SAPBEXstdItemX 4 2 7" xfId="28339"/>
    <cellStyle name="SAPBEXstdItemX 4 2 8" xfId="28340"/>
    <cellStyle name="SAPBEXstdItemX 4 3" xfId="28341"/>
    <cellStyle name="SAPBEXstdItemX 4 3 2" xfId="28342"/>
    <cellStyle name="SAPBEXstdItemX 4 3 2 2" xfId="28343"/>
    <cellStyle name="SAPBEXstdItemX 4 3 2 3" xfId="28344"/>
    <cellStyle name="SAPBEXstdItemX 4 3 2 4" xfId="28345"/>
    <cellStyle name="SAPBEXstdItemX 4 3 2 5" xfId="28346"/>
    <cellStyle name="SAPBEXstdItemX 4 3 2 6" xfId="28347"/>
    <cellStyle name="SAPBEXstdItemX 4 3 3" xfId="28348"/>
    <cellStyle name="SAPBEXstdItemX 4 3 3 2" xfId="28349"/>
    <cellStyle name="SAPBEXstdItemX 4 3 3 3" xfId="28350"/>
    <cellStyle name="SAPBEXstdItemX 4 3 3 4" xfId="28351"/>
    <cellStyle name="SAPBEXstdItemX 4 3 3 5" xfId="28352"/>
    <cellStyle name="SAPBEXstdItemX 4 3 3 6" xfId="28353"/>
    <cellStyle name="SAPBEXstdItemX 4 3 4" xfId="28354"/>
    <cellStyle name="SAPBEXstdItemX 4 3 5" xfId="28355"/>
    <cellStyle name="SAPBEXstdItemX 4 3 6" xfId="28356"/>
    <cellStyle name="SAPBEXstdItemX 4 3 7" xfId="28357"/>
    <cellStyle name="SAPBEXstdItemX 4 3 8" xfId="28358"/>
    <cellStyle name="SAPBEXstdItemX 4 4" xfId="28359"/>
    <cellStyle name="SAPBEXstdItemX 4 5" xfId="28360"/>
    <cellStyle name="SAPBEXstdItemX 4 6" xfId="28361"/>
    <cellStyle name="SAPBEXstdItemX 4 7" xfId="28362"/>
    <cellStyle name="SAPBEXstdItemX 4 8" xfId="28363"/>
    <cellStyle name="SAPBEXstdItemX 5" xfId="28364"/>
    <cellStyle name="SAPBEXstdItemX 5 2" xfId="28365"/>
    <cellStyle name="SAPBEXstdItemX 5 2 2" xfId="28366"/>
    <cellStyle name="SAPBEXstdItemX 5 2 2 2" xfId="28367"/>
    <cellStyle name="SAPBEXstdItemX 5 2 2 3" xfId="28368"/>
    <cellStyle name="SAPBEXstdItemX 5 2 2 4" xfId="28369"/>
    <cellStyle name="SAPBEXstdItemX 5 2 2 5" xfId="28370"/>
    <cellStyle name="SAPBEXstdItemX 5 2 2 6" xfId="28371"/>
    <cellStyle name="SAPBEXstdItemX 5 2 3" xfId="28372"/>
    <cellStyle name="SAPBEXstdItemX 5 2 3 2" xfId="28373"/>
    <cellStyle name="SAPBEXstdItemX 5 2 3 3" xfId="28374"/>
    <cellStyle name="SAPBEXstdItemX 5 2 3 4" xfId="28375"/>
    <cellStyle name="SAPBEXstdItemX 5 2 3 5" xfId="28376"/>
    <cellStyle name="SAPBEXstdItemX 5 2 3 6" xfId="28377"/>
    <cellStyle name="SAPBEXstdItemX 5 2 4" xfId="28378"/>
    <cellStyle name="SAPBEXstdItemX 5 2 5" xfId="28379"/>
    <cellStyle name="SAPBEXstdItemX 5 2 6" xfId="28380"/>
    <cellStyle name="SAPBEXstdItemX 5 2 7" xfId="28381"/>
    <cellStyle name="SAPBEXstdItemX 5 2 8" xfId="28382"/>
    <cellStyle name="SAPBEXstdItemX 5 3" xfId="28383"/>
    <cellStyle name="SAPBEXstdItemX 5 3 2" xfId="28384"/>
    <cellStyle name="SAPBEXstdItemX 5 3 2 2" xfId="28385"/>
    <cellStyle name="SAPBEXstdItemX 5 3 2 3" xfId="28386"/>
    <cellStyle name="SAPBEXstdItemX 5 3 2 4" xfId="28387"/>
    <cellStyle name="SAPBEXstdItemX 5 3 2 5" xfId="28388"/>
    <cellStyle name="SAPBEXstdItemX 5 3 2 6" xfId="28389"/>
    <cellStyle name="SAPBEXstdItemX 5 3 3" xfId="28390"/>
    <cellStyle name="SAPBEXstdItemX 5 3 3 2" xfId="28391"/>
    <cellStyle name="SAPBEXstdItemX 5 3 3 3" xfId="28392"/>
    <cellStyle name="SAPBEXstdItemX 5 3 3 4" xfId="28393"/>
    <cellStyle name="SAPBEXstdItemX 5 3 3 5" xfId="28394"/>
    <cellStyle name="SAPBEXstdItemX 5 3 3 6" xfId="28395"/>
    <cellStyle name="SAPBEXstdItemX 5 3 4" xfId="28396"/>
    <cellStyle name="SAPBEXstdItemX 5 3 5" xfId="28397"/>
    <cellStyle name="SAPBEXstdItemX 5 3 6" xfId="28398"/>
    <cellStyle name="SAPBEXstdItemX 5 3 7" xfId="28399"/>
    <cellStyle name="SAPBEXstdItemX 5 3 8" xfId="28400"/>
    <cellStyle name="SAPBEXstdItemX 5 4" xfId="28401"/>
    <cellStyle name="SAPBEXstdItemX 5 5" xfId="28402"/>
    <cellStyle name="SAPBEXstdItemX 5 6" xfId="28403"/>
    <cellStyle name="SAPBEXstdItemX 5 7" xfId="28404"/>
    <cellStyle name="SAPBEXstdItemX 5 8" xfId="28405"/>
    <cellStyle name="SAPBEXstdItemX 6" xfId="28406"/>
    <cellStyle name="SAPBEXstdItemX 6 2" xfId="28407"/>
    <cellStyle name="SAPBEXstdItemX 6 2 2" xfId="28408"/>
    <cellStyle name="SAPBEXstdItemX 6 2 2 2" xfId="28409"/>
    <cellStyle name="SAPBEXstdItemX 6 2 2 3" xfId="28410"/>
    <cellStyle name="SAPBEXstdItemX 6 2 2 4" xfId="28411"/>
    <cellStyle name="SAPBEXstdItemX 6 2 2 5" xfId="28412"/>
    <cellStyle name="SAPBEXstdItemX 6 2 2 6" xfId="28413"/>
    <cellStyle name="SAPBEXstdItemX 6 2 3" xfId="28414"/>
    <cellStyle name="SAPBEXstdItemX 6 2 3 2" xfId="28415"/>
    <cellStyle name="SAPBEXstdItemX 6 2 3 3" xfId="28416"/>
    <cellStyle name="SAPBEXstdItemX 6 2 3 4" xfId="28417"/>
    <cellStyle name="SAPBEXstdItemX 6 2 3 5" xfId="28418"/>
    <cellStyle name="SAPBEXstdItemX 6 2 3 6" xfId="28419"/>
    <cellStyle name="SAPBEXstdItemX 6 2 4" xfId="28420"/>
    <cellStyle name="SAPBEXstdItemX 6 2 5" xfId="28421"/>
    <cellStyle name="SAPBEXstdItemX 6 2 6" xfId="28422"/>
    <cellStyle name="SAPBEXstdItemX 6 2 7" xfId="28423"/>
    <cellStyle name="SAPBEXstdItemX 6 2 8" xfId="28424"/>
    <cellStyle name="SAPBEXstdItemX 6 3" xfId="28425"/>
    <cellStyle name="SAPBEXstdItemX 6 3 2" xfId="28426"/>
    <cellStyle name="SAPBEXstdItemX 6 3 2 2" xfId="28427"/>
    <cellStyle name="SAPBEXstdItemX 6 3 2 3" xfId="28428"/>
    <cellStyle name="SAPBEXstdItemX 6 3 2 4" xfId="28429"/>
    <cellStyle name="SAPBEXstdItemX 6 3 2 5" xfId="28430"/>
    <cellStyle name="SAPBEXstdItemX 6 3 2 6" xfId="28431"/>
    <cellStyle name="SAPBEXstdItemX 6 3 3" xfId="28432"/>
    <cellStyle name="SAPBEXstdItemX 6 3 3 2" xfId="28433"/>
    <cellStyle name="SAPBEXstdItemX 6 3 3 3" xfId="28434"/>
    <cellStyle name="SAPBEXstdItemX 6 3 3 4" xfId="28435"/>
    <cellStyle name="SAPBEXstdItemX 6 3 3 5" xfId="28436"/>
    <cellStyle name="SAPBEXstdItemX 6 3 3 6" xfId="28437"/>
    <cellStyle name="SAPBEXstdItemX 6 3 4" xfId="28438"/>
    <cellStyle name="SAPBEXstdItemX 6 3 5" xfId="28439"/>
    <cellStyle name="SAPBEXstdItemX 6 3 6" xfId="28440"/>
    <cellStyle name="SAPBEXstdItemX 6 3 7" xfId="28441"/>
    <cellStyle name="SAPBEXstdItemX 6 3 8" xfId="28442"/>
    <cellStyle name="SAPBEXstdItemX 6 4" xfId="28443"/>
    <cellStyle name="SAPBEXstdItemX 6 5" xfId="28444"/>
    <cellStyle name="SAPBEXstdItemX 6 6" xfId="28445"/>
    <cellStyle name="SAPBEXstdItemX 6 7" xfId="28446"/>
    <cellStyle name="SAPBEXstdItemX 6 8" xfId="28447"/>
    <cellStyle name="SAPBEXstdItemX 7" xfId="28448"/>
    <cellStyle name="SAPBEXstdItemX 7 2" xfId="28449"/>
    <cellStyle name="SAPBEXstdItemX 7 2 2" xfId="28450"/>
    <cellStyle name="SAPBEXstdItemX 7 2 2 2" xfId="28451"/>
    <cellStyle name="SAPBEXstdItemX 7 2 2 3" xfId="28452"/>
    <cellStyle name="SAPBEXstdItemX 7 2 2 4" xfId="28453"/>
    <cellStyle name="SAPBEXstdItemX 7 2 2 5" xfId="28454"/>
    <cellStyle name="SAPBEXstdItemX 7 2 2 6" xfId="28455"/>
    <cellStyle name="SAPBEXstdItemX 7 2 3" xfId="28456"/>
    <cellStyle name="SAPBEXstdItemX 7 2 3 2" xfId="28457"/>
    <cellStyle name="SAPBEXstdItemX 7 2 3 3" xfId="28458"/>
    <cellStyle name="SAPBEXstdItemX 7 2 3 4" xfId="28459"/>
    <cellStyle name="SAPBEXstdItemX 7 2 3 5" xfId="28460"/>
    <cellStyle name="SAPBEXstdItemX 7 2 3 6" xfId="28461"/>
    <cellStyle name="SAPBEXstdItemX 7 2 4" xfId="28462"/>
    <cellStyle name="SAPBEXstdItemX 7 2 5" xfId="28463"/>
    <cellStyle name="SAPBEXstdItemX 7 2 6" xfId="28464"/>
    <cellStyle name="SAPBEXstdItemX 7 2 7" xfId="28465"/>
    <cellStyle name="SAPBEXstdItemX 7 2 8" xfId="28466"/>
    <cellStyle name="SAPBEXstdItemX 7 3" xfId="28467"/>
    <cellStyle name="SAPBEXstdItemX 7 3 2" xfId="28468"/>
    <cellStyle name="SAPBEXstdItemX 7 3 2 2" xfId="28469"/>
    <cellStyle name="SAPBEXstdItemX 7 3 2 3" xfId="28470"/>
    <cellStyle name="SAPBEXstdItemX 7 3 2 4" xfId="28471"/>
    <cellStyle name="SAPBEXstdItemX 7 3 2 5" xfId="28472"/>
    <cellStyle name="SAPBEXstdItemX 7 3 2 6" xfId="28473"/>
    <cellStyle name="SAPBEXstdItemX 7 3 3" xfId="28474"/>
    <cellStyle name="SAPBEXstdItemX 7 3 3 2" xfId="28475"/>
    <cellStyle name="SAPBEXstdItemX 7 3 3 3" xfId="28476"/>
    <cellStyle name="SAPBEXstdItemX 7 3 3 4" xfId="28477"/>
    <cellStyle name="SAPBEXstdItemX 7 3 3 5" xfId="28478"/>
    <cellStyle name="SAPBEXstdItemX 7 3 3 6" xfId="28479"/>
    <cellStyle name="SAPBEXstdItemX 7 3 4" xfId="28480"/>
    <cellStyle name="SAPBEXstdItemX 7 3 5" xfId="28481"/>
    <cellStyle name="SAPBEXstdItemX 7 3 6" xfId="28482"/>
    <cellStyle name="SAPBEXstdItemX 7 3 7" xfId="28483"/>
    <cellStyle name="SAPBEXstdItemX 7 3 8" xfId="28484"/>
    <cellStyle name="SAPBEXstdItemX 7 4" xfId="28485"/>
    <cellStyle name="SAPBEXstdItemX 7 5" xfId="28486"/>
    <cellStyle name="SAPBEXstdItemX 7 6" xfId="28487"/>
    <cellStyle name="SAPBEXstdItemX 7 7" xfId="28488"/>
    <cellStyle name="SAPBEXstdItemX 7 8" xfId="28489"/>
    <cellStyle name="SAPBEXstdItemX 8" xfId="28490"/>
    <cellStyle name="SAPBEXstdItemX 8 2" xfId="28491"/>
    <cellStyle name="SAPBEXstdItemX 8 2 2" xfId="28492"/>
    <cellStyle name="SAPBEXstdItemX 8 2 2 2" xfId="28493"/>
    <cellStyle name="SAPBEXstdItemX 8 2 2 3" xfId="28494"/>
    <cellStyle name="SAPBEXstdItemX 8 2 2 4" xfId="28495"/>
    <cellStyle name="SAPBEXstdItemX 8 2 2 5" xfId="28496"/>
    <cellStyle name="SAPBEXstdItemX 8 2 2 6" xfId="28497"/>
    <cellStyle name="SAPBEXstdItemX 8 2 3" xfId="28498"/>
    <cellStyle name="SAPBEXstdItemX 8 2 3 2" xfId="28499"/>
    <cellStyle name="SAPBEXstdItemX 8 2 3 3" xfId="28500"/>
    <cellStyle name="SAPBEXstdItemX 8 2 3 4" xfId="28501"/>
    <cellStyle name="SAPBEXstdItemX 8 2 3 5" xfId="28502"/>
    <cellStyle name="SAPBEXstdItemX 8 2 3 6" xfId="28503"/>
    <cellStyle name="SAPBEXstdItemX 8 2 4" xfId="28504"/>
    <cellStyle name="SAPBEXstdItemX 8 2 5" xfId="28505"/>
    <cellStyle name="SAPBEXstdItemX 8 2 6" xfId="28506"/>
    <cellStyle name="SAPBEXstdItemX 8 2 7" xfId="28507"/>
    <cellStyle name="SAPBEXstdItemX 8 2 8" xfId="28508"/>
    <cellStyle name="SAPBEXstdItemX 8 3" xfId="28509"/>
    <cellStyle name="SAPBEXstdItemX 8 3 2" xfId="28510"/>
    <cellStyle name="SAPBEXstdItemX 8 3 2 2" xfId="28511"/>
    <cellStyle name="SAPBEXstdItemX 8 3 2 3" xfId="28512"/>
    <cellStyle name="SAPBEXstdItemX 8 3 2 4" xfId="28513"/>
    <cellStyle name="SAPBEXstdItemX 8 3 2 5" xfId="28514"/>
    <cellStyle name="SAPBEXstdItemX 8 3 2 6" xfId="28515"/>
    <cellStyle name="SAPBEXstdItemX 8 3 3" xfId="28516"/>
    <cellStyle name="SAPBEXstdItemX 8 3 3 2" xfId="28517"/>
    <cellStyle name="SAPBEXstdItemX 8 3 3 3" xfId="28518"/>
    <cellStyle name="SAPBEXstdItemX 8 3 3 4" xfId="28519"/>
    <cellStyle name="SAPBEXstdItemX 8 3 3 5" xfId="28520"/>
    <cellStyle name="SAPBEXstdItemX 8 3 3 6" xfId="28521"/>
    <cellStyle name="SAPBEXstdItemX 8 3 4" xfId="28522"/>
    <cellStyle name="SAPBEXstdItemX 8 3 5" xfId="28523"/>
    <cellStyle name="SAPBEXstdItemX 8 3 6" xfId="28524"/>
    <cellStyle name="SAPBEXstdItemX 8 3 7" xfId="28525"/>
    <cellStyle name="SAPBEXstdItemX 8 3 8" xfId="28526"/>
    <cellStyle name="SAPBEXstdItemX 8 4" xfId="28527"/>
    <cellStyle name="SAPBEXstdItemX 8 5" xfId="28528"/>
    <cellStyle name="SAPBEXstdItemX 8 6" xfId="28529"/>
    <cellStyle name="SAPBEXstdItemX 8 7" xfId="28530"/>
    <cellStyle name="SAPBEXstdItemX 8 8" xfId="28531"/>
    <cellStyle name="SAPBEXstdItemX 9" xfId="28532"/>
    <cellStyle name="SAPBEXstdItemX 9 2" xfId="28533"/>
    <cellStyle name="SAPBEXstdItemX 9 2 2" xfId="28534"/>
    <cellStyle name="SAPBEXstdItemX 9 2 2 2" xfId="28535"/>
    <cellStyle name="SAPBEXstdItemX 9 2 2 3" xfId="28536"/>
    <cellStyle name="SAPBEXstdItemX 9 2 2 4" xfId="28537"/>
    <cellStyle name="SAPBEXstdItemX 9 2 2 5" xfId="28538"/>
    <cellStyle name="SAPBEXstdItemX 9 2 2 6" xfId="28539"/>
    <cellStyle name="SAPBEXstdItemX 9 2 3" xfId="28540"/>
    <cellStyle name="SAPBEXstdItemX 9 2 3 2" xfId="28541"/>
    <cellStyle name="SAPBEXstdItemX 9 2 3 3" xfId="28542"/>
    <cellStyle name="SAPBEXstdItemX 9 2 3 4" xfId="28543"/>
    <cellStyle name="SAPBEXstdItemX 9 2 3 5" xfId="28544"/>
    <cellStyle name="SAPBEXstdItemX 9 2 3 6" xfId="28545"/>
    <cellStyle name="SAPBEXstdItemX 9 2 4" xfId="28546"/>
    <cellStyle name="SAPBEXstdItemX 9 2 5" xfId="28547"/>
    <cellStyle name="SAPBEXstdItemX 9 2 6" xfId="28548"/>
    <cellStyle name="SAPBEXstdItemX 9 2 7" xfId="28549"/>
    <cellStyle name="SAPBEXstdItemX 9 2 8" xfId="28550"/>
    <cellStyle name="SAPBEXstdItemX 9 3" xfId="28551"/>
    <cellStyle name="SAPBEXstdItemX 9 3 2" xfId="28552"/>
    <cellStyle name="SAPBEXstdItemX 9 3 2 2" xfId="28553"/>
    <cellStyle name="SAPBEXstdItemX 9 3 2 3" xfId="28554"/>
    <cellStyle name="SAPBEXstdItemX 9 3 2 4" xfId="28555"/>
    <cellStyle name="SAPBEXstdItemX 9 3 2 5" xfId="28556"/>
    <cellStyle name="SAPBEXstdItemX 9 3 2 6" xfId="28557"/>
    <cellStyle name="SAPBEXstdItemX 9 3 3" xfId="28558"/>
    <cellStyle name="SAPBEXstdItemX 9 3 3 2" xfId="28559"/>
    <cellStyle name="SAPBEXstdItemX 9 3 3 3" xfId="28560"/>
    <cellStyle name="SAPBEXstdItemX 9 3 3 4" xfId="28561"/>
    <cellStyle name="SAPBEXstdItemX 9 3 3 5" xfId="28562"/>
    <cellStyle name="SAPBEXstdItemX 9 3 3 6" xfId="28563"/>
    <cellStyle name="SAPBEXstdItemX 9 3 4" xfId="28564"/>
    <cellStyle name="SAPBEXstdItemX 9 3 5" xfId="28565"/>
    <cellStyle name="SAPBEXstdItemX 9 3 6" xfId="28566"/>
    <cellStyle name="SAPBEXstdItemX 9 3 7" xfId="28567"/>
    <cellStyle name="SAPBEXstdItemX 9 3 8" xfId="28568"/>
    <cellStyle name="SAPBEXstdItemX 9 4" xfId="28569"/>
    <cellStyle name="SAPBEXstdItemX 9 5" xfId="28570"/>
    <cellStyle name="SAPBEXstdItemX 9 6" xfId="28571"/>
    <cellStyle name="SAPBEXstdItemX 9 7" xfId="28572"/>
    <cellStyle name="SAPBEXstdItemX 9 8" xfId="28573"/>
    <cellStyle name="SAPBEXsubData" xfId="28574"/>
    <cellStyle name="SAPBEXsubDataEmph" xfId="28575"/>
    <cellStyle name="SAPBEXsubItem" xfId="28576"/>
    <cellStyle name="SAPBEXtitle" xfId="47"/>
    <cellStyle name="SAPBEXtitle 2" xfId="28577"/>
    <cellStyle name="SAPBEXunassignedItem" xfId="28578"/>
    <cellStyle name="SAPBEXunassignedItem 2" xfId="28579"/>
    <cellStyle name="SAPBEXunassignedItem 2 10" xfId="28580"/>
    <cellStyle name="SAPBEXunassignedItem 2 10 2" xfId="29639"/>
    <cellStyle name="SAPBEXunassignedItem 2 11" xfId="28581"/>
    <cellStyle name="SAPBEXunassignedItem 2 11 2" xfId="29645"/>
    <cellStyle name="SAPBEXunassignedItem 2 12" xfId="29622"/>
    <cellStyle name="SAPBEXunassignedItem 2 2" xfId="28582"/>
    <cellStyle name="SAPBEXunassignedItem 2 2 2" xfId="28583"/>
    <cellStyle name="SAPBEXunassignedItem 2 2 2 2" xfId="28584"/>
    <cellStyle name="SAPBEXunassignedItem 2 2 2 2 2" xfId="29641"/>
    <cellStyle name="SAPBEXunassignedItem 2 3" xfId="28585"/>
    <cellStyle name="SAPBEXunassignedItem 2 3 2" xfId="28586"/>
    <cellStyle name="SAPBEXunassignedItem 2 3 2 2" xfId="29627"/>
    <cellStyle name="SAPBEXunassignedItem 2 3 3" xfId="28587"/>
    <cellStyle name="SAPBEXunassignedItem 2 3 3 2" xfId="29632"/>
    <cellStyle name="SAPBEXunassignedItem 2 3 4" xfId="28588"/>
    <cellStyle name="SAPBEXunassignedItem 2 3 4 2" xfId="29636"/>
    <cellStyle name="SAPBEXunassignedItem 2 3 5" xfId="28589"/>
    <cellStyle name="SAPBEXunassignedItem 2 3 5 2" xfId="29643"/>
    <cellStyle name="SAPBEXunassignedItem 2 3 6" xfId="28590"/>
    <cellStyle name="SAPBEXunassignedItem 2 3 6 2" xfId="29647"/>
    <cellStyle name="SAPBEXunassignedItem 2 3 7" xfId="29624"/>
    <cellStyle name="SAPBEXunassignedItem 2 4" xfId="28591"/>
    <cellStyle name="SAPBEXunassignedItem 2 4 2" xfId="28592"/>
    <cellStyle name="SAPBEXunassignedItem 2 4 2 2" xfId="29629"/>
    <cellStyle name="SAPBEXunassignedItem 2 4 3" xfId="28593"/>
    <cellStyle name="SAPBEXunassignedItem 2 4 3 2" xfId="29633"/>
    <cellStyle name="SAPBEXunassignedItem 2 4 4" xfId="28594"/>
    <cellStyle name="SAPBEXunassignedItem 2 4 4 2" xfId="29637"/>
    <cellStyle name="SAPBEXunassignedItem 2 4 5" xfId="28595"/>
    <cellStyle name="SAPBEXunassignedItem 2 4 5 2" xfId="29644"/>
    <cellStyle name="SAPBEXunassignedItem 2 4 6" xfId="28596"/>
    <cellStyle name="SAPBEXunassignedItem 2 4 6 2" xfId="29648"/>
    <cellStyle name="SAPBEXunassignedItem 2 4 7" xfId="29625"/>
    <cellStyle name="SAPBEXunassignedItem 2 5" xfId="28597"/>
    <cellStyle name="SAPBEXunassignedItem 2 5 2" xfId="28598"/>
    <cellStyle name="SAPBEXunassignedItem 2 5 2 2" xfId="29642"/>
    <cellStyle name="SAPBEXunassignedItem 2 6" xfId="28599"/>
    <cellStyle name="SAPBEXunassignedItem 2 6 2" xfId="28600"/>
    <cellStyle name="SAPBEXunassignedItem 2 6 2 2" xfId="29628"/>
    <cellStyle name="SAPBEXunassignedItem 2 6 3" xfId="28601"/>
    <cellStyle name="SAPBEXunassignedItem 2 6 3 2" xfId="29631"/>
    <cellStyle name="SAPBEXunassignedItem 2 6 4" xfId="28602"/>
    <cellStyle name="SAPBEXunassignedItem 2 6 4 2" xfId="29635"/>
    <cellStyle name="SAPBEXunassignedItem 2 6 5" xfId="28603"/>
    <cellStyle name="SAPBEXunassignedItem 2 6 5 2" xfId="29640"/>
    <cellStyle name="SAPBEXunassignedItem 2 6 6" xfId="28604"/>
    <cellStyle name="SAPBEXunassignedItem 2 6 6 2" xfId="29646"/>
    <cellStyle name="SAPBEXunassignedItem 2 6 7" xfId="29623"/>
    <cellStyle name="SAPBEXunassignedItem 2 7" xfId="28605"/>
    <cellStyle name="SAPBEXunassignedItem 2 7 2" xfId="29626"/>
    <cellStyle name="SAPBEXunassignedItem 2 8" xfId="28606"/>
    <cellStyle name="SAPBEXunassignedItem 2 8 2" xfId="29630"/>
    <cellStyle name="SAPBEXunassignedItem 2 9" xfId="28607"/>
    <cellStyle name="SAPBEXunassignedItem 2 9 2" xfId="29634"/>
    <cellStyle name="SAPBEXunassignedItem 3" xfId="28608"/>
    <cellStyle name="SAPBEXunassignedItem 3 2" xfId="29638"/>
    <cellStyle name="SAPBEXundefined" xfId="48"/>
    <cellStyle name="SAPBEXundefined 10" xfId="28609"/>
    <cellStyle name="SAPBEXundefined 10 2" xfId="28610"/>
    <cellStyle name="SAPBEXundefined 10 2 2" xfId="28611"/>
    <cellStyle name="SAPBEXundefined 10 2 2 2" xfId="28612"/>
    <cellStyle name="SAPBEXundefined 10 2 2 3" xfId="28613"/>
    <cellStyle name="SAPBEXundefined 10 2 2 4" xfId="28614"/>
    <cellStyle name="SAPBEXundefined 10 2 2 5" xfId="28615"/>
    <cellStyle name="SAPBEXundefined 10 2 2 6" xfId="28616"/>
    <cellStyle name="SAPBEXundefined 10 2 3" xfId="28617"/>
    <cellStyle name="SAPBEXundefined 10 2 3 2" xfId="28618"/>
    <cellStyle name="SAPBEXundefined 10 2 3 3" xfId="28619"/>
    <cellStyle name="SAPBEXundefined 10 2 3 4" xfId="28620"/>
    <cellStyle name="SAPBEXundefined 10 2 3 5" xfId="28621"/>
    <cellStyle name="SAPBEXundefined 10 2 3 6" xfId="28622"/>
    <cellStyle name="SAPBEXundefined 10 2 4" xfId="28623"/>
    <cellStyle name="SAPBEXundefined 10 2 5" xfId="28624"/>
    <cellStyle name="SAPBEXundefined 10 2 6" xfId="28625"/>
    <cellStyle name="SAPBEXundefined 10 2 7" xfId="28626"/>
    <cellStyle name="SAPBEXundefined 10 2 8" xfId="28627"/>
    <cellStyle name="SAPBEXundefined 10 3" xfId="28628"/>
    <cellStyle name="SAPBEXundefined 10 3 2" xfId="28629"/>
    <cellStyle name="SAPBEXundefined 10 3 2 2" xfId="28630"/>
    <cellStyle name="SAPBEXundefined 10 3 2 3" xfId="28631"/>
    <cellStyle name="SAPBEXundefined 10 3 2 4" xfId="28632"/>
    <cellStyle name="SAPBEXundefined 10 3 2 5" xfId="28633"/>
    <cellStyle name="SAPBEXundefined 10 3 2 6" xfId="28634"/>
    <cellStyle name="SAPBEXundefined 10 3 3" xfId="28635"/>
    <cellStyle name="SAPBEXundefined 10 3 3 2" xfId="28636"/>
    <cellStyle name="SAPBEXundefined 10 3 3 3" xfId="28637"/>
    <cellStyle name="SAPBEXundefined 10 3 3 4" xfId="28638"/>
    <cellStyle name="SAPBEXundefined 10 3 3 5" xfId="28639"/>
    <cellStyle name="SAPBEXundefined 10 3 3 6" xfId="28640"/>
    <cellStyle name="SAPBEXundefined 10 3 4" xfId="28641"/>
    <cellStyle name="SAPBEXundefined 10 3 5" xfId="28642"/>
    <cellStyle name="SAPBEXundefined 10 3 6" xfId="28643"/>
    <cellStyle name="SAPBEXundefined 10 3 7" xfId="28644"/>
    <cellStyle name="SAPBEXundefined 10 3 8" xfId="28645"/>
    <cellStyle name="SAPBEXundefined 10 4" xfId="28646"/>
    <cellStyle name="SAPBEXundefined 10 5" xfId="28647"/>
    <cellStyle name="SAPBEXundefined 10 6" xfId="28648"/>
    <cellStyle name="SAPBEXundefined 10 7" xfId="28649"/>
    <cellStyle name="SAPBEXundefined 10 8" xfId="28650"/>
    <cellStyle name="SAPBEXundefined 11" xfId="28651"/>
    <cellStyle name="SAPBEXundefined 11 2" xfId="28652"/>
    <cellStyle name="SAPBEXundefined 11 2 2" xfId="28653"/>
    <cellStyle name="SAPBEXundefined 11 2 2 2" xfId="28654"/>
    <cellStyle name="SAPBEXundefined 11 2 2 3" xfId="28655"/>
    <cellStyle name="SAPBEXundefined 11 2 2 4" xfId="28656"/>
    <cellStyle name="SAPBEXundefined 11 2 2 5" xfId="28657"/>
    <cellStyle name="SAPBEXundefined 11 2 2 6" xfId="28658"/>
    <cellStyle name="SAPBEXundefined 11 2 3" xfId="28659"/>
    <cellStyle name="SAPBEXundefined 11 2 3 2" xfId="28660"/>
    <cellStyle name="SAPBEXundefined 11 2 3 3" xfId="28661"/>
    <cellStyle name="SAPBEXundefined 11 2 3 4" xfId="28662"/>
    <cellStyle name="SAPBEXundefined 11 2 3 5" xfId="28663"/>
    <cellStyle name="SAPBEXundefined 11 2 3 6" xfId="28664"/>
    <cellStyle name="SAPBEXundefined 11 2 4" xfId="28665"/>
    <cellStyle name="SAPBEXundefined 11 2 5" xfId="28666"/>
    <cellStyle name="SAPBEXundefined 11 2 6" xfId="28667"/>
    <cellStyle name="SAPBEXundefined 11 2 7" xfId="28668"/>
    <cellStyle name="SAPBEXundefined 11 2 8" xfId="28669"/>
    <cellStyle name="SAPBEXundefined 11 3" xfId="28670"/>
    <cellStyle name="SAPBEXundefined 11 3 2" xfId="28671"/>
    <cellStyle name="SAPBEXundefined 11 3 2 2" xfId="28672"/>
    <cellStyle name="SAPBEXundefined 11 3 2 3" xfId="28673"/>
    <cellStyle name="SAPBEXundefined 11 3 2 4" xfId="28674"/>
    <cellStyle name="SAPBEXundefined 11 3 2 5" xfId="28675"/>
    <cellStyle name="SAPBEXundefined 11 3 2 6" xfId="28676"/>
    <cellStyle name="SAPBEXundefined 11 3 3" xfId="28677"/>
    <cellStyle name="SAPBEXundefined 11 3 3 2" xfId="28678"/>
    <cellStyle name="SAPBEXundefined 11 3 3 3" xfId="28679"/>
    <cellStyle name="SAPBEXundefined 11 3 3 4" xfId="28680"/>
    <cellStyle name="SAPBEXundefined 11 3 3 5" xfId="28681"/>
    <cellStyle name="SAPBEXundefined 11 3 3 6" xfId="28682"/>
    <cellStyle name="SAPBEXundefined 11 3 4" xfId="28683"/>
    <cellStyle name="SAPBEXundefined 11 3 5" xfId="28684"/>
    <cellStyle name="SAPBEXundefined 11 3 6" xfId="28685"/>
    <cellStyle name="SAPBEXundefined 11 3 7" xfId="28686"/>
    <cellStyle name="SAPBEXundefined 11 3 8" xfId="28687"/>
    <cellStyle name="SAPBEXundefined 11 4" xfId="28688"/>
    <cellStyle name="SAPBEXundefined 11 5" xfId="28689"/>
    <cellStyle name="SAPBEXundefined 11 6" xfId="28690"/>
    <cellStyle name="SAPBEXundefined 11 7" xfId="28691"/>
    <cellStyle name="SAPBEXundefined 11 8" xfId="28692"/>
    <cellStyle name="SAPBEXundefined 12" xfId="28693"/>
    <cellStyle name="SAPBEXundefined 12 2" xfId="28694"/>
    <cellStyle name="SAPBEXundefined 12 2 2" xfId="28695"/>
    <cellStyle name="SAPBEXundefined 12 2 2 2" xfId="28696"/>
    <cellStyle name="SAPBEXundefined 12 2 2 3" xfId="28697"/>
    <cellStyle name="SAPBEXundefined 12 2 2 4" xfId="28698"/>
    <cellStyle name="SAPBEXundefined 12 2 2 5" xfId="28699"/>
    <cellStyle name="SAPBEXundefined 12 2 2 6" xfId="28700"/>
    <cellStyle name="SAPBEXundefined 12 2 3" xfId="28701"/>
    <cellStyle name="SAPBEXundefined 12 2 3 2" xfId="28702"/>
    <cellStyle name="SAPBEXundefined 12 2 3 3" xfId="28703"/>
    <cellStyle name="SAPBEXundefined 12 2 3 4" xfId="28704"/>
    <cellStyle name="SAPBEXundefined 12 2 3 5" xfId="28705"/>
    <cellStyle name="SAPBEXundefined 12 2 3 6" xfId="28706"/>
    <cellStyle name="SAPBEXundefined 12 2 4" xfId="28707"/>
    <cellStyle name="SAPBEXundefined 12 2 5" xfId="28708"/>
    <cellStyle name="SAPBEXundefined 12 2 6" xfId="28709"/>
    <cellStyle name="SAPBEXundefined 12 2 7" xfId="28710"/>
    <cellStyle name="SAPBEXundefined 12 2 8" xfId="28711"/>
    <cellStyle name="SAPBEXundefined 12 3" xfId="28712"/>
    <cellStyle name="SAPBEXundefined 12 3 2" xfId="28713"/>
    <cellStyle name="SAPBEXundefined 12 3 2 2" xfId="28714"/>
    <cellStyle name="SAPBEXundefined 12 3 2 3" xfId="28715"/>
    <cellStyle name="SAPBEXundefined 12 3 2 4" xfId="28716"/>
    <cellStyle name="SAPBEXundefined 12 3 2 5" xfId="28717"/>
    <cellStyle name="SAPBEXundefined 12 3 2 6" xfId="28718"/>
    <cellStyle name="SAPBEXundefined 12 3 3" xfId="28719"/>
    <cellStyle name="SAPBEXundefined 12 3 3 2" xfId="28720"/>
    <cellStyle name="SAPBEXundefined 12 3 3 3" xfId="28721"/>
    <cellStyle name="SAPBEXundefined 12 3 3 4" xfId="28722"/>
    <cellStyle name="SAPBEXundefined 12 3 3 5" xfId="28723"/>
    <cellStyle name="SAPBEXundefined 12 3 3 6" xfId="28724"/>
    <cellStyle name="SAPBEXundefined 12 3 4" xfId="28725"/>
    <cellStyle name="SAPBEXundefined 12 3 5" xfId="28726"/>
    <cellStyle name="SAPBEXundefined 12 3 6" xfId="28727"/>
    <cellStyle name="SAPBEXundefined 12 3 7" xfId="28728"/>
    <cellStyle name="SAPBEXundefined 12 3 8" xfId="28729"/>
    <cellStyle name="SAPBEXundefined 12 4" xfId="28730"/>
    <cellStyle name="SAPBEXundefined 12 5" xfId="28731"/>
    <cellStyle name="SAPBEXundefined 12 6" xfId="28732"/>
    <cellStyle name="SAPBEXundefined 12 7" xfId="28733"/>
    <cellStyle name="SAPBEXundefined 12 8" xfId="28734"/>
    <cellStyle name="SAPBEXundefined 13" xfId="28735"/>
    <cellStyle name="SAPBEXundefined 13 2" xfId="28736"/>
    <cellStyle name="SAPBEXundefined 13 2 2" xfId="28737"/>
    <cellStyle name="SAPBEXundefined 13 2 2 2" xfId="28738"/>
    <cellStyle name="SAPBEXundefined 13 2 2 3" xfId="28739"/>
    <cellStyle name="SAPBEXundefined 13 2 2 4" xfId="28740"/>
    <cellStyle name="SAPBEXundefined 13 2 2 5" xfId="28741"/>
    <cellStyle name="SAPBEXundefined 13 2 2 6" xfId="28742"/>
    <cellStyle name="SAPBEXundefined 13 2 3" xfId="28743"/>
    <cellStyle name="SAPBEXundefined 13 2 3 2" xfId="28744"/>
    <cellStyle name="SAPBEXundefined 13 2 3 3" xfId="28745"/>
    <cellStyle name="SAPBEXundefined 13 2 3 4" xfId="28746"/>
    <cellStyle name="SAPBEXundefined 13 2 3 5" xfId="28747"/>
    <cellStyle name="SAPBEXundefined 13 2 3 6" xfId="28748"/>
    <cellStyle name="SAPBEXundefined 13 2 4" xfId="28749"/>
    <cellStyle name="SAPBEXundefined 13 2 5" xfId="28750"/>
    <cellStyle name="SAPBEXundefined 13 2 6" xfId="28751"/>
    <cellStyle name="SAPBEXundefined 13 2 7" xfId="28752"/>
    <cellStyle name="SAPBEXundefined 13 2 8" xfId="28753"/>
    <cellStyle name="SAPBEXundefined 13 3" xfId="28754"/>
    <cellStyle name="SAPBEXundefined 13 3 2" xfId="28755"/>
    <cellStyle name="SAPBEXundefined 13 3 2 2" xfId="28756"/>
    <cellStyle name="SAPBEXundefined 13 3 2 3" xfId="28757"/>
    <cellStyle name="SAPBEXundefined 13 3 2 4" xfId="28758"/>
    <cellStyle name="SAPBEXundefined 13 3 2 5" xfId="28759"/>
    <cellStyle name="SAPBEXundefined 13 3 2 6" xfId="28760"/>
    <cellStyle name="SAPBEXundefined 13 3 3" xfId="28761"/>
    <cellStyle name="SAPBEXundefined 13 3 3 2" xfId="28762"/>
    <cellStyle name="SAPBEXundefined 13 3 3 3" xfId="28763"/>
    <cellStyle name="SAPBEXundefined 13 3 3 4" xfId="28764"/>
    <cellStyle name="SAPBEXundefined 13 3 3 5" xfId="28765"/>
    <cellStyle name="SAPBEXundefined 13 3 3 6" xfId="28766"/>
    <cellStyle name="SAPBEXundefined 13 3 4" xfId="28767"/>
    <cellStyle name="SAPBEXundefined 13 3 5" xfId="28768"/>
    <cellStyle name="SAPBEXundefined 13 3 6" xfId="28769"/>
    <cellStyle name="SAPBEXundefined 13 3 7" xfId="28770"/>
    <cellStyle name="SAPBEXundefined 13 3 8" xfId="28771"/>
    <cellStyle name="SAPBEXundefined 13 4" xfId="28772"/>
    <cellStyle name="SAPBEXundefined 13 5" xfId="28773"/>
    <cellStyle name="SAPBEXundefined 13 6" xfId="28774"/>
    <cellStyle name="SAPBEXundefined 13 7" xfId="28775"/>
    <cellStyle name="SAPBEXundefined 13 8" xfId="28776"/>
    <cellStyle name="SAPBEXundefined 14" xfId="28777"/>
    <cellStyle name="SAPBEXundefined 14 2" xfId="28778"/>
    <cellStyle name="SAPBEXundefined 14 2 2" xfId="28779"/>
    <cellStyle name="SAPBEXundefined 14 2 2 2" xfId="28780"/>
    <cellStyle name="SAPBEXundefined 14 2 2 3" xfId="28781"/>
    <cellStyle name="SAPBEXundefined 14 2 2 4" xfId="28782"/>
    <cellStyle name="SAPBEXundefined 14 2 2 5" xfId="28783"/>
    <cellStyle name="SAPBEXundefined 14 2 2 6" xfId="28784"/>
    <cellStyle name="SAPBEXundefined 14 2 3" xfId="28785"/>
    <cellStyle name="SAPBEXundefined 14 2 3 2" xfId="28786"/>
    <cellStyle name="SAPBEXundefined 14 2 3 3" xfId="28787"/>
    <cellStyle name="SAPBEXundefined 14 2 3 4" xfId="28788"/>
    <cellStyle name="SAPBEXundefined 14 2 3 5" xfId="28789"/>
    <cellStyle name="SAPBEXundefined 14 2 3 6" xfId="28790"/>
    <cellStyle name="SAPBEXundefined 14 2 4" xfId="28791"/>
    <cellStyle name="SAPBEXundefined 14 2 5" xfId="28792"/>
    <cellStyle name="SAPBEXundefined 14 2 6" xfId="28793"/>
    <cellStyle name="SAPBEXundefined 14 2 7" xfId="28794"/>
    <cellStyle name="SAPBEXundefined 14 2 8" xfId="28795"/>
    <cellStyle name="SAPBEXundefined 14 3" xfId="28796"/>
    <cellStyle name="SAPBEXundefined 14 3 2" xfId="28797"/>
    <cellStyle name="SAPBEXundefined 14 3 2 2" xfId="28798"/>
    <cellStyle name="SAPBEXundefined 14 3 2 3" xfId="28799"/>
    <cellStyle name="SAPBEXundefined 14 3 2 4" xfId="28800"/>
    <cellStyle name="SAPBEXundefined 14 3 2 5" xfId="28801"/>
    <cellStyle name="SAPBEXundefined 14 3 2 6" xfId="28802"/>
    <cellStyle name="SAPBEXundefined 14 3 3" xfId="28803"/>
    <cellStyle name="SAPBEXundefined 14 3 3 2" xfId="28804"/>
    <cellStyle name="SAPBEXundefined 14 3 3 3" xfId="28805"/>
    <cellStyle name="SAPBEXundefined 14 3 3 4" xfId="28806"/>
    <cellStyle name="SAPBEXundefined 14 3 3 5" xfId="28807"/>
    <cellStyle name="SAPBEXundefined 14 3 3 6" xfId="28808"/>
    <cellStyle name="SAPBEXundefined 14 3 4" xfId="28809"/>
    <cellStyle name="SAPBEXundefined 14 3 5" xfId="28810"/>
    <cellStyle name="SAPBEXundefined 14 3 6" xfId="28811"/>
    <cellStyle name="SAPBEXundefined 14 3 7" xfId="28812"/>
    <cellStyle name="SAPBEXundefined 14 3 8" xfId="28813"/>
    <cellStyle name="SAPBEXundefined 14 4" xfId="28814"/>
    <cellStyle name="SAPBEXundefined 14 5" xfId="28815"/>
    <cellStyle name="SAPBEXundefined 14 6" xfId="28816"/>
    <cellStyle name="SAPBEXundefined 14 7" xfId="28817"/>
    <cellStyle name="SAPBEXundefined 14 8" xfId="28818"/>
    <cellStyle name="SAPBEXundefined 15" xfId="28819"/>
    <cellStyle name="SAPBEXundefined 15 2" xfId="28820"/>
    <cellStyle name="SAPBEXundefined 15 2 2" xfId="28821"/>
    <cellStyle name="SAPBEXundefined 15 2 2 2" xfId="28822"/>
    <cellStyle name="SAPBEXundefined 15 2 2 3" xfId="28823"/>
    <cellStyle name="SAPBEXundefined 15 2 2 4" xfId="28824"/>
    <cellStyle name="SAPBEXundefined 15 2 2 5" xfId="28825"/>
    <cellStyle name="SAPBEXundefined 15 2 2 6" xfId="28826"/>
    <cellStyle name="SAPBEXundefined 15 2 3" xfId="28827"/>
    <cellStyle name="SAPBEXundefined 15 2 3 2" xfId="28828"/>
    <cellStyle name="SAPBEXundefined 15 2 3 3" xfId="28829"/>
    <cellStyle name="SAPBEXundefined 15 2 3 4" xfId="28830"/>
    <cellStyle name="SAPBEXundefined 15 2 3 5" xfId="28831"/>
    <cellStyle name="SAPBEXundefined 15 2 3 6" xfId="28832"/>
    <cellStyle name="SAPBEXundefined 15 2 4" xfId="28833"/>
    <cellStyle name="SAPBEXundefined 15 2 5" xfId="28834"/>
    <cellStyle name="SAPBEXundefined 15 2 6" xfId="28835"/>
    <cellStyle name="SAPBEXundefined 15 2 7" xfId="28836"/>
    <cellStyle name="SAPBEXundefined 15 2 8" xfId="28837"/>
    <cellStyle name="SAPBEXundefined 15 3" xfId="28838"/>
    <cellStyle name="SAPBEXundefined 15 3 2" xfId="28839"/>
    <cellStyle name="SAPBEXundefined 15 3 2 2" xfId="28840"/>
    <cellStyle name="SAPBEXundefined 15 3 2 3" xfId="28841"/>
    <cellStyle name="SAPBEXundefined 15 3 2 4" xfId="28842"/>
    <cellStyle name="SAPBEXundefined 15 3 2 5" xfId="28843"/>
    <cellStyle name="SAPBEXundefined 15 3 2 6" xfId="28844"/>
    <cellStyle name="SAPBEXundefined 15 3 3" xfId="28845"/>
    <cellStyle name="SAPBEXundefined 15 3 3 2" xfId="28846"/>
    <cellStyle name="SAPBEXundefined 15 3 3 3" xfId="28847"/>
    <cellStyle name="SAPBEXundefined 15 3 3 4" xfId="28848"/>
    <cellStyle name="SAPBEXundefined 15 3 3 5" xfId="28849"/>
    <cellStyle name="SAPBEXundefined 15 3 3 6" xfId="28850"/>
    <cellStyle name="SAPBEXundefined 15 3 4" xfId="28851"/>
    <cellStyle name="SAPBEXundefined 15 3 5" xfId="28852"/>
    <cellStyle name="SAPBEXundefined 15 3 6" xfId="28853"/>
    <cellStyle name="SAPBEXundefined 15 3 7" xfId="28854"/>
    <cellStyle name="SAPBEXundefined 15 3 8" xfId="28855"/>
    <cellStyle name="SAPBEXundefined 15 4" xfId="28856"/>
    <cellStyle name="SAPBEXundefined 15 5" xfId="28857"/>
    <cellStyle name="SAPBEXundefined 15 6" xfId="28858"/>
    <cellStyle name="SAPBEXundefined 15 7" xfId="28859"/>
    <cellStyle name="SAPBEXundefined 15 8" xfId="28860"/>
    <cellStyle name="SAPBEXundefined 16" xfId="28861"/>
    <cellStyle name="SAPBEXundefined 16 2" xfId="28862"/>
    <cellStyle name="SAPBEXundefined 16 2 2" xfId="28863"/>
    <cellStyle name="SAPBEXundefined 16 2 2 2" xfId="28864"/>
    <cellStyle name="SAPBEXundefined 16 2 2 3" xfId="28865"/>
    <cellStyle name="SAPBEXundefined 16 2 2 4" xfId="28866"/>
    <cellStyle name="SAPBEXundefined 16 2 2 5" xfId="28867"/>
    <cellStyle name="SAPBEXundefined 16 2 2 6" xfId="28868"/>
    <cellStyle name="SAPBEXundefined 16 2 3" xfId="28869"/>
    <cellStyle name="SAPBEXundefined 16 2 3 2" xfId="28870"/>
    <cellStyle name="SAPBEXundefined 16 2 3 3" xfId="28871"/>
    <cellStyle name="SAPBEXundefined 16 2 3 4" xfId="28872"/>
    <cellStyle name="SAPBEXundefined 16 2 3 5" xfId="28873"/>
    <cellStyle name="SAPBEXundefined 16 2 3 6" xfId="28874"/>
    <cellStyle name="SAPBEXundefined 16 2 4" xfId="28875"/>
    <cellStyle name="SAPBEXundefined 16 2 5" xfId="28876"/>
    <cellStyle name="SAPBEXundefined 16 2 6" xfId="28877"/>
    <cellStyle name="SAPBEXundefined 16 2 7" xfId="28878"/>
    <cellStyle name="SAPBEXundefined 16 2 8" xfId="28879"/>
    <cellStyle name="SAPBEXundefined 16 3" xfId="28880"/>
    <cellStyle name="SAPBEXundefined 16 3 2" xfId="28881"/>
    <cellStyle name="SAPBEXundefined 16 3 2 2" xfId="28882"/>
    <cellStyle name="SAPBEXundefined 16 3 2 3" xfId="28883"/>
    <cellStyle name="SAPBEXundefined 16 3 2 4" xfId="28884"/>
    <cellStyle name="SAPBEXundefined 16 3 2 5" xfId="28885"/>
    <cellStyle name="SAPBEXundefined 16 3 2 6" xfId="28886"/>
    <cellStyle name="SAPBEXundefined 16 3 3" xfId="28887"/>
    <cellStyle name="SAPBEXundefined 16 3 3 2" xfId="28888"/>
    <cellStyle name="SAPBEXundefined 16 3 3 3" xfId="28889"/>
    <cellStyle name="SAPBEXundefined 16 3 3 4" xfId="28890"/>
    <cellStyle name="SAPBEXundefined 16 3 3 5" xfId="28891"/>
    <cellStyle name="SAPBEXundefined 16 3 3 6" xfId="28892"/>
    <cellStyle name="SAPBEXundefined 16 3 4" xfId="28893"/>
    <cellStyle name="SAPBEXundefined 16 3 5" xfId="28894"/>
    <cellStyle name="SAPBEXundefined 16 3 6" xfId="28895"/>
    <cellStyle name="SAPBEXundefined 16 3 7" xfId="28896"/>
    <cellStyle name="SAPBEXundefined 16 3 8" xfId="28897"/>
    <cellStyle name="SAPBEXundefined 16 4" xfId="28898"/>
    <cellStyle name="SAPBEXundefined 16 5" xfId="28899"/>
    <cellStyle name="SAPBEXundefined 16 6" xfId="28900"/>
    <cellStyle name="SAPBEXundefined 16 7" xfId="28901"/>
    <cellStyle name="SAPBEXundefined 16 8" xfId="28902"/>
    <cellStyle name="SAPBEXundefined 17" xfId="28903"/>
    <cellStyle name="SAPBEXundefined 17 2" xfId="28904"/>
    <cellStyle name="SAPBEXundefined 17 2 2" xfId="28905"/>
    <cellStyle name="SAPBEXundefined 17 2 2 2" xfId="28906"/>
    <cellStyle name="SAPBEXundefined 17 2 2 3" xfId="28907"/>
    <cellStyle name="SAPBEXundefined 17 2 2 4" xfId="28908"/>
    <cellStyle name="SAPBEXundefined 17 2 2 5" xfId="28909"/>
    <cellStyle name="SAPBEXundefined 17 2 2 6" xfId="28910"/>
    <cellStyle name="SAPBEXundefined 17 2 3" xfId="28911"/>
    <cellStyle name="SAPBEXundefined 17 2 3 2" xfId="28912"/>
    <cellStyle name="SAPBEXundefined 17 2 3 3" xfId="28913"/>
    <cellStyle name="SAPBEXundefined 17 2 3 4" xfId="28914"/>
    <cellStyle name="SAPBEXundefined 17 2 3 5" xfId="28915"/>
    <cellStyle name="SAPBEXundefined 17 2 3 6" xfId="28916"/>
    <cellStyle name="SAPBEXundefined 17 2 4" xfId="28917"/>
    <cellStyle name="SAPBEXundefined 17 2 5" xfId="28918"/>
    <cellStyle name="SAPBEXundefined 17 2 6" xfId="28919"/>
    <cellStyle name="SAPBEXundefined 17 2 7" xfId="28920"/>
    <cellStyle name="SAPBEXundefined 17 2 8" xfId="28921"/>
    <cellStyle name="SAPBEXundefined 17 3" xfId="28922"/>
    <cellStyle name="SAPBEXundefined 17 3 2" xfId="28923"/>
    <cellStyle name="SAPBEXundefined 17 3 2 2" xfId="28924"/>
    <cellStyle name="SAPBEXundefined 17 3 2 3" xfId="28925"/>
    <cellStyle name="SAPBEXundefined 17 3 2 4" xfId="28926"/>
    <cellStyle name="SAPBEXundefined 17 3 2 5" xfId="28927"/>
    <cellStyle name="SAPBEXundefined 17 3 2 6" xfId="28928"/>
    <cellStyle name="SAPBEXundefined 17 3 3" xfId="28929"/>
    <cellStyle name="SAPBEXundefined 17 3 3 2" xfId="28930"/>
    <cellStyle name="SAPBEXundefined 17 3 3 3" xfId="28931"/>
    <cellStyle name="SAPBEXundefined 17 3 3 4" xfId="28932"/>
    <cellStyle name="SAPBEXundefined 17 3 3 5" xfId="28933"/>
    <cellStyle name="SAPBEXundefined 17 3 3 6" xfId="28934"/>
    <cellStyle name="SAPBEXundefined 17 3 4" xfId="28935"/>
    <cellStyle name="SAPBEXundefined 17 3 5" xfId="28936"/>
    <cellStyle name="SAPBEXundefined 17 3 6" xfId="28937"/>
    <cellStyle name="SAPBEXundefined 17 3 7" xfId="28938"/>
    <cellStyle name="SAPBEXundefined 17 3 8" xfId="28939"/>
    <cellStyle name="SAPBEXundefined 17 4" xfId="28940"/>
    <cellStyle name="SAPBEXundefined 17 5" xfId="28941"/>
    <cellStyle name="SAPBEXundefined 17 6" xfId="28942"/>
    <cellStyle name="SAPBEXundefined 17 7" xfId="28943"/>
    <cellStyle name="SAPBEXundefined 17 8" xfId="28944"/>
    <cellStyle name="SAPBEXundefined 18" xfId="28945"/>
    <cellStyle name="SAPBEXundefined 18 2" xfId="28946"/>
    <cellStyle name="SAPBEXundefined 18 2 2" xfId="28947"/>
    <cellStyle name="SAPBEXundefined 18 2 2 2" xfId="28948"/>
    <cellStyle name="SAPBEXundefined 18 2 2 3" xfId="28949"/>
    <cellStyle name="SAPBEXundefined 18 2 2 4" xfId="28950"/>
    <cellStyle name="SAPBEXundefined 18 2 2 5" xfId="28951"/>
    <cellStyle name="SAPBEXundefined 18 2 2 6" xfId="28952"/>
    <cellStyle name="SAPBEXundefined 18 2 3" xfId="28953"/>
    <cellStyle name="SAPBEXundefined 18 2 3 2" xfId="28954"/>
    <cellStyle name="SAPBEXundefined 18 2 3 3" xfId="28955"/>
    <cellStyle name="SAPBEXundefined 18 2 3 4" xfId="28956"/>
    <cellStyle name="SAPBEXundefined 18 2 3 5" xfId="28957"/>
    <cellStyle name="SAPBEXundefined 18 2 3 6" xfId="28958"/>
    <cellStyle name="SAPBEXundefined 18 2 4" xfId="28959"/>
    <cellStyle name="SAPBEXundefined 18 2 5" xfId="28960"/>
    <cellStyle name="SAPBEXundefined 18 2 6" xfId="28961"/>
    <cellStyle name="SAPBEXundefined 18 2 7" xfId="28962"/>
    <cellStyle name="SAPBEXundefined 18 2 8" xfId="28963"/>
    <cellStyle name="SAPBEXundefined 18 3" xfId="28964"/>
    <cellStyle name="SAPBEXundefined 18 3 2" xfId="28965"/>
    <cellStyle name="SAPBEXundefined 18 3 2 2" xfId="28966"/>
    <cellStyle name="SAPBEXundefined 18 3 2 3" xfId="28967"/>
    <cellStyle name="SAPBEXundefined 18 3 2 4" xfId="28968"/>
    <cellStyle name="SAPBEXundefined 18 3 2 5" xfId="28969"/>
    <cellStyle name="SAPBEXundefined 18 3 2 6" xfId="28970"/>
    <cellStyle name="SAPBEXundefined 18 3 3" xfId="28971"/>
    <cellStyle name="SAPBEXundefined 18 3 3 2" xfId="28972"/>
    <cellStyle name="SAPBEXundefined 18 3 3 3" xfId="28973"/>
    <cellStyle name="SAPBEXundefined 18 3 3 4" xfId="28974"/>
    <cellStyle name="SAPBEXundefined 18 3 3 5" xfId="28975"/>
    <cellStyle name="SAPBEXundefined 18 3 3 6" xfId="28976"/>
    <cellStyle name="SAPBEXundefined 18 3 4" xfId="28977"/>
    <cellStyle name="SAPBEXundefined 18 3 5" xfId="28978"/>
    <cellStyle name="SAPBEXundefined 18 3 6" xfId="28979"/>
    <cellStyle name="SAPBEXundefined 18 3 7" xfId="28980"/>
    <cellStyle name="SAPBEXundefined 18 3 8" xfId="28981"/>
    <cellStyle name="SAPBEXundefined 18 4" xfId="28982"/>
    <cellStyle name="SAPBEXundefined 18 5" xfId="28983"/>
    <cellStyle name="SAPBEXundefined 18 6" xfId="28984"/>
    <cellStyle name="SAPBEXundefined 18 7" xfId="28985"/>
    <cellStyle name="SAPBEXundefined 18 8" xfId="28986"/>
    <cellStyle name="SAPBEXundefined 19" xfId="28987"/>
    <cellStyle name="SAPBEXundefined 19 2" xfId="28988"/>
    <cellStyle name="SAPBEXundefined 19 2 2" xfId="28989"/>
    <cellStyle name="SAPBEXundefined 19 2 2 2" xfId="28990"/>
    <cellStyle name="SAPBEXundefined 19 2 2 3" xfId="28991"/>
    <cellStyle name="SAPBEXundefined 19 2 2 4" xfId="28992"/>
    <cellStyle name="SAPBEXundefined 19 2 2 5" xfId="28993"/>
    <cellStyle name="SAPBEXundefined 19 2 2 6" xfId="28994"/>
    <cellStyle name="SAPBEXundefined 19 2 3" xfId="28995"/>
    <cellStyle name="SAPBEXundefined 19 2 3 2" xfId="28996"/>
    <cellStyle name="SAPBEXundefined 19 2 3 3" xfId="28997"/>
    <cellStyle name="SAPBEXundefined 19 2 3 4" xfId="28998"/>
    <cellStyle name="SAPBEXundefined 19 2 3 5" xfId="28999"/>
    <cellStyle name="SAPBEXundefined 19 2 3 6" xfId="29000"/>
    <cellStyle name="SAPBEXundefined 19 2 4" xfId="29001"/>
    <cellStyle name="SAPBEXundefined 19 2 5" xfId="29002"/>
    <cellStyle name="SAPBEXundefined 19 2 6" xfId="29003"/>
    <cellStyle name="SAPBEXundefined 19 2 7" xfId="29004"/>
    <cellStyle name="SAPBEXundefined 19 2 8" xfId="29005"/>
    <cellStyle name="SAPBEXundefined 19 3" xfId="29006"/>
    <cellStyle name="SAPBEXundefined 19 3 2" xfId="29007"/>
    <cellStyle name="SAPBEXundefined 19 3 2 2" xfId="29008"/>
    <cellStyle name="SAPBEXundefined 19 3 2 3" xfId="29009"/>
    <cellStyle name="SAPBEXundefined 19 3 2 4" xfId="29010"/>
    <cellStyle name="SAPBEXundefined 19 3 2 5" xfId="29011"/>
    <cellStyle name="SAPBEXundefined 19 3 2 6" xfId="29012"/>
    <cellStyle name="SAPBEXundefined 19 3 3" xfId="29013"/>
    <cellStyle name="SAPBEXundefined 19 3 3 2" xfId="29014"/>
    <cellStyle name="SAPBEXundefined 19 3 3 3" xfId="29015"/>
    <cellStyle name="SAPBEXundefined 19 3 3 4" xfId="29016"/>
    <cellStyle name="SAPBEXundefined 19 3 3 5" xfId="29017"/>
    <cellStyle name="SAPBEXundefined 19 3 3 6" xfId="29018"/>
    <cellStyle name="SAPBEXundefined 19 3 4" xfId="29019"/>
    <cellStyle name="SAPBEXundefined 19 3 5" xfId="29020"/>
    <cellStyle name="SAPBEXundefined 19 3 6" xfId="29021"/>
    <cellStyle name="SAPBEXundefined 19 3 7" xfId="29022"/>
    <cellStyle name="SAPBEXundefined 19 3 8" xfId="29023"/>
    <cellStyle name="SAPBEXundefined 19 4" xfId="29024"/>
    <cellStyle name="SAPBEXundefined 19 5" xfId="29025"/>
    <cellStyle name="SAPBEXundefined 19 6" xfId="29026"/>
    <cellStyle name="SAPBEXundefined 19 7" xfId="29027"/>
    <cellStyle name="SAPBEXundefined 19 8" xfId="29028"/>
    <cellStyle name="SAPBEXundefined 2" xfId="29029"/>
    <cellStyle name="SAPBEXundefined 2 2" xfId="29030"/>
    <cellStyle name="SAPBEXundefined 2 2 2" xfId="29031"/>
    <cellStyle name="SAPBEXundefined 2 2 2 2" xfId="29032"/>
    <cellStyle name="SAPBEXundefined 2 2 2 3" xfId="29033"/>
    <cellStyle name="SAPBEXundefined 2 2 2 4" xfId="29034"/>
    <cellStyle name="SAPBEXundefined 2 2 2 5" xfId="29035"/>
    <cellStyle name="SAPBEXundefined 2 2 2 6" xfId="29036"/>
    <cellStyle name="SAPBEXundefined 2 2 3" xfId="29037"/>
    <cellStyle name="SAPBEXundefined 2 2 3 2" xfId="29038"/>
    <cellStyle name="SAPBEXundefined 2 2 3 3" xfId="29039"/>
    <cellStyle name="SAPBEXundefined 2 2 3 4" xfId="29040"/>
    <cellStyle name="SAPBEXundefined 2 2 3 5" xfId="29041"/>
    <cellStyle name="SAPBEXundefined 2 2 3 6" xfId="29042"/>
    <cellStyle name="SAPBEXundefined 2 2 4" xfId="29043"/>
    <cellStyle name="SAPBEXundefined 2 2 5" xfId="29044"/>
    <cellStyle name="SAPBEXundefined 2 2 6" xfId="29045"/>
    <cellStyle name="SAPBEXundefined 2 2 7" xfId="29046"/>
    <cellStyle name="SAPBEXundefined 2 2 8" xfId="29047"/>
    <cellStyle name="SAPBEXundefined 2 3" xfId="29048"/>
    <cellStyle name="SAPBEXundefined 2 3 2" xfId="29049"/>
    <cellStyle name="SAPBEXundefined 2 3 2 2" xfId="29050"/>
    <cellStyle name="SAPBEXundefined 2 3 2 3" xfId="29051"/>
    <cellStyle name="SAPBEXundefined 2 3 2 4" xfId="29052"/>
    <cellStyle name="SAPBEXundefined 2 3 2 5" xfId="29053"/>
    <cellStyle name="SAPBEXundefined 2 3 2 6" xfId="29054"/>
    <cellStyle name="SAPBEXundefined 2 3 3" xfId="29055"/>
    <cellStyle name="SAPBEXundefined 2 3 3 2" xfId="29056"/>
    <cellStyle name="SAPBEXundefined 2 3 3 3" xfId="29057"/>
    <cellStyle name="SAPBEXundefined 2 3 3 4" xfId="29058"/>
    <cellStyle name="SAPBEXundefined 2 3 3 5" xfId="29059"/>
    <cellStyle name="SAPBEXundefined 2 3 3 6" xfId="29060"/>
    <cellStyle name="SAPBEXundefined 2 3 4" xfId="29061"/>
    <cellStyle name="SAPBEXundefined 2 3 5" xfId="29062"/>
    <cellStyle name="SAPBEXundefined 2 3 6" xfId="29063"/>
    <cellStyle name="SAPBEXundefined 2 3 7" xfId="29064"/>
    <cellStyle name="SAPBEXundefined 2 3 8" xfId="29065"/>
    <cellStyle name="SAPBEXundefined 2 4" xfId="29066"/>
    <cellStyle name="SAPBEXundefined 2 5" xfId="29067"/>
    <cellStyle name="SAPBEXundefined 2 6" xfId="29068"/>
    <cellStyle name="SAPBEXundefined 2 7" xfId="29069"/>
    <cellStyle name="SAPBEXundefined 2 8" xfId="29070"/>
    <cellStyle name="SAPBEXundefined 20" xfId="29071"/>
    <cellStyle name="SAPBEXundefined 20 2" xfId="29072"/>
    <cellStyle name="SAPBEXundefined 20 2 2" xfId="29073"/>
    <cellStyle name="SAPBEXundefined 20 2 3" xfId="29074"/>
    <cellStyle name="SAPBEXundefined 20 2 4" xfId="29075"/>
    <cellStyle name="SAPBEXundefined 20 2 5" xfId="29076"/>
    <cellStyle name="SAPBEXundefined 20 2 6" xfId="29077"/>
    <cellStyle name="SAPBEXundefined 20 3" xfId="29078"/>
    <cellStyle name="SAPBEXundefined 20 3 2" xfId="29079"/>
    <cellStyle name="SAPBEXundefined 20 3 3" xfId="29080"/>
    <cellStyle name="SAPBEXundefined 20 3 4" xfId="29081"/>
    <cellStyle name="SAPBEXundefined 20 3 5" xfId="29082"/>
    <cellStyle name="SAPBEXundefined 20 3 6" xfId="29083"/>
    <cellStyle name="SAPBEXundefined 20 4" xfId="29084"/>
    <cellStyle name="SAPBEXundefined 20 5" xfId="29085"/>
    <cellStyle name="SAPBEXundefined 20 6" xfId="29086"/>
    <cellStyle name="SAPBEXundefined 20 7" xfId="29087"/>
    <cellStyle name="SAPBEXundefined 20 8" xfId="29088"/>
    <cellStyle name="SAPBEXundefined 21" xfId="29089"/>
    <cellStyle name="SAPBEXundefined 21 2" xfId="29090"/>
    <cellStyle name="SAPBEXundefined 21 2 2" xfId="29091"/>
    <cellStyle name="SAPBEXundefined 21 2 3" xfId="29092"/>
    <cellStyle name="SAPBEXundefined 21 2 4" xfId="29093"/>
    <cellStyle name="SAPBEXundefined 21 2 5" xfId="29094"/>
    <cellStyle name="SAPBEXundefined 21 2 6" xfId="29095"/>
    <cellStyle name="SAPBEXundefined 21 3" xfId="29096"/>
    <cellStyle name="SAPBEXundefined 21 3 2" xfId="29097"/>
    <cellStyle name="SAPBEXundefined 21 3 3" xfId="29098"/>
    <cellStyle name="SAPBEXundefined 21 3 4" xfId="29099"/>
    <cellStyle name="SAPBEXundefined 21 3 5" xfId="29100"/>
    <cellStyle name="SAPBEXundefined 21 3 6" xfId="29101"/>
    <cellStyle name="SAPBEXundefined 21 4" xfId="29102"/>
    <cellStyle name="SAPBEXundefined 21 5" xfId="29103"/>
    <cellStyle name="SAPBEXundefined 21 6" xfId="29104"/>
    <cellStyle name="SAPBEXundefined 21 7" xfId="29105"/>
    <cellStyle name="SAPBEXundefined 21 8" xfId="29106"/>
    <cellStyle name="SAPBEXundefined 22" xfId="29107"/>
    <cellStyle name="SAPBEXundefined 23" xfId="29108"/>
    <cellStyle name="SAPBEXundefined 24" xfId="29109"/>
    <cellStyle name="SAPBEXundefined 25" xfId="29110"/>
    <cellStyle name="SAPBEXundefined 26" xfId="29111"/>
    <cellStyle name="SAPBEXundefined 27" xfId="32962"/>
    <cellStyle name="SAPBEXundefined 3" xfId="29112"/>
    <cellStyle name="SAPBEXundefined 3 2" xfId="29113"/>
    <cellStyle name="SAPBEXundefined 3 2 2" xfId="29114"/>
    <cellStyle name="SAPBEXundefined 3 2 2 2" xfId="29115"/>
    <cellStyle name="SAPBEXundefined 3 2 2 3" xfId="29116"/>
    <cellStyle name="SAPBEXundefined 3 2 2 4" xfId="29117"/>
    <cellStyle name="SAPBEXundefined 3 2 2 5" xfId="29118"/>
    <cellStyle name="SAPBEXundefined 3 2 2 6" xfId="29119"/>
    <cellStyle name="SAPBEXundefined 3 2 3" xfId="29120"/>
    <cellStyle name="SAPBEXundefined 3 2 3 2" xfId="29121"/>
    <cellStyle name="SAPBEXundefined 3 2 3 3" xfId="29122"/>
    <cellStyle name="SAPBEXundefined 3 2 3 4" xfId="29123"/>
    <cellStyle name="SAPBEXundefined 3 2 3 5" xfId="29124"/>
    <cellStyle name="SAPBEXundefined 3 2 3 6" xfId="29125"/>
    <cellStyle name="SAPBEXundefined 3 2 4" xfId="29126"/>
    <cellStyle name="SAPBEXundefined 3 2 5" xfId="29127"/>
    <cellStyle name="SAPBEXundefined 3 2 6" xfId="29128"/>
    <cellStyle name="SAPBEXundefined 3 2 7" xfId="29129"/>
    <cellStyle name="SAPBEXundefined 3 2 8" xfId="29130"/>
    <cellStyle name="SAPBEXundefined 3 3" xfId="29131"/>
    <cellStyle name="SAPBEXundefined 3 3 2" xfId="29132"/>
    <cellStyle name="SAPBEXundefined 3 3 2 2" xfId="29133"/>
    <cellStyle name="SAPBEXundefined 3 3 2 3" xfId="29134"/>
    <cellStyle name="SAPBEXundefined 3 3 2 4" xfId="29135"/>
    <cellStyle name="SAPBEXundefined 3 3 2 5" xfId="29136"/>
    <cellStyle name="SAPBEXundefined 3 3 2 6" xfId="29137"/>
    <cellStyle name="SAPBEXundefined 3 3 3" xfId="29138"/>
    <cellStyle name="SAPBEXundefined 3 3 3 2" xfId="29139"/>
    <cellStyle name="SAPBEXundefined 3 3 3 3" xfId="29140"/>
    <cellStyle name="SAPBEXundefined 3 3 3 4" xfId="29141"/>
    <cellStyle name="SAPBEXundefined 3 3 3 5" xfId="29142"/>
    <cellStyle name="SAPBEXundefined 3 3 3 6" xfId="29143"/>
    <cellStyle name="SAPBEXundefined 3 3 4" xfId="29144"/>
    <cellStyle name="SAPBEXundefined 3 3 5" xfId="29145"/>
    <cellStyle name="SAPBEXundefined 3 3 6" xfId="29146"/>
    <cellStyle name="SAPBEXundefined 3 3 7" xfId="29147"/>
    <cellStyle name="SAPBEXundefined 3 3 8" xfId="29148"/>
    <cellStyle name="SAPBEXundefined 3 4" xfId="29149"/>
    <cellStyle name="SAPBEXundefined 3 5" xfId="29150"/>
    <cellStyle name="SAPBEXundefined 3 6" xfId="29151"/>
    <cellStyle name="SAPBEXundefined 3 7" xfId="29152"/>
    <cellStyle name="SAPBEXundefined 3 8" xfId="29153"/>
    <cellStyle name="SAPBEXundefined 4" xfId="29154"/>
    <cellStyle name="SAPBEXundefined 4 2" xfId="29155"/>
    <cellStyle name="SAPBEXundefined 4 2 2" xfId="29156"/>
    <cellStyle name="SAPBEXundefined 4 2 2 2" xfId="29157"/>
    <cellStyle name="SAPBEXundefined 4 2 2 3" xfId="29158"/>
    <cellStyle name="SAPBEXundefined 4 2 2 4" xfId="29159"/>
    <cellStyle name="SAPBEXundefined 4 2 2 5" xfId="29160"/>
    <cellStyle name="SAPBEXundefined 4 2 2 6" xfId="29161"/>
    <cellStyle name="SAPBEXundefined 4 2 3" xfId="29162"/>
    <cellStyle name="SAPBEXundefined 4 2 3 2" xfId="29163"/>
    <cellStyle name="SAPBEXundefined 4 2 3 3" xfId="29164"/>
    <cellStyle name="SAPBEXundefined 4 2 3 4" xfId="29165"/>
    <cellStyle name="SAPBEXundefined 4 2 3 5" xfId="29166"/>
    <cellStyle name="SAPBEXundefined 4 2 3 6" xfId="29167"/>
    <cellStyle name="SAPBEXundefined 4 2 4" xfId="29168"/>
    <cellStyle name="SAPBEXundefined 4 2 5" xfId="29169"/>
    <cellStyle name="SAPBEXundefined 4 2 6" xfId="29170"/>
    <cellStyle name="SAPBEXundefined 4 2 7" xfId="29171"/>
    <cellStyle name="SAPBEXundefined 4 2 8" xfId="29172"/>
    <cellStyle name="SAPBEXundefined 4 3" xfId="29173"/>
    <cellStyle name="SAPBEXundefined 4 3 2" xfId="29174"/>
    <cellStyle name="SAPBEXundefined 4 3 2 2" xfId="29175"/>
    <cellStyle name="SAPBEXundefined 4 3 2 3" xfId="29176"/>
    <cellStyle name="SAPBEXundefined 4 3 2 4" xfId="29177"/>
    <cellStyle name="SAPBEXundefined 4 3 2 5" xfId="29178"/>
    <cellStyle name="SAPBEXundefined 4 3 2 6" xfId="29179"/>
    <cellStyle name="SAPBEXundefined 4 3 3" xfId="29180"/>
    <cellStyle name="SAPBEXundefined 4 3 3 2" xfId="29181"/>
    <cellStyle name="SAPBEXundefined 4 3 3 3" xfId="29182"/>
    <cellStyle name="SAPBEXundefined 4 3 3 4" xfId="29183"/>
    <cellStyle name="SAPBEXundefined 4 3 3 5" xfId="29184"/>
    <cellStyle name="SAPBEXundefined 4 3 3 6" xfId="29185"/>
    <cellStyle name="SAPBEXundefined 4 3 4" xfId="29186"/>
    <cellStyle name="SAPBEXundefined 4 3 5" xfId="29187"/>
    <cellStyle name="SAPBEXundefined 4 3 6" xfId="29188"/>
    <cellStyle name="SAPBEXundefined 4 3 7" xfId="29189"/>
    <cellStyle name="SAPBEXundefined 4 3 8" xfId="29190"/>
    <cellStyle name="SAPBEXundefined 4 4" xfId="29191"/>
    <cellStyle name="SAPBEXundefined 4 5" xfId="29192"/>
    <cellStyle name="SAPBEXundefined 4 6" xfId="29193"/>
    <cellStyle name="SAPBEXundefined 4 7" xfId="29194"/>
    <cellStyle name="SAPBEXundefined 4 8" xfId="29195"/>
    <cellStyle name="SAPBEXundefined 5" xfId="29196"/>
    <cellStyle name="SAPBEXundefined 5 2" xfId="29197"/>
    <cellStyle name="SAPBEXundefined 5 2 2" xfId="29198"/>
    <cellStyle name="SAPBEXundefined 5 2 2 2" xfId="29199"/>
    <cellStyle name="SAPBEXundefined 5 2 2 3" xfId="29200"/>
    <cellStyle name="SAPBEXundefined 5 2 2 4" xfId="29201"/>
    <cellStyle name="SAPBEXundefined 5 2 2 5" xfId="29202"/>
    <cellStyle name="SAPBEXundefined 5 2 2 6" xfId="29203"/>
    <cellStyle name="SAPBEXundefined 5 2 3" xfId="29204"/>
    <cellStyle name="SAPBEXundefined 5 2 3 2" xfId="29205"/>
    <cellStyle name="SAPBEXundefined 5 2 3 3" xfId="29206"/>
    <cellStyle name="SAPBEXundefined 5 2 3 4" xfId="29207"/>
    <cellStyle name="SAPBEXundefined 5 2 3 5" xfId="29208"/>
    <cellStyle name="SAPBEXundefined 5 2 3 6" xfId="29209"/>
    <cellStyle name="SAPBEXundefined 5 2 4" xfId="29210"/>
    <cellStyle name="SAPBEXundefined 5 2 5" xfId="29211"/>
    <cellStyle name="SAPBEXundefined 5 2 6" xfId="29212"/>
    <cellStyle name="SAPBEXundefined 5 2 7" xfId="29213"/>
    <cellStyle name="SAPBEXundefined 5 2 8" xfId="29214"/>
    <cellStyle name="SAPBEXundefined 5 3" xfId="29215"/>
    <cellStyle name="SAPBEXundefined 5 3 2" xfId="29216"/>
    <cellStyle name="SAPBEXundefined 5 3 2 2" xfId="29217"/>
    <cellStyle name="SAPBEXundefined 5 3 2 3" xfId="29218"/>
    <cellStyle name="SAPBEXundefined 5 3 2 4" xfId="29219"/>
    <cellStyle name="SAPBEXundefined 5 3 2 5" xfId="29220"/>
    <cellStyle name="SAPBEXundefined 5 3 2 6" xfId="29221"/>
    <cellStyle name="SAPBEXundefined 5 3 3" xfId="29222"/>
    <cellStyle name="SAPBEXundefined 5 3 3 2" xfId="29223"/>
    <cellStyle name="SAPBEXundefined 5 3 3 3" xfId="29224"/>
    <cellStyle name="SAPBEXundefined 5 3 3 4" xfId="29225"/>
    <cellStyle name="SAPBEXundefined 5 3 3 5" xfId="29226"/>
    <cellStyle name="SAPBEXundefined 5 3 3 6" xfId="29227"/>
    <cellStyle name="SAPBEXundefined 5 3 4" xfId="29228"/>
    <cellStyle name="SAPBEXundefined 5 3 5" xfId="29229"/>
    <cellStyle name="SAPBEXundefined 5 3 6" xfId="29230"/>
    <cellStyle name="SAPBEXundefined 5 3 7" xfId="29231"/>
    <cellStyle name="SAPBEXundefined 5 3 8" xfId="29232"/>
    <cellStyle name="SAPBEXundefined 5 4" xfId="29233"/>
    <cellStyle name="SAPBEXundefined 5 5" xfId="29234"/>
    <cellStyle name="SAPBEXundefined 5 6" xfId="29235"/>
    <cellStyle name="SAPBEXundefined 5 7" xfId="29236"/>
    <cellStyle name="SAPBEXundefined 5 8" xfId="29237"/>
    <cellStyle name="SAPBEXundefined 6" xfId="29238"/>
    <cellStyle name="SAPBEXundefined 6 2" xfId="29239"/>
    <cellStyle name="SAPBEXundefined 6 2 2" xfId="29240"/>
    <cellStyle name="SAPBEXundefined 6 2 2 2" xfId="29241"/>
    <cellStyle name="SAPBEXundefined 6 2 2 3" xfId="29242"/>
    <cellStyle name="SAPBEXundefined 6 2 2 4" xfId="29243"/>
    <cellStyle name="SAPBEXundefined 6 2 2 5" xfId="29244"/>
    <cellStyle name="SAPBEXundefined 6 2 2 6" xfId="29245"/>
    <cellStyle name="SAPBEXundefined 6 2 3" xfId="29246"/>
    <cellStyle name="SAPBEXundefined 6 2 3 2" xfId="29247"/>
    <cellStyle name="SAPBEXundefined 6 2 3 3" xfId="29248"/>
    <cellStyle name="SAPBEXundefined 6 2 3 4" xfId="29249"/>
    <cellStyle name="SAPBEXundefined 6 2 3 5" xfId="29250"/>
    <cellStyle name="SAPBEXundefined 6 2 3 6" xfId="29251"/>
    <cellStyle name="SAPBEXundefined 6 2 4" xfId="29252"/>
    <cellStyle name="SAPBEXundefined 6 2 5" xfId="29253"/>
    <cellStyle name="SAPBEXundefined 6 2 6" xfId="29254"/>
    <cellStyle name="SAPBEXundefined 6 2 7" xfId="29255"/>
    <cellStyle name="SAPBEXundefined 6 2 8" xfId="29256"/>
    <cellStyle name="SAPBEXundefined 6 3" xfId="29257"/>
    <cellStyle name="SAPBEXundefined 6 3 2" xfId="29258"/>
    <cellStyle name="SAPBEXundefined 6 3 2 2" xfId="29259"/>
    <cellStyle name="SAPBEXundefined 6 3 2 3" xfId="29260"/>
    <cellStyle name="SAPBEXundefined 6 3 2 4" xfId="29261"/>
    <cellStyle name="SAPBEXundefined 6 3 2 5" xfId="29262"/>
    <cellStyle name="SAPBEXundefined 6 3 2 6" xfId="29263"/>
    <cellStyle name="SAPBEXundefined 6 3 3" xfId="29264"/>
    <cellStyle name="SAPBEXundefined 6 3 3 2" xfId="29265"/>
    <cellStyle name="SAPBEXundefined 6 3 3 3" xfId="29266"/>
    <cellStyle name="SAPBEXundefined 6 3 3 4" xfId="29267"/>
    <cellStyle name="SAPBEXundefined 6 3 3 5" xfId="29268"/>
    <cellStyle name="SAPBEXundefined 6 3 3 6" xfId="29269"/>
    <cellStyle name="SAPBEXundefined 6 3 4" xfId="29270"/>
    <cellStyle name="SAPBEXundefined 6 3 5" xfId="29271"/>
    <cellStyle name="SAPBEXundefined 6 3 6" xfId="29272"/>
    <cellStyle name="SAPBEXundefined 6 3 7" xfId="29273"/>
    <cellStyle name="SAPBEXundefined 6 3 8" xfId="29274"/>
    <cellStyle name="SAPBEXundefined 6 4" xfId="29275"/>
    <cellStyle name="SAPBEXundefined 6 5" xfId="29276"/>
    <cellStyle name="SAPBEXundefined 6 6" xfId="29277"/>
    <cellStyle name="SAPBEXundefined 6 7" xfId="29278"/>
    <cellStyle name="SAPBEXundefined 6 8" xfId="29279"/>
    <cellStyle name="SAPBEXundefined 7" xfId="29280"/>
    <cellStyle name="SAPBEXundefined 7 2" xfId="29281"/>
    <cellStyle name="SAPBEXundefined 7 2 2" xfId="29282"/>
    <cellStyle name="SAPBEXundefined 7 2 2 2" xfId="29283"/>
    <cellStyle name="SAPBEXundefined 7 2 2 3" xfId="29284"/>
    <cellStyle name="SAPBEXundefined 7 2 2 4" xfId="29285"/>
    <cellStyle name="SAPBEXundefined 7 2 2 5" xfId="29286"/>
    <cellStyle name="SAPBEXundefined 7 2 2 6" xfId="29287"/>
    <cellStyle name="SAPBEXundefined 7 2 3" xfId="29288"/>
    <cellStyle name="SAPBEXundefined 7 2 3 2" xfId="29289"/>
    <cellStyle name="SAPBEXundefined 7 2 3 3" xfId="29290"/>
    <cellStyle name="SAPBEXundefined 7 2 3 4" xfId="29291"/>
    <cellStyle name="SAPBEXundefined 7 2 3 5" xfId="29292"/>
    <cellStyle name="SAPBEXundefined 7 2 3 6" xfId="29293"/>
    <cellStyle name="SAPBEXundefined 7 2 4" xfId="29294"/>
    <cellStyle name="SAPBEXundefined 7 2 5" xfId="29295"/>
    <cellStyle name="SAPBEXundefined 7 2 6" xfId="29296"/>
    <cellStyle name="SAPBEXundefined 7 2 7" xfId="29297"/>
    <cellStyle name="SAPBEXundefined 7 2 8" xfId="29298"/>
    <cellStyle name="SAPBEXundefined 7 3" xfId="29299"/>
    <cellStyle name="SAPBEXundefined 7 3 2" xfId="29300"/>
    <cellStyle name="SAPBEXundefined 7 3 2 2" xfId="29301"/>
    <cellStyle name="SAPBEXundefined 7 3 2 3" xfId="29302"/>
    <cellStyle name="SAPBEXundefined 7 3 2 4" xfId="29303"/>
    <cellStyle name="SAPBEXundefined 7 3 2 5" xfId="29304"/>
    <cellStyle name="SAPBEXundefined 7 3 2 6" xfId="29305"/>
    <cellStyle name="SAPBEXundefined 7 3 3" xfId="29306"/>
    <cellStyle name="SAPBEXundefined 7 3 3 2" xfId="29307"/>
    <cellStyle name="SAPBEXundefined 7 3 3 3" xfId="29308"/>
    <cellStyle name="SAPBEXundefined 7 3 3 4" xfId="29309"/>
    <cellStyle name="SAPBEXundefined 7 3 3 5" xfId="29310"/>
    <cellStyle name="SAPBEXundefined 7 3 3 6" xfId="29311"/>
    <cellStyle name="SAPBEXundefined 7 3 4" xfId="29312"/>
    <cellStyle name="SAPBEXundefined 7 3 5" xfId="29313"/>
    <cellStyle name="SAPBEXundefined 7 3 6" xfId="29314"/>
    <cellStyle name="SAPBEXundefined 7 3 7" xfId="29315"/>
    <cellStyle name="SAPBEXundefined 7 3 8" xfId="29316"/>
    <cellStyle name="SAPBEXundefined 7 4" xfId="29317"/>
    <cellStyle name="SAPBEXundefined 7 5" xfId="29318"/>
    <cellStyle name="SAPBEXundefined 7 6" xfId="29319"/>
    <cellStyle name="SAPBEXundefined 7 7" xfId="29320"/>
    <cellStyle name="SAPBEXundefined 7 8" xfId="29321"/>
    <cellStyle name="SAPBEXundefined 8" xfId="29322"/>
    <cellStyle name="SAPBEXundefined 8 2" xfId="29323"/>
    <cellStyle name="SAPBEXundefined 8 2 2" xfId="29324"/>
    <cellStyle name="SAPBEXundefined 8 2 2 2" xfId="29325"/>
    <cellStyle name="SAPBEXundefined 8 2 2 3" xfId="29326"/>
    <cellStyle name="SAPBEXundefined 8 2 2 4" xfId="29327"/>
    <cellStyle name="SAPBEXundefined 8 2 2 5" xfId="29328"/>
    <cellStyle name="SAPBEXundefined 8 2 2 6" xfId="29329"/>
    <cellStyle name="SAPBEXundefined 8 2 3" xfId="29330"/>
    <cellStyle name="SAPBEXundefined 8 2 3 2" xfId="29331"/>
    <cellStyle name="SAPBEXundefined 8 2 3 3" xfId="29332"/>
    <cellStyle name="SAPBEXundefined 8 2 3 4" xfId="29333"/>
    <cellStyle name="SAPBEXundefined 8 2 3 5" xfId="29334"/>
    <cellStyle name="SAPBEXundefined 8 2 3 6" xfId="29335"/>
    <cellStyle name="SAPBEXundefined 8 2 4" xfId="29336"/>
    <cellStyle name="SAPBEXundefined 8 2 5" xfId="29337"/>
    <cellStyle name="SAPBEXundefined 8 2 6" xfId="29338"/>
    <cellStyle name="SAPBEXundefined 8 2 7" xfId="29339"/>
    <cellStyle name="SAPBEXundefined 8 2 8" xfId="29340"/>
    <cellStyle name="SAPBEXundefined 8 3" xfId="29341"/>
    <cellStyle name="SAPBEXundefined 8 3 2" xfId="29342"/>
    <cellStyle name="SAPBEXundefined 8 3 2 2" xfId="29343"/>
    <cellStyle name="SAPBEXundefined 8 3 2 3" xfId="29344"/>
    <cellStyle name="SAPBEXundefined 8 3 2 4" xfId="29345"/>
    <cellStyle name="SAPBEXundefined 8 3 2 5" xfId="29346"/>
    <cellStyle name="SAPBEXundefined 8 3 2 6" xfId="29347"/>
    <cellStyle name="SAPBEXundefined 8 3 3" xfId="29348"/>
    <cellStyle name="SAPBEXundefined 8 3 3 2" xfId="29349"/>
    <cellStyle name="SAPBEXundefined 8 3 3 3" xfId="29350"/>
    <cellStyle name="SAPBEXundefined 8 3 3 4" xfId="29351"/>
    <cellStyle name="SAPBEXundefined 8 3 3 5" xfId="29352"/>
    <cellStyle name="SAPBEXundefined 8 3 3 6" xfId="29353"/>
    <cellStyle name="SAPBEXundefined 8 3 4" xfId="29354"/>
    <cellStyle name="SAPBEXundefined 8 3 5" xfId="29355"/>
    <cellStyle name="SAPBEXundefined 8 3 6" xfId="29356"/>
    <cellStyle name="SAPBEXundefined 8 3 7" xfId="29357"/>
    <cellStyle name="SAPBEXundefined 8 3 8" xfId="29358"/>
    <cellStyle name="SAPBEXundefined 8 4" xfId="29359"/>
    <cellStyle name="SAPBEXundefined 8 5" xfId="29360"/>
    <cellStyle name="SAPBEXundefined 8 6" xfId="29361"/>
    <cellStyle name="SAPBEXundefined 8 7" xfId="29362"/>
    <cellStyle name="SAPBEXundefined 8 8" xfId="29363"/>
    <cellStyle name="SAPBEXundefined 9" xfId="29364"/>
    <cellStyle name="SAPBEXundefined 9 2" xfId="29365"/>
    <cellStyle name="SAPBEXundefined 9 2 2" xfId="29366"/>
    <cellStyle name="SAPBEXundefined 9 2 2 2" xfId="29367"/>
    <cellStyle name="SAPBEXundefined 9 2 2 3" xfId="29368"/>
    <cellStyle name="SAPBEXundefined 9 2 2 4" xfId="29369"/>
    <cellStyle name="SAPBEXundefined 9 2 2 5" xfId="29370"/>
    <cellStyle name="SAPBEXundefined 9 2 2 6" xfId="29371"/>
    <cellStyle name="SAPBEXundefined 9 2 3" xfId="29372"/>
    <cellStyle name="SAPBEXundefined 9 2 3 2" xfId="29373"/>
    <cellStyle name="SAPBEXundefined 9 2 3 3" xfId="29374"/>
    <cellStyle name="SAPBEXundefined 9 2 3 4" xfId="29375"/>
    <cellStyle name="SAPBEXundefined 9 2 3 5" xfId="29376"/>
    <cellStyle name="SAPBEXundefined 9 2 3 6" xfId="29377"/>
    <cellStyle name="SAPBEXundefined 9 2 4" xfId="29378"/>
    <cellStyle name="SAPBEXundefined 9 2 5" xfId="29379"/>
    <cellStyle name="SAPBEXundefined 9 2 6" xfId="29380"/>
    <cellStyle name="SAPBEXundefined 9 2 7" xfId="29381"/>
    <cellStyle name="SAPBEXundefined 9 2 8" xfId="29382"/>
    <cellStyle name="SAPBEXundefined 9 3" xfId="29383"/>
    <cellStyle name="SAPBEXundefined 9 3 2" xfId="29384"/>
    <cellStyle name="SAPBEXundefined 9 3 2 2" xfId="29385"/>
    <cellStyle name="SAPBEXundefined 9 3 2 3" xfId="29386"/>
    <cellStyle name="SAPBEXundefined 9 3 2 4" xfId="29387"/>
    <cellStyle name="SAPBEXundefined 9 3 2 5" xfId="29388"/>
    <cellStyle name="SAPBEXundefined 9 3 2 6" xfId="29389"/>
    <cellStyle name="SAPBEXundefined 9 3 3" xfId="29390"/>
    <cellStyle name="SAPBEXundefined 9 3 3 2" xfId="29391"/>
    <cellStyle name="SAPBEXundefined 9 3 3 3" xfId="29392"/>
    <cellStyle name="SAPBEXundefined 9 3 3 4" xfId="29393"/>
    <cellStyle name="SAPBEXundefined 9 3 3 5" xfId="29394"/>
    <cellStyle name="SAPBEXundefined 9 3 3 6" xfId="29395"/>
    <cellStyle name="SAPBEXundefined 9 3 4" xfId="29396"/>
    <cellStyle name="SAPBEXundefined 9 3 5" xfId="29397"/>
    <cellStyle name="SAPBEXundefined 9 3 6" xfId="29398"/>
    <cellStyle name="SAPBEXundefined 9 3 7" xfId="29399"/>
    <cellStyle name="SAPBEXundefined 9 3 8" xfId="29400"/>
    <cellStyle name="SAPBEXundefined 9 4" xfId="29401"/>
    <cellStyle name="SAPBEXundefined 9 5" xfId="29402"/>
    <cellStyle name="SAPBEXundefined 9 6" xfId="29403"/>
    <cellStyle name="SAPBEXundefined 9 7" xfId="29404"/>
    <cellStyle name="SAPBEXundefined 9 8" xfId="29405"/>
    <cellStyle name="Satisfaisant 2" xfId="29406"/>
    <cellStyle name="SEM-BPS-data" xfId="29407"/>
    <cellStyle name="SEM-BPS-head" xfId="29408"/>
    <cellStyle name="SEM-BPS-headdata" xfId="29409"/>
    <cellStyle name="SEM-BPS-headkey" xfId="29410"/>
    <cellStyle name="SEM-BPS-input-on" xfId="29411"/>
    <cellStyle name="SEM-BPS-key" xfId="29412"/>
    <cellStyle name="SEM-BPS-sub1" xfId="29413"/>
    <cellStyle name="SEM-BPS-sub2" xfId="29414"/>
    <cellStyle name="SEM-BPS-total" xfId="29415"/>
    <cellStyle name="Sheet Title" xfId="29416"/>
    <cellStyle name="Sortie 2" xfId="29417"/>
    <cellStyle name="Sortie 2 2" xfId="29418"/>
    <cellStyle name="Sortie 2 2 2" xfId="29419"/>
    <cellStyle name="Sortie 2 2 2 2" xfId="29420"/>
    <cellStyle name="Sortie 2 2 2 3" xfId="29421"/>
    <cellStyle name="Sortie 2 2 2 4" xfId="29422"/>
    <cellStyle name="Sortie 2 2 2 5" xfId="29423"/>
    <cellStyle name="Sortie 2 2 2 6" xfId="29424"/>
    <cellStyle name="Sortie 2 2 3" xfId="29425"/>
    <cellStyle name="Sortie 2 2 3 2" xfId="29426"/>
    <cellStyle name="Sortie 2 2 3 3" xfId="29427"/>
    <cellStyle name="Sortie 2 2 3 4" xfId="29428"/>
    <cellStyle name="Sortie 2 2 3 5" xfId="29429"/>
    <cellStyle name="Sortie 2 2 3 6" xfId="29430"/>
    <cellStyle name="Sortie 2 2 4" xfId="29431"/>
    <cellStyle name="Sortie 2 2 5" xfId="29432"/>
    <cellStyle name="Sortie 2 2 6" xfId="29433"/>
    <cellStyle name="Sortie 2 2 7" xfId="29434"/>
    <cellStyle name="Sortie 2 2 8" xfId="29435"/>
    <cellStyle name="Sortie 2 3" xfId="29436"/>
    <cellStyle name="Sortie 2 3 2" xfId="29437"/>
    <cellStyle name="Sortie 2 3 2 2" xfId="29438"/>
    <cellStyle name="Sortie 2 3 2 3" xfId="29439"/>
    <cellStyle name="Sortie 2 3 2 4" xfId="29440"/>
    <cellStyle name="Sortie 2 3 2 5" xfId="29441"/>
    <cellStyle name="Sortie 2 3 2 6" xfId="29442"/>
    <cellStyle name="Sortie 2 3 3" xfId="29443"/>
    <cellStyle name="Sortie 2 3 3 2" xfId="29444"/>
    <cellStyle name="Sortie 2 3 3 3" xfId="29445"/>
    <cellStyle name="Sortie 2 3 3 4" xfId="29446"/>
    <cellStyle name="Sortie 2 3 3 5" xfId="29447"/>
    <cellStyle name="Sortie 2 3 3 6" xfId="29448"/>
    <cellStyle name="Sortie 2 3 4" xfId="29449"/>
    <cellStyle name="Sortie 2 3 5" xfId="29450"/>
    <cellStyle name="Sortie 2 3 6" xfId="29451"/>
    <cellStyle name="Sortie 2 3 7" xfId="29452"/>
    <cellStyle name="Sortie 2 3 8" xfId="29453"/>
    <cellStyle name="Sortie 2 4" xfId="29454"/>
    <cellStyle name="Sortie 2 5" xfId="29455"/>
    <cellStyle name="Sortie 2 6" xfId="29456"/>
    <cellStyle name="Sortie 2 7" xfId="29457"/>
    <cellStyle name="Sortie 2 8" xfId="29458"/>
    <cellStyle name="Standaard 2" xfId="49"/>
    <cellStyle name="Standaard 2 10" xfId="98"/>
    <cellStyle name="Standaard 2 11" xfId="102"/>
    <cellStyle name="Standaard 2 12" xfId="32921"/>
    <cellStyle name="Standaard 2 2" xfId="50"/>
    <cellStyle name="Standaard 2 3" xfId="72"/>
    <cellStyle name="Standaard 2 4" xfId="66"/>
    <cellStyle name="Standaard 2 5" xfId="75"/>
    <cellStyle name="Standaard 2 6" xfId="80"/>
    <cellStyle name="Standaard 2 7" xfId="85"/>
    <cellStyle name="Standaard 2 8" xfId="90"/>
    <cellStyle name="Standaard 2 9" xfId="94"/>
    <cellStyle name="Standaard 2_2008-Réalisé" xfId="29459"/>
    <cellStyle name="Standaard 3" xfId="51"/>
    <cellStyle name="Standaard 3 2" xfId="52"/>
    <cellStyle name="Standaard 3 3" xfId="29460"/>
    <cellStyle name="Standaard 3_2008-Réalisé" xfId="29461"/>
    <cellStyle name="Standaard 4" xfId="53"/>
    <cellStyle name="Standaard 4 10" xfId="105"/>
    <cellStyle name="Standaard 4 10 2" xfId="29617"/>
    <cellStyle name="Standaard 4 11" xfId="108"/>
    <cellStyle name="Standaard 4 11 2" xfId="29618"/>
    <cellStyle name="Standaard 4 12" xfId="29732"/>
    <cellStyle name="Standaard 4 13" xfId="29462"/>
    <cellStyle name="Standaard 4 14" xfId="32922"/>
    <cellStyle name="Standaard 4 15" xfId="63"/>
    <cellStyle name="Standaard 4 16" xfId="32930"/>
    <cellStyle name="Standaard 4 17" xfId="32963"/>
    <cellStyle name="Standaard 4 2" xfId="54"/>
    <cellStyle name="Standaard 4 3" xfId="74"/>
    <cellStyle name="Standaard 4 3 2" xfId="29464"/>
    <cellStyle name="Standaard 4 3 2 2" xfId="32421"/>
    <cellStyle name="Standaard 4 3 3" xfId="32219"/>
    <cellStyle name="Standaard 4 3 4" xfId="29463"/>
    <cellStyle name="Standaard 4 4" xfId="79"/>
    <cellStyle name="Standaard 4 4 2" xfId="29466"/>
    <cellStyle name="Standaard 4 4 2 2" xfId="32437"/>
    <cellStyle name="Standaard 4 4 3" xfId="32354"/>
    <cellStyle name="Standaard 4 4 4" xfId="29465"/>
    <cellStyle name="Standaard 4 5" xfId="84"/>
    <cellStyle name="Standaard 4 5 2" xfId="32420"/>
    <cellStyle name="Standaard 4 5 3" xfId="29467"/>
    <cellStyle name="Standaard 4 6" xfId="89"/>
    <cellStyle name="Standaard 4 6 2" xfId="29819"/>
    <cellStyle name="Standaard 4 6 3" xfId="29468"/>
    <cellStyle name="Standaard 4 7" xfId="93"/>
    <cellStyle name="Standaard 4 7 2" xfId="29619"/>
    <cellStyle name="Standaard 4 8" xfId="97"/>
    <cellStyle name="Standaard 4 8 2" xfId="29620"/>
    <cellStyle name="Standaard 4 9" xfId="101"/>
    <cellStyle name="Standaard 4 9 2" xfId="29621"/>
    <cellStyle name="Standaard 5" xfId="55"/>
    <cellStyle name="Standaard 5 2" xfId="29469"/>
    <cellStyle name="Standaard 6" xfId="56"/>
    <cellStyle name="Standaard 6 10" xfId="109"/>
    <cellStyle name="Standaard 6 11" xfId="32923"/>
    <cellStyle name="Standaard 6 12" xfId="64"/>
    <cellStyle name="Standaard 6 2" xfId="77"/>
    <cellStyle name="Standaard 6 3" xfId="82"/>
    <cellStyle name="Standaard 6 4" xfId="87"/>
    <cellStyle name="Standaard 6 5" xfId="92"/>
    <cellStyle name="Standaard 6 6" xfId="96"/>
    <cellStyle name="Standaard 6 7" xfId="100"/>
    <cellStyle name="Standaard 6 8" xfId="104"/>
    <cellStyle name="Standaard 6 9" xfId="107"/>
    <cellStyle name="Standaard_070320-wcu-doorslag_template_vl_gem_2007_2006_inputs" xfId="29470"/>
    <cellStyle name="Standaard_Balans IL-Glob. PLAU" xfId="57"/>
    <cellStyle name="Stijl 1" xfId="58"/>
    <cellStyle name="Style 1" xfId="29471"/>
    <cellStyle name="Style 1 2" xfId="29472"/>
    <cellStyle name="Texte explicatif 2" xfId="29473"/>
    <cellStyle name="Titel" xfId="29474"/>
    <cellStyle name="Titre 2" xfId="29475"/>
    <cellStyle name="Titre 1 2" xfId="29476"/>
    <cellStyle name="Titre 2 2" xfId="29477"/>
    <cellStyle name="Titre 3 2" xfId="29478"/>
    <cellStyle name="Titre 3 2 2" xfId="29479"/>
    <cellStyle name="Titre 3 2 2 2" xfId="29480"/>
    <cellStyle name="Titre 3 2 3" xfId="29481"/>
    <cellStyle name="Titre 3 2 3 2" xfId="29482"/>
    <cellStyle name="Titre 3 2 4" xfId="29483"/>
    <cellStyle name="Titre 3 2 4 2" xfId="29484"/>
    <cellStyle name="Titre 3 2 5" xfId="29485"/>
    <cellStyle name="Titre 4 2" xfId="29486"/>
    <cellStyle name="Totaal" xfId="29487"/>
    <cellStyle name="Totaal 2" xfId="29488"/>
    <cellStyle name="Totaal 2 2" xfId="29489"/>
    <cellStyle name="Totaal 2 2 2" xfId="29490"/>
    <cellStyle name="Totaal 2 2 3" xfId="29491"/>
    <cellStyle name="Totaal 2 2 4" xfId="29492"/>
    <cellStyle name="Totaal 2 2 5" xfId="29493"/>
    <cellStyle name="Totaal 2 2 6" xfId="29494"/>
    <cellStyle name="Totaal 2 3" xfId="29495"/>
    <cellStyle name="Totaal 2 3 2" xfId="29496"/>
    <cellStyle name="Totaal 2 3 3" xfId="29497"/>
    <cellStyle name="Totaal 2 3 4" xfId="29498"/>
    <cellStyle name="Totaal 2 3 5" xfId="29499"/>
    <cellStyle name="Totaal 2 3 6" xfId="29500"/>
    <cellStyle name="Totaal 2 4" xfId="29501"/>
    <cellStyle name="Totaal 2 5" xfId="29502"/>
    <cellStyle name="Totaal 2 6" xfId="29503"/>
    <cellStyle name="Totaal 2 7" xfId="29504"/>
    <cellStyle name="Totaal 2 8" xfId="29505"/>
    <cellStyle name="Totaal 3" xfId="29506"/>
    <cellStyle name="Totaal 3 2" xfId="29507"/>
    <cellStyle name="Totaal 3 2 2" xfId="29508"/>
    <cellStyle name="Totaal 3 2 3" xfId="29509"/>
    <cellStyle name="Totaal 3 2 4" xfId="29510"/>
    <cellStyle name="Totaal 3 2 5" xfId="29511"/>
    <cellStyle name="Totaal 3 2 6" xfId="29512"/>
    <cellStyle name="Totaal 3 3" xfId="29513"/>
    <cellStyle name="Totaal 3 3 2" xfId="29514"/>
    <cellStyle name="Totaal 3 3 3" xfId="29515"/>
    <cellStyle name="Totaal 3 3 4" xfId="29516"/>
    <cellStyle name="Totaal 3 3 5" xfId="29517"/>
    <cellStyle name="Totaal 3 3 6" xfId="29518"/>
    <cellStyle name="Totaal 3 4" xfId="29519"/>
    <cellStyle name="Totaal 3 5" xfId="29520"/>
    <cellStyle name="Totaal 3 6" xfId="29521"/>
    <cellStyle name="Totaal 3 7" xfId="29522"/>
    <cellStyle name="Totaal 3 8" xfId="29523"/>
    <cellStyle name="Totaal 4" xfId="29524"/>
    <cellStyle name="Totaal 5" xfId="29525"/>
    <cellStyle name="Totaal 6" xfId="29526"/>
    <cellStyle name="Totaal 7" xfId="29527"/>
    <cellStyle name="Totaal 8" xfId="29528"/>
    <cellStyle name="Total 2" xfId="29529"/>
    <cellStyle name="Total 2 2" xfId="29530"/>
    <cellStyle name="Total 2 2 2" xfId="29531"/>
    <cellStyle name="Total 2 2 2 2" xfId="29532"/>
    <cellStyle name="Total 2 2 2 3" xfId="29533"/>
    <cellStyle name="Total 2 2 2 4" xfId="29534"/>
    <cellStyle name="Total 2 2 2 5" xfId="29535"/>
    <cellStyle name="Total 2 2 2 6" xfId="29536"/>
    <cellStyle name="Total 2 2 3" xfId="29537"/>
    <cellStyle name="Total 2 2 3 2" xfId="29538"/>
    <cellStyle name="Total 2 2 3 3" xfId="29539"/>
    <cellStyle name="Total 2 2 3 4" xfId="29540"/>
    <cellStyle name="Total 2 2 3 5" xfId="29541"/>
    <cellStyle name="Total 2 2 3 6" xfId="29542"/>
    <cellStyle name="Total 2 2 4" xfId="29543"/>
    <cellStyle name="Total 2 2 5" xfId="29544"/>
    <cellStyle name="Total 2 2 6" xfId="29545"/>
    <cellStyle name="Total 2 2 7" xfId="29546"/>
    <cellStyle name="Total 2 2 8" xfId="29547"/>
    <cellStyle name="Total 2 3" xfId="29548"/>
    <cellStyle name="Total 2 3 2" xfId="29549"/>
    <cellStyle name="Total 2 3 2 2" xfId="29550"/>
    <cellStyle name="Total 2 3 2 3" xfId="29551"/>
    <cellStyle name="Total 2 3 2 4" xfId="29552"/>
    <cellStyle name="Total 2 3 2 5" xfId="29553"/>
    <cellStyle name="Total 2 3 2 6" xfId="29554"/>
    <cellStyle name="Total 2 3 3" xfId="29555"/>
    <cellStyle name="Total 2 3 3 2" xfId="29556"/>
    <cellStyle name="Total 2 3 3 3" xfId="29557"/>
    <cellStyle name="Total 2 3 3 4" xfId="29558"/>
    <cellStyle name="Total 2 3 3 5" xfId="29559"/>
    <cellStyle name="Total 2 3 3 6" xfId="29560"/>
    <cellStyle name="Total 2 3 4" xfId="29561"/>
    <cellStyle name="Total 2 3 5" xfId="29562"/>
    <cellStyle name="Total 2 3 6" xfId="29563"/>
    <cellStyle name="Total 2 3 7" xfId="29564"/>
    <cellStyle name="Total 2 3 8" xfId="29565"/>
    <cellStyle name="Total 2 4" xfId="29566"/>
    <cellStyle name="Total 2 5" xfId="29567"/>
    <cellStyle name="Total 2 6" xfId="29568"/>
    <cellStyle name="Total 2 7" xfId="29569"/>
    <cellStyle name="Total 2 8" xfId="29570"/>
    <cellStyle name="Uitvoer" xfId="29571"/>
    <cellStyle name="Uitvoer 2" xfId="29572"/>
    <cellStyle name="Uitvoer 2 2" xfId="29573"/>
    <cellStyle name="Uitvoer 2 2 2" xfId="29574"/>
    <cellStyle name="Uitvoer 2 2 3" xfId="29575"/>
    <cellStyle name="Uitvoer 2 2 4" xfId="29576"/>
    <cellStyle name="Uitvoer 2 2 5" xfId="29577"/>
    <cellStyle name="Uitvoer 2 2 6" xfId="29578"/>
    <cellStyle name="Uitvoer 2 3" xfId="29579"/>
    <cellStyle name="Uitvoer 2 3 2" xfId="29580"/>
    <cellStyle name="Uitvoer 2 3 3" xfId="29581"/>
    <cellStyle name="Uitvoer 2 3 4" xfId="29582"/>
    <cellStyle name="Uitvoer 2 3 5" xfId="29583"/>
    <cellStyle name="Uitvoer 2 3 6" xfId="29584"/>
    <cellStyle name="Uitvoer 2 4" xfId="29585"/>
    <cellStyle name="Uitvoer 2 5" xfId="29586"/>
    <cellStyle name="Uitvoer 2 6" xfId="29587"/>
    <cellStyle name="Uitvoer 2 7" xfId="29588"/>
    <cellStyle name="Uitvoer 2 8" xfId="29589"/>
    <cellStyle name="Uitvoer 3" xfId="29590"/>
    <cellStyle name="Uitvoer 3 2" xfId="29591"/>
    <cellStyle name="Uitvoer 3 2 2" xfId="29592"/>
    <cellStyle name="Uitvoer 3 2 3" xfId="29593"/>
    <cellStyle name="Uitvoer 3 2 4" xfId="29594"/>
    <cellStyle name="Uitvoer 3 2 5" xfId="29595"/>
    <cellStyle name="Uitvoer 3 2 6" xfId="29596"/>
    <cellStyle name="Uitvoer 3 3" xfId="29597"/>
    <cellStyle name="Uitvoer 3 3 2" xfId="29598"/>
    <cellStyle name="Uitvoer 3 3 3" xfId="29599"/>
    <cellStyle name="Uitvoer 3 3 4" xfId="29600"/>
    <cellStyle name="Uitvoer 3 3 5" xfId="29601"/>
    <cellStyle name="Uitvoer 3 3 6" xfId="29602"/>
    <cellStyle name="Uitvoer 3 4" xfId="29603"/>
    <cellStyle name="Uitvoer 3 5" xfId="29604"/>
    <cellStyle name="Uitvoer 3 6" xfId="29605"/>
    <cellStyle name="Uitvoer 3 7" xfId="29606"/>
    <cellStyle name="Uitvoer 3 8" xfId="29607"/>
    <cellStyle name="Uitvoer 4" xfId="29608"/>
    <cellStyle name="Uitvoer 5" xfId="29609"/>
    <cellStyle name="Uitvoer 6" xfId="29610"/>
    <cellStyle name="Uitvoer 7" xfId="29611"/>
    <cellStyle name="Uitvoer 8" xfId="29612"/>
    <cellStyle name="Vérification 2" xfId="29613"/>
    <cellStyle name="Verklarende tekst" xfId="29614"/>
    <cellStyle name="Waarschuwingstekst" xfId="29615"/>
  </cellStyles>
  <dxfs count="6">
    <dxf>
      <fill>
        <patternFill patternType="solid">
          <fgColor indexed="60"/>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s>
  <tableStyles count="0" defaultTableStyle="TableStyleMedium9"/>
  <colors>
    <mruColors>
      <color rgb="FF0000FF"/>
      <color rgb="FFC0C0C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externalLink" Target="externalLinks/externalLink8.xml"/><Relationship Id="rId89" Type="http://schemas.openxmlformats.org/officeDocument/2006/relationships/externalLink" Target="externalLinks/externalLink13.xml"/><Relationship Id="rId97"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externalLink" Target="externalLinks/externalLink16.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externalLink" Target="externalLinks/externalLink3.xml"/><Relationship Id="rId87" Type="http://schemas.openxmlformats.org/officeDocument/2006/relationships/externalLink" Target="externalLinks/externalLink11.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externalLink" Target="externalLinks/externalLink6.xml"/><Relationship Id="rId90" Type="http://schemas.openxmlformats.org/officeDocument/2006/relationships/externalLink" Target="externalLinks/externalLink14.xml"/><Relationship Id="rId95" Type="http://schemas.openxmlformats.org/officeDocument/2006/relationships/styles" Target="style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externalLink" Target="externalLinks/externalLink4.xml"/><Relationship Id="rId85" Type="http://schemas.openxmlformats.org/officeDocument/2006/relationships/externalLink" Target="externalLinks/externalLink9.xml"/><Relationship Id="rId93" Type="http://schemas.openxmlformats.org/officeDocument/2006/relationships/externalLink" Target="externalLinks/externalLink17.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externalLink" Target="externalLinks/externalLink7.xml"/><Relationship Id="rId88" Type="http://schemas.openxmlformats.org/officeDocument/2006/relationships/externalLink" Target="externalLinks/externalLink12.xml"/><Relationship Id="rId91" Type="http://schemas.openxmlformats.org/officeDocument/2006/relationships/externalLink" Target="externalLinks/externalLink15.xml"/><Relationship Id="rId9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externalLink" Target="externalLinks/externalLink2.xml"/><Relationship Id="rId81" Type="http://schemas.openxmlformats.org/officeDocument/2006/relationships/externalLink" Target="externalLinks/externalLink5.xml"/><Relationship Id="rId86" Type="http://schemas.openxmlformats.org/officeDocument/2006/relationships/externalLink" Target="externalLinks/externalLink10.xml"/><Relationship Id="rId9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xdr:col>
      <xdr:colOff>866775</xdr:colOff>
      <xdr:row>0</xdr:row>
      <xdr:rowOff>95250</xdr:rowOff>
    </xdr:from>
    <xdr:to>
      <xdr:col>2</xdr:col>
      <xdr:colOff>962025</xdr:colOff>
      <xdr:row>0</xdr:row>
      <xdr:rowOff>971549</xdr:rowOff>
    </xdr:to>
    <xdr:sp macro="" textlink="">
      <xdr:nvSpPr>
        <xdr:cNvPr id="2" name="ZoneTexte 1"/>
        <xdr:cNvSpPr txBox="1"/>
      </xdr:nvSpPr>
      <xdr:spPr>
        <a:xfrm>
          <a:off x="1628775" y="95250"/>
          <a:ext cx="1295400" cy="8762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fr-FR" sz="1400" b="1">
              <a:solidFill>
                <a:schemeClr val="bg1">
                  <a:lumMod val="50000"/>
                </a:schemeClr>
              </a:solidFill>
            </a:rPr>
            <a:t>Commission</a:t>
          </a:r>
        </a:p>
        <a:p>
          <a:r>
            <a:rPr lang="fr-FR" sz="1400" b="1">
              <a:solidFill>
                <a:schemeClr val="bg1">
                  <a:lumMod val="50000"/>
                </a:schemeClr>
              </a:solidFill>
            </a:rPr>
            <a:t>Wallonne</a:t>
          </a:r>
        </a:p>
        <a:p>
          <a:r>
            <a:rPr lang="fr-FR" sz="1400" b="1">
              <a:solidFill>
                <a:schemeClr val="bg1">
                  <a:lumMod val="50000"/>
                </a:schemeClr>
              </a:solidFill>
            </a:rPr>
            <a:t>Pour l’Énergie </a:t>
          </a:r>
        </a:p>
      </xdr:txBody>
    </xdr:sp>
    <xdr:clientData/>
  </xdr:twoCellAnchor>
  <xdr:twoCellAnchor>
    <xdr:from>
      <xdr:col>0</xdr:col>
      <xdr:colOff>400051</xdr:colOff>
      <xdr:row>0</xdr:row>
      <xdr:rowOff>85726</xdr:rowOff>
    </xdr:from>
    <xdr:to>
      <xdr:col>1</xdr:col>
      <xdr:colOff>839061</xdr:colOff>
      <xdr:row>0</xdr:row>
      <xdr:rowOff>1228725</xdr:rowOff>
    </xdr:to>
    <xdr:pic>
      <xdr:nvPicPr>
        <xdr:cNvPr id="3" name="Picture 1" descr="logo vincianne"/>
        <xdr:cNvPicPr>
          <a:picLocks noChangeAspect="1" noChangeArrowheads="1"/>
        </xdr:cNvPicPr>
      </xdr:nvPicPr>
      <xdr:blipFill>
        <a:blip xmlns:r="http://schemas.openxmlformats.org/officeDocument/2006/relationships" r:embed="rId1" cstate="print"/>
        <a:srcRect/>
        <a:stretch>
          <a:fillRect/>
        </a:stretch>
      </xdr:blipFill>
      <xdr:spPr bwMode="auto">
        <a:xfrm>
          <a:off x="400051" y="85726"/>
          <a:ext cx="1201010" cy="1142999"/>
        </a:xfrm>
        <a:prstGeom prst="rect">
          <a:avLst/>
        </a:prstGeom>
        <a:noFill/>
        <a:ln w="9525">
          <a:noFill/>
          <a:miter lim="800000"/>
          <a:headEnd/>
          <a:tailEnd/>
        </a:ln>
      </xdr:spPr>
    </xdr:pic>
    <xdr:clientData/>
  </xdr:twoCellAnchor>
  <xdr:twoCellAnchor>
    <xdr:from>
      <xdr:col>1</xdr:col>
      <xdr:colOff>866775</xdr:colOff>
      <xdr:row>0</xdr:row>
      <xdr:rowOff>95250</xdr:rowOff>
    </xdr:from>
    <xdr:to>
      <xdr:col>3</xdr:col>
      <xdr:colOff>1028700</xdr:colOff>
      <xdr:row>0</xdr:row>
      <xdr:rowOff>971549</xdr:rowOff>
    </xdr:to>
    <xdr:sp macro="" textlink="">
      <xdr:nvSpPr>
        <xdr:cNvPr id="4" name="ZoneTexte 3"/>
        <xdr:cNvSpPr txBox="1"/>
      </xdr:nvSpPr>
      <xdr:spPr>
        <a:xfrm>
          <a:off x="1628775" y="95250"/>
          <a:ext cx="2324100" cy="8762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fr-FR" sz="1400" b="1">
              <a:solidFill>
                <a:schemeClr val="bg1">
                  <a:lumMod val="50000"/>
                </a:schemeClr>
              </a:solidFill>
            </a:rPr>
            <a:t>Commission</a:t>
          </a:r>
        </a:p>
        <a:p>
          <a:r>
            <a:rPr lang="fr-FR" sz="1400" b="1">
              <a:solidFill>
                <a:schemeClr val="bg1">
                  <a:lumMod val="50000"/>
                </a:schemeClr>
              </a:solidFill>
            </a:rPr>
            <a:t>Wallonne</a:t>
          </a:r>
        </a:p>
        <a:p>
          <a:r>
            <a:rPr lang="fr-FR" sz="1400" b="1">
              <a:solidFill>
                <a:schemeClr val="bg1">
                  <a:lumMod val="50000"/>
                </a:schemeClr>
              </a:solidFill>
            </a:rPr>
            <a:t>Pour l’Énergie </a:t>
          </a:r>
        </a:p>
      </xdr:txBody>
    </xdr:sp>
    <xdr:clientData/>
  </xdr:twoCellAnchor>
  <xdr:twoCellAnchor>
    <xdr:from>
      <xdr:col>0</xdr:col>
      <xdr:colOff>400051</xdr:colOff>
      <xdr:row>0</xdr:row>
      <xdr:rowOff>85726</xdr:rowOff>
    </xdr:from>
    <xdr:to>
      <xdr:col>1</xdr:col>
      <xdr:colOff>839061</xdr:colOff>
      <xdr:row>0</xdr:row>
      <xdr:rowOff>1228725</xdr:rowOff>
    </xdr:to>
    <xdr:pic>
      <xdr:nvPicPr>
        <xdr:cNvPr id="5" name="Picture 1" descr="logo vincianne"/>
        <xdr:cNvPicPr>
          <a:picLocks noChangeAspect="1" noChangeArrowheads="1"/>
        </xdr:cNvPicPr>
      </xdr:nvPicPr>
      <xdr:blipFill>
        <a:blip xmlns:r="http://schemas.openxmlformats.org/officeDocument/2006/relationships" r:embed="rId1" cstate="print"/>
        <a:srcRect/>
        <a:stretch>
          <a:fillRect/>
        </a:stretch>
      </xdr:blipFill>
      <xdr:spPr bwMode="auto">
        <a:xfrm>
          <a:off x="400051" y="85726"/>
          <a:ext cx="1201010" cy="1142999"/>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1333500</xdr:colOff>
      <xdr:row>2</xdr:row>
      <xdr:rowOff>609600</xdr:rowOff>
    </xdr:from>
    <xdr:to>
      <xdr:col>2</xdr:col>
      <xdr:colOff>1476375</xdr:colOff>
      <xdr:row>2</xdr:row>
      <xdr:rowOff>1447799</xdr:rowOff>
    </xdr:to>
    <xdr:sp macro="" textlink="">
      <xdr:nvSpPr>
        <xdr:cNvPr id="4" name="ZoneTexte 3"/>
        <xdr:cNvSpPr txBox="1"/>
      </xdr:nvSpPr>
      <xdr:spPr>
        <a:xfrm>
          <a:off x="2095500" y="933450"/>
          <a:ext cx="1600200" cy="8381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fr-FR" sz="1400" b="1">
              <a:solidFill>
                <a:schemeClr val="bg1">
                  <a:lumMod val="50000"/>
                </a:schemeClr>
              </a:solidFill>
            </a:rPr>
            <a:t>Commission</a:t>
          </a:r>
        </a:p>
        <a:p>
          <a:r>
            <a:rPr lang="fr-FR" sz="1400" b="1">
              <a:solidFill>
                <a:schemeClr val="bg1">
                  <a:lumMod val="50000"/>
                </a:schemeClr>
              </a:solidFill>
            </a:rPr>
            <a:t>Wallonne</a:t>
          </a:r>
        </a:p>
        <a:p>
          <a:r>
            <a:rPr lang="fr-FR" sz="1400" b="1">
              <a:solidFill>
                <a:schemeClr val="bg1">
                  <a:lumMod val="50000"/>
                </a:schemeClr>
              </a:solidFill>
            </a:rPr>
            <a:t>Pour l’Énergie </a:t>
          </a:r>
        </a:p>
      </xdr:txBody>
    </xdr:sp>
    <xdr:clientData/>
  </xdr:twoCellAnchor>
  <xdr:twoCellAnchor>
    <xdr:from>
      <xdr:col>1</xdr:col>
      <xdr:colOff>228600</xdr:colOff>
      <xdr:row>0</xdr:row>
      <xdr:rowOff>114302</xdr:rowOff>
    </xdr:from>
    <xdr:to>
      <xdr:col>1</xdr:col>
      <xdr:colOff>1447800</xdr:colOff>
      <xdr:row>2</xdr:row>
      <xdr:rowOff>733798</xdr:rowOff>
    </xdr:to>
    <xdr:pic>
      <xdr:nvPicPr>
        <xdr:cNvPr id="5" name="Picture 1" descr="logo vincianne"/>
        <xdr:cNvPicPr>
          <a:picLocks noChangeAspect="1" noChangeArrowheads="1"/>
        </xdr:cNvPicPr>
      </xdr:nvPicPr>
      <xdr:blipFill>
        <a:blip xmlns:r="http://schemas.openxmlformats.org/officeDocument/2006/relationships" r:embed="rId1"/>
        <a:srcRect/>
        <a:stretch>
          <a:fillRect/>
        </a:stretch>
      </xdr:blipFill>
      <xdr:spPr bwMode="auto">
        <a:xfrm>
          <a:off x="990600" y="114302"/>
          <a:ext cx="1219200" cy="943346"/>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66675</xdr:colOff>
      <xdr:row>118</xdr:row>
      <xdr:rowOff>0</xdr:rowOff>
    </xdr:from>
    <xdr:to>
      <xdr:col>2</xdr:col>
      <xdr:colOff>0</xdr:colOff>
      <xdr:row>129</xdr:row>
      <xdr:rowOff>133350</xdr:rowOff>
    </xdr:to>
    <xdr:cxnSp macro="">
      <xdr:nvCxnSpPr>
        <xdr:cNvPr id="2" name="Connecteur droit avec flèche 1"/>
        <xdr:cNvCxnSpPr/>
      </xdr:nvCxnSpPr>
      <xdr:spPr>
        <a:xfrm>
          <a:off x="1219200" y="22107525"/>
          <a:ext cx="3981450" cy="1914525"/>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85726</xdr:colOff>
      <xdr:row>117</xdr:row>
      <xdr:rowOff>142874</xdr:rowOff>
    </xdr:from>
    <xdr:to>
      <xdr:col>11</xdr:col>
      <xdr:colOff>609601</xdr:colOff>
      <xdr:row>129</xdr:row>
      <xdr:rowOff>66673</xdr:rowOff>
    </xdr:to>
    <xdr:cxnSp macro="">
      <xdr:nvCxnSpPr>
        <xdr:cNvPr id="3" name="Connecteur droit avec flèche 2"/>
        <xdr:cNvCxnSpPr/>
      </xdr:nvCxnSpPr>
      <xdr:spPr>
        <a:xfrm rot="10800000" flipV="1">
          <a:off x="10210801" y="22088474"/>
          <a:ext cx="3571875" cy="1866899"/>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895353</xdr:colOff>
      <xdr:row>152</xdr:row>
      <xdr:rowOff>152405</xdr:rowOff>
    </xdr:from>
    <xdr:to>
      <xdr:col>7</xdr:col>
      <xdr:colOff>142877</xdr:colOff>
      <xdr:row>156</xdr:row>
      <xdr:rowOff>142880</xdr:rowOff>
    </xdr:to>
    <xdr:cxnSp macro="">
      <xdr:nvCxnSpPr>
        <xdr:cNvPr id="5" name="Connecteur droit avec flèche 4"/>
        <xdr:cNvCxnSpPr/>
      </xdr:nvCxnSpPr>
      <xdr:spPr>
        <a:xfrm rot="5400000" flipH="1" flipV="1">
          <a:off x="10839452" y="27946356"/>
          <a:ext cx="638175" cy="276224"/>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RWA003\Gou\PROMETHE\Redevance_Reseau\Milauvre\Tables%20diverses%20SIM\Tables%20Z%20-%20Wallonie\MIG%203.0\Tables%20Z%20version%20MIG3.0_ELEC.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10%20Tarification/102.%20M&#233;thode%20de%20r&#233;gulation%20tarifaire%202015-2016/1028.%20M&#233;thode%20tarifaire%202015-2016/1028.3%20MODELES%20DE%20RAPPORT%20-%20TEMPLATE%20EXCEL/Versions%20ex-post%202016%2013.01.17/15l22%20-%20MODELE%20DE%20RAPPORT%20EX-POST%20ELEC%20-%20VIERGE.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WINNT\Profiles\EAE041\Temporary%20Internet%20Files\OLK5\Projet%20PLAN%209-3%20Short.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Diwgounf1\dos\PROMETHE\Redevance_Reseau\Red.%20Tr.%20-%20ex.%202003\RT%20-%20facturation%202003_10\GridFee_Wallonie%20re&#231;u%20011203%20de%20Horemans%20mise%20en%20colonnes%20200310.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06_0048\04_Regulatory\02_Budget_Controle\2013.12%20R&#233;alit&#233;\MDR\ED%20-%20INTERLUX%20-%20MDR.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Suivi_volume_ventes_2006\3_Compa_Budget_Reel\Olivier\01_CLIDIR\2006-01\Module_A_ElemFact_CLIDIR_V01_2006-06.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DATA\Laboratoire_Modules\Christian\Facture_Acc&#232;s_2003\Module_Facturation_Acc&#232;s-2003_V05.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WINDOWS\TEMP\BW\Analyzer\Workbooks\Article%2018%20&amp;%2020-V09.12.2011.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COMPTA\EXCEL\Etudes%20&amp;%20B.P\Chantal\BUDGET\BUDGET%202004\Proposition%20avril%202004\Ideg%20AVRIL.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F\Centers\OP\OP_EV\CREG\Dossier%202007\Nacalculatie\Nacalc20080215\Documents%20and%20Settings\htulpinck\Local%20Settings\Temporary%20Internet%20Files\OLK39B\Tariefvoorstel%20aansluitingen%202005"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TEMP\creg%20reporting%202004%20IEH.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DATA\Laboratoire_Modules\Christian\Facture_Acc&#232;s_2003\Acc&#232;s%20R&#233;seau%202003%20-%20Proposition%20Ochv2.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C\WINNT\Profiles\gck162\Temporary%20Internet%20Files\OLK262\Comparaison%20Article%2018%20par%20I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WINNT\Profiles\gck162\Temporary%20Internet%20Files\OLK262\Comparaison%20Article%2018%20par%20IM.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DATA\Laboratoire_Modules\Christian\Facture_Acc&#232;s_2003\Module_Facturation_Acc&#232;s-2003_V03.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RWA003\Gou\PROMETHE\Redevance_Reseau\Redevance%20de%20voirie%20gaz\2009\attribution%20tarif%20EAN%20exon&#233;r&#233;s%20version%20AFD.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06_0048/04_Regulatory/02_Budget_Controle/2016.12%20R&#233;alit&#233;/MDR%20Cwape/ED-Modle-de-rapport-tarifaire-annuel-2016-p.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S DIVERSES"/>
      <sheetName val="ZWEB_0X_EANSUP"/>
      <sheetName val="ZWEB_0X_TYPECON"/>
      <sheetName val="ZWEB_0X_FI_SHEMA"/>
      <sheetName val="ZWEB_0X_PART"/>
      <sheetName val="ZWEB_0X_TARIFID"/>
      <sheetName val="ZWEB_0X_FAC_PART"/>
      <sheetName val="ZWEB_0X_TCCREG"/>
      <sheetName val="ZWEB_0X_EAN_HELP"/>
      <sheetName val="ZWEB_0X_EANDGO"/>
      <sheetName val="ZWEB_0X_EANMRCO"/>
      <sheetName val="ZWEB_0X_METMET"/>
      <sheetName val="ZWEB_0X_FI"/>
      <sheetName val="ZWEB_0X_FI_CHECK"/>
      <sheetName val="ZWEB_0X_FI_ACC"/>
      <sheetName val="ZWEB_0X_KEY"/>
      <sheetName val="ZWEB_0X_FI_SHEMA_périmé"/>
      <sheetName val="BD_GenGM"/>
      <sheetName val="F2 for Access_élec"/>
      <sheetName val="F2 for Access_gaz"/>
      <sheetName val="BD_GrCl_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GNES DIRECTRICES"/>
      <sheetName val="PAGE DE GARDE"/>
      <sheetName val="CONTENU"/>
      <sheetName val="ANNEXES"/>
      <sheetName val="HYPOTHESES"/>
      <sheetName val="Tableau 1A"/>
      <sheetName val="Tableau 1C"/>
      <sheetName val="Tableau 1E"/>
      <sheetName val="Tableau 2"/>
      <sheetName val="Tableau 2A"/>
      <sheetName val="Tableau 3A"/>
      <sheetName val="Tableau 4A"/>
      <sheetName val="Tableau 6 "/>
      <sheetName val="Tableau 6 bis"/>
      <sheetName val="Tableau 6 ter"/>
      <sheetName val="Tableau 6A"/>
      <sheetName val="Tableau 6B"/>
      <sheetName val="Tableau 6C"/>
      <sheetName val="Tableau 6D"/>
      <sheetName val="Tableau 6E"/>
      <sheetName val="Tableau 6F"/>
      <sheetName val="Tableau 6G"/>
      <sheetName val="Tableau 6H"/>
      <sheetName val="Tableau 6I"/>
      <sheetName val="Tableau 6J"/>
      <sheetName val="Tableau 6K"/>
      <sheetName val="Tableau 6L"/>
      <sheetName val="Tableau 6M"/>
      <sheetName val="Tableau 6N"/>
      <sheetName val="Tableau 6O"/>
      <sheetName val="Tableau 6P"/>
      <sheetName val="Tableau 7"/>
      <sheetName val="Tableau 7A"/>
      <sheetName val="Tableau 7B"/>
      <sheetName val="Tableau 7C"/>
      <sheetName val="Tableau 7D"/>
      <sheetName val="Tableau 7E"/>
      <sheetName val="Tableau 7F"/>
      <sheetName val="Tableau 7G"/>
      <sheetName val="Tableau 7H"/>
      <sheetName val="Tableau 7I"/>
      <sheetName val="Tableau 7J"/>
      <sheetName val="Tableau 7K"/>
      <sheetName val="Tableau 7L"/>
      <sheetName val="Tableau 7M"/>
      <sheetName val="Tableau 7N"/>
      <sheetName val="Tableau 7O"/>
      <sheetName val="Tableau 8A"/>
      <sheetName val="Tableau 8B"/>
      <sheetName val="Tableau 8C"/>
      <sheetName val="Tableau 8D"/>
      <sheetName val="Tableau 9A"/>
      <sheetName val="Tableau 9B"/>
      <sheetName val="Tableau 9C"/>
      <sheetName val="Tableau 10B"/>
      <sheetName val="Tableau 10C"/>
      <sheetName val="Tableau 11A"/>
      <sheetName val="Tableau 11B"/>
      <sheetName val="Tableau 12"/>
      <sheetName val="Tableau 13"/>
      <sheetName val="Tableau 14"/>
      <sheetName val="Tableau 14A"/>
      <sheetName val="Tableau 14B"/>
      <sheetName val="Tableau 14C"/>
      <sheetName val="Tableau 15"/>
      <sheetName val="Tableau 16A"/>
      <sheetName val="Tableau 16B"/>
      <sheetName val="Tableau 17"/>
      <sheetName val="Tableau 17A"/>
      <sheetName val="Tableau 17B"/>
      <sheetName val="Tableau 18A"/>
      <sheetName val="Tableau 18B"/>
      <sheetName val="Tableau 19"/>
      <sheetName val="Tableau 20A"/>
      <sheetName val="Tableau 20B"/>
      <sheetName val="Tableau 20C"/>
      <sheetName val="Tableau 28"/>
      <sheetName val="Tableau 29"/>
      <sheetName val="Tableau 30"/>
      <sheetName val="Feuil1"/>
    </sheetNames>
    <sheetDataSet>
      <sheetData sheetId="0" refreshError="1"/>
      <sheetData sheetId="1">
        <row r="14">
          <cell r="B14" t="str">
            <v>REALITE 2015</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ow r="1">
          <cell r="A1" t="str">
            <v>Tableau 17A : Charges fiscales résultant de l'impôt des sociétés sur le résultat des activités régulées</v>
          </cell>
        </row>
      </sheetData>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est.ED"/>
      <sheetName val="Invest. GD"/>
      <sheetName val="Invest. TD"/>
      <sheetName val="Invest. WP-WD"/>
      <sheetName val="Invest. MX"/>
      <sheetName val="Entret. ED"/>
      <sheetName val="Entret. GD"/>
      <sheetName val="Entret. TD"/>
      <sheetName val="Entret. WP-WD"/>
      <sheetName val="Exploit. MX et autres"/>
      <sheetName val="HBUD"/>
      <sheetName val="Suppress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idFee_Wallonie_VO"/>
      <sheetName val="GridFee_Wallonie_TbCrDyn"/>
      <sheetName val="BD Supplier"/>
      <sheetName val="BD_Clients"/>
      <sheetName val="BD_GRD"/>
      <sheetName val="BD_T2003"/>
      <sheetName val="BD_regroupement"/>
    </sheetNames>
    <sheetDataSet>
      <sheetData sheetId="0" refreshError="1"/>
      <sheetData sheetId="1">
        <row r="1">
          <cell r="A1" t="str">
            <v>GSRN</v>
          </cell>
          <cell r="O1" t="str">
            <v>TIME_FRAME</v>
          </cell>
          <cell r="P1" t="str">
            <v>UNT_CODE</v>
          </cell>
          <cell r="Q1" t="str">
            <v>VALUE</v>
          </cell>
        </row>
        <row r="2">
          <cell r="A2" t="str">
            <v>541449000000000034</v>
          </cell>
          <cell r="O2" t="str">
            <v>HI</v>
          </cell>
          <cell r="P2" t="str">
            <v>KWH</v>
          </cell>
          <cell r="Q2">
            <v>612429</v>
          </cell>
        </row>
        <row r="3">
          <cell r="A3" t="str">
            <v>541449000000000034</v>
          </cell>
          <cell r="O3" t="str">
            <v>LO</v>
          </cell>
          <cell r="P3" t="str">
            <v>KWH</v>
          </cell>
          <cell r="Q3">
            <v>391121</v>
          </cell>
        </row>
        <row r="4">
          <cell r="A4" t="str">
            <v>541449000000000034</v>
          </cell>
          <cell r="O4" t="str">
            <v>HI</v>
          </cell>
          <cell r="P4" t="str">
            <v>KW</v>
          </cell>
          <cell r="Q4">
            <v>2360</v>
          </cell>
        </row>
        <row r="5">
          <cell r="A5" t="str">
            <v>541449000000000034</v>
          </cell>
          <cell r="O5" t="str">
            <v>LO</v>
          </cell>
          <cell r="P5" t="str">
            <v>KW</v>
          </cell>
          <cell r="Q5">
            <v>1463</v>
          </cell>
        </row>
        <row r="6">
          <cell r="A6" t="str">
            <v>541449000000000034</v>
          </cell>
          <cell r="O6" t="str">
            <v>TH</v>
          </cell>
          <cell r="P6" t="str">
            <v>KRH</v>
          </cell>
          <cell r="Q6">
            <v>0</v>
          </cell>
        </row>
        <row r="7">
          <cell r="A7" t="str">
            <v>541449000000000034</v>
          </cell>
          <cell r="O7" t="str">
            <v>TH</v>
          </cell>
          <cell r="P7" t="str">
            <v>KRH</v>
          </cell>
          <cell r="Q7">
            <v>347406</v>
          </cell>
        </row>
        <row r="8">
          <cell r="A8" t="str">
            <v>541449010000000316</v>
          </cell>
          <cell r="O8" t="str">
            <v>HI</v>
          </cell>
          <cell r="P8" t="str">
            <v>KWH</v>
          </cell>
          <cell r="Q8">
            <v>581476</v>
          </cell>
        </row>
        <row r="9">
          <cell r="A9" t="str">
            <v>541449010000000316</v>
          </cell>
          <cell r="O9" t="str">
            <v>LO</v>
          </cell>
          <cell r="P9" t="str">
            <v>KWH</v>
          </cell>
          <cell r="Q9">
            <v>312312</v>
          </cell>
        </row>
        <row r="10">
          <cell r="A10" t="str">
            <v>541449010000000316</v>
          </cell>
          <cell r="O10" t="str">
            <v>PE</v>
          </cell>
          <cell r="P10" t="str">
            <v>KWH</v>
          </cell>
          <cell r="Q10">
            <v>0</v>
          </cell>
        </row>
        <row r="11">
          <cell r="A11" t="str">
            <v>541449010000000316</v>
          </cell>
          <cell r="O11" t="str">
            <v>HI</v>
          </cell>
          <cell r="P11" t="str">
            <v>KW</v>
          </cell>
          <cell r="Q11">
            <v>2002</v>
          </cell>
        </row>
        <row r="12">
          <cell r="A12" t="str">
            <v>541449010000000316</v>
          </cell>
          <cell r="O12" t="str">
            <v>LO</v>
          </cell>
          <cell r="P12" t="str">
            <v>KW</v>
          </cell>
          <cell r="Q12">
            <v>1755</v>
          </cell>
        </row>
        <row r="13">
          <cell r="A13" t="str">
            <v>541449010000000316</v>
          </cell>
          <cell r="O13" t="str">
            <v>PE</v>
          </cell>
          <cell r="P13" t="str">
            <v>KW</v>
          </cell>
          <cell r="Q13">
            <v>0</v>
          </cell>
        </row>
        <row r="14">
          <cell r="A14" t="str">
            <v>541449010000000316</v>
          </cell>
          <cell r="O14" t="str">
            <v>TH</v>
          </cell>
          <cell r="P14" t="str">
            <v>KRH</v>
          </cell>
          <cell r="Q14">
            <v>24696</v>
          </cell>
        </row>
        <row r="15">
          <cell r="A15" t="str">
            <v>541449010000000316</v>
          </cell>
          <cell r="O15" t="str">
            <v>TH</v>
          </cell>
          <cell r="P15" t="str">
            <v>KRH</v>
          </cell>
          <cell r="Q15">
            <v>125076</v>
          </cell>
        </row>
        <row r="16">
          <cell r="A16" t="str">
            <v>541449010000000002</v>
          </cell>
          <cell r="O16" t="str">
            <v>HI</v>
          </cell>
          <cell r="P16" t="str">
            <v>KWH</v>
          </cell>
          <cell r="Q16">
            <v>447625</v>
          </cell>
        </row>
        <row r="17">
          <cell r="A17" t="str">
            <v>541449010000000002</v>
          </cell>
          <cell r="O17" t="str">
            <v>LO</v>
          </cell>
          <cell r="P17" t="str">
            <v>KWH</v>
          </cell>
          <cell r="Q17">
            <v>332820</v>
          </cell>
        </row>
        <row r="18">
          <cell r="A18" t="str">
            <v>541449010000000002</v>
          </cell>
          <cell r="O18" t="str">
            <v>HI</v>
          </cell>
          <cell r="P18" t="str">
            <v>KW</v>
          </cell>
          <cell r="Q18">
            <v>1640</v>
          </cell>
        </row>
        <row r="19">
          <cell r="A19" t="str">
            <v>541449010000000002</v>
          </cell>
          <cell r="O19" t="str">
            <v>LO</v>
          </cell>
          <cell r="P19" t="str">
            <v>KW</v>
          </cell>
          <cell r="Q19">
            <v>1580</v>
          </cell>
        </row>
        <row r="20">
          <cell r="A20" t="str">
            <v>541449010000000002</v>
          </cell>
          <cell r="O20" t="str">
            <v>TH</v>
          </cell>
          <cell r="P20" t="str">
            <v>KRH</v>
          </cell>
          <cell r="Q20">
            <v>22140</v>
          </cell>
        </row>
        <row r="21">
          <cell r="A21" t="str">
            <v>541449010000000002</v>
          </cell>
          <cell r="O21" t="str">
            <v>TH</v>
          </cell>
          <cell r="P21" t="str">
            <v>KRH</v>
          </cell>
          <cell r="Q21">
            <v>232760</v>
          </cell>
        </row>
        <row r="22">
          <cell r="A22" t="str">
            <v>541449010000000361</v>
          </cell>
          <cell r="O22" t="str">
            <v>HI</v>
          </cell>
          <cell r="P22" t="str">
            <v>KWH</v>
          </cell>
          <cell r="Q22">
            <v>142251</v>
          </cell>
        </row>
        <row r="23">
          <cell r="A23" t="str">
            <v>541449010000000361</v>
          </cell>
          <cell r="O23" t="str">
            <v>LO</v>
          </cell>
          <cell r="P23" t="str">
            <v>KWH</v>
          </cell>
          <cell r="Q23">
            <v>154491</v>
          </cell>
        </row>
        <row r="24">
          <cell r="A24" t="str">
            <v>541449010000000361</v>
          </cell>
          <cell r="O24" t="str">
            <v>HI</v>
          </cell>
          <cell r="P24" t="str">
            <v>KW</v>
          </cell>
          <cell r="Q24">
            <v>627</v>
          </cell>
        </row>
        <row r="25">
          <cell r="A25" t="str">
            <v>541449010000000361</v>
          </cell>
          <cell r="O25" t="str">
            <v>LO</v>
          </cell>
          <cell r="P25" t="str">
            <v>KW</v>
          </cell>
          <cell r="Q25">
            <v>630</v>
          </cell>
        </row>
        <row r="26">
          <cell r="A26" t="str">
            <v>541449010000000361</v>
          </cell>
          <cell r="O26" t="str">
            <v>TH</v>
          </cell>
          <cell r="P26" t="str">
            <v>KRH</v>
          </cell>
          <cell r="Q26">
            <v>13678</v>
          </cell>
        </row>
        <row r="27">
          <cell r="A27" t="str">
            <v>541449010000000361</v>
          </cell>
          <cell r="O27" t="str">
            <v>TH</v>
          </cell>
          <cell r="P27" t="str">
            <v>KRH</v>
          </cell>
          <cell r="Q27">
            <v>4093</v>
          </cell>
        </row>
        <row r="28">
          <cell r="A28" t="str">
            <v>541449000000000010</v>
          </cell>
          <cell r="O28" t="str">
            <v>HI</v>
          </cell>
          <cell r="P28" t="str">
            <v>KWH</v>
          </cell>
          <cell r="Q28">
            <v>813168</v>
          </cell>
        </row>
        <row r="29">
          <cell r="A29" t="str">
            <v>541449000000000010</v>
          </cell>
          <cell r="O29" t="str">
            <v>LO</v>
          </cell>
          <cell r="P29" t="str">
            <v>KWH</v>
          </cell>
          <cell r="Q29">
            <v>887623</v>
          </cell>
        </row>
        <row r="30">
          <cell r="A30" t="str">
            <v>541449000000000010</v>
          </cell>
          <cell r="O30" t="str">
            <v>HI</v>
          </cell>
          <cell r="P30" t="str">
            <v>KW</v>
          </cell>
          <cell r="Q30">
            <v>2935</v>
          </cell>
        </row>
        <row r="31">
          <cell r="A31" t="str">
            <v>541449000000000010</v>
          </cell>
          <cell r="O31" t="str">
            <v>LO</v>
          </cell>
          <cell r="P31" t="str">
            <v>KW</v>
          </cell>
          <cell r="Q31">
            <v>2850</v>
          </cell>
        </row>
        <row r="32">
          <cell r="A32" t="str">
            <v>541449000000000010</v>
          </cell>
          <cell r="O32" t="str">
            <v>TH</v>
          </cell>
          <cell r="P32" t="str">
            <v>KRH</v>
          </cell>
          <cell r="Q32">
            <v>0</v>
          </cell>
        </row>
        <row r="33">
          <cell r="A33" t="str">
            <v>541449000000000010</v>
          </cell>
          <cell r="O33" t="str">
            <v>TH</v>
          </cell>
          <cell r="P33" t="str">
            <v>KRH</v>
          </cell>
          <cell r="Q33">
            <v>739230</v>
          </cell>
        </row>
        <row r="34">
          <cell r="A34" t="str">
            <v>541449000000000027</v>
          </cell>
          <cell r="O34" t="str">
            <v>HI</v>
          </cell>
          <cell r="P34" t="str">
            <v>KWH</v>
          </cell>
          <cell r="Q34">
            <v>1338106</v>
          </cell>
        </row>
        <row r="35">
          <cell r="A35" t="str">
            <v>541449000000000027</v>
          </cell>
          <cell r="O35" t="str">
            <v>LO</v>
          </cell>
          <cell r="P35" t="str">
            <v>KWH</v>
          </cell>
          <cell r="Q35">
            <v>1040159</v>
          </cell>
        </row>
        <row r="36">
          <cell r="A36" t="str">
            <v>541449000000000027</v>
          </cell>
          <cell r="O36" t="str">
            <v>HI</v>
          </cell>
          <cell r="P36" t="str">
            <v>KW</v>
          </cell>
          <cell r="Q36">
            <v>5500</v>
          </cell>
        </row>
        <row r="37">
          <cell r="A37" t="str">
            <v>541449000000000027</v>
          </cell>
          <cell r="O37" t="str">
            <v>LO</v>
          </cell>
          <cell r="P37" t="str">
            <v>KW</v>
          </cell>
          <cell r="Q37">
            <v>4464</v>
          </cell>
        </row>
        <row r="38">
          <cell r="A38" t="str">
            <v>541449000000000027</v>
          </cell>
          <cell r="O38" t="str">
            <v>TH</v>
          </cell>
          <cell r="P38" t="str">
            <v>KRH</v>
          </cell>
          <cell r="Q38">
            <v>0</v>
          </cell>
        </row>
        <row r="39">
          <cell r="A39" t="str">
            <v>541449000000000027</v>
          </cell>
          <cell r="O39" t="str">
            <v>TH</v>
          </cell>
          <cell r="P39" t="str">
            <v>KRH</v>
          </cell>
          <cell r="Q39">
            <v>988026</v>
          </cell>
        </row>
        <row r="40">
          <cell r="A40" t="str">
            <v>541449000000000041</v>
          </cell>
          <cell r="O40" t="str">
            <v>HI</v>
          </cell>
          <cell r="P40" t="str">
            <v>KWH</v>
          </cell>
          <cell r="Q40">
            <v>1120270</v>
          </cell>
        </row>
        <row r="41">
          <cell r="A41" t="str">
            <v>541449000000000041</v>
          </cell>
          <cell r="O41" t="str">
            <v>LO</v>
          </cell>
          <cell r="P41" t="str">
            <v>KWH</v>
          </cell>
          <cell r="Q41">
            <v>960820</v>
          </cell>
        </row>
        <row r="42">
          <cell r="A42" t="str">
            <v>541449000000000041</v>
          </cell>
          <cell r="O42" t="str">
            <v>HI</v>
          </cell>
          <cell r="P42" t="str">
            <v>KW</v>
          </cell>
          <cell r="Q42">
            <v>4240</v>
          </cell>
        </row>
        <row r="43">
          <cell r="A43" t="str">
            <v>541449000000000041</v>
          </cell>
          <cell r="O43" t="str">
            <v>LO</v>
          </cell>
          <cell r="P43" t="str">
            <v>KW</v>
          </cell>
          <cell r="Q43">
            <v>4160</v>
          </cell>
        </row>
        <row r="44">
          <cell r="A44" t="str">
            <v>541449000000000041</v>
          </cell>
          <cell r="O44" t="str">
            <v>TH</v>
          </cell>
          <cell r="P44" t="str">
            <v>KRH</v>
          </cell>
          <cell r="Q44">
            <v>4350</v>
          </cell>
        </row>
        <row r="45">
          <cell r="A45" t="str">
            <v>541449000000000041</v>
          </cell>
          <cell r="O45" t="str">
            <v>TH</v>
          </cell>
          <cell r="P45" t="str">
            <v>KRH</v>
          </cell>
          <cell r="Q45">
            <v>490350</v>
          </cell>
        </row>
        <row r="46">
          <cell r="A46" t="str">
            <v>541449000000000065</v>
          </cell>
          <cell r="O46" t="str">
            <v>HI</v>
          </cell>
          <cell r="P46" t="str">
            <v>KWH</v>
          </cell>
          <cell r="Q46">
            <v>1381754</v>
          </cell>
        </row>
        <row r="47">
          <cell r="A47" t="str">
            <v>541449000000000065</v>
          </cell>
          <cell r="O47" t="str">
            <v>LO</v>
          </cell>
          <cell r="P47" t="str">
            <v>KWH</v>
          </cell>
          <cell r="Q47">
            <v>1298713</v>
          </cell>
        </row>
        <row r="48">
          <cell r="A48" t="str">
            <v>541449000000000065</v>
          </cell>
          <cell r="O48" t="str">
            <v>HI</v>
          </cell>
          <cell r="P48" t="str">
            <v>KW</v>
          </cell>
          <cell r="Q48">
            <v>5432</v>
          </cell>
        </row>
        <row r="49">
          <cell r="A49" t="str">
            <v>541449000000000065</v>
          </cell>
          <cell r="O49" t="str">
            <v>LO</v>
          </cell>
          <cell r="P49" t="str">
            <v>KW</v>
          </cell>
          <cell r="Q49">
            <v>5362</v>
          </cell>
        </row>
        <row r="50">
          <cell r="A50" t="str">
            <v>541449000000000065</v>
          </cell>
          <cell r="O50" t="str">
            <v>TH</v>
          </cell>
          <cell r="P50" t="str">
            <v>KRH</v>
          </cell>
          <cell r="Q50">
            <v>0</v>
          </cell>
        </row>
        <row r="51">
          <cell r="A51" t="str">
            <v>541449000000000065</v>
          </cell>
          <cell r="O51" t="str">
            <v>TH</v>
          </cell>
          <cell r="P51" t="str">
            <v>KRH</v>
          </cell>
          <cell r="Q51">
            <v>1107949</v>
          </cell>
        </row>
        <row r="52">
          <cell r="A52" t="str">
            <v>541449000000000072</v>
          </cell>
          <cell r="O52" t="str">
            <v>HI</v>
          </cell>
          <cell r="P52" t="str">
            <v>KWH</v>
          </cell>
          <cell r="Q52">
            <v>774092</v>
          </cell>
        </row>
        <row r="53">
          <cell r="A53" t="str">
            <v>541449000000000072</v>
          </cell>
          <cell r="O53" t="str">
            <v>LO</v>
          </cell>
          <cell r="P53" t="str">
            <v>KWH</v>
          </cell>
          <cell r="Q53">
            <v>922921</v>
          </cell>
        </row>
        <row r="54">
          <cell r="A54" t="str">
            <v>541449000000000072</v>
          </cell>
          <cell r="O54" t="str">
            <v>HI</v>
          </cell>
          <cell r="P54" t="str">
            <v>KW</v>
          </cell>
          <cell r="Q54">
            <v>2884</v>
          </cell>
        </row>
        <row r="55">
          <cell r="A55" t="str">
            <v>541449000000000072</v>
          </cell>
          <cell r="O55" t="str">
            <v>LO</v>
          </cell>
          <cell r="P55" t="str">
            <v>KW</v>
          </cell>
          <cell r="Q55">
            <v>2853</v>
          </cell>
        </row>
        <row r="56">
          <cell r="A56" t="str">
            <v>541449000000000072</v>
          </cell>
          <cell r="O56" t="str">
            <v>TH</v>
          </cell>
          <cell r="P56" t="str">
            <v>KRH</v>
          </cell>
          <cell r="Q56">
            <v>22</v>
          </cell>
        </row>
        <row r="57">
          <cell r="A57" t="str">
            <v>541449000000000072</v>
          </cell>
          <cell r="O57" t="str">
            <v>TH</v>
          </cell>
          <cell r="P57" t="str">
            <v>KRH</v>
          </cell>
          <cell r="Q57">
            <v>613737</v>
          </cell>
        </row>
        <row r="58">
          <cell r="A58" t="str">
            <v>541449000000000089</v>
          </cell>
          <cell r="O58" t="str">
            <v>HI</v>
          </cell>
          <cell r="P58" t="str">
            <v>KWH</v>
          </cell>
          <cell r="Q58">
            <v>1328840</v>
          </cell>
        </row>
        <row r="59">
          <cell r="A59" t="str">
            <v>541449000000000089</v>
          </cell>
          <cell r="O59" t="str">
            <v>LO</v>
          </cell>
          <cell r="P59" t="str">
            <v>KWH</v>
          </cell>
          <cell r="Q59">
            <v>1213420</v>
          </cell>
        </row>
        <row r="60">
          <cell r="A60" t="str">
            <v>541449000000000089</v>
          </cell>
          <cell r="O60" t="str">
            <v>HI</v>
          </cell>
          <cell r="P60" t="str">
            <v>KW</v>
          </cell>
          <cell r="Q60">
            <v>4581</v>
          </cell>
        </row>
        <row r="61">
          <cell r="A61" t="str">
            <v>541449000000000089</v>
          </cell>
          <cell r="O61" t="str">
            <v>LO</v>
          </cell>
          <cell r="P61" t="str">
            <v>KW</v>
          </cell>
          <cell r="Q61">
            <v>4665</v>
          </cell>
        </row>
        <row r="62">
          <cell r="A62" t="str">
            <v>541449000000000089</v>
          </cell>
          <cell r="O62" t="str">
            <v>TH</v>
          </cell>
          <cell r="P62" t="str">
            <v>KRH</v>
          </cell>
          <cell r="Q62">
            <v>679340</v>
          </cell>
        </row>
        <row r="63">
          <cell r="A63" t="str">
            <v>541449000000000096</v>
          </cell>
          <cell r="O63" t="str">
            <v>HI</v>
          </cell>
          <cell r="P63" t="str">
            <v>KWH</v>
          </cell>
          <cell r="Q63">
            <v>1149480</v>
          </cell>
        </row>
        <row r="64">
          <cell r="A64" t="str">
            <v>541449000000000096</v>
          </cell>
          <cell r="O64" t="str">
            <v>LO</v>
          </cell>
          <cell r="P64" t="str">
            <v>KWH</v>
          </cell>
          <cell r="Q64">
            <v>1096574</v>
          </cell>
        </row>
        <row r="65">
          <cell r="A65" t="str">
            <v>541449000000000096</v>
          </cell>
          <cell r="O65" t="str">
            <v>HI</v>
          </cell>
          <cell r="P65" t="str">
            <v>KW</v>
          </cell>
          <cell r="Q65">
            <v>4309</v>
          </cell>
        </row>
        <row r="66">
          <cell r="A66" t="str">
            <v>541449000000000096</v>
          </cell>
          <cell r="O66" t="str">
            <v>LO</v>
          </cell>
          <cell r="P66" t="str">
            <v>KW</v>
          </cell>
          <cell r="Q66">
            <v>4268</v>
          </cell>
        </row>
        <row r="67">
          <cell r="A67" t="str">
            <v>541449000000000096</v>
          </cell>
          <cell r="O67" t="str">
            <v>TH</v>
          </cell>
          <cell r="P67" t="str">
            <v>KRH</v>
          </cell>
          <cell r="Q67">
            <v>68</v>
          </cell>
        </row>
        <row r="68">
          <cell r="A68" t="str">
            <v>541449000000000096</v>
          </cell>
          <cell r="O68" t="str">
            <v>TH</v>
          </cell>
          <cell r="P68" t="str">
            <v>KRH</v>
          </cell>
          <cell r="Q68">
            <v>495342</v>
          </cell>
        </row>
        <row r="69">
          <cell r="A69" t="str">
            <v>541449000000000119</v>
          </cell>
          <cell r="O69" t="str">
            <v>HI</v>
          </cell>
          <cell r="P69" t="str">
            <v>KWH</v>
          </cell>
          <cell r="Q69">
            <v>3061128</v>
          </cell>
        </row>
        <row r="70">
          <cell r="A70" t="str">
            <v>541449000000000119</v>
          </cell>
          <cell r="O70" t="str">
            <v>LO</v>
          </cell>
          <cell r="P70" t="str">
            <v>KWH</v>
          </cell>
          <cell r="Q70">
            <v>3546828</v>
          </cell>
        </row>
        <row r="71">
          <cell r="A71" t="str">
            <v>541449000000000119</v>
          </cell>
          <cell r="O71" t="str">
            <v>HI</v>
          </cell>
          <cell r="P71" t="str">
            <v>KW</v>
          </cell>
          <cell r="Q71">
            <v>9864</v>
          </cell>
        </row>
        <row r="72">
          <cell r="A72" t="str">
            <v>541449000000000119</v>
          </cell>
          <cell r="O72" t="str">
            <v>LO</v>
          </cell>
          <cell r="P72" t="str">
            <v>KW</v>
          </cell>
          <cell r="Q72">
            <v>9768</v>
          </cell>
        </row>
        <row r="73">
          <cell r="A73" t="str">
            <v>541449000000000119</v>
          </cell>
          <cell r="O73" t="str">
            <v>TH</v>
          </cell>
          <cell r="P73" t="str">
            <v>KRH</v>
          </cell>
          <cell r="Q73">
            <v>0</v>
          </cell>
        </row>
        <row r="74">
          <cell r="A74" t="str">
            <v>541449000000000119</v>
          </cell>
          <cell r="O74" t="str">
            <v>TH</v>
          </cell>
          <cell r="P74" t="str">
            <v>KRH</v>
          </cell>
          <cell r="Q74">
            <v>1416084</v>
          </cell>
        </row>
        <row r="75">
          <cell r="A75" t="str">
            <v>541449000000000126</v>
          </cell>
          <cell r="O75" t="str">
            <v>HI</v>
          </cell>
          <cell r="P75" t="str">
            <v>KWH</v>
          </cell>
          <cell r="Q75">
            <v>2794480</v>
          </cell>
        </row>
        <row r="76">
          <cell r="A76" t="str">
            <v>541449000000000126</v>
          </cell>
          <cell r="O76" t="str">
            <v>LO</v>
          </cell>
          <cell r="P76" t="str">
            <v>KWH</v>
          </cell>
          <cell r="Q76">
            <v>3215720</v>
          </cell>
        </row>
        <row r="77">
          <cell r="A77" t="str">
            <v>541449000000000126</v>
          </cell>
          <cell r="O77" t="str">
            <v>HI</v>
          </cell>
          <cell r="P77" t="str">
            <v>KW</v>
          </cell>
          <cell r="Q77">
            <v>8920</v>
          </cell>
        </row>
        <row r="78">
          <cell r="A78" t="str">
            <v>541449000000000126</v>
          </cell>
          <cell r="O78" t="str">
            <v>LO</v>
          </cell>
          <cell r="P78" t="str">
            <v>KW</v>
          </cell>
          <cell r="Q78">
            <v>8800</v>
          </cell>
        </row>
        <row r="79">
          <cell r="A79" t="str">
            <v>541449000000000126</v>
          </cell>
          <cell r="O79" t="str">
            <v>TH</v>
          </cell>
          <cell r="P79" t="str">
            <v>KRH</v>
          </cell>
          <cell r="Q79">
            <v>0</v>
          </cell>
        </row>
        <row r="80">
          <cell r="A80" t="str">
            <v>541449000000000126</v>
          </cell>
          <cell r="O80" t="str">
            <v>TH</v>
          </cell>
          <cell r="P80" t="str">
            <v>KRH</v>
          </cell>
          <cell r="Q80">
            <v>1677400</v>
          </cell>
        </row>
        <row r="81">
          <cell r="A81" t="str">
            <v>541449000000000133</v>
          </cell>
          <cell r="O81" t="str">
            <v>HI</v>
          </cell>
          <cell r="P81" t="str">
            <v>KWH</v>
          </cell>
          <cell r="Q81">
            <v>1339928</v>
          </cell>
        </row>
        <row r="82">
          <cell r="A82" t="str">
            <v>541449000000000133</v>
          </cell>
          <cell r="O82" t="str">
            <v>LO</v>
          </cell>
          <cell r="P82" t="str">
            <v>KWH</v>
          </cell>
          <cell r="Q82">
            <v>1552258</v>
          </cell>
        </row>
        <row r="83">
          <cell r="A83" t="str">
            <v>541449000000000133</v>
          </cell>
          <cell r="O83" t="str">
            <v>HI</v>
          </cell>
          <cell r="P83" t="str">
            <v>KW</v>
          </cell>
          <cell r="Q83">
            <v>5008</v>
          </cell>
        </row>
        <row r="84">
          <cell r="A84" t="str">
            <v>541449000000000133</v>
          </cell>
          <cell r="O84" t="str">
            <v>LO</v>
          </cell>
          <cell r="P84" t="str">
            <v>KW</v>
          </cell>
          <cell r="Q84">
            <v>5041</v>
          </cell>
        </row>
        <row r="85">
          <cell r="A85" t="str">
            <v>541449000000000133</v>
          </cell>
          <cell r="O85" t="str">
            <v>TH</v>
          </cell>
          <cell r="P85" t="str">
            <v>KRH</v>
          </cell>
          <cell r="Q85">
            <v>832026</v>
          </cell>
        </row>
        <row r="86">
          <cell r="A86" t="str">
            <v>541449000000000140</v>
          </cell>
          <cell r="O86" t="str">
            <v>HI</v>
          </cell>
          <cell r="P86" t="str">
            <v>KWH</v>
          </cell>
          <cell r="Q86">
            <v>961161</v>
          </cell>
        </row>
        <row r="87">
          <cell r="A87" t="str">
            <v>541449000000000140</v>
          </cell>
          <cell r="O87" t="str">
            <v>LO</v>
          </cell>
          <cell r="P87" t="str">
            <v>KWH</v>
          </cell>
          <cell r="Q87">
            <v>886440</v>
          </cell>
        </row>
        <row r="88">
          <cell r="A88" t="str">
            <v>541449000000000140</v>
          </cell>
          <cell r="O88" t="str">
            <v>HI</v>
          </cell>
          <cell r="P88" t="str">
            <v>KW</v>
          </cell>
          <cell r="Q88">
            <v>3500</v>
          </cell>
        </row>
        <row r="89">
          <cell r="A89" t="str">
            <v>541449000000000140</v>
          </cell>
          <cell r="O89" t="str">
            <v>LO</v>
          </cell>
          <cell r="P89" t="str">
            <v>KW</v>
          </cell>
          <cell r="Q89">
            <v>3424</v>
          </cell>
        </row>
        <row r="90">
          <cell r="A90" t="str">
            <v>541449000000000140</v>
          </cell>
          <cell r="O90" t="str">
            <v>TH</v>
          </cell>
          <cell r="P90" t="str">
            <v>KRH</v>
          </cell>
          <cell r="Q90">
            <v>0</v>
          </cell>
        </row>
        <row r="91">
          <cell r="A91" t="str">
            <v>541449000000000140</v>
          </cell>
          <cell r="O91" t="str">
            <v>TH</v>
          </cell>
          <cell r="P91" t="str">
            <v>KRH</v>
          </cell>
          <cell r="Q91">
            <v>471892</v>
          </cell>
        </row>
        <row r="92">
          <cell r="A92" t="str">
            <v>541449000000000157</v>
          </cell>
          <cell r="O92" t="str">
            <v>HI</v>
          </cell>
          <cell r="P92" t="str">
            <v>KWH</v>
          </cell>
          <cell r="Q92">
            <v>3170011</v>
          </cell>
        </row>
        <row r="93">
          <cell r="A93" t="str">
            <v>541449000000000157</v>
          </cell>
          <cell r="O93" t="str">
            <v>LO</v>
          </cell>
          <cell r="P93" t="str">
            <v>KWH</v>
          </cell>
          <cell r="Q93">
            <v>3747168</v>
          </cell>
        </row>
        <row r="94">
          <cell r="A94" t="str">
            <v>541449000000000157</v>
          </cell>
          <cell r="O94" t="str">
            <v>HI</v>
          </cell>
          <cell r="P94" t="str">
            <v>KW</v>
          </cell>
          <cell r="Q94">
            <v>10944</v>
          </cell>
        </row>
        <row r="95">
          <cell r="A95" t="str">
            <v>541449000000000157</v>
          </cell>
          <cell r="O95" t="str">
            <v>LO</v>
          </cell>
          <cell r="P95" t="str">
            <v>KW</v>
          </cell>
          <cell r="Q95">
            <v>10824</v>
          </cell>
        </row>
        <row r="96">
          <cell r="A96" t="str">
            <v>541449000000000157</v>
          </cell>
          <cell r="O96" t="str">
            <v>TH</v>
          </cell>
          <cell r="P96" t="str">
            <v>KRH</v>
          </cell>
          <cell r="Q96">
            <v>15310</v>
          </cell>
        </row>
        <row r="97">
          <cell r="A97" t="str">
            <v>541449000000000157</v>
          </cell>
          <cell r="O97" t="str">
            <v>TH</v>
          </cell>
          <cell r="P97" t="str">
            <v>KRH</v>
          </cell>
          <cell r="Q97">
            <v>1986296</v>
          </cell>
        </row>
        <row r="98">
          <cell r="A98" t="str">
            <v>541449000000000164</v>
          </cell>
          <cell r="O98" t="str">
            <v>HI</v>
          </cell>
          <cell r="P98" t="str">
            <v>KWH</v>
          </cell>
          <cell r="Q98">
            <v>1439005</v>
          </cell>
        </row>
        <row r="99">
          <cell r="A99" t="str">
            <v>541449000000000164</v>
          </cell>
          <cell r="O99" t="str">
            <v>LO</v>
          </cell>
          <cell r="P99" t="str">
            <v>KWH</v>
          </cell>
          <cell r="Q99">
            <v>888310</v>
          </cell>
        </row>
        <row r="100">
          <cell r="A100" t="str">
            <v>541449000000000164</v>
          </cell>
          <cell r="O100" t="str">
            <v>HI</v>
          </cell>
          <cell r="P100" t="str">
            <v>KW</v>
          </cell>
          <cell r="Q100">
            <v>4980</v>
          </cell>
        </row>
        <row r="101">
          <cell r="A101" t="str">
            <v>541449000000000164</v>
          </cell>
          <cell r="O101" t="str">
            <v>LO</v>
          </cell>
          <cell r="P101" t="str">
            <v>KW</v>
          </cell>
          <cell r="Q101">
            <v>4460</v>
          </cell>
        </row>
        <row r="102">
          <cell r="A102" t="str">
            <v>541449000000000164</v>
          </cell>
          <cell r="O102" t="str">
            <v>TH</v>
          </cell>
          <cell r="P102" t="str">
            <v>KRH</v>
          </cell>
          <cell r="Q102">
            <v>5940</v>
          </cell>
        </row>
        <row r="103">
          <cell r="A103" t="str">
            <v>541449000000000164</v>
          </cell>
          <cell r="O103" t="str">
            <v>TH</v>
          </cell>
          <cell r="P103" t="str">
            <v>KRH</v>
          </cell>
          <cell r="Q103">
            <v>664690</v>
          </cell>
        </row>
        <row r="104">
          <cell r="A104" t="str">
            <v>541449000000000171</v>
          </cell>
          <cell r="O104" t="str">
            <v>HI</v>
          </cell>
          <cell r="P104" t="str">
            <v>KWH</v>
          </cell>
          <cell r="Q104">
            <v>1780955</v>
          </cell>
        </row>
        <row r="105">
          <cell r="A105" t="str">
            <v>541449000000000171</v>
          </cell>
          <cell r="O105" t="str">
            <v>LO</v>
          </cell>
          <cell r="P105" t="str">
            <v>KWH</v>
          </cell>
          <cell r="Q105">
            <v>1946822</v>
          </cell>
        </row>
        <row r="106">
          <cell r="A106" t="str">
            <v>541449000000000171</v>
          </cell>
          <cell r="O106" t="str">
            <v>HI</v>
          </cell>
          <cell r="P106" t="str">
            <v>KW</v>
          </cell>
          <cell r="Q106">
            <v>5920</v>
          </cell>
        </row>
        <row r="107">
          <cell r="A107" t="str">
            <v>541449000000000171</v>
          </cell>
          <cell r="O107" t="str">
            <v>LO</v>
          </cell>
          <cell r="P107" t="str">
            <v>KW</v>
          </cell>
          <cell r="Q107">
            <v>5880</v>
          </cell>
        </row>
        <row r="108">
          <cell r="A108" t="str">
            <v>541449000000000171</v>
          </cell>
          <cell r="O108" t="str">
            <v>TH</v>
          </cell>
          <cell r="P108" t="str">
            <v>KRH</v>
          </cell>
          <cell r="Q108">
            <v>0</v>
          </cell>
        </row>
        <row r="109">
          <cell r="A109" t="str">
            <v>541449000000000171</v>
          </cell>
          <cell r="O109" t="str">
            <v>TH</v>
          </cell>
          <cell r="P109" t="str">
            <v>KRH</v>
          </cell>
          <cell r="Q109">
            <v>1273077</v>
          </cell>
        </row>
        <row r="110">
          <cell r="A110" t="str">
            <v>541449000000000201</v>
          </cell>
          <cell r="O110" t="str">
            <v>HI</v>
          </cell>
          <cell r="P110" t="str">
            <v>KWH</v>
          </cell>
          <cell r="Q110">
            <v>2448408</v>
          </cell>
        </row>
        <row r="111">
          <cell r="A111" t="str">
            <v>541449000000000201</v>
          </cell>
          <cell r="O111" t="str">
            <v>LO</v>
          </cell>
          <cell r="P111" t="str">
            <v>KWH</v>
          </cell>
          <cell r="Q111">
            <v>1483558</v>
          </cell>
        </row>
        <row r="112">
          <cell r="A112" t="str">
            <v>541449000000000201</v>
          </cell>
          <cell r="O112" t="str">
            <v>HI</v>
          </cell>
          <cell r="P112" t="str">
            <v>KW</v>
          </cell>
          <cell r="Q112">
            <v>8940</v>
          </cell>
        </row>
        <row r="113">
          <cell r="A113" t="str">
            <v>541449000000000201</v>
          </cell>
          <cell r="O113" t="str">
            <v>LO</v>
          </cell>
          <cell r="P113" t="str">
            <v>KW</v>
          </cell>
          <cell r="Q113">
            <v>8528</v>
          </cell>
        </row>
        <row r="114">
          <cell r="A114" t="str">
            <v>541449000000000201</v>
          </cell>
          <cell r="O114" t="str">
            <v>TH</v>
          </cell>
          <cell r="P114" t="str">
            <v>KRH</v>
          </cell>
          <cell r="Q114">
            <v>7007</v>
          </cell>
        </row>
        <row r="115">
          <cell r="A115" t="str">
            <v>541449000000000201</v>
          </cell>
          <cell r="O115" t="str">
            <v>TH</v>
          </cell>
          <cell r="P115" t="str">
            <v>KRH</v>
          </cell>
          <cell r="Q115">
            <v>1210244</v>
          </cell>
        </row>
        <row r="116">
          <cell r="A116" t="str">
            <v>541449000000000218</v>
          </cell>
          <cell r="O116" t="str">
            <v>HI</v>
          </cell>
          <cell r="P116" t="str">
            <v>KWH</v>
          </cell>
          <cell r="Q116">
            <v>3446115</v>
          </cell>
        </row>
        <row r="117">
          <cell r="A117" t="str">
            <v>541449000000000218</v>
          </cell>
          <cell r="O117" t="str">
            <v>LO</v>
          </cell>
          <cell r="P117" t="str">
            <v>KWH</v>
          </cell>
          <cell r="Q117">
            <v>3128180</v>
          </cell>
        </row>
        <row r="118">
          <cell r="A118" t="str">
            <v>541449000000000218</v>
          </cell>
          <cell r="O118" t="str">
            <v>HI</v>
          </cell>
          <cell r="P118" t="str">
            <v>KW</v>
          </cell>
          <cell r="Q118">
            <v>11220</v>
          </cell>
        </row>
        <row r="119">
          <cell r="A119" t="str">
            <v>541449000000000218</v>
          </cell>
          <cell r="O119" t="str">
            <v>LO</v>
          </cell>
          <cell r="P119" t="str">
            <v>KW</v>
          </cell>
          <cell r="Q119">
            <v>11200</v>
          </cell>
        </row>
        <row r="120">
          <cell r="A120" t="str">
            <v>541449000000000218</v>
          </cell>
          <cell r="O120" t="str">
            <v>TH</v>
          </cell>
          <cell r="P120" t="str">
            <v>KRH</v>
          </cell>
          <cell r="Q120">
            <v>0</v>
          </cell>
        </row>
        <row r="121">
          <cell r="A121" t="str">
            <v>541449000000000218</v>
          </cell>
          <cell r="O121" t="str">
            <v>TH</v>
          </cell>
          <cell r="P121" t="str">
            <v>KRH</v>
          </cell>
          <cell r="Q121">
            <v>3731225</v>
          </cell>
        </row>
        <row r="122">
          <cell r="A122" t="str">
            <v>541449000000000225</v>
          </cell>
          <cell r="O122" t="str">
            <v>HI</v>
          </cell>
          <cell r="P122" t="str">
            <v>KWH</v>
          </cell>
          <cell r="Q122">
            <v>2415265</v>
          </cell>
        </row>
        <row r="123">
          <cell r="A123" t="str">
            <v>541449000000000225</v>
          </cell>
          <cell r="O123" t="str">
            <v>LO</v>
          </cell>
          <cell r="P123" t="str">
            <v>KWH</v>
          </cell>
          <cell r="Q123">
            <v>2379255</v>
          </cell>
        </row>
        <row r="124">
          <cell r="A124" t="str">
            <v>541449000000000225</v>
          </cell>
          <cell r="O124" t="str">
            <v>HI</v>
          </cell>
          <cell r="P124" t="str">
            <v>KW</v>
          </cell>
          <cell r="Q124">
            <v>7520</v>
          </cell>
        </row>
        <row r="125">
          <cell r="A125" t="str">
            <v>541449000000000225</v>
          </cell>
          <cell r="O125" t="str">
            <v>LO</v>
          </cell>
          <cell r="P125" t="str">
            <v>KW</v>
          </cell>
          <cell r="Q125">
            <v>7380</v>
          </cell>
        </row>
        <row r="126">
          <cell r="A126" t="str">
            <v>541449000000000225</v>
          </cell>
          <cell r="O126" t="str">
            <v>TH</v>
          </cell>
          <cell r="P126" t="str">
            <v>KRH</v>
          </cell>
          <cell r="Q126">
            <v>0</v>
          </cell>
        </row>
        <row r="127">
          <cell r="A127" t="str">
            <v>541449000000000225</v>
          </cell>
          <cell r="O127" t="str">
            <v>TH</v>
          </cell>
          <cell r="P127" t="str">
            <v>KRH</v>
          </cell>
          <cell r="Q127">
            <v>1667085</v>
          </cell>
        </row>
        <row r="128">
          <cell r="A128" t="str">
            <v>541449000000000232</v>
          </cell>
          <cell r="O128" t="str">
            <v>HI</v>
          </cell>
          <cell r="P128" t="str">
            <v>KWH</v>
          </cell>
          <cell r="Q128">
            <v>1748551</v>
          </cell>
        </row>
        <row r="129">
          <cell r="A129" t="str">
            <v>541449000000000232</v>
          </cell>
          <cell r="O129" t="str">
            <v>LO</v>
          </cell>
          <cell r="P129" t="str">
            <v>KWH</v>
          </cell>
          <cell r="Q129">
            <v>1070887</v>
          </cell>
        </row>
        <row r="130">
          <cell r="A130" t="str">
            <v>541449000000000232</v>
          </cell>
          <cell r="O130" t="str">
            <v>HI</v>
          </cell>
          <cell r="P130" t="str">
            <v>KW</v>
          </cell>
          <cell r="Q130">
            <v>6288</v>
          </cell>
        </row>
        <row r="131">
          <cell r="A131" t="str">
            <v>541449000000000232</v>
          </cell>
          <cell r="O131" t="str">
            <v>LO</v>
          </cell>
          <cell r="P131" t="str">
            <v>KW</v>
          </cell>
          <cell r="Q131">
            <v>6172</v>
          </cell>
        </row>
        <row r="132">
          <cell r="A132" t="str">
            <v>541449000000000232</v>
          </cell>
          <cell r="O132" t="str">
            <v>TH</v>
          </cell>
          <cell r="P132" t="str">
            <v>KRH</v>
          </cell>
          <cell r="Q132">
            <v>1010</v>
          </cell>
        </row>
        <row r="133">
          <cell r="A133" t="str">
            <v>541449000000000232</v>
          </cell>
          <cell r="O133" t="str">
            <v>TH</v>
          </cell>
          <cell r="P133" t="str">
            <v>KRH</v>
          </cell>
          <cell r="Q133">
            <v>768408</v>
          </cell>
        </row>
        <row r="134">
          <cell r="A134" t="str">
            <v>541449000000000249</v>
          </cell>
          <cell r="O134" t="str">
            <v>HI</v>
          </cell>
          <cell r="P134" t="str">
            <v>KWH</v>
          </cell>
          <cell r="Q134">
            <v>826910</v>
          </cell>
        </row>
        <row r="135">
          <cell r="A135" t="str">
            <v>541449000000000249</v>
          </cell>
          <cell r="O135" t="str">
            <v>LO</v>
          </cell>
          <cell r="P135" t="str">
            <v>KWH</v>
          </cell>
          <cell r="Q135">
            <v>795570</v>
          </cell>
        </row>
        <row r="136">
          <cell r="A136" t="str">
            <v>541449000000000249</v>
          </cell>
          <cell r="O136" t="str">
            <v>HI</v>
          </cell>
          <cell r="P136" t="str">
            <v>KW</v>
          </cell>
          <cell r="Q136">
            <v>2780</v>
          </cell>
        </row>
        <row r="137">
          <cell r="A137" t="str">
            <v>541449000000000249</v>
          </cell>
          <cell r="O137" t="str">
            <v>LO</v>
          </cell>
          <cell r="P137" t="str">
            <v>KW</v>
          </cell>
          <cell r="Q137">
            <v>2720</v>
          </cell>
        </row>
        <row r="138">
          <cell r="A138" t="str">
            <v>541449000000000249</v>
          </cell>
          <cell r="O138" t="str">
            <v>TH</v>
          </cell>
          <cell r="P138" t="str">
            <v>KRH</v>
          </cell>
          <cell r="Q138">
            <v>0</v>
          </cell>
        </row>
        <row r="139">
          <cell r="A139" t="str">
            <v>541449000000000249</v>
          </cell>
          <cell r="O139" t="str">
            <v>TH</v>
          </cell>
          <cell r="P139" t="str">
            <v>KRH</v>
          </cell>
          <cell r="Q139">
            <v>474985</v>
          </cell>
        </row>
        <row r="140">
          <cell r="A140" t="str">
            <v>541449000000000256</v>
          </cell>
          <cell r="O140" t="str">
            <v>HI</v>
          </cell>
          <cell r="P140" t="str">
            <v>KWH</v>
          </cell>
          <cell r="Q140">
            <v>2023995</v>
          </cell>
        </row>
        <row r="141">
          <cell r="A141" t="str">
            <v>541449000000000256</v>
          </cell>
          <cell r="O141" t="str">
            <v>LO</v>
          </cell>
          <cell r="P141" t="str">
            <v>KWH</v>
          </cell>
          <cell r="Q141">
            <v>1961075</v>
          </cell>
        </row>
        <row r="142">
          <cell r="A142" t="str">
            <v>541449000000000256</v>
          </cell>
          <cell r="O142" t="str">
            <v>HI</v>
          </cell>
          <cell r="P142" t="str">
            <v>KW</v>
          </cell>
          <cell r="Q142">
            <v>6580</v>
          </cell>
        </row>
        <row r="143">
          <cell r="A143" t="str">
            <v>541449000000000256</v>
          </cell>
          <cell r="O143" t="str">
            <v>LO</v>
          </cell>
          <cell r="P143" t="str">
            <v>KW</v>
          </cell>
          <cell r="Q143">
            <v>5840</v>
          </cell>
        </row>
        <row r="144">
          <cell r="A144" t="str">
            <v>541449000000000256</v>
          </cell>
          <cell r="O144" t="str">
            <v>TH</v>
          </cell>
          <cell r="P144" t="str">
            <v>KRH</v>
          </cell>
          <cell r="Q144">
            <v>0</v>
          </cell>
        </row>
        <row r="145">
          <cell r="A145" t="str">
            <v>541449000000000256</v>
          </cell>
          <cell r="O145" t="str">
            <v>TH</v>
          </cell>
          <cell r="P145" t="str">
            <v>KRH</v>
          </cell>
          <cell r="Q145">
            <v>1061615</v>
          </cell>
        </row>
        <row r="146">
          <cell r="A146" t="str">
            <v>541449000000000263</v>
          </cell>
          <cell r="O146" t="str">
            <v>HI</v>
          </cell>
          <cell r="P146" t="str">
            <v>KWH</v>
          </cell>
          <cell r="Q146">
            <v>3505555</v>
          </cell>
        </row>
        <row r="147">
          <cell r="A147" t="str">
            <v>541449000000000263</v>
          </cell>
          <cell r="O147" t="str">
            <v>LO</v>
          </cell>
          <cell r="P147" t="str">
            <v>KWH</v>
          </cell>
          <cell r="Q147">
            <v>4436400</v>
          </cell>
        </row>
        <row r="148">
          <cell r="A148" t="str">
            <v>541449000000000263</v>
          </cell>
          <cell r="O148" t="str">
            <v>HI</v>
          </cell>
          <cell r="P148" t="str">
            <v>KW</v>
          </cell>
          <cell r="Q148">
            <v>11900</v>
          </cell>
        </row>
        <row r="149">
          <cell r="A149" t="str">
            <v>541449000000000263</v>
          </cell>
          <cell r="O149" t="str">
            <v>LO</v>
          </cell>
          <cell r="P149" t="str">
            <v>KW</v>
          </cell>
          <cell r="Q149">
            <v>11880</v>
          </cell>
        </row>
        <row r="150">
          <cell r="A150" t="str">
            <v>541449000000000263</v>
          </cell>
          <cell r="O150" t="str">
            <v>TH</v>
          </cell>
          <cell r="P150" t="str">
            <v>KRH</v>
          </cell>
          <cell r="Q150">
            <v>48005</v>
          </cell>
        </row>
        <row r="151">
          <cell r="A151" t="str">
            <v>541449000000000263</v>
          </cell>
          <cell r="O151" t="str">
            <v>TH</v>
          </cell>
          <cell r="P151" t="str">
            <v>KRH</v>
          </cell>
          <cell r="Q151">
            <v>1916810</v>
          </cell>
        </row>
        <row r="152">
          <cell r="A152" t="str">
            <v>541449000000000270</v>
          </cell>
          <cell r="O152" t="str">
            <v>HI</v>
          </cell>
          <cell r="P152" t="str">
            <v>KWH</v>
          </cell>
          <cell r="Q152">
            <v>1020834</v>
          </cell>
        </row>
        <row r="153">
          <cell r="A153" t="str">
            <v>541449000000000270</v>
          </cell>
          <cell r="O153" t="str">
            <v>LO</v>
          </cell>
          <cell r="P153" t="str">
            <v>KWH</v>
          </cell>
          <cell r="Q153">
            <v>1011685</v>
          </cell>
        </row>
        <row r="154">
          <cell r="A154" t="str">
            <v>541449000000000270</v>
          </cell>
          <cell r="O154" t="str">
            <v>HI</v>
          </cell>
          <cell r="P154" t="str">
            <v>KW</v>
          </cell>
          <cell r="Q154">
            <v>4960</v>
          </cell>
        </row>
        <row r="155">
          <cell r="A155" t="str">
            <v>541449000000000270</v>
          </cell>
          <cell r="O155" t="str">
            <v>LO</v>
          </cell>
          <cell r="P155" t="str">
            <v>KW</v>
          </cell>
          <cell r="Q155">
            <v>5344</v>
          </cell>
        </row>
        <row r="156">
          <cell r="A156" t="str">
            <v>541449000000000270</v>
          </cell>
          <cell r="O156" t="str">
            <v>TH</v>
          </cell>
          <cell r="P156" t="str">
            <v>KRH</v>
          </cell>
          <cell r="Q156">
            <v>12</v>
          </cell>
        </row>
        <row r="157">
          <cell r="A157" t="str">
            <v>541449000000000270</v>
          </cell>
          <cell r="O157" t="str">
            <v>TH</v>
          </cell>
          <cell r="P157" t="str">
            <v>KRH</v>
          </cell>
          <cell r="Q157">
            <v>593605</v>
          </cell>
        </row>
        <row r="158">
          <cell r="A158" t="str">
            <v>541449000000000294</v>
          </cell>
          <cell r="O158" t="str">
            <v>HI</v>
          </cell>
          <cell r="P158" t="str">
            <v>KWH</v>
          </cell>
          <cell r="Q158">
            <v>938709</v>
          </cell>
        </row>
        <row r="159">
          <cell r="A159" t="str">
            <v>541449000000000294</v>
          </cell>
          <cell r="O159" t="str">
            <v>LO</v>
          </cell>
          <cell r="P159" t="str">
            <v>KWH</v>
          </cell>
          <cell r="Q159">
            <v>890748</v>
          </cell>
        </row>
        <row r="160">
          <cell r="A160" t="str">
            <v>541449000000000294</v>
          </cell>
          <cell r="O160" t="str">
            <v>HI</v>
          </cell>
          <cell r="P160" t="str">
            <v>KW</v>
          </cell>
          <cell r="Q160">
            <v>3411</v>
          </cell>
        </row>
        <row r="161">
          <cell r="A161" t="str">
            <v>541449000000000294</v>
          </cell>
          <cell r="O161" t="str">
            <v>LO</v>
          </cell>
          <cell r="P161" t="str">
            <v>KW</v>
          </cell>
          <cell r="Q161">
            <v>3312</v>
          </cell>
        </row>
        <row r="162">
          <cell r="A162" t="str">
            <v>541449000000000294</v>
          </cell>
          <cell r="O162" t="str">
            <v>TH</v>
          </cell>
          <cell r="P162" t="str">
            <v>KRH</v>
          </cell>
          <cell r="Q162">
            <v>0</v>
          </cell>
        </row>
        <row r="163">
          <cell r="A163" t="str">
            <v>541449000000000294</v>
          </cell>
          <cell r="O163" t="str">
            <v>TH</v>
          </cell>
          <cell r="P163" t="str">
            <v>KRH</v>
          </cell>
          <cell r="Q163">
            <v>722634</v>
          </cell>
        </row>
        <row r="164">
          <cell r="A164" t="str">
            <v>541449000000000300</v>
          </cell>
          <cell r="O164" t="str">
            <v>HI</v>
          </cell>
          <cell r="P164" t="str">
            <v>KWH</v>
          </cell>
          <cell r="Q164">
            <v>537765</v>
          </cell>
        </row>
        <row r="165">
          <cell r="A165" t="str">
            <v>541449000000000300</v>
          </cell>
          <cell r="O165" t="str">
            <v>LO</v>
          </cell>
          <cell r="P165" t="str">
            <v>KWH</v>
          </cell>
          <cell r="Q165">
            <v>480500</v>
          </cell>
        </row>
        <row r="166">
          <cell r="A166" t="str">
            <v>541449000000000300</v>
          </cell>
          <cell r="O166" t="str">
            <v>HI</v>
          </cell>
          <cell r="P166" t="str">
            <v>KW</v>
          </cell>
          <cell r="Q166">
            <v>2580</v>
          </cell>
        </row>
        <row r="167">
          <cell r="A167" t="str">
            <v>541449000000000300</v>
          </cell>
          <cell r="O167" t="str">
            <v>LO</v>
          </cell>
          <cell r="P167" t="str">
            <v>KW</v>
          </cell>
          <cell r="Q167">
            <v>2500</v>
          </cell>
        </row>
        <row r="168">
          <cell r="A168" t="str">
            <v>541449000000000300</v>
          </cell>
          <cell r="O168" t="str">
            <v>TH</v>
          </cell>
          <cell r="P168" t="str">
            <v>KRH</v>
          </cell>
          <cell r="Q168">
            <v>0</v>
          </cell>
        </row>
        <row r="169">
          <cell r="A169" t="str">
            <v>541449000000000300</v>
          </cell>
          <cell r="O169" t="str">
            <v>TH</v>
          </cell>
          <cell r="P169" t="str">
            <v>KRH</v>
          </cell>
          <cell r="Q169">
            <v>308490</v>
          </cell>
        </row>
        <row r="170">
          <cell r="A170" t="str">
            <v>541449000000000317</v>
          </cell>
          <cell r="O170" t="str">
            <v>HI</v>
          </cell>
          <cell r="P170" t="str">
            <v>KWH</v>
          </cell>
          <cell r="Q170">
            <v>552460</v>
          </cell>
        </row>
        <row r="171">
          <cell r="A171" t="str">
            <v>541449000000000317</v>
          </cell>
          <cell r="O171" t="str">
            <v>LO</v>
          </cell>
          <cell r="P171" t="str">
            <v>KWH</v>
          </cell>
          <cell r="Q171">
            <v>501829</v>
          </cell>
        </row>
        <row r="172">
          <cell r="A172" t="str">
            <v>541449000000000317</v>
          </cell>
          <cell r="O172" t="str">
            <v>HI</v>
          </cell>
          <cell r="P172" t="str">
            <v>KW</v>
          </cell>
          <cell r="Q172">
            <v>2355</v>
          </cell>
        </row>
        <row r="173">
          <cell r="A173" t="str">
            <v>541449000000000317</v>
          </cell>
          <cell r="O173" t="str">
            <v>LO</v>
          </cell>
          <cell r="P173" t="str">
            <v>KW</v>
          </cell>
          <cell r="Q173">
            <v>2040</v>
          </cell>
        </row>
        <row r="174">
          <cell r="A174" t="str">
            <v>541449000000000317</v>
          </cell>
          <cell r="O174" t="str">
            <v>TH</v>
          </cell>
          <cell r="P174" t="str">
            <v>KRH</v>
          </cell>
          <cell r="Q174">
            <v>0</v>
          </cell>
        </row>
        <row r="175">
          <cell r="A175" t="str">
            <v>541449000000000317</v>
          </cell>
          <cell r="O175" t="str">
            <v>TH</v>
          </cell>
          <cell r="P175" t="str">
            <v>KRH</v>
          </cell>
          <cell r="Q175">
            <v>536408</v>
          </cell>
        </row>
        <row r="176">
          <cell r="A176" t="str">
            <v>541449000000000331</v>
          </cell>
          <cell r="O176" t="str">
            <v>HI</v>
          </cell>
          <cell r="P176" t="str">
            <v>KWH</v>
          </cell>
          <cell r="Q176">
            <v>1168962</v>
          </cell>
        </row>
        <row r="177">
          <cell r="A177" t="str">
            <v>541449000000000331</v>
          </cell>
          <cell r="O177" t="str">
            <v>LO</v>
          </cell>
          <cell r="P177" t="str">
            <v>KWH</v>
          </cell>
          <cell r="Q177">
            <v>784460</v>
          </cell>
        </row>
        <row r="178">
          <cell r="A178" t="str">
            <v>541449000000000331</v>
          </cell>
          <cell r="O178" t="str">
            <v>HI</v>
          </cell>
          <cell r="P178" t="str">
            <v>KW</v>
          </cell>
          <cell r="Q178">
            <v>4496</v>
          </cell>
        </row>
        <row r="179">
          <cell r="A179" t="str">
            <v>541449000000000331</v>
          </cell>
          <cell r="O179" t="str">
            <v>LO</v>
          </cell>
          <cell r="P179" t="str">
            <v>KW</v>
          </cell>
          <cell r="Q179">
            <v>4264</v>
          </cell>
        </row>
        <row r="180">
          <cell r="A180" t="str">
            <v>541449000000000331</v>
          </cell>
          <cell r="O180" t="str">
            <v>TH</v>
          </cell>
          <cell r="P180" t="str">
            <v>KRH</v>
          </cell>
          <cell r="Q180">
            <v>10</v>
          </cell>
        </row>
        <row r="181">
          <cell r="A181" t="str">
            <v>541449000000000331</v>
          </cell>
          <cell r="O181" t="str">
            <v>TH</v>
          </cell>
          <cell r="P181" t="str">
            <v>KRH</v>
          </cell>
          <cell r="Q181">
            <v>587120</v>
          </cell>
        </row>
        <row r="182">
          <cell r="A182" t="str">
            <v>541449000000000348</v>
          </cell>
          <cell r="O182" t="str">
            <v>HI</v>
          </cell>
          <cell r="P182" t="str">
            <v>KWH</v>
          </cell>
          <cell r="Q182">
            <v>1208927</v>
          </cell>
        </row>
        <row r="183">
          <cell r="A183" t="str">
            <v>541449000000000348</v>
          </cell>
          <cell r="O183" t="str">
            <v>LO</v>
          </cell>
          <cell r="P183" t="str">
            <v>KWH</v>
          </cell>
          <cell r="Q183">
            <v>1023497</v>
          </cell>
        </row>
        <row r="184">
          <cell r="A184" t="str">
            <v>541449000000000348</v>
          </cell>
          <cell r="O184" t="str">
            <v>HI</v>
          </cell>
          <cell r="P184" t="str">
            <v>KW</v>
          </cell>
          <cell r="Q184">
            <v>6955</v>
          </cell>
        </row>
        <row r="185">
          <cell r="A185" t="str">
            <v>541449000000000348</v>
          </cell>
          <cell r="O185" t="str">
            <v>LO</v>
          </cell>
          <cell r="P185" t="str">
            <v>KW</v>
          </cell>
          <cell r="Q185">
            <v>7168</v>
          </cell>
        </row>
        <row r="186">
          <cell r="A186" t="str">
            <v>541449000000000348</v>
          </cell>
          <cell r="O186" t="str">
            <v>TH</v>
          </cell>
          <cell r="P186" t="str">
            <v>KRH</v>
          </cell>
          <cell r="Q186">
            <v>0</v>
          </cell>
        </row>
        <row r="187">
          <cell r="A187" t="str">
            <v>541449000000000348</v>
          </cell>
          <cell r="O187" t="str">
            <v>TH</v>
          </cell>
          <cell r="P187" t="str">
            <v>KRH</v>
          </cell>
          <cell r="Q187">
            <v>671453</v>
          </cell>
        </row>
        <row r="188">
          <cell r="A188" t="str">
            <v>541449000000000355</v>
          </cell>
          <cell r="O188" t="str">
            <v>HI</v>
          </cell>
          <cell r="P188" t="str">
            <v>KWH</v>
          </cell>
          <cell r="Q188">
            <v>418500</v>
          </cell>
        </row>
        <row r="189">
          <cell r="A189" t="str">
            <v>541449000000000355</v>
          </cell>
          <cell r="O189" t="str">
            <v>LO</v>
          </cell>
          <cell r="P189" t="str">
            <v>KWH</v>
          </cell>
          <cell r="Q189">
            <v>422010</v>
          </cell>
        </row>
        <row r="190">
          <cell r="A190" t="str">
            <v>541449000000000355</v>
          </cell>
          <cell r="O190" t="str">
            <v>HI</v>
          </cell>
          <cell r="P190" t="str">
            <v>KW</v>
          </cell>
          <cell r="Q190">
            <v>1660</v>
          </cell>
        </row>
        <row r="191">
          <cell r="A191" t="str">
            <v>541449000000000355</v>
          </cell>
          <cell r="O191" t="str">
            <v>LO</v>
          </cell>
          <cell r="P191" t="str">
            <v>KW</v>
          </cell>
          <cell r="Q191">
            <v>1560</v>
          </cell>
        </row>
        <row r="192">
          <cell r="A192" t="str">
            <v>541449000000000355</v>
          </cell>
          <cell r="O192" t="str">
            <v>TH</v>
          </cell>
          <cell r="P192" t="str">
            <v>KRH</v>
          </cell>
          <cell r="Q192">
            <v>0</v>
          </cell>
        </row>
        <row r="193">
          <cell r="A193" t="str">
            <v>541449000000000355</v>
          </cell>
          <cell r="O193" t="str">
            <v>TH</v>
          </cell>
          <cell r="P193" t="str">
            <v>KRH</v>
          </cell>
          <cell r="Q193">
            <v>307910</v>
          </cell>
        </row>
        <row r="194">
          <cell r="A194" t="str">
            <v>541449000000000379</v>
          </cell>
          <cell r="O194" t="str">
            <v>HI</v>
          </cell>
          <cell r="P194" t="str">
            <v>KWH</v>
          </cell>
          <cell r="Q194">
            <v>956506</v>
          </cell>
        </row>
        <row r="195">
          <cell r="A195" t="str">
            <v>541449000000000379</v>
          </cell>
          <cell r="O195" t="str">
            <v>LO</v>
          </cell>
          <cell r="P195" t="str">
            <v>KWH</v>
          </cell>
          <cell r="Q195">
            <v>766286</v>
          </cell>
        </row>
        <row r="196">
          <cell r="A196" t="str">
            <v>541449000000000379</v>
          </cell>
          <cell r="O196" t="str">
            <v>HI</v>
          </cell>
          <cell r="P196" t="str">
            <v>KW</v>
          </cell>
          <cell r="Q196">
            <v>5584</v>
          </cell>
        </row>
        <row r="197">
          <cell r="A197" t="str">
            <v>541449000000000379</v>
          </cell>
          <cell r="O197" t="str">
            <v>LO</v>
          </cell>
          <cell r="P197" t="str">
            <v>KW</v>
          </cell>
          <cell r="Q197">
            <v>5560</v>
          </cell>
        </row>
        <row r="198">
          <cell r="A198" t="str">
            <v>541449000000000379</v>
          </cell>
          <cell r="O198" t="str">
            <v>TH</v>
          </cell>
          <cell r="P198" t="str">
            <v>KRH</v>
          </cell>
          <cell r="Q198">
            <v>16</v>
          </cell>
        </row>
        <row r="199">
          <cell r="A199" t="str">
            <v>541449000000000379</v>
          </cell>
          <cell r="O199" t="str">
            <v>TH</v>
          </cell>
          <cell r="P199" t="str">
            <v>KRH</v>
          </cell>
          <cell r="Q199">
            <v>658374</v>
          </cell>
        </row>
        <row r="200">
          <cell r="A200" t="str">
            <v>541449010000000132</v>
          </cell>
          <cell r="O200" t="str">
            <v>HI</v>
          </cell>
          <cell r="P200" t="str">
            <v>KWH</v>
          </cell>
          <cell r="Q200">
            <v>650883</v>
          </cell>
        </row>
        <row r="201">
          <cell r="A201" t="str">
            <v>541449010000000132</v>
          </cell>
          <cell r="O201" t="str">
            <v>LO</v>
          </cell>
          <cell r="P201" t="str">
            <v>KWH</v>
          </cell>
          <cell r="Q201">
            <v>605507</v>
          </cell>
        </row>
        <row r="202">
          <cell r="A202" t="str">
            <v>541449010000000132</v>
          </cell>
          <cell r="O202" t="str">
            <v>HI</v>
          </cell>
          <cell r="P202" t="str">
            <v>KW</v>
          </cell>
          <cell r="Q202">
            <v>2860</v>
          </cell>
        </row>
        <row r="203">
          <cell r="A203" t="str">
            <v>541449010000000132</v>
          </cell>
          <cell r="O203" t="str">
            <v>LO</v>
          </cell>
          <cell r="P203" t="str">
            <v>KW</v>
          </cell>
          <cell r="Q203">
            <v>2424</v>
          </cell>
        </row>
        <row r="204">
          <cell r="A204" t="str">
            <v>541449010000000132</v>
          </cell>
          <cell r="O204" t="str">
            <v>TH</v>
          </cell>
          <cell r="P204" t="str">
            <v>KRH</v>
          </cell>
          <cell r="Q204">
            <v>425</v>
          </cell>
        </row>
        <row r="205">
          <cell r="A205" t="str">
            <v>541449010000000132</v>
          </cell>
          <cell r="O205" t="str">
            <v>TH</v>
          </cell>
          <cell r="P205" t="str">
            <v>KRH</v>
          </cell>
          <cell r="Q205">
            <v>234905</v>
          </cell>
        </row>
        <row r="206">
          <cell r="A206" t="str">
            <v>541449010000000033</v>
          </cell>
          <cell r="O206" t="str">
            <v>HI</v>
          </cell>
          <cell r="P206" t="str">
            <v>KWH</v>
          </cell>
          <cell r="Q206">
            <v>504482</v>
          </cell>
        </row>
        <row r="207">
          <cell r="A207" t="str">
            <v>541449010000000033</v>
          </cell>
          <cell r="O207" t="str">
            <v>LO</v>
          </cell>
          <cell r="P207" t="str">
            <v>KWH</v>
          </cell>
          <cell r="Q207">
            <v>475971</v>
          </cell>
        </row>
        <row r="208">
          <cell r="A208" t="str">
            <v>541449010000000033</v>
          </cell>
          <cell r="O208" t="str">
            <v>HI</v>
          </cell>
          <cell r="P208" t="str">
            <v>KW</v>
          </cell>
          <cell r="Q208">
            <v>1872</v>
          </cell>
        </row>
        <row r="209">
          <cell r="A209" t="str">
            <v>541449010000000033</v>
          </cell>
          <cell r="O209" t="str">
            <v>LO</v>
          </cell>
          <cell r="P209" t="str">
            <v>KW</v>
          </cell>
          <cell r="Q209">
            <v>1468</v>
          </cell>
        </row>
        <row r="210">
          <cell r="A210" t="str">
            <v>541449010000000033</v>
          </cell>
          <cell r="O210" t="str">
            <v>TH</v>
          </cell>
          <cell r="P210" t="str">
            <v>KRH</v>
          </cell>
          <cell r="Q210">
            <v>334323</v>
          </cell>
        </row>
        <row r="211">
          <cell r="A211" t="str">
            <v>541449010000000309</v>
          </cell>
          <cell r="O211" t="str">
            <v>HI</v>
          </cell>
          <cell r="P211" t="str">
            <v>KWH</v>
          </cell>
          <cell r="Q211">
            <v>575786</v>
          </cell>
        </row>
        <row r="212">
          <cell r="A212" t="str">
            <v>541449010000000309</v>
          </cell>
          <cell r="O212" t="str">
            <v>LO</v>
          </cell>
          <cell r="P212" t="str">
            <v>KWH</v>
          </cell>
          <cell r="Q212">
            <v>563905</v>
          </cell>
        </row>
        <row r="213">
          <cell r="A213" t="str">
            <v>541449010000000309</v>
          </cell>
          <cell r="O213" t="str">
            <v>HI</v>
          </cell>
          <cell r="P213" t="str">
            <v>KW</v>
          </cell>
          <cell r="Q213">
            <v>2265</v>
          </cell>
        </row>
        <row r="214">
          <cell r="A214" t="str">
            <v>541449010000000309</v>
          </cell>
          <cell r="O214" t="str">
            <v>LO</v>
          </cell>
          <cell r="P214" t="str">
            <v>KW</v>
          </cell>
          <cell r="Q214">
            <v>2010</v>
          </cell>
        </row>
        <row r="215">
          <cell r="A215" t="str">
            <v>541449010000000309</v>
          </cell>
          <cell r="O215" t="str">
            <v>TH</v>
          </cell>
          <cell r="P215" t="str">
            <v>KRH</v>
          </cell>
          <cell r="Q215">
            <v>0</v>
          </cell>
        </row>
        <row r="216">
          <cell r="A216" t="str">
            <v>541449010000000309</v>
          </cell>
          <cell r="O216" t="str">
            <v>TH</v>
          </cell>
          <cell r="P216" t="str">
            <v>KRH</v>
          </cell>
          <cell r="Q216">
            <v>603287</v>
          </cell>
        </row>
        <row r="217">
          <cell r="A217" t="str">
            <v>541449010000000088</v>
          </cell>
          <cell r="O217" t="str">
            <v>HI</v>
          </cell>
          <cell r="P217" t="str">
            <v>KWH</v>
          </cell>
          <cell r="Q217">
            <v>509326</v>
          </cell>
        </row>
        <row r="218">
          <cell r="A218" t="str">
            <v>541449010000000088</v>
          </cell>
          <cell r="O218" t="str">
            <v>LO</v>
          </cell>
          <cell r="P218" t="str">
            <v>KWH</v>
          </cell>
          <cell r="Q218">
            <v>334263</v>
          </cell>
        </row>
        <row r="219">
          <cell r="A219" t="str">
            <v>541449010000000088</v>
          </cell>
          <cell r="O219" t="str">
            <v>HI</v>
          </cell>
          <cell r="P219" t="str">
            <v>KW</v>
          </cell>
          <cell r="Q219">
            <v>1669</v>
          </cell>
        </row>
        <row r="220">
          <cell r="A220" t="str">
            <v>541449010000000088</v>
          </cell>
          <cell r="O220" t="str">
            <v>LO</v>
          </cell>
          <cell r="P220" t="str">
            <v>KW</v>
          </cell>
          <cell r="Q220">
            <v>1598</v>
          </cell>
        </row>
        <row r="221">
          <cell r="A221" t="str">
            <v>541449010000000088</v>
          </cell>
          <cell r="O221" t="str">
            <v>TH</v>
          </cell>
          <cell r="P221" t="str">
            <v>KRH</v>
          </cell>
          <cell r="Q221">
            <v>12</v>
          </cell>
        </row>
        <row r="222">
          <cell r="A222" t="str">
            <v>541449010000000088</v>
          </cell>
          <cell r="O222" t="str">
            <v>TH</v>
          </cell>
          <cell r="P222" t="str">
            <v>KRH</v>
          </cell>
          <cell r="Q222">
            <v>424813</v>
          </cell>
        </row>
        <row r="223">
          <cell r="A223" t="str">
            <v>541449010000000163</v>
          </cell>
          <cell r="O223" t="str">
            <v>HI</v>
          </cell>
          <cell r="P223" t="str">
            <v>KWH</v>
          </cell>
          <cell r="Q223">
            <v>968422</v>
          </cell>
        </row>
        <row r="224">
          <cell r="A224" t="str">
            <v>541449010000000163</v>
          </cell>
          <cell r="O224" t="str">
            <v>LO</v>
          </cell>
          <cell r="P224" t="str">
            <v>KWH</v>
          </cell>
          <cell r="Q224">
            <v>513492</v>
          </cell>
        </row>
        <row r="225">
          <cell r="A225" t="str">
            <v>541449010000000163</v>
          </cell>
          <cell r="O225" t="str">
            <v>HI</v>
          </cell>
          <cell r="P225" t="str">
            <v>KW</v>
          </cell>
          <cell r="Q225">
            <v>3660</v>
          </cell>
        </row>
        <row r="226">
          <cell r="A226" t="str">
            <v>541449010000000163</v>
          </cell>
          <cell r="O226" t="str">
            <v>LO</v>
          </cell>
          <cell r="P226" t="str">
            <v>KW</v>
          </cell>
          <cell r="Q226">
            <v>3076</v>
          </cell>
        </row>
        <row r="227">
          <cell r="A227" t="str">
            <v>541449010000000163</v>
          </cell>
          <cell r="O227" t="str">
            <v>TH</v>
          </cell>
          <cell r="P227" t="str">
            <v>KRH</v>
          </cell>
          <cell r="Q227">
            <v>430801</v>
          </cell>
        </row>
        <row r="228">
          <cell r="A228" t="str">
            <v>541449010000000224</v>
          </cell>
          <cell r="O228" t="str">
            <v>HI</v>
          </cell>
          <cell r="P228" t="str">
            <v>KWH</v>
          </cell>
          <cell r="Q228">
            <v>613444</v>
          </cell>
        </row>
        <row r="229">
          <cell r="A229" t="str">
            <v>541449010000000224</v>
          </cell>
          <cell r="O229" t="str">
            <v>LO</v>
          </cell>
          <cell r="P229" t="str">
            <v>KWH</v>
          </cell>
          <cell r="Q229">
            <v>479351</v>
          </cell>
        </row>
        <row r="230">
          <cell r="A230" t="str">
            <v>541449010000000224</v>
          </cell>
          <cell r="O230" t="str">
            <v>HI</v>
          </cell>
          <cell r="P230" t="str">
            <v>KW</v>
          </cell>
          <cell r="Q230">
            <v>2115</v>
          </cell>
        </row>
        <row r="231">
          <cell r="A231" t="str">
            <v>541449010000000224</v>
          </cell>
          <cell r="O231" t="str">
            <v>LO</v>
          </cell>
          <cell r="P231" t="str">
            <v>KW</v>
          </cell>
          <cell r="Q231">
            <v>1971</v>
          </cell>
        </row>
        <row r="232">
          <cell r="A232" t="str">
            <v>541449010000000224</v>
          </cell>
          <cell r="O232" t="str">
            <v>TH</v>
          </cell>
          <cell r="P232" t="str">
            <v>KRH</v>
          </cell>
          <cell r="Q232">
            <v>0</v>
          </cell>
        </row>
        <row r="233">
          <cell r="A233" t="str">
            <v>541449010000000224</v>
          </cell>
          <cell r="O233" t="str">
            <v>TH</v>
          </cell>
          <cell r="P233" t="str">
            <v>KRH</v>
          </cell>
          <cell r="Q233">
            <v>451858</v>
          </cell>
        </row>
        <row r="234">
          <cell r="A234" t="str">
            <v>541449010000000040</v>
          </cell>
          <cell r="O234" t="str">
            <v>HI</v>
          </cell>
          <cell r="P234" t="str">
            <v>KWH</v>
          </cell>
          <cell r="Q234">
            <v>501114</v>
          </cell>
        </row>
        <row r="235">
          <cell r="A235" t="str">
            <v>541449010000000040</v>
          </cell>
          <cell r="O235" t="str">
            <v>LO</v>
          </cell>
          <cell r="P235" t="str">
            <v>KWH</v>
          </cell>
          <cell r="Q235">
            <v>403145</v>
          </cell>
        </row>
        <row r="236">
          <cell r="A236" t="str">
            <v>541449010000000040</v>
          </cell>
          <cell r="O236" t="str">
            <v>HI</v>
          </cell>
          <cell r="P236" t="str">
            <v>KW</v>
          </cell>
          <cell r="Q236">
            <v>1702</v>
          </cell>
        </row>
        <row r="237">
          <cell r="A237" t="str">
            <v>541449010000000040</v>
          </cell>
          <cell r="O237" t="str">
            <v>LO</v>
          </cell>
          <cell r="P237" t="str">
            <v>KW</v>
          </cell>
          <cell r="Q237">
            <v>1809</v>
          </cell>
        </row>
        <row r="238">
          <cell r="A238" t="str">
            <v>541449010000000040</v>
          </cell>
          <cell r="O238" t="str">
            <v>TH</v>
          </cell>
          <cell r="P238" t="str">
            <v>KRH</v>
          </cell>
          <cell r="Q238">
            <v>163</v>
          </cell>
        </row>
        <row r="239">
          <cell r="A239" t="str">
            <v>541449010000000040</v>
          </cell>
          <cell r="O239" t="str">
            <v>TH</v>
          </cell>
          <cell r="P239" t="str">
            <v>KRH</v>
          </cell>
          <cell r="Q239">
            <v>308810</v>
          </cell>
        </row>
        <row r="240">
          <cell r="A240" t="str">
            <v>541449010000000026</v>
          </cell>
          <cell r="O240" t="str">
            <v>HI</v>
          </cell>
          <cell r="P240" t="str">
            <v>KWH</v>
          </cell>
          <cell r="Q240">
            <v>520354</v>
          </cell>
        </row>
        <row r="241">
          <cell r="A241" t="str">
            <v>541449010000000026</v>
          </cell>
          <cell r="O241" t="str">
            <v>LO</v>
          </cell>
          <cell r="P241" t="str">
            <v>KWH</v>
          </cell>
          <cell r="Q241">
            <v>380960</v>
          </cell>
        </row>
        <row r="242">
          <cell r="A242" t="str">
            <v>541449010000000026</v>
          </cell>
          <cell r="O242" t="str">
            <v>HI</v>
          </cell>
          <cell r="P242" t="str">
            <v>KW</v>
          </cell>
          <cell r="Q242">
            <v>2232</v>
          </cell>
        </row>
        <row r="243">
          <cell r="A243" t="str">
            <v>541449010000000026</v>
          </cell>
          <cell r="O243" t="str">
            <v>LO</v>
          </cell>
          <cell r="P243" t="str">
            <v>KW</v>
          </cell>
          <cell r="Q243">
            <v>2192</v>
          </cell>
        </row>
        <row r="244">
          <cell r="A244" t="str">
            <v>541449010000000026</v>
          </cell>
          <cell r="O244" t="str">
            <v>TH</v>
          </cell>
          <cell r="P244" t="str">
            <v>KRH</v>
          </cell>
          <cell r="Q244">
            <v>0</v>
          </cell>
        </row>
        <row r="245">
          <cell r="A245" t="str">
            <v>541449010000000026</v>
          </cell>
          <cell r="O245" t="str">
            <v>TH</v>
          </cell>
          <cell r="P245" t="str">
            <v>KRH</v>
          </cell>
          <cell r="Q245">
            <v>351436</v>
          </cell>
        </row>
        <row r="246">
          <cell r="A246" t="str">
            <v>541449010000000323</v>
          </cell>
          <cell r="O246" t="str">
            <v>HI</v>
          </cell>
          <cell r="P246" t="str">
            <v>KWH</v>
          </cell>
          <cell r="Q246">
            <v>606216</v>
          </cell>
        </row>
        <row r="247">
          <cell r="A247" t="str">
            <v>541449010000000323</v>
          </cell>
          <cell r="O247" t="str">
            <v>LO</v>
          </cell>
          <cell r="P247" t="str">
            <v>KWH</v>
          </cell>
          <cell r="Q247">
            <v>597249</v>
          </cell>
        </row>
        <row r="248">
          <cell r="A248" t="str">
            <v>541449010000000323</v>
          </cell>
          <cell r="O248" t="str">
            <v>HI</v>
          </cell>
          <cell r="P248" t="str">
            <v>KW</v>
          </cell>
          <cell r="Q248">
            <v>2115</v>
          </cell>
        </row>
        <row r="249">
          <cell r="A249" t="str">
            <v>541449010000000323</v>
          </cell>
          <cell r="O249" t="str">
            <v>LO</v>
          </cell>
          <cell r="P249" t="str">
            <v>KW</v>
          </cell>
          <cell r="Q249">
            <v>2010</v>
          </cell>
        </row>
        <row r="250">
          <cell r="A250" t="str">
            <v>541449010000000323</v>
          </cell>
          <cell r="O250" t="str">
            <v>TH</v>
          </cell>
          <cell r="P250" t="str">
            <v>KRH</v>
          </cell>
          <cell r="Q250">
            <v>0</v>
          </cell>
        </row>
        <row r="251">
          <cell r="A251" t="str">
            <v>541449010000000323</v>
          </cell>
          <cell r="O251" t="str">
            <v>TH</v>
          </cell>
          <cell r="P251" t="str">
            <v>KRH</v>
          </cell>
          <cell r="Q251">
            <v>488585</v>
          </cell>
        </row>
        <row r="252">
          <cell r="A252" t="str">
            <v>541449010000000118</v>
          </cell>
          <cell r="O252" t="str">
            <v>HI</v>
          </cell>
          <cell r="P252" t="str">
            <v>KWH</v>
          </cell>
          <cell r="Q252">
            <v>36930</v>
          </cell>
        </row>
        <row r="253">
          <cell r="A253" t="str">
            <v>541449010000000118</v>
          </cell>
          <cell r="O253" t="str">
            <v>LO</v>
          </cell>
          <cell r="P253" t="str">
            <v>KWH</v>
          </cell>
          <cell r="Q253">
            <v>45860</v>
          </cell>
        </row>
        <row r="254">
          <cell r="A254" t="str">
            <v>541449010000000118</v>
          </cell>
          <cell r="O254" t="str">
            <v>HI</v>
          </cell>
          <cell r="P254" t="str">
            <v>KW</v>
          </cell>
          <cell r="Q254">
            <v>630</v>
          </cell>
        </row>
        <row r="255">
          <cell r="A255" t="str">
            <v>541449010000000118</v>
          </cell>
          <cell r="O255" t="str">
            <v>LO</v>
          </cell>
          <cell r="P255" t="str">
            <v>KW</v>
          </cell>
          <cell r="Q255">
            <v>622</v>
          </cell>
        </row>
        <row r="256">
          <cell r="A256" t="str">
            <v>541449010000000118</v>
          </cell>
          <cell r="O256" t="str">
            <v>TH</v>
          </cell>
          <cell r="P256" t="str">
            <v>KRH</v>
          </cell>
          <cell r="Q256">
            <v>377</v>
          </cell>
        </row>
        <row r="257">
          <cell r="A257" t="str">
            <v>541449010000000118</v>
          </cell>
          <cell r="O257" t="str">
            <v>TH</v>
          </cell>
          <cell r="P257" t="str">
            <v>KRH</v>
          </cell>
          <cell r="Q257">
            <v>9362</v>
          </cell>
        </row>
        <row r="258">
          <cell r="A258" t="str">
            <v>541449010000000347</v>
          </cell>
          <cell r="O258" t="str">
            <v>HI</v>
          </cell>
          <cell r="P258" t="str">
            <v>KWH</v>
          </cell>
          <cell r="Q258">
            <v>38369</v>
          </cell>
        </row>
        <row r="259">
          <cell r="A259" t="str">
            <v>541449010000000347</v>
          </cell>
          <cell r="O259" t="str">
            <v>LO</v>
          </cell>
          <cell r="P259" t="str">
            <v>KWH</v>
          </cell>
          <cell r="Q259">
            <v>37410</v>
          </cell>
        </row>
        <row r="260">
          <cell r="A260" t="str">
            <v>541449010000000347</v>
          </cell>
          <cell r="O260" t="str">
            <v>HI</v>
          </cell>
          <cell r="P260" t="str">
            <v>KW</v>
          </cell>
          <cell r="Q260">
            <v>196</v>
          </cell>
        </row>
        <row r="261">
          <cell r="A261" t="str">
            <v>541449010000000347</v>
          </cell>
          <cell r="O261" t="str">
            <v>LO</v>
          </cell>
          <cell r="P261" t="str">
            <v>KW</v>
          </cell>
          <cell r="Q261">
            <v>179</v>
          </cell>
        </row>
        <row r="262">
          <cell r="A262" t="str">
            <v>541449010000000347</v>
          </cell>
          <cell r="O262" t="str">
            <v>TH</v>
          </cell>
          <cell r="P262" t="str">
            <v>KRH</v>
          </cell>
          <cell r="Q262">
            <v>945</v>
          </cell>
        </row>
        <row r="263">
          <cell r="A263" t="str">
            <v>541449010000000347</v>
          </cell>
          <cell r="O263" t="str">
            <v>TH</v>
          </cell>
          <cell r="P263" t="str">
            <v>KRH</v>
          </cell>
          <cell r="Q263">
            <v>72333</v>
          </cell>
        </row>
        <row r="264">
          <cell r="A264" t="str">
            <v>541449010000000170</v>
          </cell>
          <cell r="O264" t="str">
            <v>HI</v>
          </cell>
          <cell r="P264" t="str">
            <v>KWH</v>
          </cell>
          <cell r="Q264">
            <v>570935</v>
          </cell>
        </row>
        <row r="265">
          <cell r="A265" t="str">
            <v>541449010000000170</v>
          </cell>
          <cell r="O265" t="str">
            <v>LO</v>
          </cell>
          <cell r="P265" t="str">
            <v>KWH</v>
          </cell>
          <cell r="Q265">
            <v>570120</v>
          </cell>
        </row>
        <row r="266">
          <cell r="A266" t="str">
            <v>541449010000000170</v>
          </cell>
          <cell r="O266" t="str">
            <v>HI</v>
          </cell>
          <cell r="P266" t="str">
            <v>KW</v>
          </cell>
          <cell r="Q266">
            <v>2105</v>
          </cell>
        </row>
        <row r="267">
          <cell r="A267" t="str">
            <v>541449010000000170</v>
          </cell>
          <cell r="O267" t="str">
            <v>LO</v>
          </cell>
          <cell r="P267" t="str">
            <v>KW</v>
          </cell>
          <cell r="Q267">
            <v>2010</v>
          </cell>
        </row>
        <row r="268">
          <cell r="A268" t="str">
            <v>541449010000000170</v>
          </cell>
          <cell r="O268" t="str">
            <v>TH</v>
          </cell>
          <cell r="P268" t="str">
            <v>KRH</v>
          </cell>
          <cell r="Q268">
            <v>0</v>
          </cell>
        </row>
        <row r="269">
          <cell r="A269" t="str">
            <v>541449010000000170</v>
          </cell>
          <cell r="O269" t="str">
            <v>TH</v>
          </cell>
          <cell r="P269" t="str">
            <v>KRH</v>
          </cell>
          <cell r="Q269">
            <v>541796</v>
          </cell>
        </row>
        <row r="270">
          <cell r="A270" t="str">
            <v>541449010000000293</v>
          </cell>
          <cell r="O270" t="str">
            <v>HI</v>
          </cell>
          <cell r="P270" t="str">
            <v>KWH</v>
          </cell>
          <cell r="Q270">
            <v>901683</v>
          </cell>
        </row>
        <row r="271">
          <cell r="A271" t="str">
            <v>541449010000000293</v>
          </cell>
          <cell r="O271" t="str">
            <v>LO</v>
          </cell>
          <cell r="P271" t="str">
            <v>KWH</v>
          </cell>
          <cell r="Q271">
            <v>832642</v>
          </cell>
        </row>
        <row r="272">
          <cell r="A272" t="str">
            <v>541449010000000293</v>
          </cell>
          <cell r="O272" t="str">
            <v>HI</v>
          </cell>
          <cell r="P272" t="str">
            <v>KW</v>
          </cell>
          <cell r="Q272">
            <v>3496</v>
          </cell>
        </row>
        <row r="273">
          <cell r="A273" t="str">
            <v>541449010000000293</v>
          </cell>
          <cell r="O273" t="str">
            <v>LO</v>
          </cell>
          <cell r="P273" t="str">
            <v>KW</v>
          </cell>
          <cell r="Q273">
            <v>3420</v>
          </cell>
        </row>
        <row r="274">
          <cell r="A274" t="str">
            <v>541449010000000293</v>
          </cell>
          <cell r="O274" t="str">
            <v>TH</v>
          </cell>
          <cell r="P274" t="str">
            <v>KRH</v>
          </cell>
          <cell r="Q274">
            <v>0</v>
          </cell>
        </row>
        <row r="275">
          <cell r="A275" t="str">
            <v>541449010000000293</v>
          </cell>
          <cell r="O275" t="str">
            <v>TH</v>
          </cell>
          <cell r="P275" t="str">
            <v>KRH</v>
          </cell>
          <cell r="Q275">
            <v>815711</v>
          </cell>
        </row>
        <row r="276">
          <cell r="A276" t="str">
            <v>541449010000000019</v>
          </cell>
          <cell r="O276" t="str">
            <v>HI</v>
          </cell>
          <cell r="P276" t="str">
            <v>KWH</v>
          </cell>
          <cell r="Q276">
            <v>342832</v>
          </cell>
        </row>
        <row r="277">
          <cell r="A277" t="str">
            <v>541449010000000019</v>
          </cell>
          <cell r="O277" t="str">
            <v>LO</v>
          </cell>
          <cell r="P277" t="str">
            <v>KWH</v>
          </cell>
          <cell r="Q277">
            <v>408350</v>
          </cell>
        </row>
        <row r="278">
          <cell r="A278" t="str">
            <v>541449010000000019</v>
          </cell>
          <cell r="O278" t="str">
            <v>HI</v>
          </cell>
          <cell r="P278" t="str">
            <v>KW</v>
          </cell>
          <cell r="Q278">
            <v>1787</v>
          </cell>
        </row>
        <row r="279">
          <cell r="A279" t="str">
            <v>541449010000000019</v>
          </cell>
          <cell r="O279" t="str">
            <v>LO</v>
          </cell>
          <cell r="P279" t="str">
            <v>KW</v>
          </cell>
          <cell r="Q279">
            <v>1793</v>
          </cell>
        </row>
        <row r="280">
          <cell r="A280" t="str">
            <v>541449010000000019</v>
          </cell>
          <cell r="O280" t="str">
            <v>TH</v>
          </cell>
          <cell r="P280" t="str">
            <v>KRH</v>
          </cell>
          <cell r="Q280">
            <v>103632</v>
          </cell>
        </row>
        <row r="281">
          <cell r="A281" t="str">
            <v>541449010000000019</v>
          </cell>
          <cell r="O281" t="str">
            <v>TH</v>
          </cell>
          <cell r="P281" t="str">
            <v>KRH</v>
          </cell>
          <cell r="Q281">
            <v>64451</v>
          </cell>
        </row>
        <row r="282">
          <cell r="A282" t="str">
            <v>541449000000000188</v>
          </cell>
          <cell r="O282" t="str">
            <v>HI</v>
          </cell>
          <cell r="P282" t="str">
            <v>KWH</v>
          </cell>
          <cell r="Q282">
            <v>492424</v>
          </cell>
        </row>
        <row r="283">
          <cell r="A283" t="str">
            <v>541449000000000188</v>
          </cell>
          <cell r="O283" t="str">
            <v>LO</v>
          </cell>
          <cell r="P283" t="str">
            <v>KWH</v>
          </cell>
          <cell r="Q283">
            <v>362322</v>
          </cell>
        </row>
        <row r="284">
          <cell r="A284" t="str">
            <v>541449000000000188</v>
          </cell>
          <cell r="O284" t="str">
            <v>HI</v>
          </cell>
          <cell r="P284" t="str">
            <v>KW</v>
          </cell>
          <cell r="Q284">
            <v>1825</v>
          </cell>
        </row>
        <row r="285">
          <cell r="A285" t="str">
            <v>541449000000000188</v>
          </cell>
          <cell r="O285" t="str">
            <v>LO</v>
          </cell>
          <cell r="P285" t="str">
            <v>KW</v>
          </cell>
          <cell r="Q285">
            <v>1525</v>
          </cell>
        </row>
        <row r="286">
          <cell r="A286" t="str">
            <v>541449000000000188</v>
          </cell>
          <cell r="O286" t="str">
            <v>TH</v>
          </cell>
          <cell r="P286" t="str">
            <v>KRH</v>
          </cell>
          <cell r="Q286">
            <v>0</v>
          </cell>
        </row>
        <row r="287">
          <cell r="A287" t="str">
            <v>541449000000000188</v>
          </cell>
          <cell r="O287" t="str">
            <v>TH</v>
          </cell>
          <cell r="P287" t="str">
            <v>KRH</v>
          </cell>
          <cell r="Q287">
            <v>242378</v>
          </cell>
        </row>
        <row r="288">
          <cell r="A288" t="str">
            <v>541449030000000604</v>
          </cell>
          <cell r="O288" t="str">
            <v>HI</v>
          </cell>
          <cell r="P288" t="str">
            <v>KWH</v>
          </cell>
          <cell r="Q288">
            <v>9376</v>
          </cell>
        </row>
        <row r="289">
          <cell r="A289" t="str">
            <v>541449030000000604</v>
          </cell>
          <cell r="O289" t="str">
            <v>LO</v>
          </cell>
          <cell r="P289" t="str">
            <v>KWH</v>
          </cell>
          <cell r="Q289">
            <v>10381</v>
          </cell>
        </row>
        <row r="290">
          <cell r="A290" t="str">
            <v>541449030000000604</v>
          </cell>
          <cell r="O290" t="str">
            <v>HI</v>
          </cell>
          <cell r="P290" t="str">
            <v>KW</v>
          </cell>
          <cell r="Q290">
            <v>511</v>
          </cell>
        </row>
        <row r="291">
          <cell r="A291" t="str">
            <v>541449030000000604</v>
          </cell>
          <cell r="O291" t="str">
            <v>LO</v>
          </cell>
          <cell r="P291" t="str">
            <v>KW</v>
          </cell>
          <cell r="Q291">
            <v>402</v>
          </cell>
        </row>
        <row r="292">
          <cell r="A292" t="str">
            <v>541449030000000604</v>
          </cell>
          <cell r="O292" t="str">
            <v>TH</v>
          </cell>
          <cell r="P292" t="str">
            <v>KRH</v>
          </cell>
          <cell r="Q292">
            <v>13049</v>
          </cell>
        </row>
        <row r="293">
          <cell r="A293" t="str">
            <v>541449030000000611</v>
          </cell>
          <cell r="O293" t="str">
            <v>HI</v>
          </cell>
          <cell r="P293" t="str">
            <v>KWH</v>
          </cell>
          <cell r="Q293">
            <v>385982</v>
          </cell>
        </row>
        <row r="294">
          <cell r="A294" t="str">
            <v>541449030000000611</v>
          </cell>
          <cell r="O294" t="str">
            <v>LO</v>
          </cell>
          <cell r="P294" t="str">
            <v>KWH</v>
          </cell>
          <cell r="Q294">
            <v>526135</v>
          </cell>
        </row>
        <row r="295">
          <cell r="A295" t="str">
            <v>541449030000000611</v>
          </cell>
          <cell r="O295" t="str">
            <v>HI</v>
          </cell>
          <cell r="P295" t="str">
            <v>KW</v>
          </cell>
          <cell r="Q295">
            <v>2275</v>
          </cell>
        </row>
        <row r="296">
          <cell r="A296" t="str">
            <v>541449030000000611</v>
          </cell>
          <cell r="O296" t="str">
            <v>LO</v>
          </cell>
          <cell r="P296" t="str">
            <v>KW</v>
          </cell>
          <cell r="Q296">
            <v>2210</v>
          </cell>
        </row>
        <row r="297">
          <cell r="A297" t="str">
            <v>541449030000000611</v>
          </cell>
          <cell r="O297" t="str">
            <v>TH</v>
          </cell>
          <cell r="P297" t="str">
            <v>KRH</v>
          </cell>
          <cell r="Q297">
            <v>85</v>
          </cell>
        </row>
        <row r="298">
          <cell r="A298" t="str">
            <v>541449030000000611</v>
          </cell>
          <cell r="O298" t="str">
            <v>TH</v>
          </cell>
          <cell r="P298" t="str">
            <v>KRH</v>
          </cell>
          <cell r="Q298">
            <v>453320</v>
          </cell>
        </row>
        <row r="299">
          <cell r="A299" t="str">
            <v>541449010000000279</v>
          </cell>
          <cell r="O299" t="str">
            <v>HI</v>
          </cell>
          <cell r="P299" t="str">
            <v>KWH</v>
          </cell>
          <cell r="Q299">
            <v>923178</v>
          </cell>
        </row>
        <row r="300">
          <cell r="A300" t="str">
            <v>541449010000000279</v>
          </cell>
          <cell r="O300" t="str">
            <v>LO</v>
          </cell>
          <cell r="P300" t="str">
            <v>KWH</v>
          </cell>
          <cell r="Q300">
            <v>621309</v>
          </cell>
        </row>
        <row r="301">
          <cell r="A301" t="str">
            <v>541449010000000279</v>
          </cell>
          <cell r="O301" t="str">
            <v>HI</v>
          </cell>
          <cell r="P301" t="str">
            <v>KW</v>
          </cell>
          <cell r="Q301">
            <v>4112</v>
          </cell>
        </row>
        <row r="302">
          <cell r="A302" t="str">
            <v>541449010000000279</v>
          </cell>
          <cell r="O302" t="str">
            <v>LO</v>
          </cell>
          <cell r="P302" t="str">
            <v>KW</v>
          </cell>
          <cell r="Q302">
            <v>3928</v>
          </cell>
        </row>
        <row r="303">
          <cell r="A303" t="str">
            <v>541449010000000279</v>
          </cell>
          <cell r="O303" t="str">
            <v>TH</v>
          </cell>
          <cell r="P303" t="str">
            <v>KRH</v>
          </cell>
          <cell r="Q303">
            <v>4914</v>
          </cell>
        </row>
        <row r="304">
          <cell r="A304" t="str">
            <v>541449010000000279</v>
          </cell>
          <cell r="O304" t="str">
            <v>TH</v>
          </cell>
          <cell r="P304" t="str">
            <v>KRH</v>
          </cell>
          <cell r="Q304">
            <v>611515</v>
          </cell>
        </row>
        <row r="305">
          <cell r="A305" t="str">
            <v>541449010000000095</v>
          </cell>
          <cell r="O305" t="str">
            <v>HI</v>
          </cell>
          <cell r="P305" t="str">
            <v>KWH</v>
          </cell>
          <cell r="Q305">
            <v>694242</v>
          </cell>
        </row>
        <row r="306">
          <cell r="A306" t="str">
            <v>541449010000000095</v>
          </cell>
          <cell r="O306" t="str">
            <v>LO</v>
          </cell>
          <cell r="P306" t="str">
            <v>KWH</v>
          </cell>
          <cell r="Q306">
            <v>224752</v>
          </cell>
        </row>
        <row r="307">
          <cell r="A307" t="str">
            <v>541449010000000095</v>
          </cell>
          <cell r="O307" t="str">
            <v>HI</v>
          </cell>
          <cell r="P307" t="str">
            <v>KW</v>
          </cell>
          <cell r="Q307">
            <v>3784</v>
          </cell>
        </row>
        <row r="308">
          <cell r="A308" t="str">
            <v>541449010000000095</v>
          </cell>
          <cell r="O308" t="str">
            <v>LO</v>
          </cell>
          <cell r="P308" t="str">
            <v>KW</v>
          </cell>
          <cell r="Q308">
            <v>3504</v>
          </cell>
        </row>
        <row r="309">
          <cell r="A309" t="str">
            <v>541449010000000095</v>
          </cell>
          <cell r="O309" t="str">
            <v>TH</v>
          </cell>
          <cell r="P309" t="str">
            <v>KRH</v>
          </cell>
          <cell r="Q309">
            <v>47</v>
          </cell>
        </row>
        <row r="310">
          <cell r="A310" t="str">
            <v>541449010000000095</v>
          </cell>
          <cell r="O310" t="str">
            <v>TH</v>
          </cell>
          <cell r="P310" t="str">
            <v>KRH</v>
          </cell>
          <cell r="Q310">
            <v>454245</v>
          </cell>
        </row>
        <row r="311">
          <cell r="A311" t="str">
            <v>541449030000000628</v>
          </cell>
          <cell r="O311" t="str">
            <v>HI</v>
          </cell>
          <cell r="P311" t="str">
            <v>KWH</v>
          </cell>
          <cell r="Q311">
            <v>101857</v>
          </cell>
        </row>
        <row r="312">
          <cell r="A312" t="str">
            <v>541449030000000628</v>
          </cell>
          <cell r="O312" t="str">
            <v>LO</v>
          </cell>
          <cell r="P312" t="str">
            <v>KWH</v>
          </cell>
          <cell r="Q312">
            <v>125343</v>
          </cell>
        </row>
        <row r="313">
          <cell r="A313" t="str">
            <v>541449030000000628</v>
          </cell>
          <cell r="O313" t="str">
            <v>HI</v>
          </cell>
          <cell r="P313" t="str">
            <v>KW</v>
          </cell>
          <cell r="Q313">
            <v>370</v>
          </cell>
        </row>
        <row r="314">
          <cell r="A314" t="str">
            <v>541449030000000628</v>
          </cell>
          <cell r="O314" t="str">
            <v>LO</v>
          </cell>
          <cell r="P314" t="str">
            <v>KW</v>
          </cell>
          <cell r="Q314">
            <v>370</v>
          </cell>
        </row>
        <row r="315">
          <cell r="A315" t="str">
            <v>541449030000000628</v>
          </cell>
          <cell r="O315" t="str">
            <v>TH</v>
          </cell>
          <cell r="P315" t="str">
            <v>KRH</v>
          </cell>
          <cell r="Q315">
            <v>0</v>
          </cell>
        </row>
        <row r="316">
          <cell r="A316" t="str">
            <v>541449030000000628</v>
          </cell>
          <cell r="O316" t="str">
            <v>TH</v>
          </cell>
          <cell r="P316" t="str">
            <v>KRH</v>
          </cell>
          <cell r="Q316">
            <v>90213</v>
          </cell>
        </row>
        <row r="317">
          <cell r="A317" t="str">
            <v>541449010000000248</v>
          </cell>
          <cell r="O317" t="str">
            <v>HI</v>
          </cell>
          <cell r="P317" t="str">
            <v>KWH</v>
          </cell>
          <cell r="Q317">
            <v>553922</v>
          </cell>
        </row>
        <row r="318">
          <cell r="A318" t="str">
            <v>541449010000000248</v>
          </cell>
          <cell r="O318" t="str">
            <v>LO</v>
          </cell>
          <cell r="P318" t="str">
            <v>KWH</v>
          </cell>
          <cell r="Q318">
            <v>388874</v>
          </cell>
        </row>
        <row r="319">
          <cell r="A319" t="str">
            <v>541449010000000248</v>
          </cell>
          <cell r="O319" t="str">
            <v>HI</v>
          </cell>
          <cell r="P319" t="str">
            <v>KW</v>
          </cell>
          <cell r="Q319">
            <v>2124</v>
          </cell>
        </row>
        <row r="320">
          <cell r="A320" t="str">
            <v>541449010000000248</v>
          </cell>
          <cell r="O320" t="str">
            <v>LO</v>
          </cell>
          <cell r="P320" t="str">
            <v>KW</v>
          </cell>
          <cell r="Q320">
            <v>2052</v>
          </cell>
        </row>
        <row r="321">
          <cell r="A321" t="str">
            <v>541449010000000248</v>
          </cell>
          <cell r="O321" t="str">
            <v>TH</v>
          </cell>
          <cell r="P321" t="str">
            <v>KRH</v>
          </cell>
          <cell r="Q321">
            <v>0</v>
          </cell>
        </row>
        <row r="322">
          <cell r="A322" t="str">
            <v>541449010000000248</v>
          </cell>
          <cell r="O322" t="str">
            <v>TH</v>
          </cell>
          <cell r="P322" t="str">
            <v>KRH</v>
          </cell>
          <cell r="Q322">
            <v>478688</v>
          </cell>
        </row>
        <row r="323">
          <cell r="A323" t="str">
            <v>541449010000000378</v>
          </cell>
          <cell r="O323" t="str">
            <v>HI</v>
          </cell>
          <cell r="P323" t="str">
            <v>KWH</v>
          </cell>
          <cell r="Q323">
            <v>34362</v>
          </cell>
        </row>
        <row r="324">
          <cell r="A324" t="str">
            <v>541449010000000378</v>
          </cell>
          <cell r="O324" t="str">
            <v>LO</v>
          </cell>
          <cell r="P324" t="str">
            <v>KWH</v>
          </cell>
          <cell r="Q324">
            <v>38828</v>
          </cell>
        </row>
        <row r="325">
          <cell r="A325" t="str">
            <v>541449010000000378</v>
          </cell>
          <cell r="O325" t="str">
            <v>HI</v>
          </cell>
          <cell r="P325" t="str">
            <v>KW</v>
          </cell>
          <cell r="Q325">
            <v>176</v>
          </cell>
        </row>
        <row r="326">
          <cell r="A326" t="str">
            <v>541449010000000378</v>
          </cell>
          <cell r="O326" t="str">
            <v>LO</v>
          </cell>
          <cell r="P326" t="str">
            <v>KW</v>
          </cell>
          <cell r="Q326">
            <v>152</v>
          </cell>
        </row>
        <row r="327">
          <cell r="A327" t="str">
            <v>541449010000000378</v>
          </cell>
          <cell r="O327" t="str">
            <v>TH</v>
          </cell>
          <cell r="P327" t="str">
            <v>KRH</v>
          </cell>
          <cell r="Q327">
            <v>0</v>
          </cell>
        </row>
        <row r="328">
          <cell r="A328" t="str">
            <v>541449010000000378</v>
          </cell>
          <cell r="O328" t="str">
            <v>TH</v>
          </cell>
          <cell r="P328" t="str">
            <v>KRH</v>
          </cell>
          <cell r="Q328">
            <v>32824</v>
          </cell>
        </row>
        <row r="329">
          <cell r="A329" t="str">
            <v>541449000000000287</v>
          </cell>
          <cell r="O329" t="str">
            <v>HI</v>
          </cell>
          <cell r="P329" t="str">
            <v>KWH</v>
          </cell>
          <cell r="Q329">
            <v>978763</v>
          </cell>
        </row>
        <row r="330">
          <cell r="A330" t="str">
            <v>541449000000000287</v>
          </cell>
          <cell r="O330" t="str">
            <v>LO</v>
          </cell>
          <cell r="P330" t="str">
            <v>KWH</v>
          </cell>
          <cell r="Q330">
            <v>1004668</v>
          </cell>
        </row>
        <row r="331">
          <cell r="A331" t="str">
            <v>541449000000000287</v>
          </cell>
          <cell r="O331" t="str">
            <v>HI</v>
          </cell>
          <cell r="P331" t="str">
            <v>KW</v>
          </cell>
          <cell r="Q331">
            <v>3392</v>
          </cell>
        </row>
        <row r="332">
          <cell r="A332" t="str">
            <v>541449000000000287</v>
          </cell>
          <cell r="O332" t="str">
            <v>LO</v>
          </cell>
          <cell r="P332" t="str">
            <v>KW</v>
          </cell>
          <cell r="Q332">
            <v>3251</v>
          </cell>
        </row>
        <row r="333">
          <cell r="A333" t="str">
            <v>541449000000000287</v>
          </cell>
          <cell r="O333" t="str">
            <v>TH</v>
          </cell>
          <cell r="P333" t="str">
            <v>KRH</v>
          </cell>
          <cell r="Q333">
            <v>868887</v>
          </cell>
        </row>
        <row r="334">
          <cell r="A334" t="str">
            <v>541449000000000324</v>
          </cell>
          <cell r="O334" t="str">
            <v>HI</v>
          </cell>
          <cell r="P334" t="str">
            <v>KWH</v>
          </cell>
          <cell r="Q334">
            <v>830930</v>
          </cell>
        </row>
        <row r="335">
          <cell r="A335" t="str">
            <v>541449000000000324</v>
          </cell>
          <cell r="O335" t="str">
            <v>LO</v>
          </cell>
          <cell r="P335" t="str">
            <v>KWH</v>
          </cell>
          <cell r="Q335">
            <v>711085</v>
          </cell>
        </row>
        <row r="336">
          <cell r="A336" t="str">
            <v>541449000000000324</v>
          </cell>
          <cell r="O336" t="str">
            <v>HI</v>
          </cell>
          <cell r="P336" t="str">
            <v>KW</v>
          </cell>
          <cell r="Q336">
            <v>3780</v>
          </cell>
        </row>
        <row r="337">
          <cell r="A337" t="str">
            <v>541449000000000324</v>
          </cell>
          <cell r="O337" t="str">
            <v>LO</v>
          </cell>
          <cell r="P337" t="str">
            <v>KW</v>
          </cell>
          <cell r="Q337">
            <v>3680</v>
          </cell>
        </row>
        <row r="338">
          <cell r="A338" t="str">
            <v>541449000000000324</v>
          </cell>
          <cell r="O338" t="str">
            <v>TH</v>
          </cell>
          <cell r="P338" t="str">
            <v>KRH</v>
          </cell>
          <cell r="Q338">
            <v>583685</v>
          </cell>
        </row>
        <row r="339">
          <cell r="A339" t="str">
            <v>541449000000000362</v>
          </cell>
          <cell r="O339" t="str">
            <v>HI</v>
          </cell>
          <cell r="P339" t="str">
            <v>KWH</v>
          </cell>
          <cell r="Q339">
            <v>9615</v>
          </cell>
        </row>
        <row r="340">
          <cell r="A340" t="str">
            <v>541449000000000362</v>
          </cell>
          <cell r="O340" t="str">
            <v>LO</v>
          </cell>
          <cell r="P340" t="str">
            <v>KWH</v>
          </cell>
          <cell r="Q340">
            <v>12945</v>
          </cell>
        </row>
        <row r="341">
          <cell r="A341" t="str">
            <v>541449000000000362</v>
          </cell>
          <cell r="O341" t="str">
            <v>HI</v>
          </cell>
          <cell r="P341" t="str">
            <v>KW</v>
          </cell>
          <cell r="Q341">
            <v>60</v>
          </cell>
        </row>
        <row r="342">
          <cell r="A342" t="str">
            <v>541449000000000362</v>
          </cell>
          <cell r="O342" t="str">
            <v>LO</v>
          </cell>
          <cell r="P342" t="str">
            <v>KW</v>
          </cell>
          <cell r="Q342">
            <v>60</v>
          </cell>
        </row>
        <row r="343">
          <cell r="A343" t="str">
            <v>541449000000000362</v>
          </cell>
          <cell r="O343" t="str">
            <v>TH</v>
          </cell>
          <cell r="P343" t="str">
            <v>KRH</v>
          </cell>
          <cell r="Q343">
            <v>0</v>
          </cell>
        </row>
        <row r="344">
          <cell r="A344" t="str">
            <v>541449000000000362</v>
          </cell>
          <cell r="O344" t="str">
            <v>TH</v>
          </cell>
          <cell r="P344" t="str">
            <v>KRH</v>
          </cell>
          <cell r="Q344">
            <v>66415</v>
          </cell>
        </row>
        <row r="345">
          <cell r="A345" t="str">
            <v>541449010000000156</v>
          </cell>
          <cell r="O345" t="str">
            <v>HI</v>
          </cell>
          <cell r="P345" t="str">
            <v>KWH</v>
          </cell>
          <cell r="Q345">
            <v>537243</v>
          </cell>
        </row>
        <row r="346">
          <cell r="A346" t="str">
            <v>541449010000000156</v>
          </cell>
          <cell r="O346" t="str">
            <v>LO</v>
          </cell>
          <cell r="P346" t="str">
            <v>KWH</v>
          </cell>
          <cell r="Q346">
            <v>423993</v>
          </cell>
        </row>
        <row r="347">
          <cell r="A347" t="str">
            <v>541449010000000156</v>
          </cell>
          <cell r="O347" t="str">
            <v>HI</v>
          </cell>
          <cell r="P347" t="str">
            <v>KW</v>
          </cell>
          <cell r="Q347">
            <v>1992</v>
          </cell>
        </row>
        <row r="348">
          <cell r="A348" t="str">
            <v>541449010000000156</v>
          </cell>
          <cell r="O348" t="str">
            <v>LO</v>
          </cell>
          <cell r="P348" t="str">
            <v>KW</v>
          </cell>
          <cell r="Q348">
            <v>1544</v>
          </cell>
        </row>
        <row r="349">
          <cell r="A349" t="str">
            <v>541449010000000156</v>
          </cell>
          <cell r="O349" t="str">
            <v>TH</v>
          </cell>
          <cell r="P349" t="str">
            <v>KRH</v>
          </cell>
          <cell r="Q349">
            <v>0</v>
          </cell>
        </row>
        <row r="350">
          <cell r="A350" t="str">
            <v>541449010000000156</v>
          </cell>
          <cell r="O350" t="str">
            <v>TH</v>
          </cell>
          <cell r="P350" t="str">
            <v>KRH</v>
          </cell>
          <cell r="Q350">
            <v>404815</v>
          </cell>
        </row>
        <row r="351">
          <cell r="A351" t="str">
            <v>541449000000000058</v>
          </cell>
          <cell r="O351" t="str">
            <v>HI</v>
          </cell>
          <cell r="P351" t="str">
            <v>KWH</v>
          </cell>
          <cell r="Q351">
            <v>798800</v>
          </cell>
        </row>
        <row r="352">
          <cell r="A352" t="str">
            <v>541449000000000058</v>
          </cell>
          <cell r="O352" t="str">
            <v>LO</v>
          </cell>
          <cell r="P352" t="str">
            <v>KWH</v>
          </cell>
          <cell r="Q352">
            <v>808102</v>
          </cell>
        </row>
        <row r="353">
          <cell r="A353" t="str">
            <v>541449000000000058</v>
          </cell>
          <cell r="O353" t="str">
            <v>HI</v>
          </cell>
          <cell r="P353" t="str">
            <v>KW</v>
          </cell>
          <cell r="Q353">
            <v>2777</v>
          </cell>
        </row>
        <row r="354">
          <cell r="A354" t="str">
            <v>541449000000000058</v>
          </cell>
          <cell r="O354" t="str">
            <v>LO</v>
          </cell>
          <cell r="P354" t="str">
            <v>KW</v>
          </cell>
          <cell r="Q354">
            <v>2720</v>
          </cell>
        </row>
        <row r="355">
          <cell r="A355" t="str">
            <v>541449000000000058</v>
          </cell>
          <cell r="O355" t="str">
            <v>TH</v>
          </cell>
          <cell r="P355" t="str">
            <v>KRH</v>
          </cell>
          <cell r="Q355">
            <v>720283</v>
          </cell>
        </row>
        <row r="356">
          <cell r="A356" t="str">
            <v>541449000000000102</v>
          </cell>
          <cell r="O356" t="str">
            <v>HI</v>
          </cell>
          <cell r="P356" t="str">
            <v>KWH</v>
          </cell>
          <cell r="Q356">
            <v>2057416</v>
          </cell>
        </row>
        <row r="357">
          <cell r="A357" t="str">
            <v>541449000000000102</v>
          </cell>
          <cell r="O357" t="str">
            <v>LO</v>
          </cell>
          <cell r="P357" t="str">
            <v>KWH</v>
          </cell>
          <cell r="Q357">
            <v>1335659</v>
          </cell>
        </row>
        <row r="358">
          <cell r="A358" t="str">
            <v>541449000000000102</v>
          </cell>
          <cell r="O358" t="str">
            <v>HI</v>
          </cell>
          <cell r="P358" t="str">
            <v>KW</v>
          </cell>
          <cell r="Q358">
            <v>7741</v>
          </cell>
        </row>
        <row r="359">
          <cell r="A359" t="str">
            <v>541449000000000102</v>
          </cell>
          <cell r="O359" t="str">
            <v>LO</v>
          </cell>
          <cell r="P359" t="str">
            <v>KW</v>
          </cell>
          <cell r="Q359">
            <v>4569</v>
          </cell>
        </row>
        <row r="360">
          <cell r="A360" t="str">
            <v>541449000000000102</v>
          </cell>
          <cell r="O360" t="str">
            <v>TH</v>
          </cell>
          <cell r="P360" t="str">
            <v>KRH</v>
          </cell>
          <cell r="Q360">
            <v>15203</v>
          </cell>
        </row>
        <row r="361">
          <cell r="A361" t="str">
            <v>541449000000000102</v>
          </cell>
          <cell r="O361" t="str">
            <v>TH</v>
          </cell>
          <cell r="P361" t="str">
            <v>KRH</v>
          </cell>
          <cell r="Q361">
            <v>580655</v>
          </cell>
        </row>
        <row r="362">
          <cell r="A362" t="str">
            <v>541449030000000581</v>
          </cell>
          <cell r="O362" t="str">
            <v>HI</v>
          </cell>
          <cell r="P362" t="str">
            <v>KWH</v>
          </cell>
          <cell r="Q362">
            <v>417742</v>
          </cell>
        </row>
        <row r="363">
          <cell r="A363" t="str">
            <v>541449030000000581</v>
          </cell>
          <cell r="O363" t="str">
            <v>LO</v>
          </cell>
          <cell r="P363" t="str">
            <v>KWH</v>
          </cell>
          <cell r="Q363">
            <v>460601</v>
          </cell>
        </row>
        <row r="364">
          <cell r="A364" t="str">
            <v>541449030000000581</v>
          </cell>
          <cell r="O364" t="str">
            <v>HI</v>
          </cell>
          <cell r="P364" t="str">
            <v>KW</v>
          </cell>
          <cell r="Q364">
            <v>1720</v>
          </cell>
        </row>
        <row r="365">
          <cell r="A365" t="str">
            <v>541449030000000581</v>
          </cell>
          <cell r="O365" t="str">
            <v>LO</v>
          </cell>
          <cell r="P365" t="str">
            <v>KW</v>
          </cell>
          <cell r="Q365">
            <v>1720</v>
          </cell>
        </row>
        <row r="366">
          <cell r="A366" t="str">
            <v>541449030000000581</v>
          </cell>
          <cell r="O366" t="str">
            <v>TH</v>
          </cell>
          <cell r="P366" t="str">
            <v>KRH</v>
          </cell>
          <cell r="Q366">
            <v>409</v>
          </cell>
        </row>
        <row r="367">
          <cell r="A367" t="str">
            <v>541449030000000581</v>
          </cell>
          <cell r="O367" t="str">
            <v>TH</v>
          </cell>
          <cell r="P367" t="str">
            <v>KRH</v>
          </cell>
          <cell r="Q367">
            <v>438997</v>
          </cell>
        </row>
        <row r="368">
          <cell r="A368" t="str">
            <v>541449010000000262</v>
          </cell>
          <cell r="O368" t="str">
            <v>HI</v>
          </cell>
          <cell r="P368" t="str">
            <v>KWH</v>
          </cell>
          <cell r="Q368">
            <v>671669</v>
          </cell>
        </row>
        <row r="369">
          <cell r="A369" t="str">
            <v>541449010000000262</v>
          </cell>
          <cell r="O369" t="str">
            <v>LO</v>
          </cell>
          <cell r="P369" t="str">
            <v>KWH</v>
          </cell>
          <cell r="Q369">
            <v>713122</v>
          </cell>
        </row>
        <row r="370">
          <cell r="A370" t="str">
            <v>541449010000000262</v>
          </cell>
          <cell r="O370" t="str">
            <v>HI</v>
          </cell>
          <cell r="P370" t="str">
            <v>KW</v>
          </cell>
          <cell r="Q370">
            <v>2612</v>
          </cell>
        </row>
        <row r="371">
          <cell r="A371" t="str">
            <v>541449010000000262</v>
          </cell>
          <cell r="O371" t="str">
            <v>LO</v>
          </cell>
          <cell r="P371" t="str">
            <v>KW</v>
          </cell>
          <cell r="Q371">
            <v>2619</v>
          </cell>
        </row>
        <row r="372">
          <cell r="A372" t="str">
            <v>541449010000000262</v>
          </cell>
          <cell r="O372" t="str">
            <v>TH</v>
          </cell>
          <cell r="P372" t="str">
            <v>KRH</v>
          </cell>
          <cell r="Q372">
            <v>0</v>
          </cell>
        </row>
        <row r="373">
          <cell r="A373" t="str">
            <v>541449010000000262</v>
          </cell>
          <cell r="O373" t="str">
            <v>TH</v>
          </cell>
          <cell r="P373" t="str">
            <v>KRH</v>
          </cell>
          <cell r="Q373">
            <v>587851</v>
          </cell>
        </row>
        <row r="374">
          <cell r="A374" t="str">
            <v>541449010000000255</v>
          </cell>
          <cell r="O374" t="str">
            <v>HI</v>
          </cell>
          <cell r="P374" t="str">
            <v>KWH</v>
          </cell>
          <cell r="Q374">
            <v>824942</v>
          </cell>
        </row>
        <row r="375">
          <cell r="A375" t="str">
            <v>541449010000000255</v>
          </cell>
          <cell r="O375" t="str">
            <v>LO</v>
          </cell>
          <cell r="P375" t="str">
            <v>KWH</v>
          </cell>
          <cell r="Q375">
            <v>630710</v>
          </cell>
        </row>
        <row r="376">
          <cell r="A376" t="str">
            <v>541449010000000255</v>
          </cell>
          <cell r="O376" t="str">
            <v>HI</v>
          </cell>
          <cell r="P376" t="str">
            <v>KW</v>
          </cell>
          <cell r="Q376">
            <v>2955</v>
          </cell>
        </row>
        <row r="377">
          <cell r="A377" t="str">
            <v>541449010000000255</v>
          </cell>
          <cell r="O377" t="str">
            <v>LO</v>
          </cell>
          <cell r="P377" t="str">
            <v>KW</v>
          </cell>
          <cell r="Q377">
            <v>2329</v>
          </cell>
        </row>
        <row r="378">
          <cell r="A378" t="str">
            <v>541449010000000255</v>
          </cell>
          <cell r="O378" t="str">
            <v>TH</v>
          </cell>
          <cell r="P378" t="str">
            <v>KRH</v>
          </cell>
          <cell r="Q378">
            <v>0</v>
          </cell>
        </row>
        <row r="379">
          <cell r="A379" t="str">
            <v>541449010000000255</v>
          </cell>
          <cell r="O379" t="str">
            <v>TH</v>
          </cell>
          <cell r="P379" t="str">
            <v>KRH</v>
          </cell>
          <cell r="Q379">
            <v>627702</v>
          </cell>
        </row>
        <row r="380">
          <cell r="A380" t="str">
            <v>541449010000000149</v>
          </cell>
          <cell r="O380" t="str">
            <v>HI</v>
          </cell>
          <cell r="P380" t="str">
            <v>KWH</v>
          </cell>
          <cell r="Q380">
            <v>695007</v>
          </cell>
        </row>
        <row r="381">
          <cell r="A381" t="str">
            <v>541449010000000149</v>
          </cell>
          <cell r="O381" t="str">
            <v>LO</v>
          </cell>
          <cell r="P381" t="str">
            <v>KWH</v>
          </cell>
          <cell r="Q381">
            <v>644304</v>
          </cell>
        </row>
        <row r="382">
          <cell r="A382" t="str">
            <v>541449010000000149</v>
          </cell>
          <cell r="O382" t="str">
            <v>HI</v>
          </cell>
          <cell r="P382" t="str">
            <v>KW</v>
          </cell>
          <cell r="Q382">
            <v>2259</v>
          </cell>
        </row>
        <row r="383">
          <cell r="A383" t="str">
            <v>541449010000000149</v>
          </cell>
          <cell r="O383" t="str">
            <v>LO</v>
          </cell>
          <cell r="P383" t="str">
            <v>KW</v>
          </cell>
          <cell r="Q383">
            <v>2208</v>
          </cell>
        </row>
        <row r="384">
          <cell r="A384" t="str">
            <v>541449010000000149</v>
          </cell>
          <cell r="O384" t="str">
            <v>TH</v>
          </cell>
          <cell r="P384" t="str">
            <v>KRH</v>
          </cell>
          <cell r="Q384">
            <v>0</v>
          </cell>
        </row>
        <row r="385">
          <cell r="A385" t="str">
            <v>541449010000000149</v>
          </cell>
          <cell r="O385" t="str">
            <v>TH</v>
          </cell>
          <cell r="P385" t="str">
            <v>KRH</v>
          </cell>
          <cell r="Q385">
            <v>505814</v>
          </cell>
        </row>
        <row r="386">
          <cell r="A386" t="str">
            <v>541449010000000286</v>
          </cell>
          <cell r="O386" t="str">
            <v>HI</v>
          </cell>
          <cell r="P386" t="str">
            <v>KWH</v>
          </cell>
          <cell r="Q386">
            <v>897510</v>
          </cell>
        </row>
        <row r="387">
          <cell r="A387" t="str">
            <v>541449010000000286</v>
          </cell>
          <cell r="O387" t="str">
            <v>LO</v>
          </cell>
          <cell r="P387" t="str">
            <v>KWH</v>
          </cell>
          <cell r="Q387">
            <v>923815</v>
          </cell>
        </row>
        <row r="388">
          <cell r="A388" t="str">
            <v>541449010000000286</v>
          </cell>
          <cell r="O388" t="str">
            <v>HI</v>
          </cell>
          <cell r="P388" t="str">
            <v>KW</v>
          </cell>
          <cell r="Q388">
            <v>2922</v>
          </cell>
        </row>
        <row r="389">
          <cell r="A389" t="str">
            <v>541449010000000286</v>
          </cell>
          <cell r="O389" t="str">
            <v>LO</v>
          </cell>
          <cell r="P389" t="str">
            <v>KW</v>
          </cell>
          <cell r="Q389">
            <v>2772</v>
          </cell>
        </row>
        <row r="390">
          <cell r="A390" t="str">
            <v>541449010000000286</v>
          </cell>
          <cell r="O390" t="str">
            <v>TH</v>
          </cell>
          <cell r="P390" t="str">
            <v>KRH</v>
          </cell>
          <cell r="Q390">
            <v>0</v>
          </cell>
        </row>
        <row r="391">
          <cell r="A391" t="str">
            <v>541449010000000286</v>
          </cell>
          <cell r="O391" t="str">
            <v>TH</v>
          </cell>
          <cell r="P391" t="str">
            <v>KRH</v>
          </cell>
          <cell r="Q391">
            <v>688986</v>
          </cell>
        </row>
        <row r="392">
          <cell r="A392" t="str">
            <v>541449010000000354</v>
          </cell>
          <cell r="O392" t="str">
            <v>HI</v>
          </cell>
          <cell r="P392" t="str">
            <v>KWH</v>
          </cell>
          <cell r="Q392">
            <v>97826</v>
          </cell>
        </row>
        <row r="393">
          <cell r="A393" t="str">
            <v>541449010000000354</v>
          </cell>
          <cell r="O393" t="str">
            <v>LO</v>
          </cell>
          <cell r="P393" t="str">
            <v>KWH</v>
          </cell>
          <cell r="Q393">
            <v>200361</v>
          </cell>
        </row>
        <row r="394">
          <cell r="A394" t="str">
            <v>541449010000000354</v>
          </cell>
          <cell r="O394" t="str">
            <v>HI</v>
          </cell>
          <cell r="P394" t="str">
            <v>KW</v>
          </cell>
          <cell r="Q394">
            <v>1150</v>
          </cell>
        </row>
        <row r="395">
          <cell r="A395" t="str">
            <v>541449010000000354</v>
          </cell>
          <cell r="O395" t="str">
            <v>LO</v>
          </cell>
          <cell r="P395" t="str">
            <v>KW</v>
          </cell>
          <cell r="Q395">
            <v>925</v>
          </cell>
        </row>
        <row r="396">
          <cell r="A396" t="str">
            <v>541449010000000354</v>
          </cell>
          <cell r="O396" t="str">
            <v>TH</v>
          </cell>
          <cell r="P396" t="str">
            <v>KRH</v>
          </cell>
          <cell r="Q396">
            <v>11727</v>
          </cell>
        </row>
        <row r="397">
          <cell r="A397" t="str">
            <v>541449010000000354</v>
          </cell>
          <cell r="O397" t="str">
            <v>TH</v>
          </cell>
          <cell r="P397" t="str">
            <v>KRH</v>
          </cell>
          <cell r="Q397">
            <v>102836</v>
          </cell>
        </row>
      </sheetData>
      <sheetData sheetId="2" refreshError="1"/>
      <sheetData sheetId="3" refreshError="1"/>
      <sheetData sheetId="4" refreshError="1"/>
      <sheetData sheetId="5" refreshError="1"/>
      <sheetData sheetId="6"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PBEXqueriesDefunct"/>
      <sheetName val="SAPBEXfiltersDefunct"/>
      <sheetName val="Coûts"/>
      <sheetName val="Bilan"/>
      <sheetName val="Résultat"/>
      <sheetName val="Investissements"/>
      <sheetName val="Produits"/>
      <sheetName val="Bilan compta"/>
      <sheetName val="Tableau magique"/>
      <sheetName val="Page de garde"/>
      <sheetName val="CONTENU"/>
      <sheetName val="Données de base"/>
      <sheetName val="Tableau 1"/>
      <sheetName val="Tableau 2"/>
      <sheetName val="Tableau 3"/>
      <sheetName val="Tableau 4"/>
      <sheetName val="Tableau 5"/>
      <sheetName val="Tableau 6"/>
      <sheetName val="Tableau 7"/>
      <sheetName val="Tableau 8A"/>
      <sheetName val="Tableau 8B"/>
      <sheetName val="Tableau 8C"/>
      <sheetName val="Tableau 8D"/>
      <sheetName val="Tableau 8E"/>
      <sheetName val="Tableau 8F"/>
      <sheetName val="Tableau 8G"/>
      <sheetName val="Tableau 8H"/>
      <sheetName val="Tableau 8I"/>
      <sheetName val="Tableau 8J"/>
      <sheetName val="Tableau 8K"/>
      <sheetName val="Tableau 8L"/>
      <sheetName val="Tableau 8M"/>
      <sheetName val="Tableau 8N"/>
      <sheetName val="Tableau 8O"/>
      <sheetName val="Tableau 9"/>
      <sheetName val="Tableau 10"/>
      <sheetName val="Tableau 11"/>
      <sheetName val="Tableau 12"/>
      <sheetName val="Tableau 13"/>
      <sheetName val="Tableau 14"/>
      <sheetName val="Tableau 15"/>
      <sheetName val="Tableau 16A"/>
      <sheetName val="Tableau 16B"/>
      <sheetName val="BExRepositorySheet"/>
      <sheetName val="Tableau 17"/>
      <sheetName val="Tableau 18"/>
      <sheetName val="Tableau 19"/>
      <sheetName val="Tableau 20A"/>
      <sheetName val="Tableau 20B"/>
      <sheetName val="Tableau 21"/>
      <sheetName val="Tableau 22"/>
      <sheetName val="Tableau 23"/>
      <sheetName val="Tableau 24"/>
      <sheetName val="Tableau 25"/>
      <sheetName val="Tableau 26"/>
      <sheetName val="Tableau 27"/>
      <sheetName val="Tableau 28"/>
      <sheetName val="Tableau 29"/>
      <sheetName val="Tableau 30"/>
      <sheetName val="Tableau 31"/>
      <sheetName val="Tableau 32"/>
      <sheetName val="Tableau 33"/>
      <sheetName val="Tableau 34"/>
      <sheetName val="Tableau 35"/>
    </sheetNames>
    <sheetDataSet>
      <sheetData sheetId="0" refreshError="1"/>
      <sheetData sheetId="1" refreshError="1"/>
      <sheetData sheetId="2" refreshError="1"/>
      <sheetData sheetId="3" refreshError="1">
        <row r="1">
          <cell r="CA1" t="str">
            <v>Nbre</v>
          </cell>
          <cell r="CB1" t="str">
            <v>Texte</v>
          </cell>
          <cell r="CC1" t="str">
            <v>Dénomination nouvelle</v>
          </cell>
          <cell r="CD1" t="str">
            <v>Dénomination statutaire</v>
          </cell>
          <cell r="CE1" t="str">
            <v>Dénomination ancienne</v>
          </cell>
          <cell r="CF1" t="str">
            <v>Dénomination CREG</v>
          </cell>
        </row>
        <row r="2">
          <cell r="CA2">
            <v>2300</v>
          </cell>
          <cell r="CB2" t="str">
            <v>2300</v>
          </cell>
          <cell r="CC2" t="str">
            <v>ORES (Namur)</v>
          </cell>
          <cell r="CD2" t="str">
            <v>Secteur A</v>
          </cell>
          <cell r="CE2" t="str">
            <v>IDEG</v>
          </cell>
          <cell r="CF2" t="str">
            <v>ORES (Ex-IDEG)</v>
          </cell>
        </row>
        <row r="3">
          <cell r="CA3">
            <v>2304</v>
          </cell>
          <cell r="CB3" t="str">
            <v>2304</v>
          </cell>
          <cell r="CC3" t="str">
            <v>ORES (Namur)</v>
          </cell>
          <cell r="CD3" t="str">
            <v>Secteur A</v>
          </cell>
          <cell r="CE3" t="str">
            <v>IDEG</v>
          </cell>
          <cell r="CF3" t="str">
            <v>ORES (Ex-IDEG)</v>
          </cell>
        </row>
        <row r="4">
          <cell r="CA4">
            <v>2305</v>
          </cell>
          <cell r="CB4" t="str">
            <v>2305</v>
          </cell>
          <cell r="CC4" t="str">
            <v>ORES (Namur)</v>
          </cell>
          <cell r="CD4" t="str">
            <v>Secteur A</v>
          </cell>
          <cell r="CE4" t="str">
            <v>IDEG</v>
          </cell>
          <cell r="CF4" t="str">
            <v>ORES (Ex-IDEG)</v>
          </cell>
        </row>
        <row r="5">
          <cell r="CA5">
            <v>2500</v>
          </cell>
          <cell r="CB5" t="str">
            <v>2500</v>
          </cell>
          <cell r="CC5" t="str">
            <v>ORES (Hainaut Électricité)</v>
          </cell>
          <cell r="CD5" t="str">
            <v>Secteur B</v>
          </cell>
          <cell r="CE5" t="str">
            <v>IEH</v>
          </cell>
          <cell r="CF5" t="str">
            <v>ORES (Ex-IEH)</v>
          </cell>
        </row>
        <row r="6">
          <cell r="CA6">
            <v>2505</v>
          </cell>
          <cell r="CB6" t="str">
            <v>2505</v>
          </cell>
          <cell r="CC6" t="str">
            <v>ORES (Hainaut Électricité)</v>
          </cell>
          <cell r="CD6" t="str">
            <v>Secteur B</v>
          </cell>
          <cell r="CE6" t="str">
            <v>IEH</v>
          </cell>
          <cell r="CF6" t="str">
            <v>ORES (Ex-IEH)</v>
          </cell>
        </row>
        <row r="7">
          <cell r="CA7">
            <v>2702</v>
          </cell>
          <cell r="CB7" t="str">
            <v>2702</v>
          </cell>
          <cell r="CC7" t="str">
            <v>ORES (Hainaut Électricité)</v>
          </cell>
          <cell r="CD7" t="str">
            <v>Secteur B</v>
          </cell>
          <cell r="CE7" t="str">
            <v>IEH</v>
          </cell>
          <cell r="CF7" t="str">
            <v>ORES (Ex-IEH)</v>
          </cell>
        </row>
        <row r="8">
          <cell r="CA8">
            <v>2704</v>
          </cell>
          <cell r="CB8" t="str">
            <v>2704</v>
          </cell>
          <cell r="CC8" t="str">
            <v>ORES (Hainaut Gaz)</v>
          </cell>
          <cell r="CD8" t="str">
            <v>Secteur C</v>
          </cell>
          <cell r="CE8" t="str">
            <v>IGH</v>
          </cell>
          <cell r="CF8" t="str">
            <v>ORES (Ex-IGH)</v>
          </cell>
        </row>
        <row r="9">
          <cell r="CA9">
            <v>2707</v>
          </cell>
          <cell r="CB9" t="str">
            <v>2707</v>
          </cell>
          <cell r="CC9" t="str">
            <v>ORES (Hainaut Électricité)</v>
          </cell>
          <cell r="CD9" t="str">
            <v>Secteur B</v>
          </cell>
          <cell r="CE9" t="str">
            <v>IEH</v>
          </cell>
          <cell r="CF9" t="str">
            <v>ORES (Ex-IEH)</v>
          </cell>
        </row>
        <row r="10">
          <cell r="CA10">
            <v>2709</v>
          </cell>
          <cell r="CB10" t="str">
            <v>2709</v>
          </cell>
          <cell r="CC10" t="str">
            <v>ORES (Hainaut Gaz)</v>
          </cell>
          <cell r="CD10" t="str">
            <v>Secteur C</v>
          </cell>
          <cell r="CE10" t="str">
            <v>IGH</v>
          </cell>
          <cell r="CF10" t="str">
            <v>ORES (Ex-IGH)</v>
          </cell>
        </row>
        <row r="11">
          <cell r="CA11">
            <v>2800</v>
          </cell>
          <cell r="CB11" t="str">
            <v>2800</v>
          </cell>
          <cell r="CC11" t="str">
            <v>ORES (Hainaut Gaz)</v>
          </cell>
          <cell r="CD11" t="str">
            <v>Secteur C</v>
          </cell>
          <cell r="CE11" t="str">
            <v>IGH</v>
          </cell>
          <cell r="CF11" t="str">
            <v>ORES (Ex-IGH)</v>
          </cell>
        </row>
        <row r="12">
          <cell r="CA12">
            <v>2805</v>
          </cell>
          <cell r="CB12" t="str">
            <v>2805</v>
          </cell>
          <cell r="CC12" t="str">
            <v>ORES (Hainaut Gaz)</v>
          </cell>
          <cell r="CD12" t="str">
            <v>Secteur C</v>
          </cell>
          <cell r="CE12" t="str">
            <v>IGH</v>
          </cell>
          <cell r="CF12" t="str">
            <v>ORES (Ex-IGH)</v>
          </cell>
        </row>
        <row r="13">
          <cell r="CA13">
            <v>3500</v>
          </cell>
          <cell r="CB13" t="str">
            <v>3500</v>
          </cell>
          <cell r="CC13" t="str">
            <v>ORES (Est)</v>
          </cell>
          <cell r="CD13" t="str">
            <v>Secteur D</v>
          </cell>
          <cell r="CE13" t="str">
            <v>INTEREST</v>
          </cell>
          <cell r="CF13" t="str">
            <v>ORES (Ex-INTEREST)</v>
          </cell>
        </row>
        <row r="14">
          <cell r="CA14">
            <v>3505</v>
          </cell>
          <cell r="CB14" t="str">
            <v>3505</v>
          </cell>
          <cell r="CC14" t="str">
            <v>ORES (Est)</v>
          </cell>
          <cell r="CD14" t="str">
            <v>Secteur D</v>
          </cell>
          <cell r="CE14" t="str">
            <v>INTEREST</v>
          </cell>
          <cell r="CF14" t="str">
            <v>ORES (Ex-INTEREST)</v>
          </cell>
        </row>
        <row r="15">
          <cell r="CA15">
            <v>3900</v>
          </cell>
          <cell r="CB15" t="str">
            <v>3900</v>
          </cell>
          <cell r="CC15" t="str">
            <v>ORES (Luxembourg)</v>
          </cell>
          <cell r="CD15" t="str">
            <v>Secteur E</v>
          </cell>
          <cell r="CE15" t="str">
            <v>INTERLUX</v>
          </cell>
          <cell r="CF15" t="str">
            <v>ORES (Ex-INTERLUX)</v>
          </cell>
        </row>
        <row r="16">
          <cell r="CA16">
            <v>3904</v>
          </cell>
          <cell r="CB16" t="str">
            <v>3904</v>
          </cell>
          <cell r="CC16" t="str">
            <v>ORES (Luxembourg)</v>
          </cell>
          <cell r="CD16" t="str">
            <v>Secteur E</v>
          </cell>
          <cell r="CE16" t="str">
            <v>INTERLUX</v>
          </cell>
          <cell r="CF16" t="str">
            <v>ORES (Ex-INTERLUX)</v>
          </cell>
        </row>
        <row r="17">
          <cell r="CA17">
            <v>3905</v>
          </cell>
          <cell r="CB17" t="str">
            <v>3905</v>
          </cell>
          <cell r="CC17" t="str">
            <v>ORES (Luxembourg)</v>
          </cell>
          <cell r="CD17" t="str">
            <v>Secteur E</v>
          </cell>
          <cell r="CE17" t="str">
            <v>INTERLUX</v>
          </cell>
          <cell r="CF17" t="str">
            <v>ORES (Ex-INTERLUX)</v>
          </cell>
        </row>
        <row r="18">
          <cell r="CA18">
            <v>4001</v>
          </cell>
          <cell r="CB18" t="str">
            <v>4001</v>
          </cell>
          <cell r="CC18" t="str">
            <v>TECTEO (Liège)</v>
          </cell>
          <cell r="CD18" t="str">
            <v>Secteur F</v>
          </cell>
          <cell r="CE18" t="str">
            <v>INTERMOSANE</v>
          </cell>
          <cell r="CF18" t="str">
            <v>ORES (Ex-INTERMOSANE)</v>
          </cell>
        </row>
        <row r="19">
          <cell r="CA19">
            <v>4002</v>
          </cell>
          <cell r="CB19" t="str">
            <v>4002</v>
          </cell>
          <cell r="CC19" t="str">
            <v>ORES (Verviers)</v>
          </cell>
          <cell r="CD19" t="str">
            <v>Secteur F</v>
          </cell>
          <cell r="CE19" t="str">
            <v>INTERMOSANE</v>
          </cell>
          <cell r="CF19" t="str">
            <v>ORES (Ex-INTERMOSANE)</v>
          </cell>
        </row>
        <row r="20">
          <cell r="CA20">
            <v>4004</v>
          </cell>
          <cell r="CB20" t="str">
            <v>4004</v>
          </cell>
          <cell r="CC20" t="str">
            <v>ORES (Verviers)</v>
          </cell>
          <cell r="CD20" t="str">
            <v>Secteur F</v>
          </cell>
          <cell r="CE20" t="str">
            <v>INTERMOSANE</v>
          </cell>
          <cell r="CF20" t="str">
            <v>ORES (Ex-INTERMOSANE)</v>
          </cell>
        </row>
        <row r="21">
          <cell r="CA21">
            <v>4005</v>
          </cell>
          <cell r="CB21" t="str">
            <v>4005</v>
          </cell>
          <cell r="CC21" t="str">
            <v>TECTEO (Liège)</v>
          </cell>
          <cell r="CD21" t="str">
            <v>Secteur F</v>
          </cell>
          <cell r="CE21" t="str">
            <v>INTERMOSANE</v>
          </cell>
          <cell r="CF21" t="str">
            <v>ORES (Ex-INTERMOSANE)</v>
          </cell>
        </row>
        <row r="22">
          <cell r="CA22">
            <v>4006</v>
          </cell>
          <cell r="CB22" t="str">
            <v>4006</v>
          </cell>
          <cell r="CC22" t="str">
            <v>ORES (Verviers)</v>
          </cell>
          <cell r="CD22" t="str">
            <v>Secteur F</v>
          </cell>
          <cell r="CE22" t="str">
            <v>INTERMOSANE</v>
          </cell>
          <cell r="CF22" t="str">
            <v>ORES (Ex-INTERMOSANE)</v>
          </cell>
        </row>
        <row r="23">
          <cell r="CA23">
            <v>4600</v>
          </cell>
          <cell r="CB23" t="str">
            <v>4600</v>
          </cell>
          <cell r="CC23" t="str">
            <v>ORES (Brabant wallon)</v>
          </cell>
          <cell r="CD23" t="str">
            <v>Secteur G</v>
          </cell>
          <cell r="CE23" t="str">
            <v>SEDILEC</v>
          </cell>
          <cell r="CF23" t="str">
            <v>ORES (Ex-SEDILEC)</v>
          </cell>
        </row>
        <row r="24">
          <cell r="CA24">
            <v>4604</v>
          </cell>
          <cell r="CB24" t="str">
            <v>4604</v>
          </cell>
          <cell r="CC24" t="str">
            <v>ORES (Brabant wallon)</v>
          </cell>
          <cell r="CD24" t="str">
            <v>Secteur G</v>
          </cell>
          <cell r="CE24" t="str">
            <v>SEDILEC</v>
          </cell>
          <cell r="CF24" t="str">
            <v>ORES (Ex-SEDILEC)</v>
          </cell>
        </row>
        <row r="25">
          <cell r="CA25">
            <v>4605</v>
          </cell>
          <cell r="CB25" t="str">
            <v>4605</v>
          </cell>
          <cell r="CC25" t="str">
            <v>ORES (Brabant wallon)</v>
          </cell>
          <cell r="CD25" t="str">
            <v>Secteur G</v>
          </cell>
          <cell r="CE25" t="str">
            <v>SEDILEC</v>
          </cell>
          <cell r="CF25" t="str">
            <v>ORES (Ex-SEDILEC)</v>
          </cell>
        </row>
        <row r="26">
          <cell r="CA26">
            <v>4900</v>
          </cell>
          <cell r="CB26" t="str">
            <v>4900</v>
          </cell>
          <cell r="CC26" t="str">
            <v>ORES (Mouscron)</v>
          </cell>
          <cell r="CD26" t="str">
            <v>Secteur H</v>
          </cell>
          <cell r="CE26" t="str">
            <v>SIMOGEL</v>
          </cell>
          <cell r="CF26" t="str">
            <v>ORES (Ex-SIMOGEL)</v>
          </cell>
        </row>
        <row r="27">
          <cell r="CA27">
            <v>4904</v>
          </cell>
          <cell r="CB27" t="str">
            <v>4904</v>
          </cell>
          <cell r="CC27" t="str">
            <v>ORES (Mouscron)</v>
          </cell>
          <cell r="CD27" t="str">
            <v>Secteur H</v>
          </cell>
          <cell r="CE27" t="str">
            <v>SIMOGEL</v>
          </cell>
          <cell r="CF27" t="str">
            <v>ORES (Ex-SIMOGEL)</v>
          </cell>
        </row>
        <row r="28">
          <cell r="CA28">
            <v>4905</v>
          </cell>
          <cell r="CB28" t="str">
            <v>4905</v>
          </cell>
          <cell r="CC28" t="str">
            <v>ORES (Mouscron)</v>
          </cell>
          <cell r="CD28" t="str">
            <v>Secteur H</v>
          </cell>
          <cell r="CE28" t="str">
            <v>SIMOGEL</v>
          </cell>
          <cell r="CF28" t="str">
            <v>ORES (Ex-SIMOGEL)</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2)"/>
      <sheetName val="Sheet1"/>
      <sheetName val="Contrôle"/>
      <sheetName val="ATTENTION"/>
      <sheetName val="Données Complètes"/>
      <sheetName val="Résultats"/>
      <sheetName val="Résultats DN"/>
      <sheetName val="BOUCLAGE ENERGIE"/>
      <sheetName val="Historique Pointes"/>
      <sheetName val="4000 qh"/>
      <sheetName val="4000 qh (3)"/>
      <sheetName val="Invalides"/>
      <sheetName val="TIC Data"/>
      <sheetName val="TIC BOUCLAGE"/>
      <sheetName val="INPUT Access"/>
      <sheetName val="INPUT Souscriptions"/>
      <sheetName val="INPUT Palliatif"/>
      <sheetName val="Problèmes"/>
      <sheetName val="Manquant"/>
      <sheetName val="Rejeté"/>
      <sheetName val="Négatifs"/>
      <sheetName val="Pointes Mens"/>
      <sheetName val="Pointes Mens DN"/>
      <sheetName val="Energies Mens"/>
      <sheetName val="Vierge Pte"/>
      <sheetName val="Vierge Ener"/>
      <sheetName val="Vierge BOUCLAGE"/>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ôle"/>
      <sheetName val="Invoice Regularization"/>
      <sheetName val="R Ann1 - SS_OS"/>
      <sheetName val="R Ann2 - LC_OS"/>
      <sheetName val="R Ann3 - AP_OS"/>
      <sheetName val="R Ann4 - RP_OS"/>
      <sheetName val="R Ann5 - CREG_OS"/>
      <sheetName val="R Ann5 - OSP_OS"/>
      <sheetName val="R Ann5 - URE_OS"/>
      <sheetName val="R Ann5 - FER_OS"/>
      <sheetName val="R Ann5 - ODP_OS"/>
      <sheetName val="Invoice Base"/>
      <sheetName val="B AnnA - SUB_OS"/>
      <sheetName val="B Ann1 - SS_OS"/>
      <sheetName val="B Ann2 - LC_OS"/>
      <sheetName val="Imput BASE"/>
      <sheetName val="Imput REGUL"/>
      <sheetName val="Autoproductions"/>
      <sheetName val="Données Complètes"/>
      <sheetName val="Suivi 4000qh"/>
      <sheetName val="Souscr Rejetée"/>
      <sheetName val="Souscr Manquante"/>
      <sheetName val="Estim. Energ. Manquante"/>
      <sheetName val="Probl Access"/>
      <sheetName val="Probl Souscr"/>
      <sheetName val="Probl Estim. Energ."/>
      <sheetName val="Probl Autoprod"/>
      <sheetName val="INPUT Access"/>
      <sheetName val="INPUT Souscr"/>
      <sheetName val="INPUT Estim. Ener."/>
      <sheetName val="Détail QH"/>
      <sheetName val="Compens Pertes act BXL"/>
      <sheetName val="Compens Pertes act VLN"/>
      <sheetName val="Compens Pertes act WAL"/>
      <sheetName val="Gest. Syst. et Serv. Aux. BXL"/>
      <sheetName val="Gest. Syst. et Serv. Aux. VLN"/>
      <sheetName val="Gest. Syst. et Serv. Aux. WAL"/>
      <sheetName val="Dépas Souscr OFF BXL"/>
      <sheetName val="Dépas Souscr OFF VLN"/>
      <sheetName val="Dépas Sousc OFF WAL"/>
      <sheetName val="Dépas Souscr INJ BXL"/>
      <sheetName val="Dépas Souscr INJ VLN"/>
      <sheetName val="Dépas Souscr INJ WAL"/>
      <sheetName val="Dépas Réactif BXL"/>
      <sheetName val="Dépas Réactif VLN"/>
      <sheetName val="Dépas Réactif WAL"/>
      <sheetName val="Tarifs BXL"/>
      <sheetName val="Tarifs VLN"/>
      <sheetName val="Tarifs WAL"/>
      <sheetName val="Imput BXL"/>
      <sheetName val="Imput VLN"/>
      <sheetName val="Imput WAL"/>
      <sheetName val="TIC Data"/>
      <sheetName val="Ctrl PUTM"/>
      <sheetName val="Modèle Invoice Base"/>
      <sheetName val="Modèle Invoice Regularization"/>
      <sheetName val="Modèle AnnA"/>
      <sheetName val="Modèle Ann1"/>
      <sheetName val="Modèle Ann2"/>
      <sheetName val="Modèle Ann3"/>
      <sheetName val="Modèle Ann4"/>
      <sheetName val="Modèle Ann5"/>
      <sheetName val="TE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PBEXqueriesDefunct"/>
      <sheetName val="SAPBEXfiltersDefunct"/>
      <sheetName val="BExRepositorySheet"/>
      <sheetName val="Menu"/>
      <sheetName val="Query Montant"/>
      <sheetName val="Query Quantité"/>
      <sheetName val="Art. 18"/>
      <sheetName val="Art. 20"/>
      <sheetName val="Version Composantes"/>
      <sheetName val="Version Interne"/>
      <sheetName val="Version Tarif"/>
      <sheetName val="Version Interne PM"/>
      <sheetName val="Version Composantes PM"/>
      <sheetName val="Version Tarif PM"/>
      <sheetName val="FB-ELEC"/>
      <sheetName val="FB-GAZ"/>
      <sheetName val="Codes libéllé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8">
          <cell r="A8" t="str">
            <v>ligne</v>
          </cell>
          <cell r="B8" t="str">
            <v>Libéllé Electricité</v>
          </cell>
          <cell r="C8" t="str">
            <v>Libéllé Gaz</v>
          </cell>
        </row>
        <row r="9">
          <cell r="A9" t="str">
            <v>T1</v>
          </cell>
          <cell r="B9" t="str">
            <v>Résumé de l'article 18</v>
          </cell>
          <cell r="C9" t="str">
            <v>Résumé de l'article 20</v>
          </cell>
        </row>
        <row r="10">
          <cell r="A10" t="str">
            <v>T2</v>
          </cell>
          <cell r="B10" t="str">
            <v>Hiérarchie des composantes de l'article 18</v>
          </cell>
          <cell r="C10" t="str">
            <v>Hiérarchie des composantes de l'article 20</v>
          </cell>
        </row>
        <row r="11">
          <cell r="A11" t="str">
            <v>T3</v>
          </cell>
          <cell r="B11" t="str">
            <v>Article 18 - Version tarif</v>
          </cell>
          <cell r="C11" t="str">
            <v>Article 20 - Version tarif</v>
          </cell>
        </row>
        <row r="12">
          <cell r="A12" t="str">
            <v>T11</v>
          </cell>
          <cell r="B12" t="str">
            <v>GC1</v>
          </cell>
          <cell r="C12" t="str">
            <v>KG1</v>
          </cell>
        </row>
        <row r="13">
          <cell r="A13" t="str">
            <v>T12</v>
          </cell>
          <cell r="B13" t="str">
            <v>GC2</v>
          </cell>
          <cell r="C13" t="str">
            <v>KG2</v>
          </cell>
        </row>
        <row r="14">
          <cell r="A14" t="str">
            <v>T13</v>
          </cell>
          <cell r="B14" t="str">
            <v>GC3</v>
          </cell>
          <cell r="C14" t="str">
            <v>KG3</v>
          </cell>
        </row>
        <row r="15">
          <cell r="A15" t="str">
            <v>T14</v>
          </cell>
          <cell r="B15" t="str">
            <v>GC4</v>
          </cell>
          <cell r="C15" t="str">
            <v>KG4</v>
          </cell>
        </row>
        <row r="16">
          <cell r="A16" t="str">
            <v>T15</v>
          </cell>
          <cell r="B16" t="str">
            <v>GC5</v>
          </cell>
          <cell r="C16" t="str">
            <v>KG5</v>
          </cell>
        </row>
        <row r="17">
          <cell r="A17" t="str">
            <v>T16</v>
          </cell>
          <cell r="B17" t="str">
            <v>Coûts de dossier, d'entretien et gestion réseau de distribution</v>
          </cell>
          <cell r="C17" t="str">
            <v>Frais de gestion, d'entretien et gestion réseau de distribution</v>
          </cell>
        </row>
        <row r="24">
          <cell r="A24" t="str">
            <v>C12</v>
          </cell>
          <cell r="B24" t="str">
            <v>-</v>
          </cell>
          <cell r="C24" t="str">
            <v>-</v>
          </cell>
        </row>
        <row r="25">
          <cell r="A25" t="str">
            <v>C13</v>
          </cell>
          <cell r="B25" t="str">
            <v>Coûts de dossier (Hors résultats financiers)</v>
          </cell>
          <cell r="C25" t="str">
            <v>Coûts de dossier (Hors résultats financiers)</v>
          </cell>
        </row>
        <row r="26">
          <cell r="A26" t="str">
            <v>C18</v>
          </cell>
          <cell r="B26" t="str">
            <v>Coûts d'utilisation du réseau de transport (1)</v>
          </cell>
          <cell r="C26" t="str">
            <v>Coûts d'utilisation du réseau de transport (1)</v>
          </cell>
        </row>
        <row r="27">
          <cell r="A27" t="str">
            <v>C14</v>
          </cell>
          <cell r="B27" t="str">
            <v>Coûts d'entretien</v>
          </cell>
          <cell r="C27" t="str">
            <v>Coûts d'entretien</v>
          </cell>
        </row>
        <row r="28">
          <cell r="A28" t="str">
            <v>C17</v>
          </cell>
          <cell r="B28" t="str">
            <v>Utilisation réseau transport tiers</v>
          </cell>
          <cell r="C28" t="str">
            <v>Utilisation réseau transport tiers</v>
          </cell>
        </row>
        <row r="29">
          <cell r="A29" t="str">
            <v>C113</v>
          </cell>
          <cell r="B29" t="str">
            <v>Taxe de voirie</v>
          </cell>
          <cell r="C29" t="str">
            <v>Taxe de voirie</v>
          </cell>
        </row>
        <row r="30">
          <cell r="A30" t="str">
            <v>C15</v>
          </cell>
          <cell r="B30" t="str">
            <v>Coûts de la gestion du réseau de distribution</v>
          </cell>
          <cell r="C30" t="str">
            <v>Coûts de la gestion du système</v>
          </cell>
        </row>
        <row r="31">
          <cell r="A31" t="str">
            <v>C110</v>
          </cell>
          <cell r="B31" t="str">
            <v>Coût de l'acquisition et du traitement des informations de mesure et de comptage</v>
          </cell>
          <cell r="C31" t="str">
            <v>Coût de l'acquisition et du traitement des informations de mesure et de comptage</v>
          </cell>
        </row>
        <row r="32">
          <cell r="A32" t="str">
            <v>C115</v>
          </cell>
          <cell r="B32" t="str">
            <v>Réglage de la tension et de la puissance réactive</v>
          </cell>
          <cell r="C32" t="str">
            <v>Réglage de la tension et de la puissance réactive</v>
          </cell>
        </row>
        <row r="33">
          <cell r="A33" t="str">
            <v>C19</v>
          </cell>
          <cell r="B33" t="str">
            <v>Compensation des pertes sur le réseau (2)</v>
          </cell>
          <cell r="C33" t="str">
            <v>Compensation des pertes sur le réseau (2)</v>
          </cell>
        </row>
        <row r="34">
          <cell r="A34" t="str">
            <v>HT</v>
          </cell>
          <cell r="B34" t="str">
            <v>Autres coûts non repris dans l'enveloppe tarifaire (3)</v>
          </cell>
          <cell r="C34" t="str">
            <v>Autres coûts non repris dans l'enveloppe tarifaire (3)</v>
          </cell>
        </row>
        <row r="35">
          <cell r="A35" t="str">
            <v>C119</v>
          </cell>
          <cell r="B35" t="str">
            <v>Non-Respect d'un programme accepté</v>
          </cell>
          <cell r="C35" t="str">
            <v>Non-Respect d'un programme accepté</v>
          </cell>
        </row>
        <row r="36">
          <cell r="A36">
            <v>13</v>
          </cell>
          <cell r="B36" t="str">
            <v>Total OPEX</v>
          </cell>
          <cell r="C36" t="str">
            <v>Total OPEX</v>
          </cell>
        </row>
        <row r="37">
          <cell r="A37">
            <v>14</v>
          </cell>
          <cell r="B37" t="str">
            <v>Hors (3)                                            OPEX enveloppe tarifaire</v>
          </cell>
          <cell r="C37" t="str">
            <v>Hors (3)                                            OPEX enveloppe tarifaire</v>
          </cell>
        </row>
        <row r="38">
          <cell r="A38">
            <v>15</v>
          </cell>
          <cell r="B38" t="str">
            <v>OPEX enveloppe tarifaire [hors (1) et (2)</v>
          </cell>
          <cell r="C38" t="str">
            <v>OPEX enveloppe tarifaire [hors (1) et (2)</v>
          </cell>
        </row>
        <row r="39">
          <cell r="A39">
            <v>16</v>
          </cell>
        </row>
        <row r="40">
          <cell r="A40" t="str">
            <v>C11</v>
          </cell>
          <cell r="B40" t="str">
            <v>Raccordements: d'études coûts de réalisation</v>
          </cell>
          <cell r="C40" t="str">
            <v>Raccordements: d'études coûts de réalisation</v>
          </cell>
        </row>
        <row r="41">
          <cell r="A41">
            <v>18</v>
          </cell>
          <cell r="B41" t="str">
            <v>CAPEX</v>
          </cell>
          <cell r="C41" t="str">
            <v>CAPEX</v>
          </cell>
        </row>
        <row r="42">
          <cell r="A42" t="str">
            <v>C22</v>
          </cell>
          <cell r="B42" t="str">
            <v>CAPEX Location des Compteurs</v>
          </cell>
          <cell r="C42" t="str">
            <v>CAPEX Location des Compteurs</v>
          </cell>
        </row>
        <row r="43">
          <cell r="A43" t="str">
            <v>C23</v>
          </cell>
          <cell r="B43" t="str">
            <v>CAPEX Infrastructure</v>
          </cell>
          <cell r="C43" t="str">
            <v>CAPEX Infrastructure</v>
          </cell>
        </row>
        <row r="44">
          <cell r="A44" t="str">
            <v>C26</v>
          </cell>
          <cell r="B44" t="str">
            <v>CAPEX Désaffectations de plus values</v>
          </cell>
          <cell r="C44" t="str">
            <v>CAPEX Désaffectations de plus values</v>
          </cell>
        </row>
        <row r="45">
          <cell r="A45" t="str">
            <v>C21</v>
          </cell>
          <cell r="B45" t="str">
            <v>CAPEX Hors Infrastructure</v>
          </cell>
          <cell r="C45" t="str">
            <v>CAPEX Hors Infrastructure</v>
          </cell>
        </row>
        <row r="46">
          <cell r="A46" t="str">
            <v>C24</v>
          </cell>
          <cell r="B46" t="str">
            <v>CAPEX Gestion Système</v>
          </cell>
          <cell r="C46" t="str">
            <v>CAPEX Gestion Système</v>
          </cell>
        </row>
        <row r="47">
          <cell r="A47">
            <v>24</v>
          </cell>
        </row>
        <row r="48">
          <cell r="A48" t="str">
            <v>C25</v>
          </cell>
          <cell r="B48" t="str">
            <v>CAPEX-OSP</v>
          </cell>
          <cell r="C48" t="str">
            <v>CAPEX-OSP</v>
          </cell>
        </row>
        <row r="49">
          <cell r="A49">
            <v>26</v>
          </cell>
          <cell r="B49" t="str">
            <v>OSP Total - Coputs des obligations des services publics</v>
          </cell>
          <cell r="C49" t="str">
            <v>OSP Total - Coputs des obligations des services publics</v>
          </cell>
        </row>
        <row r="50">
          <cell r="A50" t="str">
            <v>C32</v>
          </cell>
          <cell r="B50" t="str">
            <v>Rémunération des CI sur compteurs à budget</v>
          </cell>
          <cell r="C50" t="str">
            <v>Rémunération des CI sur compteurs à budget</v>
          </cell>
        </row>
        <row r="51">
          <cell r="A51" t="str">
            <v>C43</v>
          </cell>
          <cell r="B51" t="str">
            <v>Embedded costs - OSP</v>
          </cell>
          <cell r="C51" t="str">
            <v>Embedded costs - OSP</v>
          </cell>
        </row>
        <row r="52">
          <cell r="A52" t="str">
            <v>C111</v>
          </cell>
          <cell r="B52" t="str">
            <v>OPEX-OSP</v>
          </cell>
          <cell r="C52" t="str">
            <v>OPEX-OSP</v>
          </cell>
        </row>
        <row r="53">
          <cell r="A53" t="str">
            <v>C117</v>
          </cell>
          <cell r="B53" t="str">
            <v>Coût de fourniture aux clients du GRD (Achat, vente, récup.,…)</v>
          </cell>
          <cell r="C53" t="str">
            <v>Coût de fourniture aux clients du GRD (Achat, vente, récup.,…)</v>
          </cell>
        </row>
        <row r="54">
          <cell r="A54">
            <v>30</v>
          </cell>
          <cell r="B54" t="str">
            <v>Coûts des pensions non capitalisés</v>
          </cell>
          <cell r="C54" t="str">
            <v>Coûts des pensions non capitalisés</v>
          </cell>
        </row>
        <row r="55">
          <cell r="A55" t="str">
            <v>C114</v>
          </cell>
          <cell r="B55" t="str">
            <v>Capital + Rentes</v>
          </cell>
          <cell r="C55" t="str">
            <v>Capital + Rentes</v>
          </cell>
        </row>
        <row r="56">
          <cell r="A56" t="str">
            <v>C44</v>
          </cell>
          <cell r="B56" t="str">
            <v>Pensions-Ch. Financière</v>
          </cell>
          <cell r="C56" t="str">
            <v>Pensions-Ch. Financière</v>
          </cell>
        </row>
        <row r="57">
          <cell r="A57" t="str">
            <v>C112</v>
          </cell>
          <cell r="B57" t="str">
            <v>Impôts, prélèvements</v>
          </cell>
          <cell r="C57" t="str">
            <v>Impôts, prélèvements</v>
          </cell>
        </row>
        <row r="58">
          <cell r="A58">
            <v>34</v>
          </cell>
          <cell r="B58" t="str">
            <v>Total des coûts hors rémunérations</v>
          </cell>
          <cell r="C58" t="str">
            <v>Total des coûts hors rémunérations</v>
          </cell>
        </row>
        <row r="59">
          <cell r="A59">
            <v>35</v>
          </cell>
        </row>
        <row r="60">
          <cell r="A60" t="str">
            <v>C31</v>
          </cell>
          <cell r="B60" t="str">
            <v>Rémunération CI appareils de mesurage</v>
          </cell>
          <cell r="C60" t="str">
            <v>Rémunération CI appareils de mesurage</v>
          </cell>
        </row>
        <row r="61">
          <cell r="A61" t="str">
            <v>C33</v>
          </cell>
          <cell r="B61" t="str">
            <v>Rémunération CI - Utilisation des réseau</v>
          </cell>
          <cell r="C61" t="str">
            <v>Rémunération CI - Utilisation des réseau</v>
          </cell>
        </row>
        <row r="62">
          <cell r="A62" t="str">
            <v>C42</v>
          </cell>
          <cell r="B62" t="str">
            <v>Embedded costs</v>
          </cell>
          <cell r="C62" t="str">
            <v>Embedded costs</v>
          </cell>
        </row>
        <row r="63">
          <cell r="A63" t="str">
            <v>C511</v>
          </cell>
          <cell r="B63" t="str">
            <v>Red. coûts imposé / volontaire sur app. de mes. donné en location</v>
          </cell>
          <cell r="C63" t="str">
            <v>Red. coûts imposé / volontaire sur app. de mes. donné en location</v>
          </cell>
        </row>
        <row r="64">
          <cell r="A64" t="str">
            <v>C512</v>
          </cell>
          <cell r="B64" t="str">
            <v>Red. coûts imposé / volontaire sur app. de mes. Puissance souscrite</v>
          </cell>
          <cell r="C64" t="str">
            <v>Red. coûts imposé / volontaire sur app. de mes. Puissance souscrite</v>
          </cell>
        </row>
        <row r="65">
          <cell r="A65" t="str">
            <v>C513</v>
          </cell>
          <cell r="B65" t="str">
            <v>Red. coûts imposé / volontaire sur app. de mes. Gestion de système</v>
          </cell>
          <cell r="C65" t="str">
            <v>Red. coûts imposé / volontaire sur app. de mes. Gestion de système</v>
          </cell>
        </row>
        <row r="66">
          <cell r="A66" t="str">
            <v>C52</v>
          </cell>
          <cell r="B66" t="str">
            <v>Coûts rejetés</v>
          </cell>
          <cell r="C66" t="str">
            <v>Coûts rejetés</v>
          </cell>
        </row>
        <row r="67">
          <cell r="A67" t="str">
            <v>C53</v>
          </cell>
          <cell r="B67" t="str">
            <v>Excédent déficit OPEX NC</v>
          </cell>
          <cell r="C67" t="str">
            <v>Excédent déficit OPEX NC</v>
          </cell>
        </row>
        <row r="68">
          <cell r="A68" t="str">
            <v>C54</v>
          </cell>
          <cell r="B68" t="str">
            <v>Excédent déficit impact volume</v>
          </cell>
          <cell r="C68" t="str">
            <v>Excédent déficit impact volume</v>
          </cell>
        </row>
        <row r="69">
          <cell r="A69" t="str">
            <v>C55</v>
          </cell>
          <cell r="B69" t="str">
            <v>Excédent déficit impact index &amp; paramètres</v>
          </cell>
          <cell r="C69" t="str">
            <v>Excédent déficit impact index &amp; paramètres</v>
          </cell>
        </row>
        <row r="70">
          <cell r="A70" t="str">
            <v>C56</v>
          </cell>
          <cell r="B70" t="str">
            <v>Bonus / Malus</v>
          </cell>
          <cell r="C70" t="str">
            <v>Bonus / Malus</v>
          </cell>
        </row>
        <row r="71">
          <cell r="A71" t="str">
            <v>C57</v>
          </cell>
          <cell r="B71" t="str">
            <v>Ecarts de facturation -  Transport</v>
          </cell>
          <cell r="C71" t="str">
            <v>Ecarts de facturation -  Transport</v>
          </cell>
        </row>
        <row r="72">
          <cell r="A72" t="str">
            <v>C58</v>
          </cell>
          <cell r="B72" t="str">
            <v>Ecarts de facturation -  Red. de voirie</v>
          </cell>
          <cell r="C72" t="str">
            <v>Ecarts de facturation -  Red. de voirie</v>
          </cell>
        </row>
        <row r="73">
          <cell r="A73" t="str">
            <v>C59</v>
          </cell>
          <cell r="B73" t="str">
            <v>Ecarts de facturation -  Pensions</v>
          </cell>
          <cell r="C73" t="str">
            <v>Ecarts de facturation -  Pensions</v>
          </cell>
        </row>
        <row r="74">
          <cell r="A74">
            <v>50</v>
          </cell>
          <cell r="B74" t="str">
            <v>Total Rémunérations CI</v>
          </cell>
          <cell r="C74" t="str">
            <v>Total Rémunérations CI</v>
          </cell>
        </row>
        <row r="75">
          <cell r="A75">
            <v>51</v>
          </cell>
        </row>
        <row r="76">
          <cell r="A76">
            <v>52</v>
          </cell>
          <cell r="B76" t="str">
            <v>Coûts totaux</v>
          </cell>
          <cell r="C76" t="str">
            <v>Coûts totaux</v>
          </cell>
        </row>
        <row r="77">
          <cell r="A77" t="str">
            <v>C16</v>
          </cell>
          <cell r="B77" t="str">
            <v>OPEX-Réductions des coûts volontaires</v>
          </cell>
          <cell r="C77" t="str">
            <v>OPEX-Réductions des coûts volontaires</v>
          </cell>
        </row>
        <row r="78">
          <cell r="A78" t="str">
            <v>C116</v>
          </cell>
          <cell r="B78" t="str">
            <v>OPEX-Divers NC</v>
          </cell>
          <cell r="C78" t="str">
            <v>OPEX-Divers NC</v>
          </cell>
        </row>
        <row r="79">
          <cell r="A79" t="str">
            <v>C34</v>
          </cell>
          <cell r="B79" t="str">
            <v>-</v>
          </cell>
          <cell r="C79" t="str">
            <v>-</v>
          </cell>
        </row>
        <row r="80">
          <cell r="A80" t="str">
            <v>C35</v>
          </cell>
          <cell r="B80" t="str">
            <v>-</v>
          </cell>
          <cell r="C80" t="str">
            <v>-</v>
          </cell>
        </row>
        <row r="81">
          <cell r="A81" t="str">
            <v>C41</v>
          </cell>
          <cell r="B81" t="str">
            <v>EC-Loc. Compteurs et équip. Complémentaires</v>
          </cell>
          <cell r="C81" t="str">
            <v>EC-Loc. Compteurs et équip. Complémentaires</v>
          </cell>
        </row>
        <row r="82">
          <cell r="A82" t="str">
            <v>C45</v>
          </cell>
          <cell r="B82" t="str">
            <v>-</v>
          </cell>
          <cell r="C82" t="str">
            <v>-</v>
          </cell>
        </row>
        <row r="83">
          <cell r="A83" t="str">
            <v>C51</v>
          </cell>
          <cell r="B83" t="str">
            <v>Réductions des coûts imposées (DEA)</v>
          </cell>
          <cell r="C83" t="str">
            <v>Réductions des coûts imposées (DEA)</v>
          </cell>
        </row>
        <row r="84">
          <cell r="A84" t="str">
            <v>C60</v>
          </cell>
          <cell r="B84" t="str">
            <v>-</v>
          </cell>
          <cell r="C84" t="str">
            <v>-</v>
          </cell>
        </row>
        <row r="88">
          <cell r="A88" t="str">
            <v>Contrôles</v>
          </cell>
        </row>
        <row r="89">
          <cell r="A89" t="str">
            <v>CTL1</v>
          </cell>
          <cell r="B89" t="str">
            <v>Art 18</v>
          </cell>
          <cell r="C89" t="str">
            <v>Art 20</v>
          </cell>
        </row>
      </sheetData>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oix de la langue"/>
      <sheetName val="Plan Comptable"/>
      <sheetName val="Introduction des coûts"/>
      <sheetName val="Cléfs"/>
      <sheetName val="Gr. Clients 70-30 kV"/>
      <sheetName val="Gr. Clients Tfos vers réseau MT"/>
      <sheetName val="Gr. Clients 26 à 1 kV"/>
      <sheetName val="Gr. Clients Tfos vers réseau BT"/>
      <sheetName val="Gr. Clients BT"/>
      <sheetName val="Comptes à cascader"/>
      <sheetName val="Cléfs de répartition par IM"/>
      <sheetName val="Cléfs de répartition par IM (2)"/>
      <sheetName val="Cléfs par IM et par Groupe"/>
    </sheetNames>
    <sheetDataSet>
      <sheetData sheetId="0"/>
      <sheetData sheetId="1">
        <row r="1">
          <cell r="A1" t="str">
            <v>Codes à transférer</v>
          </cell>
          <cell r="B1" t="str">
            <v>Projet de Plan Comptable GRD - version complète 03-03-03</v>
          </cell>
          <cell r="Q1" t="str">
            <v>Ontwerp van boekhoudplan DNB - volledige versie</v>
          </cell>
        </row>
        <row r="2">
          <cell r="A2" t="str">
            <v>962</v>
          </cell>
          <cell r="B2" t="str">
            <v>962</v>
          </cell>
          <cell r="I2" t="str">
            <v>RESEAUX DE DISTRIBUTION D'ELECTRICITE - PRIX DE REVIENT</v>
          </cell>
          <cell r="Q2" t="str">
            <v xml:space="preserve">ELEKTRICITEITSDISTRIBUTIENETTEN  - KOSTPRIJS </v>
          </cell>
          <cell r="R2" t="str">
            <v>962</v>
          </cell>
        </row>
        <row r="3">
          <cell r="A3" t="str">
            <v>962.2</v>
          </cell>
          <cell r="C3" t="str">
            <v>962.2</v>
          </cell>
          <cell r="J3" t="str">
            <v>Groupe de clients "70 à 30 kV"</v>
          </cell>
          <cell r="Q3" t="str">
            <v>Klantengroep "70 tot 30 kV"</v>
          </cell>
          <cell r="R3" t="str">
            <v>962.2</v>
          </cell>
        </row>
        <row r="4">
          <cell r="A4" t="str">
            <v>-</v>
          </cell>
          <cell r="D4" t="str">
            <v>-</v>
          </cell>
          <cell r="K4" t="str">
            <v>(Groupe de clients sans objet en Distribution)</v>
          </cell>
          <cell r="Q4" t="str">
            <v>(Klantengroep niet relevant voor Distributie)</v>
          </cell>
        </row>
        <row r="6">
          <cell r="A6" t="str">
            <v>962.3</v>
          </cell>
          <cell r="C6" t="str">
            <v>962.3</v>
          </cell>
          <cell r="J6" t="str">
            <v>Groupe de clients "Transformateurs vers le réseau MT"</v>
          </cell>
          <cell r="Q6" t="str">
            <v>Klantengroep "Transformatoren naar MS-net"</v>
          </cell>
          <cell r="R6" t="str">
            <v>962.3</v>
          </cell>
        </row>
        <row r="7">
          <cell r="A7" t="str">
            <v>962.30</v>
          </cell>
          <cell r="D7" t="str">
            <v>962.30</v>
          </cell>
          <cell r="J7" t="str">
            <v>I.</v>
          </cell>
          <cell r="K7" t="str">
            <v>Raccordement au réseau de distribution:</v>
          </cell>
          <cell r="Q7" t="str">
            <v>Aansluiting op het distributienet:</v>
          </cell>
          <cell r="R7" t="str">
            <v>962.30</v>
          </cell>
        </row>
        <row r="8">
          <cell r="A8" t="str">
            <v>962.300</v>
          </cell>
          <cell r="E8" t="str">
            <v>962.300</v>
          </cell>
          <cell r="L8" t="str">
            <v>Coûts d'étude</v>
          </cell>
          <cell r="Q8" t="str">
            <v>Studiekosten</v>
          </cell>
          <cell r="R8" t="str">
            <v>962.300</v>
          </cell>
        </row>
        <row r="9">
          <cell r="A9" t="str">
            <v>962.300.0</v>
          </cell>
          <cell r="F9" t="str">
            <v>962.300.0</v>
          </cell>
          <cell r="L9" t="str">
            <v>1.</v>
          </cell>
          <cell r="M9" t="str">
            <v>Etude d'orientation</v>
          </cell>
          <cell r="Q9" t="str">
            <v>Oriëntatiestudie</v>
          </cell>
          <cell r="R9" t="str">
            <v>962.300.0</v>
          </cell>
        </row>
        <row r="10">
          <cell r="A10" t="str">
            <v>962.300.1</v>
          </cell>
          <cell r="F10" t="str">
            <v>962.300.1</v>
          </cell>
          <cell r="L10" t="str">
            <v>2.</v>
          </cell>
          <cell r="M10" t="str">
            <v>Etude de détail</v>
          </cell>
          <cell r="Q10" t="str">
            <v>Detailstudie</v>
          </cell>
          <cell r="R10" t="str">
            <v>962.300.1</v>
          </cell>
        </row>
        <row r="11">
          <cell r="A11" t="str">
            <v>962.301</v>
          </cell>
          <cell r="E11" t="str">
            <v>962.301</v>
          </cell>
          <cell r="L11" t="str">
            <v>Coûts de réalisation et d'utilisation du raccordement</v>
          </cell>
          <cell r="Q11" t="str">
            <v>Kosten voor de uitvoering en het gebruik van de aansluiting</v>
          </cell>
          <cell r="R11" t="str">
            <v>962.301</v>
          </cell>
        </row>
        <row r="12">
          <cell r="A12" t="str">
            <v>962.301.0</v>
          </cell>
          <cell r="F12" t="str">
            <v>962.301.0</v>
          </cell>
          <cell r="L12" t="str">
            <v>3.</v>
          </cell>
          <cell r="M12" t="str">
            <v>Coûts de réalisation, d'adaptation ou de renforcement des raccordements</v>
          </cell>
          <cell r="Q12" t="str">
            <v>Kosten voor de uitvoering, aanpassing of verzwaring van de aansluitingen</v>
          </cell>
          <cell r="R12" t="str">
            <v>962.301.0</v>
          </cell>
        </row>
        <row r="13">
          <cell r="A13" t="str">
            <v>962.301.00</v>
          </cell>
          <cell r="G13" t="str">
            <v>962.301.00</v>
          </cell>
          <cell r="N13" t="str">
            <v>Branchements - Coûts de réalisation, d'adaptation ou de renforcement</v>
          </cell>
          <cell r="Q13" t="str">
            <v>Aftakkingen - Kosten voor de uitvoering, aanpassing of verzwaring</v>
          </cell>
          <cell r="R13" t="str">
            <v>962.301.00</v>
          </cell>
        </row>
        <row r="14">
          <cell r="A14" t="str">
            <v>962.301.09</v>
          </cell>
          <cell r="G14" t="str">
            <v>962.301.09</v>
          </cell>
          <cell r="N14" t="str">
            <v>Branchements - Transfert à l’Actif</v>
          </cell>
          <cell r="Q14" t="str">
            <v>Aftakkingen - Overboeking naar Activa</v>
          </cell>
          <cell r="R14" t="str">
            <v>962.301.09</v>
          </cell>
        </row>
        <row r="15">
          <cell r="A15" t="str">
            <v>962.301.1</v>
          </cell>
          <cell r="F15" t="str">
            <v>962.301.1</v>
          </cell>
          <cell r="L15" t="str">
            <v>4.</v>
          </cell>
          <cell r="M15" t="str">
            <v>Location appareil de mesurage</v>
          </cell>
          <cell r="Q15" t="str">
            <v>Huur meetapparaat</v>
          </cell>
          <cell r="R15" t="str">
            <v>962.301.1</v>
          </cell>
        </row>
        <row r="16">
          <cell r="A16" t="str">
            <v>962.301.2</v>
          </cell>
          <cell r="F16" t="str">
            <v>962.301.2</v>
          </cell>
          <cell r="L16" t="str">
            <v>5.</v>
          </cell>
          <cell r="M16" t="str">
            <v>Location équipements pour transformation, compensation énergie réactive, filtrage onde de tension</v>
          </cell>
          <cell r="Q16" t="str">
            <v>Huur uitrustingen voor transformatie, compensatie blindvermogen, filtreren spanningsgolf</v>
          </cell>
          <cell r="R16" t="str">
            <v>962.301.2</v>
          </cell>
        </row>
        <row r="17">
          <cell r="A17" t="str">
            <v>962.301.3</v>
          </cell>
          <cell r="F17" t="str">
            <v>962.301.3</v>
          </cell>
          <cell r="L17" t="str">
            <v>6.</v>
          </cell>
          <cell r="M17" t="str">
            <v>Location équipements de protection complémentaires, équip. complém. pour signalisations d'alarmes, mesures, comptages, téléactions et/ou TCC.</v>
          </cell>
          <cell r="Q17" t="str">
            <v>Huur bijkomende beveiligingsuitrustingen, bijkomende uitrustingen voor alarmsignalisaties, metingen, tellingen, tele-acties en/of TCC.</v>
          </cell>
          <cell r="R17" t="str">
            <v>962.301.3</v>
          </cell>
        </row>
        <row r="18">
          <cell r="A18" t="str">
            <v>962.31</v>
          </cell>
          <cell r="D18" t="str">
            <v>962.31</v>
          </cell>
          <cell r="J18" t="str">
            <v>II.</v>
          </cell>
          <cell r="K18" t="str">
            <v>Utilisation du réseau de distribution:</v>
          </cell>
          <cell r="Q18" t="str">
            <v>Gebruik van het distributienet:</v>
          </cell>
          <cell r="R18" t="str">
            <v>962.31</v>
          </cell>
        </row>
        <row r="19">
          <cell r="A19" t="str">
            <v>-</v>
          </cell>
          <cell r="D19" t="str">
            <v>-</v>
          </cell>
          <cell r="K19" t="str">
            <v>(1.</v>
          </cell>
          <cell r="L19" t="str">
            <v>Tarif de la puissance souscrite et de la puissance complémentaire)</v>
          </cell>
          <cell r="Q19" t="str">
            <v>Tarief voor het onderschreven vermogen en het bijkomend vermogen)</v>
          </cell>
        </row>
        <row r="20">
          <cell r="A20" t="str">
            <v>962.310</v>
          </cell>
          <cell r="E20" t="str">
            <v>962.310</v>
          </cell>
          <cell r="M20" t="str">
            <v>Coûts de dossier</v>
          </cell>
          <cell r="Q20" t="str">
            <v xml:space="preserve">Dossierkosten </v>
          </cell>
          <cell r="R20" t="str">
            <v>962.310</v>
          </cell>
        </row>
        <row r="21">
          <cell r="A21" t="str">
            <v>962.310.0</v>
          </cell>
          <cell r="F21" t="str">
            <v>962.310.0</v>
          </cell>
          <cell r="N21" t="str">
            <v>Frais des services techniques</v>
          </cell>
          <cell r="Q21" t="str">
            <v>Kosten voor technische diensten</v>
          </cell>
          <cell r="R21" t="str">
            <v>962.310.0</v>
          </cell>
        </row>
        <row r="22">
          <cell r="A22" t="str">
            <v>962.310.1</v>
          </cell>
          <cell r="F22" t="str">
            <v>962.310.1</v>
          </cell>
          <cell r="N22" t="str">
            <v>Frais des services généraux</v>
          </cell>
          <cell r="Q22" t="str">
            <v>Kosten voor algemene diensten</v>
          </cell>
          <cell r="R22" t="str">
            <v>962.310.1</v>
          </cell>
        </row>
        <row r="23">
          <cell r="A23" t="str">
            <v>962.310.2</v>
          </cell>
          <cell r="F23" t="str">
            <v>962.310.2</v>
          </cell>
          <cell r="N23" t="str">
            <v>Frais de gestion de la clientèle</v>
          </cell>
          <cell r="Q23" t="str">
            <v>Kosten voor klantenbeheer</v>
          </cell>
          <cell r="R23" t="str">
            <v>962.310.2</v>
          </cell>
        </row>
        <row r="24">
          <cell r="A24" t="str">
            <v>962.310.3</v>
          </cell>
          <cell r="F24" t="str">
            <v>962.310.3</v>
          </cell>
          <cell r="N24" t="str">
            <v>Redevances et cotisations diverses</v>
          </cell>
          <cell r="Q24" t="str">
            <v>Diverse vergoedingen en bijdragen</v>
          </cell>
          <cell r="R24" t="str">
            <v>962.310.3</v>
          </cell>
        </row>
        <row r="25">
          <cell r="A25" t="str">
            <v>962.310.4</v>
          </cell>
          <cell r="F25" t="str">
            <v>962.310.4</v>
          </cell>
          <cell r="N25" t="str">
            <v>Résultats financiers</v>
          </cell>
          <cell r="Q25" t="str">
            <v>Financiële resultaten</v>
          </cell>
          <cell r="R25" t="str">
            <v>962.310.4</v>
          </cell>
        </row>
        <row r="26">
          <cell r="A26" t="str">
            <v>962.310.5</v>
          </cell>
          <cell r="F26" t="str">
            <v>962.310.5</v>
          </cell>
          <cell r="N26" t="str">
            <v xml:space="preserve">Coûts des installations hors infrastructure </v>
          </cell>
          <cell r="Q26" t="str">
            <v xml:space="preserve">Kosten voor installaties buiten de infrastructuur </v>
          </cell>
          <cell r="R26" t="str">
            <v>962.310.5</v>
          </cell>
        </row>
        <row r="27">
          <cell r="A27" t="str">
            <v>962.310.6</v>
          </cell>
          <cell r="F27" t="str">
            <v>962.310.6</v>
          </cell>
          <cell r="N27" t="str">
            <v>Résultat des travaux pour compte de tiers</v>
          </cell>
          <cell r="Q27" t="str">
            <v>Resultaat van werkzaamheden voor rekening van derden</v>
          </cell>
          <cell r="R27" t="str">
            <v>962.310.6</v>
          </cell>
        </row>
        <row r="28">
          <cell r="A28" t="str">
            <v>962.310.7</v>
          </cell>
          <cell r="F28" t="str">
            <v>962.310.7</v>
          </cell>
          <cell r="N28" t="str">
            <v>Frais d'assistance</v>
          </cell>
          <cell r="Q28" t="str">
            <v>Bijstandskosten</v>
          </cell>
          <cell r="R28" t="str">
            <v>962.310.7</v>
          </cell>
        </row>
        <row r="29">
          <cell r="A29" t="str">
            <v>962.310.9</v>
          </cell>
          <cell r="F29" t="str">
            <v>962.310.9</v>
          </cell>
          <cell r="N29" t="str">
            <v>Frais transférés</v>
          </cell>
          <cell r="Q29" t="str">
            <v>Overgeboekte kosten</v>
          </cell>
          <cell r="R29" t="str">
            <v>962.310.9</v>
          </cell>
        </row>
        <row r="30">
          <cell r="A30" t="str">
            <v>962.310.90</v>
          </cell>
          <cell r="G30" t="str">
            <v>962.310.90</v>
          </cell>
          <cell r="O30" t="str">
            <v>Frais transférés aux immobilisations</v>
          </cell>
          <cell r="Q30" t="str">
            <v>Kosten overgeboekt naar vaste activa</v>
          </cell>
          <cell r="R30" t="str">
            <v>962.310.90</v>
          </cell>
        </row>
        <row r="31">
          <cell r="A31" t="str">
            <v>962.310.91</v>
          </cell>
          <cell r="G31" t="str">
            <v>962.310.91</v>
          </cell>
          <cell r="O31" t="str">
            <v>Frais transférés aux autres comptes d’exploitation</v>
          </cell>
          <cell r="Q31" t="str">
            <v>Kosten overgeboekt naar andere exploitatierekeningen</v>
          </cell>
          <cell r="R31" t="str">
            <v>962.310.91</v>
          </cell>
        </row>
        <row r="32">
          <cell r="A32" t="str">
            <v>962.311</v>
          </cell>
          <cell r="E32" t="str">
            <v>962.311</v>
          </cell>
          <cell r="M32" t="str">
            <v>Coûts d'utilisation du réseau de transport et des services auxiliaires y afférents</v>
          </cell>
          <cell r="Q32" t="str">
            <v>Kosten voor het gebruik van het transportnet en van de bijbehorende ondersteunende diensten</v>
          </cell>
          <cell r="R32" t="str">
            <v>962.311</v>
          </cell>
        </row>
        <row r="33">
          <cell r="A33" t="str">
            <v>962.311.0</v>
          </cell>
          <cell r="F33" t="str">
            <v>962.311.0</v>
          </cell>
          <cell r="N33" t="str">
            <v>Tarif de base</v>
          </cell>
          <cell r="Q33" t="str">
            <v>Basistarief</v>
          </cell>
          <cell r="R33" t="str">
            <v>962.311.0</v>
          </cell>
        </row>
        <row r="34">
          <cell r="A34" t="str">
            <v>962.311.1</v>
          </cell>
          <cell r="F34" t="str">
            <v>962.311.1</v>
          </cell>
          <cell r="N34" t="str">
            <v>Services système</v>
          </cell>
          <cell r="Q34" t="str">
            <v xml:space="preserve">Systeemdiensten </v>
          </cell>
          <cell r="R34" t="str">
            <v>962.311.1</v>
          </cell>
        </row>
        <row r="35">
          <cell r="A35" t="str">
            <v>962.311.2</v>
          </cell>
          <cell r="F35" t="str">
            <v>962.311.2</v>
          </cell>
          <cell r="N35" t="str">
            <v>Pertes sur réseau</v>
          </cell>
          <cell r="Q35" t="str">
            <v>Netverliezen</v>
          </cell>
          <cell r="R35" t="str">
            <v>962.311.2</v>
          </cell>
        </row>
        <row r="36">
          <cell r="A36" t="str">
            <v>962.312</v>
          </cell>
          <cell r="E36" t="str">
            <v>962.312</v>
          </cell>
          <cell r="M36" t="str">
            <v>Coûts d'étude, de construction et d'entretien de l'infrastructure:</v>
          </cell>
          <cell r="Q36" t="str">
            <v>Kosten voor de studie, de aanleg en het onderhoud van de infrastructuur:</v>
          </cell>
          <cell r="R36" t="str">
            <v>962.312</v>
          </cell>
        </row>
        <row r="37">
          <cell r="A37" t="str">
            <v>962.312.0</v>
          </cell>
          <cell r="F37" t="str">
            <v>962.312.0</v>
          </cell>
          <cell r="N37" t="str">
            <v>Etudes</v>
          </cell>
          <cell r="Q37" t="str">
            <v>Studies</v>
          </cell>
          <cell r="R37" t="str">
            <v>962.312.0</v>
          </cell>
        </row>
        <row r="38">
          <cell r="A38" t="str">
            <v>962.312.2</v>
          </cell>
          <cell r="F38" t="str">
            <v>962.312.2</v>
          </cell>
          <cell r="N38" t="str">
            <v>Sous-stations de transformation MT</v>
          </cell>
          <cell r="Q38" t="str">
            <v>Onderstations voor MS-transformatie</v>
          </cell>
          <cell r="R38" t="str">
            <v>962.312.2</v>
          </cell>
        </row>
        <row r="39">
          <cell r="A39" t="str">
            <v>962.312.20</v>
          </cell>
          <cell r="G39" t="str">
            <v>962.312.20</v>
          </cell>
          <cell r="O39" t="str">
            <v>Terrains</v>
          </cell>
          <cell r="Q39" t="str">
            <v>Terreinen</v>
          </cell>
          <cell r="R39" t="str">
            <v>962.312.20</v>
          </cell>
        </row>
        <row r="40">
          <cell r="A40" t="str">
            <v>962.312.21</v>
          </cell>
          <cell r="G40" t="str">
            <v>962.312.21</v>
          </cell>
          <cell r="O40" t="str">
            <v>Batiments</v>
          </cell>
          <cell r="Q40" t="str">
            <v>Gebouwen</v>
          </cell>
          <cell r="R40" t="str">
            <v>962.312.21</v>
          </cell>
        </row>
        <row r="41">
          <cell r="A41" t="str">
            <v>962.312.22</v>
          </cell>
          <cell r="G41" t="str">
            <v>962.312.22</v>
          </cell>
          <cell r="O41" t="str">
            <v>Equipement</v>
          </cell>
          <cell r="Q41" t="str">
            <v>Uitrustingen</v>
          </cell>
          <cell r="R41" t="str">
            <v>962.312.22</v>
          </cell>
        </row>
        <row r="42">
          <cell r="A42" t="str">
            <v>962.312.23</v>
          </cell>
          <cell r="G42" t="str">
            <v>962.312.23</v>
          </cell>
          <cell r="O42" t="str">
            <v>TCC</v>
          </cell>
          <cell r="Q42" t="str">
            <v>TCC</v>
          </cell>
          <cell r="R42" t="str">
            <v>962.312.23</v>
          </cell>
        </row>
        <row r="43">
          <cell r="A43" t="str">
            <v>962.312.24</v>
          </cell>
          <cell r="G43" t="str">
            <v>962.312.24</v>
          </cell>
          <cell r="O43" t="str">
            <v>Equipement de télégestion</v>
          </cell>
          <cell r="Q43" t="str">
            <v>Uitrustingen voor afstandsverwerking</v>
          </cell>
          <cell r="R43" t="str">
            <v>962.312.24</v>
          </cell>
        </row>
        <row r="44">
          <cell r="A44" t="str">
            <v>962.312.25</v>
          </cell>
          <cell r="G44" t="str">
            <v>962.312.25</v>
          </cell>
          <cell r="O44" t="str">
            <v>Comptage</v>
          </cell>
          <cell r="Q44" t="str">
            <v>Meting</v>
          </cell>
          <cell r="R44" t="str">
            <v>962.312.25</v>
          </cell>
        </row>
        <row r="45">
          <cell r="A45" t="str">
            <v>962.312.26</v>
          </cell>
          <cell r="G45" t="str">
            <v>962.312.26</v>
          </cell>
          <cell r="O45" t="str">
            <v>Dégâts aux installations</v>
          </cell>
          <cell r="Q45" t="str">
            <v>Schade aan de installaties</v>
          </cell>
          <cell r="R45" t="str">
            <v>962.312.26</v>
          </cell>
        </row>
        <row r="46">
          <cell r="A46" t="str">
            <v>962.312.27</v>
          </cell>
          <cell r="G46" t="str">
            <v>962.312.27</v>
          </cell>
          <cell r="O46" t="str">
            <v>Démontage d'installations</v>
          </cell>
          <cell r="Q46" t="str">
            <v>Demontage van de installaties</v>
          </cell>
          <cell r="R46" t="str">
            <v>962.312.27</v>
          </cell>
        </row>
        <row r="47">
          <cell r="A47" t="str">
            <v>962.312.28</v>
          </cell>
          <cell r="G47" t="str">
            <v>962.312.28</v>
          </cell>
          <cell r="O47" t="str">
            <v>Redevances d'amortissement (apports d'usage)</v>
          </cell>
          <cell r="Q47" t="str">
            <v>Afschrijvingsvergoedingen (gebruiksinbrengen)</v>
          </cell>
          <cell r="R47" t="str">
            <v>962.312.28</v>
          </cell>
        </row>
        <row r="48">
          <cell r="A48" t="str">
            <v>962.312.29</v>
          </cell>
          <cell r="G48" t="str">
            <v>962.312.29</v>
          </cell>
          <cell r="O48" t="str">
            <v>Amortissements</v>
          </cell>
          <cell r="Q48" t="str">
            <v>Afschrijvingen</v>
          </cell>
          <cell r="R48" t="str">
            <v>962.312.29</v>
          </cell>
        </row>
        <row r="49">
          <cell r="A49" t="str">
            <v>962.312.4</v>
          </cell>
          <cell r="F49" t="str">
            <v>962.312.4</v>
          </cell>
          <cell r="N49" t="str">
            <v>Raccordements &amp; compteurs MT</v>
          </cell>
          <cell r="Q49" t="str">
            <v>MS-aansluitingen &amp; -meters</v>
          </cell>
          <cell r="R49" t="str">
            <v>962.312.4</v>
          </cell>
        </row>
        <row r="50">
          <cell r="A50" t="str">
            <v>962.312.40</v>
          </cell>
          <cell r="G50" t="str">
            <v>962.312.40</v>
          </cell>
          <cell r="O50" t="str">
            <v>Branchements</v>
          </cell>
          <cell r="Q50" t="str">
            <v>Aftakkingen</v>
          </cell>
          <cell r="R50" t="str">
            <v>962.312.40</v>
          </cell>
        </row>
        <row r="51">
          <cell r="A51" t="str">
            <v>962.312.41</v>
          </cell>
          <cell r="G51" t="str">
            <v>962.312.41</v>
          </cell>
          <cell r="O51" t="str">
            <v>Comptage électrique</v>
          </cell>
          <cell r="Q51" t="str">
            <v xml:space="preserve">Elektrische meting </v>
          </cell>
          <cell r="R51" t="str">
            <v>962.312.41</v>
          </cell>
        </row>
        <row r="52">
          <cell r="A52" t="str">
            <v>962.312.42</v>
          </cell>
          <cell r="G52" t="str">
            <v>962.312.42</v>
          </cell>
          <cell r="O52" t="str">
            <v>Equipement de télégestion</v>
          </cell>
          <cell r="Q52" t="str">
            <v>Uitrustingen voor afstandsverwerking</v>
          </cell>
          <cell r="R52" t="str">
            <v>962.312.42</v>
          </cell>
        </row>
        <row r="53">
          <cell r="A53" t="str">
            <v>962.312.46</v>
          </cell>
          <cell r="G53" t="str">
            <v>962.312.46</v>
          </cell>
          <cell r="O53" t="str">
            <v>Dégâts aux installations</v>
          </cell>
          <cell r="Q53" t="str">
            <v>Schade aan de installaties</v>
          </cell>
          <cell r="R53" t="str">
            <v>962.312.46</v>
          </cell>
        </row>
        <row r="54">
          <cell r="A54" t="str">
            <v>962.312.47</v>
          </cell>
          <cell r="G54" t="str">
            <v>962.312.47</v>
          </cell>
          <cell r="O54" t="str">
            <v>Démontage d'installations</v>
          </cell>
          <cell r="Q54" t="str">
            <v>Demontage van de installaties</v>
          </cell>
          <cell r="R54" t="str">
            <v>962.312.47</v>
          </cell>
        </row>
        <row r="55">
          <cell r="A55" t="str">
            <v>962.312.48</v>
          </cell>
          <cell r="G55" t="str">
            <v>962.312.48</v>
          </cell>
          <cell r="O55" t="str">
            <v>Redevances d'amortissement (apports d'usage)</v>
          </cell>
          <cell r="Q55" t="str">
            <v>Afschrijvingsvergoedingen (gebruiksinbrengen)</v>
          </cell>
          <cell r="R55" t="str">
            <v>962.312.48</v>
          </cell>
        </row>
        <row r="56">
          <cell r="A56" t="str">
            <v>962.312.49</v>
          </cell>
          <cell r="G56" t="str">
            <v>962.312.49</v>
          </cell>
          <cell r="O56" t="str">
            <v>Amortissements</v>
          </cell>
          <cell r="Q56" t="str">
            <v>Afschrijvingen</v>
          </cell>
          <cell r="R56" t="str">
            <v>962.312.49</v>
          </cell>
        </row>
        <row r="57">
          <cell r="A57" t="str">
            <v>962.312.8</v>
          </cell>
          <cell r="F57" t="str">
            <v>962.312.8</v>
          </cell>
          <cell r="N57" t="str">
            <v>Autres coûts relatifs à l'infrastructure</v>
          </cell>
          <cell r="Q57" t="str">
            <v>Andere kosten in verband met de infrastructuur</v>
          </cell>
          <cell r="R57" t="str">
            <v>962.312.8</v>
          </cell>
        </row>
        <row r="58">
          <cell r="A58" t="str">
            <v>962.313</v>
          </cell>
          <cell r="E58" t="str">
            <v>962.313</v>
          </cell>
          <cell r="M58" t="str">
            <v>Coûts liés aux obligations de service public</v>
          </cell>
          <cell r="Q58" t="str">
            <v>Kosten in verband met de openbare-dienstverplichtingen</v>
          </cell>
          <cell r="R58" t="str">
            <v>962.313</v>
          </cell>
        </row>
        <row r="59">
          <cell r="A59" t="str">
            <v>962.313.0</v>
          </cell>
          <cell r="F59" t="str">
            <v>962.313.0</v>
          </cell>
          <cell r="N59" t="str">
            <v>Coûts liés à la clientèle protégée</v>
          </cell>
          <cell r="Q59" t="str">
            <v>Kosten in verband met de beschermde klanten</v>
          </cell>
          <cell r="R59" t="str">
            <v>962.313.0</v>
          </cell>
        </row>
        <row r="60">
          <cell r="A60" t="str">
            <v>962.313.00</v>
          </cell>
          <cell r="G60" t="str">
            <v>962.313.00</v>
          </cell>
          <cell r="O60" t="str">
            <v>Entretien, gestion et amortissements des compteurs à budget</v>
          </cell>
          <cell r="Q60" t="str">
            <v>Onderhoud, beheer en afschrijvingen van de budgetmeters</v>
          </cell>
          <cell r="R60" t="str">
            <v>962.313.00</v>
          </cell>
        </row>
        <row r="61">
          <cell r="A61" t="str">
            <v>962.313.01</v>
          </cell>
          <cell r="G61" t="str">
            <v>962.313.01</v>
          </cell>
          <cell r="O61" t="str">
            <v>Placement de limiteurs de puissance</v>
          </cell>
          <cell r="Q61" t="str">
            <v>Plaatsen van vermogenbegrenzers</v>
          </cell>
          <cell r="R61" t="str">
            <v>962.313.01</v>
          </cell>
        </row>
        <row r="62">
          <cell r="A62" t="str">
            <v>962.313.02</v>
          </cell>
          <cell r="G62" t="str">
            <v>962.313.02</v>
          </cell>
          <cell r="O62" t="str">
            <v>Fourniture d’électricité à la clientèle protégée</v>
          </cell>
          <cell r="Q62" t="str">
            <v>Levering van elektriciteit aan de beschermde klanten</v>
          </cell>
          <cell r="R62" t="str">
            <v>962.313.02</v>
          </cell>
        </row>
        <row r="63">
          <cell r="A63" t="str">
            <v>962.313.03</v>
          </cell>
          <cell r="G63" t="str">
            <v>962.313.03</v>
          </cell>
          <cell r="O63" t="str">
            <v>Fourniture d’électricité à un tarif social spécifique</v>
          </cell>
          <cell r="Q63" t="str">
            <v>Levering van elektriciteit aan een specifiek sociaal tarief</v>
          </cell>
          <cell r="R63" t="str">
            <v>962.313.03</v>
          </cell>
        </row>
        <row r="64">
          <cell r="A64" t="str">
            <v>962.313.09</v>
          </cell>
          <cell r="G64" t="str">
            <v>962.313.09</v>
          </cell>
          <cell r="O64" t="str">
            <v>Réductions de valeur et moins values sur réalisation de créances commerciales - clientèle protégée</v>
          </cell>
          <cell r="Q64" t="str">
            <v>Waardeverminderingen en minderwaarden op de realisatie van handelsvorderingen - beschermde klanten</v>
          </cell>
          <cell r="R64" t="str">
            <v>962.313.09</v>
          </cell>
        </row>
        <row r="65">
          <cell r="A65" t="str">
            <v>962.313.1</v>
          </cell>
          <cell r="F65" t="str">
            <v>962.313.1</v>
          </cell>
          <cell r="N65" t="str">
            <v>Actions URE</v>
          </cell>
          <cell r="Q65" t="str">
            <v>REG-acties</v>
          </cell>
          <cell r="R65" t="str">
            <v>962.313.1</v>
          </cell>
        </row>
        <row r="66">
          <cell r="A66" t="str">
            <v>962.313.2</v>
          </cell>
          <cell r="F66" t="str">
            <v>962.313.2</v>
          </cell>
          <cell r="N66" t="str">
            <v>Eclairage Public (Centre)</v>
          </cell>
          <cell r="Q66" t="str">
            <v>Openbare Verlichting (Centrum)</v>
          </cell>
          <cell r="R66" t="str">
            <v>962.313.2</v>
          </cell>
        </row>
        <row r="67">
          <cell r="A67" t="str">
            <v>962.313.20</v>
          </cell>
          <cell r="G67" t="str">
            <v>962.313.20</v>
          </cell>
          <cell r="O67" t="str">
            <v>Entretien de l’éclairage public</v>
          </cell>
          <cell r="Q67" t="str">
            <v>Onderhoud van de openbare verlichting</v>
          </cell>
          <cell r="R67" t="str">
            <v>962.313.20</v>
          </cell>
        </row>
        <row r="68">
          <cell r="A68" t="str">
            <v>962.313.21</v>
          </cell>
          <cell r="G68" t="str">
            <v>962.313.21</v>
          </cell>
          <cell r="O68" t="str">
            <v>Facturation de l'entretien de l’éclairage public</v>
          </cell>
          <cell r="Q68" t="str">
            <v>Facturering van het onderhoud van de openbare verlichting</v>
          </cell>
          <cell r="R68" t="str">
            <v>962.313.21</v>
          </cell>
        </row>
        <row r="69">
          <cell r="A69" t="str">
            <v>962.313.22</v>
          </cell>
          <cell r="G69" t="str">
            <v>962.313.22</v>
          </cell>
          <cell r="O69" t="str">
            <v>Fourniture d'énergie pour l'éclairage public (Centre)</v>
          </cell>
          <cell r="Q69" t="str">
            <v>Levering van energie voor de openbare verlichting (Centrum)</v>
          </cell>
          <cell r="R69" t="str">
            <v>962.313.22</v>
          </cell>
        </row>
        <row r="70">
          <cell r="A70" t="str">
            <v>962.313.23</v>
          </cell>
          <cell r="G70" t="str">
            <v>962.313.23</v>
          </cell>
          <cell r="O70" t="str">
            <v>Facturation de la fourniture d'énergie pour l'éclairage public (Centre)</v>
          </cell>
          <cell r="Q70" t="str">
            <v>Facturering van de levering van energie voor de openbare verlichting (Centrum)</v>
          </cell>
          <cell r="R70" t="str">
            <v>962.313.23</v>
          </cell>
        </row>
        <row r="71">
          <cell r="A71" t="str">
            <v>962.313.24</v>
          </cell>
          <cell r="G71" t="str">
            <v>962.313.24</v>
          </cell>
          <cell r="O71" t="str">
            <v>Coût de la construction de l’éclairage public</v>
          </cell>
          <cell r="Q71" t="str">
            <v>Kosten voor de aanleg van openbare verlichting</v>
          </cell>
          <cell r="R71" t="str">
            <v>962.313.24</v>
          </cell>
        </row>
        <row r="72">
          <cell r="A72" t="str">
            <v>962.313.25</v>
          </cell>
          <cell r="G72" t="str">
            <v>962.313.25</v>
          </cell>
          <cell r="O72" t="str">
            <v>Facturation de la construction de l’éclairage public</v>
          </cell>
          <cell r="Q72" t="str">
            <v>Facturering van de aanleg van openbare verlichting</v>
          </cell>
          <cell r="R72" t="str">
            <v>962.313.25</v>
          </cell>
        </row>
        <row r="73">
          <cell r="A73" t="str">
            <v>962.313.3</v>
          </cell>
          <cell r="F73" t="str">
            <v>962.313.3</v>
          </cell>
          <cell r="N73" t="str">
            <v>Déplacements d’installations imposés par les pouvoirs publics</v>
          </cell>
          <cell r="Q73" t="str">
            <v xml:space="preserve">Door de overheid opgelegde verplaatsingen van installaties </v>
          </cell>
          <cell r="R73" t="str">
            <v>962.313.3</v>
          </cell>
        </row>
        <row r="74">
          <cell r="A74" t="str">
            <v>962.313.4</v>
          </cell>
          <cell r="F74" t="str">
            <v>962.313.4</v>
          </cell>
          <cell r="N74" t="str">
            <v>Service « Ombudsman » et action d’information</v>
          </cell>
          <cell r="Q74" t="str">
            <v>Dienst Ombudsman en informatie-activiteit</v>
          </cell>
          <cell r="R74" t="str">
            <v>962.313.4</v>
          </cell>
        </row>
        <row r="75">
          <cell r="A75" t="str">
            <v>962.313.5</v>
          </cell>
          <cell r="F75" t="str">
            <v>962.313.5</v>
          </cell>
          <cell r="N75" t="str">
            <v>Fourniture gratuite d'énergie verte</v>
          </cell>
          <cell r="Q75" t="str">
            <v>Gratis levering van groene energie</v>
          </cell>
          <cell r="R75" t="str">
            <v>962.313.5</v>
          </cell>
        </row>
        <row r="76">
          <cell r="A76" t="str">
            <v>962.313.7</v>
          </cell>
          <cell r="F76" t="str">
            <v>962.313.7</v>
          </cell>
          <cell r="N76" t="str">
            <v>Autres prestations imposées par les pouvoirs publics</v>
          </cell>
          <cell r="Q76" t="str">
            <v>Andere prestaties opgelegd door de overheid</v>
          </cell>
          <cell r="R76" t="str">
            <v>962.313.7</v>
          </cell>
        </row>
        <row r="77">
          <cell r="A77" t="str">
            <v>962.313.8</v>
          </cell>
          <cell r="F77" t="str">
            <v>962.313.8</v>
          </cell>
          <cell r="N77" t="str">
            <v>Autres obligations de service public</v>
          </cell>
          <cell r="Q77" t="str">
            <v>Andere openbare-dienstverplichtingen</v>
          </cell>
          <cell r="R77" t="str">
            <v>962.313.8</v>
          </cell>
        </row>
        <row r="78">
          <cell r="A78" t="str">
            <v>962.313.9</v>
          </cell>
          <cell r="F78" t="str">
            <v>962.313.9</v>
          </cell>
          <cell r="N78" t="str">
            <v>Financement des missions de service public confiées aux GRD (crédit)</v>
          </cell>
          <cell r="Q78" t="str">
            <v>Financiering van de openbare-dienstopdracht toevertrouwd aan de DNB (credit)</v>
          </cell>
          <cell r="R78" t="str">
            <v>962.313.9</v>
          </cell>
        </row>
        <row r="79">
          <cell r="A79" t="str">
            <v>962.314</v>
          </cell>
          <cell r="E79" t="str">
            <v>962.314</v>
          </cell>
          <cell r="K79" t="str">
            <v>2.</v>
          </cell>
          <cell r="L79" t="str">
            <v>Coûts de gestion du réseau de distribution (gestion du système):</v>
          </cell>
          <cell r="Q79" t="str">
            <v>Beheerskosten van het distributienet (systeembeheer):</v>
          </cell>
          <cell r="R79" t="str">
            <v>962.314</v>
          </cell>
        </row>
        <row r="80">
          <cell r="A80" t="str">
            <v>962.314.0</v>
          </cell>
          <cell r="F80" t="str">
            <v>962.314.0</v>
          </cell>
          <cell r="M80" t="str">
            <v>Gestion commerciale des contrats d'accès</v>
          </cell>
          <cell r="Q80" t="str">
            <v>Commercieel beheer van de toegangscontracten</v>
          </cell>
          <cell r="R80" t="str">
            <v>962.314.0</v>
          </cell>
        </row>
        <row r="81">
          <cell r="A81" t="str">
            <v>962.314.1</v>
          </cell>
          <cell r="F81" t="str">
            <v>962.314.1</v>
          </cell>
          <cell r="M81" t="str">
            <v>Programmation des échanges d'énergie</v>
          </cell>
          <cell r="Q81" t="str">
            <v>Programmering van de energie-uitwisselingen</v>
          </cell>
          <cell r="R81" t="str">
            <v>962.314.1</v>
          </cell>
        </row>
        <row r="82">
          <cell r="A82" t="str">
            <v>962.314.2</v>
          </cell>
          <cell r="F82" t="str">
            <v>962.314.2</v>
          </cell>
          <cell r="M82" t="str">
            <v>Gestion du réseau de distribution et suivi des échanges d'énergie</v>
          </cell>
          <cell r="Q82" t="str">
            <v>Beheer van het distributienet en opvolging van de energie-uitwisselingen</v>
          </cell>
          <cell r="R82" t="str">
            <v>962.314.2</v>
          </cell>
        </row>
        <row r="83">
          <cell r="A83" t="str">
            <v>962.314.20</v>
          </cell>
          <cell r="G83" t="str">
            <v>962.314.20</v>
          </cell>
          <cell r="N83" t="str">
            <v>Coûts d’exploitation de la gestion du système</v>
          </cell>
          <cell r="Q83" t="str">
            <v xml:space="preserve">Exploitatiekosten voor het systeembeheer </v>
          </cell>
          <cell r="R83" t="str">
            <v>962.314.20</v>
          </cell>
        </row>
        <row r="84">
          <cell r="A84" t="str">
            <v>962.314.21</v>
          </cell>
          <cell r="G84" t="str">
            <v>962.314.21</v>
          </cell>
          <cell r="N84" t="str">
            <v>Amortissement des actifs liés à la gestion du système</v>
          </cell>
          <cell r="Q84" t="str">
            <v xml:space="preserve">Afschrijvingen van activa in verband met het systeembeheer </v>
          </cell>
          <cell r="R84" t="str">
            <v>962.314.21</v>
          </cell>
        </row>
        <row r="85">
          <cell r="A85" t="str">
            <v>962.314.22</v>
          </cell>
          <cell r="G85" t="str">
            <v>962.314.22</v>
          </cell>
          <cell r="N85" t="str">
            <v>Coûts de financement des actifs liés à la gestion du système</v>
          </cell>
          <cell r="Q85" t="str">
            <v>Kosten voor de financiering van de activa in verband met het systeembeheer</v>
          </cell>
          <cell r="R85" t="str">
            <v>962.314.22</v>
          </cell>
        </row>
        <row r="86">
          <cell r="A86" t="str">
            <v>962.314.3</v>
          </cell>
          <cell r="F86" t="str">
            <v>962.314.3</v>
          </cell>
          <cell r="M86" t="str">
            <v>Contrôle de la qualité de l'approvisionnement et de la stabilité du réseau de distribution</v>
          </cell>
          <cell r="Q86" t="str">
            <v>Controle op de kwaliteit van de bevoorrading en op de stabiliteit van het distributienet</v>
          </cell>
          <cell r="R86" t="str">
            <v>962.314.3</v>
          </cell>
        </row>
        <row r="87">
          <cell r="A87" t="str">
            <v>962.315</v>
          </cell>
          <cell r="E87" t="str">
            <v>962.315</v>
          </cell>
          <cell r="K87" t="str">
            <v>3.</v>
          </cell>
          <cell r="L87" t="str">
            <v>Coût de l'acquisition et du traitement des informations de mesure et de comptage</v>
          </cell>
          <cell r="Q87" t="str">
            <v>Kosten voor het verzamelen en verwerken van de meet- en telgegevens</v>
          </cell>
          <cell r="R87" t="str">
            <v>962.315</v>
          </cell>
        </row>
        <row r="88">
          <cell r="A88" t="str">
            <v>962.32</v>
          </cell>
          <cell r="D88" t="str">
            <v>962.32</v>
          </cell>
          <cell r="J88" t="str">
            <v>III.</v>
          </cell>
          <cell r="K88" t="str">
            <v>Services auxiliaires:</v>
          </cell>
          <cell r="Q88" t="str">
            <v>Ondersteunende diensten:</v>
          </cell>
          <cell r="R88" t="str">
            <v>962.32</v>
          </cell>
        </row>
        <row r="89">
          <cell r="A89" t="str">
            <v>962.320</v>
          </cell>
          <cell r="E89" t="str">
            <v>962.320</v>
          </cell>
          <cell r="K89" t="str">
            <v>1.</v>
          </cell>
          <cell r="L89" t="str">
            <v>Réglage de la tension et de la puissance réactive</v>
          </cell>
          <cell r="Q89" t="str">
            <v>Regeling van de spanning en van het blindvermogen</v>
          </cell>
          <cell r="R89" t="str">
            <v>962.320</v>
          </cell>
        </row>
        <row r="90">
          <cell r="A90" t="str">
            <v>962.321</v>
          </cell>
          <cell r="E90" t="str">
            <v>962.321</v>
          </cell>
          <cell r="K90" t="str">
            <v>2.</v>
          </cell>
          <cell r="L90" t="str">
            <v>Compensation des pertes sur réseau</v>
          </cell>
          <cell r="Q90" t="str">
            <v>Compensatie van de netverliezen</v>
          </cell>
          <cell r="R90" t="str">
            <v>962.321</v>
          </cell>
        </row>
        <row r="91">
          <cell r="A91" t="str">
            <v>962.322</v>
          </cell>
          <cell r="E91" t="str">
            <v>962.322</v>
          </cell>
          <cell r="K91" t="str">
            <v>3.</v>
          </cell>
          <cell r="L91" t="str">
            <v>Non-respect d'un programme accepté</v>
          </cell>
          <cell r="Q91" t="str">
            <v>Niet-naleving van een aanvaard programma</v>
          </cell>
          <cell r="R91" t="str">
            <v>962.322</v>
          </cell>
        </row>
        <row r="92">
          <cell r="A92" t="str">
            <v>962.33</v>
          </cell>
          <cell r="D92" t="str">
            <v>962.33</v>
          </cell>
          <cell r="J92" t="str">
            <v>IV.</v>
          </cell>
          <cell r="K92" t="str">
            <v>Impôts, prélèvements, surcharges, contributions et rétributions:</v>
          </cell>
          <cell r="Q92" t="str">
            <v>Belastingen, heffingen, toeslagen, bijdragen en retributies:</v>
          </cell>
          <cell r="R92" t="str">
            <v>962.33</v>
          </cell>
        </row>
        <row r="93">
          <cell r="A93" t="str">
            <v>962.330</v>
          </cell>
          <cell r="E93" t="str">
            <v>962.330</v>
          </cell>
          <cell r="L93" t="str">
            <v>Financement des obligations de service public:</v>
          </cell>
          <cell r="Q93" t="str">
            <v>Financiering van de openbare-dienstverplichtingen:</v>
          </cell>
          <cell r="R93" t="str">
            <v>962.330</v>
          </cell>
        </row>
        <row r="94">
          <cell r="A94" t="str">
            <v>962.330.0</v>
          </cell>
          <cell r="F94" t="str">
            <v>962.330.0</v>
          </cell>
          <cell r="M94" t="str">
            <v>Mesures de nature sociale</v>
          </cell>
          <cell r="Q94" t="str">
            <v>Maatregelen van sociale aard</v>
          </cell>
          <cell r="R94" t="str">
            <v>962.330.0</v>
          </cell>
        </row>
        <row r="95">
          <cell r="A95" t="str">
            <v>962.330.08</v>
          </cell>
          <cell r="G95" t="str">
            <v>962.330.08</v>
          </cell>
          <cell r="N95" t="str">
            <v>Plan communal pour l’emploi</v>
          </cell>
          <cell r="Q95" t="str">
            <v xml:space="preserve">Plan Communal pour l'Emploi (in Wallonië) </v>
          </cell>
          <cell r="R95" t="str">
            <v>962.330.08</v>
          </cell>
        </row>
        <row r="96">
          <cell r="A96" t="str">
            <v>962.330.09</v>
          </cell>
          <cell r="G96" t="str">
            <v>962.330.09</v>
          </cell>
          <cell r="N96" t="str">
            <v>Autres mesures sociales</v>
          </cell>
          <cell r="Q96" t="str">
            <v>Andere maatregelen van sociale aard</v>
          </cell>
          <cell r="R96" t="str">
            <v>962.330.09</v>
          </cell>
        </row>
        <row r="97">
          <cell r="A97" t="str">
            <v>962.330.1</v>
          </cell>
          <cell r="F97" t="str">
            <v>962.330.1</v>
          </cell>
          <cell r="M97" t="str">
            <v>Mesures en faveur de l'URE</v>
          </cell>
          <cell r="Q97" t="str">
            <v>Maatregelen ter bevordering van het REG</v>
          </cell>
          <cell r="R97" t="str">
            <v>962.330.1</v>
          </cell>
        </row>
        <row r="98">
          <cell r="A98" t="str">
            <v>962.330.2</v>
          </cell>
          <cell r="F98" t="str">
            <v>962.330.2</v>
          </cell>
          <cell r="M98" t="str">
            <v>Mesures en faveur de l'utilisation de sources d'énergie renouvelables et d'installations de cogénération de qualité</v>
          </cell>
          <cell r="Q98" t="str">
            <v>Maatregelen ter bevordering van het gebruik van hernieuwbare energiebronnen en kwalitatieve warmtekrachtinstallaties</v>
          </cell>
          <cell r="R98" t="str">
            <v>962.330.2</v>
          </cell>
        </row>
        <row r="99">
          <cell r="A99" t="str">
            <v>962.330.3</v>
          </cell>
          <cell r="F99" t="str">
            <v>962.330.3</v>
          </cell>
          <cell r="M99" t="str">
            <v>Financement des obligations de service public facturé par le GRT</v>
          </cell>
          <cell r="Q99" t="str">
            <v>Financiering van de openbare-dienstverplichtingen gefactureerd door de TNB</v>
          </cell>
          <cell r="R99" t="str">
            <v>962.330.3</v>
          </cell>
        </row>
        <row r="100">
          <cell r="A100" t="str">
            <v>962.330.8</v>
          </cell>
          <cell r="F100" t="str">
            <v>962.330.8</v>
          </cell>
          <cell r="M100" t="str">
            <v>Autres mesures</v>
          </cell>
          <cell r="Q100" t="str">
            <v>Andere maatregelen</v>
          </cell>
          <cell r="R100" t="str">
            <v>962.330.8</v>
          </cell>
        </row>
        <row r="101">
          <cell r="A101" t="str">
            <v>962.330.9</v>
          </cell>
          <cell r="F101" t="str">
            <v>962.330.9</v>
          </cell>
          <cell r="M101" t="str">
            <v>Financement des missions de service public confiées aux GRD</v>
          </cell>
          <cell r="Q101" t="str">
            <v>Financiering van de openbare-dienstopdracht toevertrouwd aan de DNB</v>
          </cell>
          <cell r="R101" t="str">
            <v>962.330.9</v>
          </cell>
        </row>
        <row r="102">
          <cell r="A102" t="str">
            <v>962.331</v>
          </cell>
          <cell r="E102" t="str">
            <v>962.331</v>
          </cell>
          <cell r="L102" t="str">
            <v>Surcharges en vue de la couverture des frais de fonctionnement de l'instance de régulation</v>
          </cell>
          <cell r="Q102" t="str">
            <v>Toeslagen ter dekking van de werkingskosten van de reguleringsinstantie</v>
          </cell>
          <cell r="R102" t="str">
            <v>962.331</v>
          </cell>
        </row>
        <row r="103">
          <cell r="A103" t="str">
            <v>962.332</v>
          </cell>
          <cell r="E103" t="str">
            <v>962.332</v>
          </cell>
          <cell r="L103" t="str">
            <v>Contributions en vue de la couverture des coûts échoués</v>
          </cell>
          <cell r="Q103" t="str">
            <v>Bijdragen ter dekking van verloren kosten</v>
          </cell>
          <cell r="R103" t="str">
            <v>962.332</v>
          </cell>
        </row>
        <row r="104">
          <cell r="A104" t="str">
            <v>962.333</v>
          </cell>
          <cell r="E104" t="str">
            <v>962.333</v>
          </cell>
          <cell r="L104" t="str">
            <v>Charges de pension non capitalisées</v>
          </cell>
          <cell r="Q104" t="str">
            <v>Niet-gekapitaliseerde pensioenlasten</v>
          </cell>
          <cell r="R104" t="str">
            <v>962.333</v>
          </cell>
        </row>
        <row r="105">
          <cell r="A105" t="str">
            <v>962.333.0</v>
          </cell>
          <cell r="F105" t="str">
            <v>962.333.0</v>
          </cell>
          <cell r="M105" t="str">
            <v>Charges de pension non capitalisées-débit</v>
          </cell>
          <cell r="Q105" t="str">
            <v>Niet-gekapitaliseerde pensioenlasten - debet</v>
          </cell>
          <cell r="R105" t="str">
            <v>962.333.0</v>
          </cell>
        </row>
        <row r="106">
          <cell r="A106" t="str">
            <v>962.333.9</v>
          </cell>
          <cell r="F106" t="str">
            <v>962.333.9</v>
          </cell>
          <cell r="M106" t="str">
            <v>Charges de pension non capitalisées-Transfert à l'actif</v>
          </cell>
          <cell r="Q106" t="str">
            <v>Niet-gekapitaliseerde pensioenlasten - Overboeking naar activa</v>
          </cell>
          <cell r="R106" t="str">
            <v>962.333.9</v>
          </cell>
        </row>
        <row r="107">
          <cell r="A107" t="str">
            <v>962.334</v>
          </cell>
          <cell r="E107" t="str">
            <v>962.334</v>
          </cell>
          <cell r="L107" t="str">
            <v>Impôts, prélèvements, surcharges, contributions, et rétributions locaux, provinciaux, régionaux et fédéraux:</v>
          </cell>
          <cell r="Q107" t="str">
            <v>Lokale, provinciale, gewestelijke en federale belastingen, heffingen, toeslagen, bijdragen en retributies:</v>
          </cell>
          <cell r="R107" t="str">
            <v>962.334</v>
          </cell>
        </row>
        <row r="108">
          <cell r="A108" t="str">
            <v>962.334.0</v>
          </cell>
          <cell r="F108" t="str">
            <v>962.334.0</v>
          </cell>
          <cell r="M108" t="str">
            <v>Impôts sur les revenus</v>
          </cell>
          <cell r="Q108" t="str">
            <v xml:space="preserve">Inkomensbelastingen </v>
          </cell>
          <cell r="R108" t="str">
            <v>962.334.0</v>
          </cell>
        </row>
        <row r="109">
          <cell r="A109" t="str">
            <v>962.334.00</v>
          </cell>
          <cell r="G109" t="str">
            <v>962.334.00</v>
          </cell>
          <cell r="N109" t="str">
            <v>Précomptes mobiliers afférents aux intérêts sur compte courant</v>
          </cell>
          <cell r="Q109" t="str">
            <v>Roerende voorheffing op interesten op rekening-courant</v>
          </cell>
          <cell r="R109" t="str">
            <v>962.334.00</v>
          </cell>
        </row>
        <row r="110">
          <cell r="A110" t="str">
            <v>962.334.01</v>
          </cell>
          <cell r="G110" t="str">
            <v>962.334.01</v>
          </cell>
          <cell r="N110" t="str">
            <v>Autres précomptes mobiliers</v>
          </cell>
          <cell r="Q110" t="str">
            <v>Andere roerende voorheffingen</v>
          </cell>
          <cell r="R110" t="str">
            <v>962.334.01</v>
          </cell>
        </row>
        <row r="111">
          <cell r="A111" t="str">
            <v>962.334.02</v>
          </cell>
          <cell r="G111" t="str">
            <v>962.334.02</v>
          </cell>
          <cell r="N111" t="str">
            <v>Impôt des personnes morales: cotisation de l'année (charge fiscale estimée)</v>
          </cell>
          <cell r="Q111" t="str">
            <v>Rechtspersonenbelasting: bijdrage van het jaar (geraamde fiscale lasten)</v>
          </cell>
          <cell r="R111" t="str">
            <v>962.334.02</v>
          </cell>
        </row>
        <row r="112">
          <cell r="A112" t="str">
            <v>962.334.03</v>
          </cell>
          <cell r="G112" t="str">
            <v>962.334.03</v>
          </cell>
          <cell r="N112" t="str">
            <v>Impôt des personnes morales: rectification des années antérieures (estimation)</v>
          </cell>
          <cell r="Q112" t="str">
            <v>Rechtspersonenbelasting: rectificatie van voorgaande jaren (raming)</v>
          </cell>
          <cell r="R112" t="str">
            <v>962.334.03</v>
          </cell>
        </row>
        <row r="113">
          <cell r="A113" t="str">
            <v>962.334.04</v>
          </cell>
          <cell r="G113" t="str">
            <v>962.334.04</v>
          </cell>
          <cell r="N113" t="str">
            <v>Impôt des personnes morales: impôt afférent aux exercices antérieurs</v>
          </cell>
          <cell r="Q113" t="str">
            <v>Rechtspersonenbelasting: belasting over voorgaande boekjaren</v>
          </cell>
          <cell r="R113" t="str">
            <v>962.334.04</v>
          </cell>
        </row>
        <row r="114">
          <cell r="A114" t="str">
            <v>962.334.1</v>
          </cell>
          <cell r="F114" t="str">
            <v>962.334.1</v>
          </cell>
          <cell r="M114" t="str">
            <v>Impôts, prélèvements, surcharges, contributions, et rétributions locaux, provinciaux, régionaux et fédéraux restants</v>
          </cell>
          <cell r="Q114" t="str">
            <v>Overige lokale, provinciale, gewestelijke en federale belastingen, heffingen, toeslagen, bijdragen en retributies</v>
          </cell>
          <cell r="R114" t="str">
            <v>962.334.1</v>
          </cell>
        </row>
        <row r="115">
          <cell r="A115" t="str">
            <v>962.334.10</v>
          </cell>
          <cell r="G115" t="str">
            <v>962.334.10</v>
          </cell>
          <cell r="N115" t="str">
            <v>Redevance pour occupation du domaine public</v>
          </cell>
          <cell r="Q115" t="str">
            <v>Vergoeding voor het innemen van het openbaar domein</v>
          </cell>
          <cell r="R115" t="str">
            <v>962.334.10</v>
          </cell>
        </row>
        <row r="116">
          <cell r="A116" t="str">
            <v>962.334.19</v>
          </cell>
          <cell r="G116" t="str">
            <v>962.334.19</v>
          </cell>
          <cell r="N116" t="str">
            <v>Autres impôts, prélèvements, surcharges, contributions et rétributions restants</v>
          </cell>
          <cell r="Q116" t="str">
            <v>Andere belastingen, heffingen, toeslagen, bijdragen en retributies</v>
          </cell>
          <cell r="R116" t="str">
            <v>962.334.19</v>
          </cell>
        </row>
        <row r="118">
          <cell r="A118" t="str">
            <v>962.4</v>
          </cell>
          <cell r="C118" t="str">
            <v>962.4</v>
          </cell>
          <cell r="J118" t="str">
            <v>Groupe de clients "26 à 1 kV"</v>
          </cell>
          <cell r="Q118" t="str">
            <v>Klantengroep "26 tot 1 kV"</v>
          </cell>
          <cell r="R118" t="str">
            <v>962.4</v>
          </cell>
        </row>
        <row r="119">
          <cell r="A119" t="str">
            <v>962.40</v>
          </cell>
          <cell r="D119" t="str">
            <v>962.40</v>
          </cell>
          <cell r="J119" t="str">
            <v>I.</v>
          </cell>
          <cell r="K119" t="str">
            <v>Raccordement au réseau de distribution:</v>
          </cell>
          <cell r="Q119" t="str">
            <v>Aansluiting op het distributienet:</v>
          </cell>
          <cell r="R119" t="str">
            <v>962.40</v>
          </cell>
        </row>
        <row r="120">
          <cell r="A120" t="str">
            <v>962.400</v>
          </cell>
          <cell r="E120" t="str">
            <v>962.400</v>
          </cell>
          <cell r="L120" t="str">
            <v>Coûts d'étude</v>
          </cell>
          <cell r="Q120" t="str">
            <v>Studiekosten</v>
          </cell>
          <cell r="R120" t="str">
            <v>962.400</v>
          </cell>
        </row>
        <row r="121">
          <cell r="A121" t="str">
            <v>962.400.0</v>
          </cell>
          <cell r="F121" t="str">
            <v>962.400.0</v>
          </cell>
          <cell r="L121" t="str">
            <v>1.</v>
          </cell>
          <cell r="M121" t="str">
            <v>Etude d'orientation</v>
          </cell>
          <cell r="Q121" t="str">
            <v>Oriëntatiestudie</v>
          </cell>
          <cell r="R121" t="str">
            <v>962.400.0</v>
          </cell>
        </row>
        <row r="122">
          <cell r="A122" t="str">
            <v>962.400.1</v>
          </cell>
          <cell r="F122" t="str">
            <v>962.400.1</v>
          </cell>
          <cell r="L122" t="str">
            <v>2.</v>
          </cell>
          <cell r="M122" t="str">
            <v>Etude de détail</v>
          </cell>
          <cell r="Q122" t="str">
            <v>Detailstudie</v>
          </cell>
          <cell r="R122" t="str">
            <v>962.400.1</v>
          </cell>
        </row>
        <row r="123">
          <cell r="A123" t="str">
            <v>962.401</v>
          </cell>
          <cell r="E123" t="str">
            <v>962.401</v>
          </cell>
          <cell r="L123" t="str">
            <v>Coûts de réalisation et d'utilisation du raccordement</v>
          </cell>
          <cell r="Q123" t="str">
            <v>Kosten voor de uitvoering en het gebruik van de aansluiting</v>
          </cell>
          <cell r="R123" t="str">
            <v>962.401</v>
          </cell>
        </row>
        <row r="124">
          <cell r="A124" t="str">
            <v>962.401.0</v>
          </cell>
          <cell r="F124" t="str">
            <v>962.401.0</v>
          </cell>
          <cell r="L124" t="str">
            <v>3.</v>
          </cell>
          <cell r="M124" t="str">
            <v>Coûts de réalisation, d'adaptation ou de renforcement des raccordements</v>
          </cell>
          <cell r="Q124" t="str">
            <v>Kosten voor de uitvoering, aanpassing of verzwaring van de aansluitingen</v>
          </cell>
          <cell r="R124" t="str">
            <v>962.401.0</v>
          </cell>
        </row>
        <row r="125">
          <cell r="A125" t="str">
            <v>962.401.00</v>
          </cell>
          <cell r="G125" t="str">
            <v>962.401.00</v>
          </cell>
          <cell r="N125" t="str">
            <v>Branchements - Coûts de réalisation, d'adaptation ou de renforcement</v>
          </cell>
          <cell r="Q125" t="str">
            <v>Aftakkingen - Kosten voor de uitvoering, aanpassing of verzwaring</v>
          </cell>
          <cell r="R125" t="str">
            <v>962.401.00</v>
          </cell>
        </row>
        <row r="126">
          <cell r="A126" t="str">
            <v>962.401.09</v>
          </cell>
          <cell r="G126" t="str">
            <v>962.401.09</v>
          </cell>
          <cell r="N126" t="str">
            <v>Branchements - Transfert à l’Actif</v>
          </cell>
          <cell r="Q126" t="str">
            <v>Aftakkingen - Overboeking naar Activa</v>
          </cell>
          <cell r="R126" t="str">
            <v>962.401.09</v>
          </cell>
        </row>
        <row r="127">
          <cell r="A127" t="str">
            <v>962.401.1</v>
          </cell>
          <cell r="F127" t="str">
            <v>962.401.1</v>
          </cell>
          <cell r="L127" t="str">
            <v>4.</v>
          </cell>
          <cell r="M127" t="str">
            <v>Location appareil de mesurage</v>
          </cell>
          <cell r="Q127" t="str">
            <v>Huur meetapparaat</v>
          </cell>
          <cell r="R127" t="str">
            <v>962.401.1</v>
          </cell>
        </row>
        <row r="128">
          <cell r="A128" t="str">
            <v>962.401.2</v>
          </cell>
          <cell r="F128" t="str">
            <v>962.401.2</v>
          </cell>
          <cell r="L128" t="str">
            <v>5.</v>
          </cell>
          <cell r="M128" t="str">
            <v>Location équipements pour transformation, compensation énergie réactive, filtrage onde de tension</v>
          </cell>
          <cell r="Q128" t="str">
            <v>Huur uitrustingen voor transformatie, compensatie blindvermogen, filtreren spanningsgolf</v>
          </cell>
          <cell r="R128" t="str">
            <v>962.401.2</v>
          </cell>
        </row>
        <row r="129">
          <cell r="A129" t="str">
            <v>962.401.3</v>
          </cell>
          <cell r="F129" t="str">
            <v>962.401.3</v>
          </cell>
          <cell r="L129" t="str">
            <v>6.</v>
          </cell>
          <cell r="M129" t="str">
            <v>Location équipements de protection complémentaires, équip. complém. pour signalisations d'alarmes, mesures, comptages, téléactions et/ou TCC.</v>
          </cell>
          <cell r="Q129" t="str">
            <v>Huur bijkomende beveiligingsuitrustingen, bijkomende uitrustingen voor alarmsignalisaties, metingen, tellingen, tele-acties en/of TCC.</v>
          </cell>
          <cell r="R129" t="str">
            <v>962.401.3</v>
          </cell>
        </row>
        <row r="130">
          <cell r="A130" t="str">
            <v>962.41</v>
          </cell>
          <cell r="D130" t="str">
            <v>962.41</v>
          </cell>
          <cell r="J130" t="str">
            <v>II.</v>
          </cell>
          <cell r="K130" t="str">
            <v>Utilisation du réseau de distribution:</v>
          </cell>
          <cell r="Q130" t="str">
            <v>Gebruik van het distributienet:</v>
          </cell>
          <cell r="R130" t="str">
            <v>962.41</v>
          </cell>
        </row>
        <row r="131">
          <cell r="K131" t="str">
            <v>(1.</v>
          </cell>
          <cell r="L131" t="str">
            <v>Tarif de la puissance souscrite et de la puissance complémentaire)</v>
          </cell>
          <cell r="Q131" t="str">
            <v>Tarief voor het onderschreven vermogen en het bijkomend vermogen)</v>
          </cell>
        </row>
        <row r="132">
          <cell r="A132" t="str">
            <v>962.410</v>
          </cell>
          <cell r="E132" t="str">
            <v>962.410</v>
          </cell>
          <cell r="M132" t="str">
            <v>Coûts de dossier</v>
          </cell>
          <cell r="Q132" t="str">
            <v>Dossierkosten</v>
          </cell>
          <cell r="R132" t="str">
            <v>962.410</v>
          </cell>
        </row>
        <row r="133">
          <cell r="A133" t="str">
            <v>962.410.0</v>
          </cell>
          <cell r="F133" t="str">
            <v>962.410.0</v>
          </cell>
          <cell r="N133" t="str">
            <v>Frais des services techniques</v>
          </cell>
          <cell r="Q133" t="str">
            <v>Kosten voor technische diensten</v>
          </cell>
          <cell r="R133" t="str">
            <v>962.410.0</v>
          </cell>
        </row>
        <row r="134">
          <cell r="A134" t="str">
            <v>962.410.1</v>
          </cell>
          <cell r="F134" t="str">
            <v>962.410.1</v>
          </cell>
          <cell r="N134" t="str">
            <v>Frais des services généraux</v>
          </cell>
          <cell r="Q134" t="str">
            <v>Kosten voor algemene diensten</v>
          </cell>
          <cell r="R134" t="str">
            <v>962.410.1</v>
          </cell>
        </row>
        <row r="135">
          <cell r="A135" t="str">
            <v>962.410.2</v>
          </cell>
          <cell r="F135" t="str">
            <v>962.410.2</v>
          </cell>
          <cell r="N135" t="str">
            <v>Frais de gestion de la clientèle</v>
          </cell>
          <cell r="Q135" t="str">
            <v>Kosten voor klantenbeheer</v>
          </cell>
          <cell r="R135" t="str">
            <v>962.410.2</v>
          </cell>
        </row>
        <row r="136">
          <cell r="A136" t="str">
            <v>962.410.3</v>
          </cell>
          <cell r="F136" t="str">
            <v>962.410.3</v>
          </cell>
          <cell r="N136" t="str">
            <v>Redevances et cotisations diverses</v>
          </cell>
          <cell r="Q136" t="str">
            <v>Diverse vergoedingen en bijdragen</v>
          </cell>
          <cell r="R136" t="str">
            <v>962.410.3</v>
          </cell>
        </row>
        <row r="137">
          <cell r="A137" t="str">
            <v>962.410.4</v>
          </cell>
          <cell r="F137" t="str">
            <v>962.410.4</v>
          </cell>
          <cell r="N137" t="str">
            <v>Résultats financiers</v>
          </cell>
          <cell r="Q137" t="str">
            <v>Financiële resultaten</v>
          </cell>
          <cell r="R137" t="str">
            <v>962.410.4</v>
          </cell>
        </row>
        <row r="138">
          <cell r="A138" t="str">
            <v>962.410.5</v>
          </cell>
          <cell r="F138" t="str">
            <v>962.410.5</v>
          </cell>
          <cell r="N138" t="str">
            <v xml:space="preserve">Coûts des installations hors infrastructure </v>
          </cell>
          <cell r="Q138" t="str">
            <v xml:space="preserve">Kosten voor installaties buiten de infrastructuur </v>
          </cell>
          <cell r="R138" t="str">
            <v>962.410.5</v>
          </cell>
        </row>
        <row r="139">
          <cell r="A139" t="str">
            <v>962.410.6</v>
          </cell>
          <cell r="F139" t="str">
            <v>962.410.6</v>
          </cell>
          <cell r="N139" t="str">
            <v>Résultat des travaux pour compte de tiers</v>
          </cell>
          <cell r="Q139" t="str">
            <v>Resultaat van werkzaamheden voor rekening van derden</v>
          </cell>
          <cell r="R139" t="str">
            <v>962.410.6</v>
          </cell>
        </row>
        <row r="140">
          <cell r="A140" t="str">
            <v>962.410.7</v>
          </cell>
          <cell r="F140" t="str">
            <v>962.410.7</v>
          </cell>
          <cell r="N140" t="str">
            <v>Frais d'assistance</v>
          </cell>
          <cell r="Q140" t="str">
            <v>Bijstandskosten</v>
          </cell>
          <cell r="R140" t="str">
            <v>962.410.7</v>
          </cell>
        </row>
        <row r="141">
          <cell r="A141" t="str">
            <v>962.410.9</v>
          </cell>
          <cell r="F141" t="str">
            <v>962.410.9</v>
          </cell>
          <cell r="N141" t="str">
            <v>Frais transférés</v>
          </cell>
          <cell r="Q141" t="str">
            <v>Overgeboekte kosten</v>
          </cell>
          <cell r="R141" t="str">
            <v>962.410.9</v>
          </cell>
        </row>
        <row r="142">
          <cell r="A142" t="str">
            <v>962.410.90</v>
          </cell>
          <cell r="G142" t="str">
            <v>962.410.90</v>
          </cell>
          <cell r="O142" t="str">
            <v>Frais transférés aux immobilisations</v>
          </cell>
          <cell r="Q142" t="str">
            <v>Kosten overgeboekt naar vaste activa</v>
          </cell>
          <cell r="R142" t="str">
            <v>962.410.90</v>
          </cell>
        </row>
        <row r="143">
          <cell r="A143" t="str">
            <v>962.410.91</v>
          </cell>
          <cell r="G143" t="str">
            <v>962.410.91</v>
          </cell>
          <cell r="O143" t="str">
            <v>Frais transférés aux autres comptes d’exploitation</v>
          </cell>
          <cell r="Q143" t="str">
            <v>Kosten overgeboekt naar andere exploitatierekeningen</v>
          </cell>
          <cell r="R143" t="str">
            <v>962.410.91</v>
          </cell>
        </row>
        <row r="144">
          <cell r="A144" t="str">
            <v>962.411</v>
          </cell>
          <cell r="E144" t="str">
            <v>962.411</v>
          </cell>
          <cell r="M144" t="str">
            <v>Coûts d'utilisation du réseau de transport et des services auxiliaires y afférents</v>
          </cell>
          <cell r="Q144" t="str">
            <v>Kosten voor het gebruik van het transportnet en van de bijbehorende ondersteunende diensten</v>
          </cell>
          <cell r="R144" t="str">
            <v>962.411</v>
          </cell>
        </row>
        <row r="145">
          <cell r="A145" t="str">
            <v>962.411.0</v>
          </cell>
          <cell r="F145" t="str">
            <v>962.411.0</v>
          </cell>
          <cell r="N145" t="str">
            <v>Tarif de base</v>
          </cell>
          <cell r="Q145" t="str">
            <v>Basistarief</v>
          </cell>
          <cell r="R145" t="str">
            <v>962.411.0</v>
          </cell>
        </row>
        <row r="146">
          <cell r="A146" t="str">
            <v>962.411.1</v>
          </cell>
          <cell r="F146" t="str">
            <v>962.411.1</v>
          </cell>
          <cell r="N146" t="str">
            <v>Services système</v>
          </cell>
          <cell r="Q146" t="str">
            <v xml:space="preserve">Systeemdiensten </v>
          </cell>
          <cell r="R146" t="str">
            <v>962.411.1</v>
          </cell>
        </row>
        <row r="147">
          <cell r="A147" t="str">
            <v>962.411.2</v>
          </cell>
          <cell r="F147" t="str">
            <v>962.411.2</v>
          </cell>
          <cell r="N147" t="str">
            <v>Pertes sur réseau</v>
          </cell>
          <cell r="Q147" t="str">
            <v>Netverliezen</v>
          </cell>
          <cell r="R147" t="str">
            <v>962.411.2</v>
          </cell>
        </row>
        <row r="148">
          <cell r="A148" t="str">
            <v>962.412</v>
          </cell>
          <cell r="E148" t="str">
            <v>962.412</v>
          </cell>
          <cell r="M148" t="str">
            <v>Coûts d'étude, de construction et d'entretien de l'infrastructure:</v>
          </cell>
          <cell r="Q148" t="str">
            <v>Kosten voor de studie, de aanleg en het onderhoud van de infrastructuur:</v>
          </cell>
          <cell r="R148" t="str">
            <v>962.412</v>
          </cell>
        </row>
        <row r="149">
          <cell r="A149" t="str">
            <v>962.412.0</v>
          </cell>
          <cell r="F149" t="str">
            <v>962.412.0</v>
          </cell>
          <cell r="N149" t="str">
            <v>Etudes</v>
          </cell>
          <cell r="Q149" t="str">
            <v>Studies</v>
          </cell>
          <cell r="R149" t="str">
            <v>962.412.0</v>
          </cell>
        </row>
        <row r="150">
          <cell r="A150" t="str">
            <v>962.412.2</v>
          </cell>
          <cell r="F150" t="str">
            <v>962.412.2</v>
          </cell>
          <cell r="N150" t="str">
            <v>Sous-stations de transformation MT</v>
          </cell>
          <cell r="Q150" t="str">
            <v>Onderstations voor MS-transformatie</v>
          </cell>
          <cell r="R150" t="str">
            <v>962.412.2</v>
          </cell>
        </row>
        <row r="151">
          <cell r="A151" t="str">
            <v>962.412.20</v>
          </cell>
          <cell r="G151" t="str">
            <v>962.412.20</v>
          </cell>
          <cell r="O151" t="str">
            <v>Terrains</v>
          </cell>
          <cell r="Q151" t="str">
            <v>Terreinen</v>
          </cell>
          <cell r="R151" t="str">
            <v>962.412.20</v>
          </cell>
        </row>
        <row r="152">
          <cell r="A152" t="str">
            <v>962.412.21</v>
          </cell>
          <cell r="G152" t="str">
            <v>962.412.21</v>
          </cell>
          <cell r="O152" t="str">
            <v>Batiments</v>
          </cell>
          <cell r="Q152" t="str">
            <v>Gebouwen</v>
          </cell>
          <cell r="R152" t="str">
            <v>962.412.21</v>
          </cell>
        </row>
        <row r="153">
          <cell r="A153" t="str">
            <v>962.412.22</v>
          </cell>
          <cell r="G153" t="str">
            <v>962.412.22</v>
          </cell>
          <cell r="O153" t="str">
            <v>Equipement</v>
          </cell>
          <cell r="Q153" t="str">
            <v>Uitrustingen</v>
          </cell>
          <cell r="R153" t="str">
            <v>962.412.22</v>
          </cell>
        </row>
        <row r="154">
          <cell r="A154" t="str">
            <v>962.412.23</v>
          </cell>
          <cell r="G154" t="str">
            <v>962.412.23</v>
          </cell>
          <cell r="O154" t="str">
            <v>TCC</v>
          </cell>
          <cell r="Q154" t="str">
            <v>TCC</v>
          </cell>
          <cell r="R154" t="str">
            <v>962.412.23</v>
          </cell>
        </row>
        <row r="155">
          <cell r="A155" t="str">
            <v>962.412.24</v>
          </cell>
          <cell r="G155" t="str">
            <v>962.412.24</v>
          </cell>
          <cell r="O155" t="str">
            <v>Equipement de télégestion</v>
          </cell>
          <cell r="Q155" t="str">
            <v>Uitrustingen voor afstandsverwerking</v>
          </cell>
          <cell r="R155" t="str">
            <v>962.412.24</v>
          </cell>
        </row>
        <row r="156">
          <cell r="A156" t="str">
            <v>962.412.25</v>
          </cell>
          <cell r="G156" t="str">
            <v>962.412.25</v>
          </cell>
          <cell r="O156" t="str">
            <v>Comptage</v>
          </cell>
          <cell r="Q156" t="str">
            <v>Meting</v>
          </cell>
          <cell r="R156" t="str">
            <v>962.412.25</v>
          </cell>
        </row>
        <row r="157">
          <cell r="A157" t="str">
            <v>962.412.26</v>
          </cell>
          <cell r="G157" t="str">
            <v>962.412.26</v>
          </cell>
          <cell r="O157" t="str">
            <v>Dégâts aux installations</v>
          </cell>
          <cell r="Q157" t="str">
            <v>Schade aan de installaties</v>
          </cell>
          <cell r="R157" t="str">
            <v>962.412.26</v>
          </cell>
        </row>
        <row r="158">
          <cell r="A158" t="str">
            <v>962.412.27</v>
          </cell>
          <cell r="G158" t="str">
            <v>962.412.27</v>
          </cell>
          <cell r="O158" t="str">
            <v>Démontage d'installations</v>
          </cell>
          <cell r="Q158" t="str">
            <v>Demontage van de installaties</v>
          </cell>
          <cell r="R158" t="str">
            <v>962.412.27</v>
          </cell>
        </row>
        <row r="159">
          <cell r="A159" t="str">
            <v>962.412.28</v>
          </cell>
          <cell r="G159" t="str">
            <v>962.412.28</v>
          </cell>
          <cell r="O159" t="str">
            <v>Redevances d'amortissement (apports d'usage)</v>
          </cell>
          <cell r="Q159" t="str">
            <v>Afschrijvingsvergoedingen (gebruiksinbrengen)</v>
          </cell>
          <cell r="R159" t="str">
            <v>962.412.28</v>
          </cell>
        </row>
        <row r="160">
          <cell r="A160" t="str">
            <v>962.412.29</v>
          </cell>
          <cell r="G160" t="str">
            <v>962.412.29</v>
          </cell>
          <cell r="O160" t="str">
            <v>Amortissements</v>
          </cell>
          <cell r="Q160" t="str">
            <v>Afschrijvingen</v>
          </cell>
          <cell r="R160" t="str">
            <v>962.412.29</v>
          </cell>
        </row>
        <row r="161">
          <cell r="A161" t="str">
            <v>962.412.3</v>
          </cell>
          <cell r="F161" t="str">
            <v>962.412.3</v>
          </cell>
          <cell r="N161" t="str">
            <v>Réseau MT</v>
          </cell>
          <cell r="Q161" t="str">
            <v>MS-net</v>
          </cell>
          <cell r="R161" t="str">
            <v>962.412.3</v>
          </cell>
        </row>
        <row r="162">
          <cell r="A162" t="str">
            <v>962.412.30</v>
          </cell>
          <cell r="G162" t="str">
            <v>962.412.30</v>
          </cell>
          <cell r="O162" t="str">
            <v>Aérien</v>
          </cell>
          <cell r="Q162" t="str">
            <v>Luchtlijnen</v>
          </cell>
          <cell r="R162" t="str">
            <v>962.412.30</v>
          </cell>
        </row>
        <row r="163">
          <cell r="A163" t="str">
            <v>962.412.31</v>
          </cell>
          <cell r="G163" t="str">
            <v>962.412.31</v>
          </cell>
          <cell r="O163" t="str">
            <v>Souterrain</v>
          </cell>
          <cell r="Q163" t="str">
            <v>Ondergrondse leidingen</v>
          </cell>
          <cell r="R163" t="str">
            <v>962.412.31</v>
          </cell>
        </row>
        <row r="164">
          <cell r="A164" t="str">
            <v>962.412.32</v>
          </cell>
          <cell r="G164" t="str">
            <v>962.412.32</v>
          </cell>
          <cell r="O164" t="str">
            <v>Signalisat. &amp; Commande</v>
          </cell>
          <cell r="Q164" t="str">
            <v>Signalisatie &amp; Bediening</v>
          </cell>
          <cell r="R164" t="str">
            <v>962.412.32</v>
          </cell>
        </row>
        <row r="165">
          <cell r="A165" t="str">
            <v>962.412.33</v>
          </cell>
          <cell r="G165" t="str">
            <v>962.412.33</v>
          </cell>
          <cell r="O165" t="str">
            <v>Protection cathodique</v>
          </cell>
          <cell r="Q165" t="str">
            <v>Kathodische bescherming</v>
          </cell>
          <cell r="R165" t="str">
            <v>962.412.33</v>
          </cell>
        </row>
        <row r="166">
          <cell r="A166" t="str">
            <v>962.412.34</v>
          </cell>
          <cell r="G166" t="str">
            <v>962.412.34</v>
          </cell>
          <cell r="O166" t="str">
            <v>Comptage d'échange</v>
          </cell>
          <cell r="Q166" t="str">
            <v>Meting van uitwisselingen</v>
          </cell>
          <cell r="R166" t="str">
            <v>962.412.34</v>
          </cell>
        </row>
        <row r="167">
          <cell r="A167" t="str">
            <v>962.412.36</v>
          </cell>
          <cell r="G167" t="str">
            <v>962.412.36</v>
          </cell>
          <cell r="O167" t="str">
            <v>Dégâts aux installations</v>
          </cell>
          <cell r="Q167" t="str">
            <v>Schade aan de installaties</v>
          </cell>
          <cell r="R167" t="str">
            <v>962.412.36</v>
          </cell>
        </row>
        <row r="168">
          <cell r="A168" t="str">
            <v>962.412.37</v>
          </cell>
          <cell r="G168" t="str">
            <v>962.412.37</v>
          </cell>
          <cell r="O168" t="str">
            <v>Démontage d'installations</v>
          </cell>
          <cell r="Q168" t="str">
            <v>Demontage van de installaties</v>
          </cell>
          <cell r="R168" t="str">
            <v>962.412.37</v>
          </cell>
        </row>
        <row r="169">
          <cell r="A169" t="str">
            <v>962.412.38</v>
          </cell>
          <cell r="G169" t="str">
            <v>962.412.38</v>
          </cell>
          <cell r="O169" t="str">
            <v>Redevances d'amortissement (apports d'usage)</v>
          </cell>
          <cell r="Q169" t="str">
            <v>Afschrijvingsvergoedingen (gebruiksinbrengen)</v>
          </cell>
          <cell r="R169" t="str">
            <v>962.412.38</v>
          </cell>
        </row>
        <row r="170">
          <cell r="A170" t="str">
            <v>962.412.39</v>
          </cell>
          <cell r="G170" t="str">
            <v>962.412.39</v>
          </cell>
          <cell r="O170" t="str">
            <v>Amortissements</v>
          </cell>
          <cell r="Q170" t="str">
            <v>Afschrijvingen</v>
          </cell>
          <cell r="R170" t="str">
            <v>962.412.39</v>
          </cell>
        </row>
        <row r="171">
          <cell r="A171" t="str">
            <v>962.412.4</v>
          </cell>
          <cell r="F171" t="str">
            <v>962.412.4</v>
          </cell>
          <cell r="N171" t="str">
            <v>Raccordements &amp; compteurs MT</v>
          </cell>
          <cell r="Q171" t="str">
            <v>MS-aansluitingen &amp; -meters</v>
          </cell>
          <cell r="R171" t="str">
            <v>962.412.4</v>
          </cell>
        </row>
        <row r="172">
          <cell r="A172" t="str">
            <v>962.412.40</v>
          </cell>
          <cell r="G172" t="str">
            <v>962.412.40</v>
          </cell>
          <cell r="O172" t="str">
            <v>Branchements</v>
          </cell>
          <cell r="Q172" t="str">
            <v>Aftakkingen</v>
          </cell>
          <cell r="R172" t="str">
            <v>962.412.40</v>
          </cell>
        </row>
        <row r="173">
          <cell r="A173" t="str">
            <v>962.412.41</v>
          </cell>
          <cell r="G173" t="str">
            <v>962.412.41</v>
          </cell>
          <cell r="O173" t="str">
            <v>Comptage électrique</v>
          </cell>
          <cell r="Q173" t="str">
            <v>Elektrische meting</v>
          </cell>
          <cell r="R173" t="str">
            <v>962.412.41</v>
          </cell>
        </row>
        <row r="174">
          <cell r="A174" t="str">
            <v>962.412.42</v>
          </cell>
          <cell r="G174" t="str">
            <v>962.412.42</v>
          </cell>
          <cell r="O174" t="str">
            <v>Equipement de télégestion</v>
          </cell>
          <cell r="Q174" t="str">
            <v>Uitrustingen voor afstandsverwerking</v>
          </cell>
          <cell r="R174" t="str">
            <v>962.412.42</v>
          </cell>
        </row>
        <row r="175">
          <cell r="A175" t="str">
            <v>962.412.46</v>
          </cell>
          <cell r="G175" t="str">
            <v>962.412.46</v>
          </cell>
          <cell r="O175" t="str">
            <v>Dégâts aux installations</v>
          </cell>
          <cell r="Q175" t="str">
            <v>Schade aan de installaties</v>
          </cell>
          <cell r="R175" t="str">
            <v>962.412.46</v>
          </cell>
        </row>
        <row r="176">
          <cell r="A176" t="str">
            <v>962.412.47</v>
          </cell>
          <cell r="G176" t="str">
            <v>962.412.47</v>
          </cell>
          <cell r="O176" t="str">
            <v>Démontage d'installations</v>
          </cell>
          <cell r="Q176" t="str">
            <v>Demontage van de installaties</v>
          </cell>
          <cell r="R176" t="str">
            <v>962.412.47</v>
          </cell>
        </row>
        <row r="177">
          <cell r="A177" t="str">
            <v>962.412.48</v>
          </cell>
          <cell r="G177" t="str">
            <v>962.412.48</v>
          </cell>
          <cell r="O177" t="str">
            <v>Redevances d'amortissement (apports d'usage)</v>
          </cell>
          <cell r="Q177" t="str">
            <v>Afschrijvingsvergoedingen (gebruiksinbrengen)</v>
          </cell>
          <cell r="R177" t="str">
            <v>962.412.48</v>
          </cell>
        </row>
        <row r="178">
          <cell r="A178" t="str">
            <v>962.412.49</v>
          </cell>
          <cell r="G178" t="str">
            <v>962.412.49</v>
          </cell>
          <cell r="O178" t="str">
            <v>Amortissements</v>
          </cell>
          <cell r="Q178" t="str">
            <v>Afschrijvingen</v>
          </cell>
          <cell r="R178" t="str">
            <v>962.412.49</v>
          </cell>
        </row>
        <row r="179">
          <cell r="A179" t="str">
            <v>962.412.8</v>
          </cell>
          <cell r="F179" t="str">
            <v>962.412.8</v>
          </cell>
          <cell r="N179" t="str">
            <v>Autres coûts relatifs à l'infrastructure</v>
          </cell>
          <cell r="Q179" t="str">
            <v>Andere kosten in verband met de infrastructuur</v>
          </cell>
          <cell r="R179" t="str">
            <v>962.412.8</v>
          </cell>
        </row>
        <row r="180">
          <cell r="A180" t="str">
            <v>962.413</v>
          </cell>
          <cell r="E180" t="str">
            <v>962.413</v>
          </cell>
          <cell r="M180" t="str">
            <v>Coûts liés aux obligations de service public</v>
          </cell>
          <cell r="Q180" t="str">
            <v>Kosten in verband met openbare-dienstverplichtingen</v>
          </cell>
          <cell r="R180" t="str">
            <v>962.413</v>
          </cell>
        </row>
        <row r="181">
          <cell r="A181" t="str">
            <v>962.413.0</v>
          </cell>
          <cell r="F181" t="str">
            <v>962.413.0</v>
          </cell>
          <cell r="N181" t="str">
            <v>Coûts liés à la clientèle protégée</v>
          </cell>
          <cell r="Q181" t="str">
            <v>Kosten in verband met de beschermde klanten</v>
          </cell>
          <cell r="R181" t="str">
            <v>962.413.0</v>
          </cell>
        </row>
        <row r="182">
          <cell r="A182" t="str">
            <v>962.413.00</v>
          </cell>
          <cell r="G182" t="str">
            <v>962.413.00</v>
          </cell>
          <cell r="O182" t="str">
            <v>Entretien, gestion et amortissements des compteurs à budget</v>
          </cell>
          <cell r="Q182" t="str">
            <v>Onderhoud, beheer en afschrijvingen van de budgetmeters</v>
          </cell>
          <cell r="R182" t="str">
            <v>962.413.00</v>
          </cell>
        </row>
        <row r="183">
          <cell r="A183" t="str">
            <v>962.413.01</v>
          </cell>
          <cell r="G183" t="str">
            <v>962.413.01</v>
          </cell>
          <cell r="O183" t="str">
            <v>Placement de limiteurs de puissance</v>
          </cell>
          <cell r="Q183" t="str">
            <v>Plaatsen van vermogenbegrenzers</v>
          </cell>
          <cell r="R183" t="str">
            <v>962.413.01</v>
          </cell>
        </row>
        <row r="184">
          <cell r="A184" t="str">
            <v>962.413.02</v>
          </cell>
          <cell r="G184" t="str">
            <v>962.413.02</v>
          </cell>
          <cell r="O184" t="str">
            <v>Fourniture d’électricité à la clientèle protégée</v>
          </cell>
          <cell r="Q184" t="str">
            <v>Levering van elektriciteit aan de beschermde klanten</v>
          </cell>
          <cell r="R184" t="str">
            <v>962.413.02</v>
          </cell>
        </row>
        <row r="185">
          <cell r="A185" t="str">
            <v>962.413.03</v>
          </cell>
          <cell r="G185" t="str">
            <v>962.413.03</v>
          </cell>
          <cell r="O185" t="str">
            <v>Fourniture d’électricité à un tarif social spécifique</v>
          </cell>
          <cell r="Q185" t="str">
            <v>Levering van elektriciteit aan een specifiek sociaal tarief</v>
          </cell>
          <cell r="R185" t="str">
            <v>962.413.03</v>
          </cell>
        </row>
        <row r="186">
          <cell r="A186" t="str">
            <v>962.413.09</v>
          </cell>
          <cell r="G186" t="str">
            <v>962.413.09</v>
          </cell>
          <cell r="O186" t="str">
            <v>Réductions de valeur et moins values sur réalisation de créances commerciales - clientèle protégée</v>
          </cell>
          <cell r="Q186" t="str">
            <v>Waardeverminderingen en minderwaarden op de realisatie van handelsvorderingen - beschermde klanten</v>
          </cell>
          <cell r="R186" t="str">
            <v>962.413.09</v>
          </cell>
        </row>
        <row r="187">
          <cell r="A187" t="str">
            <v>962.413.1</v>
          </cell>
          <cell r="F187" t="str">
            <v>962.413.1</v>
          </cell>
          <cell r="N187" t="str">
            <v>Actions URE</v>
          </cell>
          <cell r="Q187" t="str">
            <v>REG-acties</v>
          </cell>
          <cell r="R187" t="str">
            <v>962.413.1</v>
          </cell>
        </row>
        <row r="188">
          <cell r="A188" t="str">
            <v>962.413.2</v>
          </cell>
          <cell r="F188" t="str">
            <v>962.413.2</v>
          </cell>
          <cell r="N188" t="str">
            <v>Eclairage Public (Centre)</v>
          </cell>
          <cell r="Q188" t="str">
            <v>Openbare Verlichting (Centrum)</v>
          </cell>
          <cell r="R188" t="str">
            <v>962.413.2</v>
          </cell>
        </row>
        <row r="189">
          <cell r="A189" t="str">
            <v>962.413.20</v>
          </cell>
          <cell r="G189" t="str">
            <v>962.413.20</v>
          </cell>
          <cell r="O189" t="str">
            <v>Entretien de l’éclairage public</v>
          </cell>
          <cell r="Q189" t="str">
            <v>Onderhoud van de openbare verlichting</v>
          </cell>
          <cell r="R189" t="str">
            <v>962.413.20</v>
          </cell>
        </row>
        <row r="190">
          <cell r="A190" t="str">
            <v>962.413.21</v>
          </cell>
          <cell r="G190" t="str">
            <v>962.413.21</v>
          </cell>
          <cell r="O190" t="str">
            <v>Facturation de l'entretien de l’éclairage public</v>
          </cell>
          <cell r="Q190" t="str">
            <v>Facturering van het onderhoud van de openbare verlichting</v>
          </cell>
          <cell r="R190" t="str">
            <v>962.413.21</v>
          </cell>
        </row>
        <row r="191">
          <cell r="A191" t="str">
            <v>962.413.22</v>
          </cell>
          <cell r="G191" t="str">
            <v>962.413.22</v>
          </cell>
          <cell r="O191" t="str">
            <v>Fourniture d'énergie pour l'éclairage public (Centre)</v>
          </cell>
          <cell r="Q191" t="str">
            <v>Levering van energie voor de openbare verlichting (Centrum)</v>
          </cell>
          <cell r="R191" t="str">
            <v>962.413.22</v>
          </cell>
        </row>
        <row r="192">
          <cell r="A192" t="str">
            <v>962.413.23</v>
          </cell>
          <cell r="G192" t="str">
            <v>962.413.23</v>
          </cell>
          <cell r="O192" t="str">
            <v>Facturation de la fourniture d'énergie pour l'éclairage public (Centre)</v>
          </cell>
          <cell r="Q192" t="str">
            <v>Facturering van de levering van energie voor de openbare verlichting (Centrum)</v>
          </cell>
          <cell r="R192" t="str">
            <v>962.413.23</v>
          </cell>
        </row>
        <row r="193">
          <cell r="A193" t="str">
            <v>962.413.24</v>
          </cell>
          <cell r="G193" t="str">
            <v>962.413.24</v>
          </cell>
          <cell r="O193" t="str">
            <v>Coût de la construction de l’éclairage public</v>
          </cell>
          <cell r="Q193" t="str">
            <v>Kosten voor de aanleg van openbare verlichting</v>
          </cell>
          <cell r="R193" t="str">
            <v>962.413.24</v>
          </cell>
        </row>
        <row r="194">
          <cell r="A194" t="str">
            <v>962.413.25</v>
          </cell>
          <cell r="G194" t="str">
            <v>962.413.25</v>
          </cell>
          <cell r="O194" t="str">
            <v>Facturation de la construction de l’éclairage public</v>
          </cell>
          <cell r="Q194" t="str">
            <v>Facturering van de aanleg van openbare verlichting</v>
          </cell>
          <cell r="R194" t="str">
            <v>962.413.25</v>
          </cell>
        </row>
        <row r="195">
          <cell r="A195" t="str">
            <v>962.413.3</v>
          </cell>
          <cell r="F195" t="str">
            <v>962.413.3</v>
          </cell>
          <cell r="N195" t="str">
            <v>Déplacements d’installations imposés par les pouvoirs publics</v>
          </cell>
          <cell r="Q195" t="str">
            <v>Door de overheid opgelegde verplaatsingen van installaties</v>
          </cell>
          <cell r="R195" t="str">
            <v>962.413.3</v>
          </cell>
        </row>
        <row r="196">
          <cell r="A196" t="str">
            <v>962.413.4</v>
          </cell>
          <cell r="F196" t="str">
            <v>962.413.4</v>
          </cell>
          <cell r="N196" t="str">
            <v>Service « Ombudsman » et action d’information</v>
          </cell>
          <cell r="Q196" t="str">
            <v>Dienst Ombudsman en informatie-activiteit</v>
          </cell>
          <cell r="R196" t="str">
            <v>962.413.4</v>
          </cell>
        </row>
        <row r="197">
          <cell r="A197" t="str">
            <v>962.413.5</v>
          </cell>
          <cell r="F197" t="str">
            <v>962.413.5</v>
          </cell>
          <cell r="N197" t="str">
            <v>Fourniture gratuite d'énergie verte</v>
          </cell>
          <cell r="Q197" t="str">
            <v>Gratis levering van groene energie</v>
          </cell>
          <cell r="R197" t="str">
            <v>962.413.5</v>
          </cell>
        </row>
        <row r="198">
          <cell r="A198" t="str">
            <v>962.413.7</v>
          </cell>
          <cell r="F198" t="str">
            <v>962.413.7</v>
          </cell>
          <cell r="N198" t="str">
            <v>Autres prestations imposées par les pouvoirs publics</v>
          </cell>
          <cell r="Q198" t="str">
            <v>Andere prestaties opgelegd door de overheid</v>
          </cell>
          <cell r="R198" t="str">
            <v>962.413.7</v>
          </cell>
        </row>
        <row r="199">
          <cell r="A199" t="str">
            <v>962.413.8</v>
          </cell>
          <cell r="F199" t="str">
            <v>962.413.8</v>
          </cell>
          <cell r="N199" t="str">
            <v>Autres obligations de service public</v>
          </cell>
          <cell r="Q199" t="str">
            <v>Andere openbare-dienstverplichtingen</v>
          </cell>
          <cell r="R199" t="str">
            <v>962.413.8</v>
          </cell>
        </row>
        <row r="200">
          <cell r="A200" t="str">
            <v>962.413.9</v>
          </cell>
          <cell r="F200" t="str">
            <v>962.413.9</v>
          </cell>
          <cell r="N200" t="str">
            <v>Financement des missions de service public confiées aux GRD (crédit)</v>
          </cell>
          <cell r="Q200" t="str">
            <v>Financiering van de openbare-dienstopdracht toevertrouwd aan de DNB (credit)</v>
          </cell>
          <cell r="R200" t="str">
            <v>962.413.9</v>
          </cell>
        </row>
        <row r="201">
          <cell r="A201" t="str">
            <v>962.414</v>
          </cell>
          <cell r="E201" t="str">
            <v>962.414</v>
          </cell>
          <cell r="K201" t="str">
            <v>2.</v>
          </cell>
          <cell r="L201" t="str">
            <v>Coûts de gestion du réseau de distribution (gestion du système):</v>
          </cell>
          <cell r="Q201" t="str">
            <v>Beheerskosten van het distributienet (systeembeheer):</v>
          </cell>
          <cell r="R201" t="str">
            <v>962.414</v>
          </cell>
        </row>
        <row r="202">
          <cell r="A202" t="str">
            <v>962.414.0</v>
          </cell>
          <cell r="F202" t="str">
            <v>962.414.0</v>
          </cell>
          <cell r="M202" t="str">
            <v>Gestion commerciale des contrats d'accès</v>
          </cell>
          <cell r="Q202" t="str">
            <v>Commercieel beheer van de toegangscontracten</v>
          </cell>
          <cell r="R202" t="str">
            <v>962.414.0</v>
          </cell>
        </row>
        <row r="203">
          <cell r="A203" t="str">
            <v>962.414.1</v>
          </cell>
          <cell r="F203" t="str">
            <v>962.414.1</v>
          </cell>
          <cell r="M203" t="str">
            <v>Programmation des échanges d'énergie</v>
          </cell>
          <cell r="Q203" t="str">
            <v>Programmering van de energie-uitwisselingen</v>
          </cell>
          <cell r="R203" t="str">
            <v>962.414.1</v>
          </cell>
        </row>
        <row r="204">
          <cell r="A204" t="str">
            <v>962.414.2</v>
          </cell>
          <cell r="F204" t="str">
            <v>962.414.2</v>
          </cell>
          <cell r="M204" t="str">
            <v>Gestion du réseau de distribution et suivi des échanges d'énergie</v>
          </cell>
          <cell r="Q204" t="str">
            <v>Beheer van het distributienet en opvolging van de energie-uitwisselingen</v>
          </cell>
          <cell r="R204" t="str">
            <v>962.414.2</v>
          </cell>
        </row>
        <row r="205">
          <cell r="A205" t="str">
            <v>962.414.20</v>
          </cell>
          <cell r="G205" t="str">
            <v>962.414.20</v>
          </cell>
          <cell r="N205" t="str">
            <v>Coûts d’exploitation de la gestion du système</v>
          </cell>
          <cell r="Q205" t="str">
            <v>Exploitatiekosten voor het systeembeheer</v>
          </cell>
          <cell r="R205" t="str">
            <v>962.414.20</v>
          </cell>
        </row>
        <row r="206">
          <cell r="A206" t="str">
            <v>962.414.21</v>
          </cell>
          <cell r="G206" t="str">
            <v>962.414.21</v>
          </cell>
          <cell r="N206" t="str">
            <v>Amortissement des actifs liés à la gestion du système</v>
          </cell>
          <cell r="Q206" t="str">
            <v>Afschrijvingen van activa in verband met het systeembeheer</v>
          </cell>
          <cell r="R206" t="str">
            <v>962.414.21</v>
          </cell>
        </row>
        <row r="207">
          <cell r="A207" t="str">
            <v>962.414.22</v>
          </cell>
          <cell r="G207" t="str">
            <v>962.414.22</v>
          </cell>
          <cell r="N207" t="str">
            <v>Coûts de financement des actifs liés à la gestion du système</v>
          </cell>
          <cell r="Q207" t="str">
            <v>Kosten voor de financiering van de activa in verband met het systeembeheer</v>
          </cell>
          <cell r="R207" t="str">
            <v>962.414.22</v>
          </cell>
        </row>
        <row r="208">
          <cell r="A208" t="str">
            <v>962.414.3</v>
          </cell>
          <cell r="F208" t="str">
            <v>962.414.3</v>
          </cell>
          <cell r="M208" t="str">
            <v>Contrôle de la qualité de l'approvisionnement et de la stabilité du réseau de distribution</v>
          </cell>
          <cell r="Q208" t="str">
            <v>Controle op de kwaliteit van de bevoorrading en op de stabiliteit van het distributienet</v>
          </cell>
          <cell r="R208" t="str">
            <v>962.414.3</v>
          </cell>
        </row>
        <row r="209">
          <cell r="A209" t="str">
            <v>962.415</v>
          </cell>
          <cell r="E209" t="str">
            <v>962.415</v>
          </cell>
          <cell r="K209" t="str">
            <v>3.</v>
          </cell>
          <cell r="L209" t="str">
            <v>Coût de l'acquisition et du traitement des informations de mesure et de comptage</v>
          </cell>
          <cell r="Q209" t="str">
            <v>Kosten voor het verzamelen en verwerken van de meet- en telgegevens</v>
          </cell>
          <cell r="R209" t="str">
            <v>962.415</v>
          </cell>
        </row>
        <row r="210">
          <cell r="A210" t="str">
            <v>962.42</v>
          </cell>
          <cell r="D210" t="str">
            <v>962.42</v>
          </cell>
          <cell r="J210" t="str">
            <v>III.</v>
          </cell>
          <cell r="K210" t="str">
            <v>Services auxiliaires:</v>
          </cell>
          <cell r="Q210" t="str">
            <v>Ondersteunende diensten</v>
          </cell>
          <cell r="R210" t="str">
            <v>962.42</v>
          </cell>
        </row>
        <row r="211">
          <cell r="A211" t="str">
            <v>962.420</v>
          </cell>
          <cell r="E211" t="str">
            <v>962.420</v>
          </cell>
          <cell r="K211" t="str">
            <v>1.</v>
          </cell>
          <cell r="L211" t="str">
            <v>Réglage de la tension et de la puissance réactive</v>
          </cell>
          <cell r="Q211" t="str">
            <v>Regeling van de spanning en van het blindvermogen</v>
          </cell>
          <cell r="R211" t="str">
            <v>962.420</v>
          </cell>
        </row>
        <row r="212">
          <cell r="A212" t="str">
            <v>962.421</v>
          </cell>
          <cell r="E212" t="str">
            <v>962.421</v>
          </cell>
          <cell r="K212" t="str">
            <v>2.</v>
          </cell>
          <cell r="L212" t="str">
            <v>Compensation des pertes sur réseau</v>
          </cell>
          <cell r="Q212" t="str">
            <v>Compensatie van de netverliezen</v>
          </cell>
          <cell r="R212" t="str">
            <v>962.421</v>
          </cell>
        </row>
        <row r="213">
          <cell r="A213" t="str">
            <v>962.422</v>
          </cell>
          <cell r="E213" t="str">
            <v>962.422</v>
          </cell>
          <cell r="K213" t="str">
            <v>3.</v>
          </cell>
          <cell r="L213" t="str">
            <v>Non-respect d'un programme accepté</v>
          </cell>
          <cell r="Q213" t="str">
            <v>Niet-naleving van een aanvaard programma</v>
          </cell>
          <cell r="R213" t="str">
            <v>962.422</v>
          </cell>
        </row>
        <row r="214">
          <cell r="A214" t="str">
            <v>962.43</v>
          </cell>
          <cell r="D214" t="str">
            <v>962.43</v>
          </cell>
          <cell r="J214" t="str">
            <v>IV.</v>
          </cell>
          <cell r="K214" t="str">
            <v>Impôts, prélèvements, surcharges, contributions et rétributions:</v>
          </cell>
          <cell r="Q214" t="str">
            <v>Belastingen, heffingen, toeslagen, bijdragen en retributies:</v>
          </cell>
          <cell r="R214" t="str">
            <v>962.43</v>
          </cell>
        </row>
        <row r="215">
          <cell r="A215" t="str">
            <v>962.430</v>
          </cell>
          <cell r="E215" t="str">
            <v>962.430</v>
          </cell>
          <cell r="L215" t="str">
            <v>Financement des obligations de service public:</v>
          </cell>
          <cell r="Q215" t="str">
            <v>Financiering van de openbare-dienstverplichtingen:</v>
          </cell>
          <cell r="R215" t="str">
            <v>962.430</v>
          </cell>
        </row>
        <row r="216">
          <cell r="A216" t="str">
            <v>962.430.0</v>
          </cell>
          <cell r="F216" t="str">
            <v>962.430.0</v>
          </cell>
          <cell r="M216" t="str">
            <v>Mesures de nature sociale</v>
          </cell>
          <cell r="Q216" t="str">
            <v>Maatregelen van sociale aard</v>
          </cell>
          <cell r="R216" t="str">
            <v>962.430.0</v>
          </cell>
        </row>
        <row r="217">
          <cell r="A217" t="str">
            <v>962.430.08</v>
          </cell>
          <cell r="G217" t="str">
            <v>962.430.08</v>
          </cell>
          <cell r="N217" t="str">
            <v>Plan communal pour l’emploi</v>
          </cell>
          <cell r="Q217" t="str">
            <v>Plan Communal pour l'Emploi (in Wallonië)</v>
          </cell>
          <cell r="R217" t="str">
            <v>962.430.08</v>
          </cell>
        </row>
        <row r="218">
          <cell r="A218" t="str">
            <v>962.430.09</v>
          </cell>
          <cell r="G218" t="str">
            <v>962.430.09</v>
          </cell>
          <cell r="N218" t="str">
            <v>Autres mesures sociales</v>
          </cell>
          <cell r="Q218" t="str">
            <v>Andere maatregelen van sociale aard</v>
          </cell>
          <cell r="R218" t="str">
            <v>962.430.09</v>
          </cell>
        </row>
        <row r="219">
          <cell r="A219" t="str">
            <v>962.430.1</v>
          </cell>
          <cell r="F219" t="str">
            <v>962.430.1</v>
          </cell>
          <cell r="M219" t="str">
            <v>Mesures en faveur de l'URE</v>
          </cell>
          <cell r="Q219" t="str">
            <v>Maatregelen ter bevordering van het REG</v>
          </cell>
          <cell r="R219" t="str">
            <v>962.430.1</v>
          </cell>
        </row>
        <row r="220">
          <cell r="A220" t="str">
            <v>962.430.2</v>
          </cell>
          <cell r="F220" t="str">
            <v>962.430.2</v>
          </cell>
          <cell r="M220" t="str">
            <v>Mesures en faveur de l'utilisation de sources d'énergie renouvelables et d'installations de cogénération de qualité</v>
          </cell>
          <cell r="Q220" t="str">
            <v>Maatregelen ter bevordering van het gebruik van hernieuwbare energiebronnen en kwalitatieve warmtekrachtinstallaties</v>
          </cell>
          <cell r="R220" t="str">
            <v>962.430.2</v>
          </cell>
        </row>
        <row r="221">
          <cell r="A221" t="str">
            <v>962.430.3</v>
          </cell>
          <cell r="F221" t="str">
            <v>962.430.3</v>
          </cell>
          <cell r="M221" t="str">
            <v>Financement des obligations de service public facturé par le GRT</v>
          </cell>
          <cell r="Q221" t="str">
            <v>Financiering van de openbare-dienstverplichtingen gefactureerd door de TNB</v>
          </cell>
          <cell r="R221" t="str">
            <v>962.430.3</v>
          </cell>
        </row>
        <row r="222">
          <cell r="A222" t="str">
            <v>962.430.8</v>
          </cell>
          <cell r="F222" t="str">
            <v>962.430.8</v>
          </cell>
          <cell r="M222" t="str">
            <v>Autres mesures</v>
          </cell>
          <cell r="Q222" t="str">
            <v>Andere maatregelen</v>
          </cell>
          <cell r="R222" t="str">
            <v>962.430.8</v>
          </cell>
        </row>
        <row r="223">
          <cell r="A223" t="str">
            <v>962.430.9</v>
          </cell>
          <cell r="F223" t="str">
            <v>962.430.9</v>
          </cell>
          <cell r="M223" t="str">
            <v>Financement des missions de service public confiées aux GRD</v>
          </cell>
          <cell r="Q223" t="str">
            <v xml:space="preserve">Financiering van de openbare-dienstopdracht toevertrouwd aan de DNB </v>
          </cell>
          <cell r="R223" t="str">
            <v>962.430.9</v>
          </cell>
        </row>
        <row r="224">
          <cell r="A224" t="str">
            <v>962.431</v>
          </cell>
          <cell r="E224" t="str">
            <v>962.431</v>
          </cell>
          <cell r="L224" t="str">
            <v>Surcharges en vue de la couverture des frais de fonctionnement de l'instance de régulation</v>
          </cell>
          <cell r="Q224" t="str">
            <v>Toeslagen ter dekking van de werkingskosten van de reguleringsinstantie</v>
          </cell>
          <cell r="R224" t="str">
            <v>962.431</v>
          </cell>
        </row>
        <row r="225">
          <cell r="A225" t="str">
            <v>962.432</v>
          </cell>
          <cell r="E225" t="str">
            <v>962.432</v>
          </cell>
          <cell r="L225" t="str">
            <v>Contributions en vue de la couverture des coûts échoués</v>
          </cell>
          <cell r="Q225" t="str">
            <v>Bijdragen ter dekking van verloren kosten</v>
          </cell>
          <cell r="R225" t="str">
            <v>962.432</v>
          </cell>
        </row>
        <row r="226">
          <cell r="A226" t="str">
            <v>962.433</v>
          </cell>
          <cell r="E226" t="str">
            <v>962.433</v>
          </cell>
          <cell r="L226" t="str">
            <v>Charges de pension non capitalisées</v>
          </cell>
          <cell r="Q226" t="str">
            <v>Niet-gekapitaliseerde pensioenlasten</v>
          </cell>
          <cell r="R226" t="str">
            <v>962.433</v>
          </cell>
        </row>
        <row r="227">
          <cell r="A227" t="str">
            <v>962.433.0</v>
          </cell>
          <cell r="F227" t="str">
            <v>962.433.0</v>
          </cell>
          <cell r="M227" t="str">
            <v>Charges de pension non capitalisées-débit</v>
          </cell>
          <cell r="Q227" t="str">
            <v>Niet-gekapitaliseerde pensioenlasten - debet</v>
          </cell>
          <cell r="R227" t="str">
            <v>962.433.0</v>
          </cell>
        </row>
        <row r="228">
          <cell r="A228" t="str">
            <v>962.433.9</v>
          </cell>
          <cell r="F228" t="str">
            <v>962.433.9</v>
          </cell>
          <cell r="M228" t="str">
            <v>Charges de pension non capitalisées-Transfert à l'actif</v>
          </cell>
          <cell r="Q228" t="str">
            <v>Niet-gekapitaliseerde pensioenlasten - Overboeking naar activa</v>
          </cell>
          <cell r="R228" t="str">
            <v>962.433.9</v>
          </cell>
        </row>
        <row r="229">
          <cell r="A229" t="str">
            <v>962.434</v>
          </cell>
          <cell r="E229" t="str">
            <v>962.434</v>
          </cell>
          <cell r="L229" t="str">
            <v>Impôts, prélèvements, surcharges, contributions, et rétributions locaux, provinciaux, régionaux et fédéraux:</v>
          </cell>
          <cell r="Q229" t="str">
            <v>Lokale, provinciale, gewestelijke en federale belastingen, heffingen, toeslagen, bijdragen en retributies:</v>
          </cell>
          <cell r="R229" t="str">
            <v>962.434</v>
          </cell>
        </row>
        <row r="230">
          <cell r="A230" t="str">
            <v>962.434.0</v>
          </cell>
          <cell r="F230" t="str">
            <v>962.434.0</v>
          </cell>
          <cell r="M230" t="str">
            <v>Impôts sur les revenus</v>
          </cell>
          <cell r="Q230" t="str">
            <v>Inkomensbelastingen</v>
          </cell>
          <cell r="R230" t="str">
            <v>962.434.0</v>
          </cell>
        </row>
        <row r="231">
          <cell r="A231" t="str">
            <v>962.434.00</v>
          </cell>
          <cell r="G231" t="str">
            <v>962.434.00</v>
          </cell>
          <cell r="N231" t="str">
            <v>Précomptes mobiliers afférents aux intérêts sur compte courant</v>
          </cell>
          <cell r="Q231" t="str">
            <v>Roerende voorheffing op interesten op rekening-courant</v>
          </cell>
          <cell r="R231" t="str">
            <v>962.434.00</v>
          </cell>
        </row>
        <row r="232">
          <cell r="A232" t="str">
            <v>962.434.01</v>
          </cell>
          <cell r="G232" t="str">
            <v>962.434.01</v>
          </cell>
          <cell r="N232" t="str">
            <v>Autres précomptes mobiliers</v>
          </cell>
          <cell r="Q232" t="str">
            <v>Andere roerende voorheffingen</v>
          </cell>
          <cell r="R232" t="str">
            <v>962.434.01</v>
          </cell>
        </row>
        <row r="233">
          <cell r="A233" t="str">
            <v>962.434.02</v>
          </cell>
          <cell r="G233" t="str">
            <v>962.434.02</v>
          </cell>
          <cell r="N233" t="str">
            <v>Impôt des personnes morales: cotisation de l'année (charge fiscale estimée)</v>
          </cell>
          <cell r="Q233" t="str">
            <v>Rechtspersonenbelasting: bijdrage van het jaar (geraamde fiscale lasten)</v>
          </cell>
          <cell r="R233" t="str">
            <v>962.434.02</v>
          </cell>
        </row>
        <row r="234">
          <cell r="A234" t="str">
            <v>962.434.03</v>
          </cell>
          <cell r="G234" t="str">
            <v>962.434.03</v>
          </cell>
          <cell r="N234" t="str">
            <v>Impôt des personnes morales: rectification des années antérieures (estimation)</v>
          </cell>
          <cell r="Q234" t="str">
            <v>Rechtspersonenbelasting: rectificatie van voorgaande jaren (raming)</v>
          </cell>
          <cell r="R234" t="str">
            <v>962.434.03</v>
          </cell>
        </row>
        <row r="235">
          <cell r="A235" t="str">
            <v>962.434.04</v>
          </cell>
          <cell r="G235" t="str">
            <v>962.434.04</v>
          </cell>
          <cell r="N235" t="str">
            <v>Impôt des personnes morales: impôt afférent aux exercices antérieurs</v>
          </cell>
          <cell r="Q235" t="str">
            <v>Rechtspersonenbelasting: belasting over voorgaande boekjaren</v>
          </cell>
          <cell r="R235" t="str">
            <v>962.434.04</v>
          </cell>
        </row>
        <row r="236">
          <cell r="A236" t="str">
            <v>962.434.1</v>
          </cell>
          <cell r="F236" t="str">
            <v>962.434.1</v>
          </cell>
          <cell r="M236" t="str">
            <v>Impôts, prélèvements, surcharges, contributions, et rétributions locaux, provinciaux, régionaux et fédéraux restants</v>
          </cell>
          <cell r="Q236" t="str">
            <v>Overige lokale, provinciale, gewestelijke en federale belastingen, heffingen, toeslagen, bijdragen en retributies</v>
          </cell>
          <cell r="R236" t="str">
            <v>962.434.1</v>
          </cell>
        </row>
        <row r="237">
          <cell r="A237" t="str">
            <v>962.434.10</v>
          </cell>
          <cell r="G237" t="str">
            <v>962.434.10</v>
          </cell>
          <cell r="N237" t="str">
            <v>Redevance pour occupation du domaine public</v>
          </cell>
          <cell r="Q237" t="str">
            <v>Vergoeding voor het innemen van het openbaar domein</v>
          </cell>
          <cell r="R237" t="str">
            <v>962.434.10</v>
          </cell>
        </row>
        <row r="238">
          <cell r="A238" t="str">
            <v>962.434.19</v>
          </cell>
          <cell r="G238" t="str">
            <v>962.434.19</v>
          </cell>
          <cell r="N238" t="str">
            <v>Autres impôts, prélèvements, surcharges, contributions et rétributions restants</v>
          </cell>
          <cell r="Q238" t="str">
            <v>Andere belastingen, heffingen, toeslagen, bijdragen en retributies</v>
          </cell>
          <cell r="R238" t="str">
            <v>962.434.19</v>
          </cell>
        </row>
        <row r="240">
          <cell r="A240" t="str">
            <v>962.5</v>
          </cell>
          <cell r="C240" t="str">
            <v>962.5</v>
          </cell>
          <cell r="J240" t="str">
            <v>Groupe de clients "Transformateurs vers le réseau BT"</v>
          </cell>
          <cell r="Q240" t="str">
            <v>Klantengroep "Transformatoren naar het LS-net"</v>
          </cell>
          <cell r="R240" t="str">
            <v>962.5</v>
          </cell>
        </row>
        <row r="241">
          <cell r="A241" t="str">
            <v>962.50</v>
          </cell>
          <cell r="D241" t="str">
            <v>962.50</v>
          </cell>
          <cell r="J241" t="str">
            <v>I.</v>
          </cell>
          <cell r="K241" t="str">
            <v>Raccordement au réseau de distribution:</v>
          </cell>
          <cell r="Q241" t="str">
            <v>Aansluiting op het distributienet:</v>
          </cell>
          <cell r="R241" t="str">
            <v>962.50</v>
          </cell>
        </row>
        <row r="242">
          <cell r="A242" t="str">
            <v>962.500</v>
          </cell>
          <cell r="E242" t="str">
            <v>962.500</v>
          </cell>
          <cell r="L242" t="str">
            <v>Coûts d'étude</v>
          </cell>
          <cell r="Q242" t="str">
            <v>Studiekosten</v>
          </cell>
          <cell r="R242" t="str">
            <v>962.500</v>
          </cell>
        </row>
        <row r="243">
          <cell r="A243" t="str">
            <v>962.500.0</v>
          </cell>
          <cell r="F243" t="str">
            <v>962.500.0</v>
          </cell>
          <cell r="L243" t="str">
            <v>1.</v>
          </cell>
          <cell r="M243" t="str">
            <v>Etude d'orientation</v>
          </cell>
          <cell r="Q243" t="str">
            <v>Oriëntatiestudie</v>
          </cell>
          <cell r="R243" t="str">
            <v>962.500.0</v>
          </cell>
        </row>
        <row r="244">
          <cell r="A244" t="str">
            <v>962.500.1</v>
          </cell>
          <cell r="F244" t="str">
            <v>962.500.1</v>
          </cell>
          <cell r="L244" t="str">
            <v>2.</v>
          </cell>
          <cell r="M244" t="str">
            <v>Etude de détail</v>
          </cell>
          <cell r="Q244" t="str">
            <v>Detailstudie</v>
          </cell>
          <cell r="R244" t="str">
            <v>962.500.1</v>
          </cell>
        </row>
        <row r="245">
          <cell r="A245" t="str">
            <v>962.501</v>
          </cell>
          <cell r="E245" t="str">
            <v>962.501</v>
          </cell>
          <cell r="L245" t="str">
            <v>Coûts de réalisation et d'utilisation du raccordement</v>
          </cell>
          <cell r="Q245" t="str">
            <v>Kosten voor de uitvoering en het gebruik van de aansluiting</v>
          </cell>
          <cell r="R245" t="str">
            <v>962.501</v>
          </cell>
        </row>
        <row r="246">
          <cell r="A246" t="str">
            <v>962.501.0</v>
          </cell>
          <cell r="F246" t="str">
            <v>962.501.0</v>
          </cell>
          <cell r="L246" t="str">
            <v>3.</v>
          </cell>
          <cell r="M246" t="str">
            <v>Coûts de réalisation, d'adaptation ou de renforcement des raccordements</v>
          </cell>
          <cell r="Q246" t="str">
            <v>Kosten voor de uitvoering, aanpassing of verzwaring van de aansluitingen</v>
          </cell>
          <cell r="R246" t="str">
            <v>962.501.0</v>
          </cell>
        </row>
        <row r="247">
          <cell r="A247" t="str">
            <v>962.501.00</v>
          </cell>
          <cell r="G247" t="str">
            <v>962.501.00</v>
          </cell>
          <cell r="N247" t="str">
            <v>Branchements - Coûts de réalisation, d'adaptation ou de renforcement</v>
          </cell>
          <cell r="Q247" t="str">
            <v>Aftakkingen - Kosten voor de uitvoering, aanpassing of verzwaring</v>
          </cell>
          <cell r="R247" t="str">
            <v>962.501.00</v>
          </cell>
        </row>
        <row r="248">
          <cell r="A248" t="str">
            <v>962.501.09</v>
          </cell>
          <cell r="G248" t="str">
            <v>962.501.09</v>
          </cell>
          <cell r="N248" t="str">
            <v>Branchements - Transfert à l’Actif</v>
          </cell>
          <cell r="Q248" t="str">
            <v>Aftakkingen - Overboeking naar Activa</v>
          </cell>
          <cell r="R248" t="str">
            <v>962.501.09</v>
          </cell>
        </row>
        <row r="249">
          <cell r="A249" t="str">
            <v>962.501.1</v>
          </cell>
          <cell r="F249" t="str">
            <v>962.501.1</v>
          </cell>
          <cell r="L249" t="str">
            <v>4.</v>
          </cell>
          <cell r="M249" t="str">
            <v>Location appareil de mesurage</v>
          </cell>
          <cell r="Q249" t="str">
            <v>Huur meetapparaat</v>
          </cell>
          <cell r="R249" t="str">
            <v>962.501.1</v>
          </cell>
        </row>
        <row r="250">
          <cell r="A250" t="str">
            <v>962.501.2</v>
          </cell>
          <cell r="F250" t="str">
            <v>962.501.2</v>
          </cell>
          <cell r="L250" t="str">
            <v>5.</v>
          </cell>
          <cell r="M250" t="str">
            <v>Location équipements pour transformation, compensation énergie réactive, filtrage onde de tension</v>
          </cell>
          <cell r="Q250" t="str">
            <v>Huur uitrustingen voor transformatie, compensatie blindvermogen, filtreren spanningsgolf</v>
          </cell>
          <cell r="R250" t="str">
            <v>962.501.2</v>
          </cell>
        </row>
        <row r="251">
          <cell r="A251" t="str">
            <v>962.501.3</v>
          </cell>
          <cell r="F251" t="str">
            <v>962.501.3</v>
          </cell>
          <cell r="L251" t="str">
            <v>6.</v>
          </cell>
          <cell r="M251" t="str">
            <v>Location équipements de protection complémentaires, équip. complém. pour signalisations d'alarmes, mesures, comptages, téléactions et/ou TCC.</v>
          </cell>
          <cell r="Q251" t="str">
            <v>Huur bijkomende beveiligingsuitrustingen, bijkomende uitrustingen voor alarmsignalisaties, metingen, tellingen, tele-acties en/of TCC.</v>
          </cell>
          <cell r="R251" t="str">
            <v>962.501.3</v>
          </cell>
        </row>
        <row r="252">
          <cell r="A252" t="str">
            <v>962.51</v>
          </cell>
          <cell r="D252" t="str">
            <v>962.51</v>
          </cell>
          <cell r="J252" t="str">
            <v>II.</v>
          </cell>
          <cell r="K252" t="str">
            <v>Utilisation du réseau de distribution:</v>
          </cell>
          <cell r="Q252" t="str">
            <v>Gebruik van het distributienet:</v>
          </cell>
          <cell r="R252" t="str">
            <v>962.51</v>
          </cell>
        </row>
        <row r="253">
          <cell r="K253" t="str">
            <v>(1.</v>
          </cell>
          <cell r="L253" t="str">
            <v>Tarif de la puissance souscrite et de la puissance complémentaire)</v>
          </cell>
          <cell r="Q253" t="str">
            <v>Tarief voor het onderschreven vermogen en het bijkomend vermogen)</v>
          </cell>
        </row>
        <row r="254">
          <cell r="A254" t="str">
            <v>962.510</v>
          </cell>
          <cell r="E254" t="str">
            <v>962.510</v>
          </cell>
          <cell r="M254" t="str">
            <v>Coûts de dossier</v>
          </cell>
          <cell r="Q254" t="str">
            <v>Dossierkosten</v>
          </cell>
          <cell r="R254" t="str">
            <v>962.510</v>
          </cell>
        </row>
        <row r="255">
          <cell r="A255" t="str">
            <v>962.510.0</v>
          </cell>
          <cell r="F255" t="str">
            <v>962.510.0</v>
          </cell>
          <cell r="N255" t="str">
            <v>Frais des services techniques</v>
          </cell>
          <cell r="Q255" t="str">
            <v>Kosten voor technische diensten</v>
          </cell>
          <cell r="R255" t="str">
            <v>962.510.0</v>
          </cell>
        </row>
        <row r="256">
          <cell r="A256" t="str">
            <v>962.510.1</v>
          </cell>
          <cell r="F256" t="str">
            <v>962.510.1</v>
          </cell>
          <cell r="N256" t="str">
            <v>Frais des services généraux</v>
          </cell>
          <cell r="Q256" t="str">
            <v>Kosten voor algemene diensten</v>
          </cell>
          <cell r="R256" t="str">
            <v>962.510.1</v>
          </cell>
        </row>
        <row r="257">
          <cell r="A257" t="str">
            <v>962.510.2</v>
          </cell>
          <cell r="F257" t="str">
            <v>962.510.2</v>
          </cell>
          <cell r="N257" t="str">
            <v>Frais de gestion de la clientèle</v>
          </cell>
          <cell r="Q257" t="str">
            <v>Kosten voor klantenbeheer</v>
          </cell>
          <cell r="R257" t="str">
            <v>962.510.2</v>
          </cell>
        </row>
        <row r="258">
          <cell r="A258" t="str">
            <v>962.510.3</v>
          </cell>
          <cell r="F258" t="str">
            <v>962.510.3</v>
          </cell>
          <cell r="N258" t="str">
            <v>Redevances et cotisations diverses</v>
          </cell>
          <cell r="Q258" t="str">
            <v>Diverse vergoedingen en bijdragen</v>
          </cell>
          <cell r="R258" t="str">
            <v>962.510.3</v>
          </cell>
        </row>
        <row r="259">
          <cell r="A259" t="str">
            <v>962.510.4</v>
          </cell>
          <cell r="F259" t="str">
            <v>962.510.4</v>
          </cell>
          <cell r="N259" t="str">
            <v>Résultats financiers</v>
          </cell>
          <cell r="Q259" t="str">
            <v>Financiële resultaten</v>
          </cell>
          <cell r="R259" t="str">
            <v>962.510.4</v>
          </cell>
        </row>
        <row r="260">
          <cell r="A260" t="str">
            <v>962.510.5</v>
          </cell>
          <cell r="F260" t="str">
            <v>962.510.5</v>
          </cell>
          <cell r="N260" t="str">
            <v xml:space="preserve">Coûts des installations hors infrastructure </v>
          </cell>
          <cell r="Q260" t="str">
            <v xml:space="preserve">Kosten voor installaties buiten de infrastructuur </v>
          </cell>
          <cell r="R260" t="str">
            <v>962.510.5</v>
          </cell>
        </row>
        <row r="261">
          <cell r="A261" t="str">
            <v>962.510.6</v>
          </cell>
          <cell r="F261" t="str">
            <v>962.510.6</v>
          </cell>
          <cell r="N261" t="str">
            <v>Résultat des travaux pour compte de tiers</v>
          </cell>
          <cell r="Q261" t="str">
            <v>Resultaat van werkzaamheden voor rekening van derden</v>
          </cell>
          <cell r="R261" t="str">
            <v>962.510.6</v>
          </cell>
        </row>
        <row r="262">
          <cell r="A262" t="str">
            <v>962.510.7</v>
          </cell>
          <cell r="F262" t="str">
            <v>962.510.7</v>
          </cell>
          <cell r="N262" t="str">
            <v>Frais d'assistance</v>
          </cell>
          <cell r="Q262" t="str">
            <v>Bijstandskosten</v>
          </cell>
          <cell r="R262" t="str">
            <v>962.510.7</v>
          </cell>
        </row>
        <row r="263">
          <cell r="A263" t="str">
            <v>962.510.9</v>
          </cell>
          <cell r="F263" t="str">
            <v>962.510.9</v>
          </cell>
          <cell r="N263" t="str">
            <v>Frais transférés</v>
          </cell>
          <cell r="Q263" t="str">
            <v>Overgeboekte kosten</v>
          </cell>
          <cell r="R263" t="str">
            <v>962.510.9</v>
          </cell>
        </row>
        <row r="264">
          <cell r="A264" t="str">
            <v>962.510.90</v>
          </cell>
          <cell r="G264" t="str">
            <v>962.510.90</v>
          </cell>
          <cell r="O264" t="str">
            <v>Frais transférés aux immobilisations</v>
          </cell>
          <cell r="Q264" t="str">
            <v>Kosten overgeboekt naar vaste activa</v>
          </cell>
          <cell r="R264" t="str">
            <v>962.510.90</v>
          </cell>
        </row>
        <row r="265">
          <cell r="A265" t="str">
            <v>962.510.91</v>
          </cell>
          <cell r="G265" t="str">
            <v>962.510.91</v>
          </cell>
          <cell r="O265" t="str">
            <v>Frais transférés aux autres comptes d’exploitation</v>
          </cell>
          <cell r="Q265" t="str">
            <v>Kosten overgeboekt naar andere exploitatierekeningen</v>
          </cell>
          <cell r="R265" t="str">
            <v>962.510.91</v>
          </cell>
        </row>
        <row r="266">
          <cell r="A266" t="str">
            <v>962.511</v>
          </cell>
          <cell r="E266" t="str">
            <v>962.511</v>
          </cell>
          <cell r="M266" t="str">
            <v>Coûts d'utilisation du réseau de transport et des services auxiliaires y afférents</v>
          </cell>
          <cell r="Q266" t="str">
            <v>Kosten voor het gebruik van het transportnet en van de bijbehorende ondersteunende diensten</v>
          </cell>
          <cell r="R266" t="str">
            <v>962.511</v>
          </cell>
        </row>
        <row r="267">
          <cell r="A267" t="str">
            <v>962.511.0</v>
          </cell>
          <cell r="F267" t="str">
            <v>962.511.0</v>
          </cell>
          <cell r="N267" t="str">
            <v>Tarif de base</v>
          </cell>
          <cell r="Q267" t="str">
            <v>Basistarief</v>
          </cell>
          <cell r="R267" t="str">
            <v>962.511.0</v>
          </cell>
        </row>
        <row r="268">
          <cell r="A268" t="str">
            <v>962.511.1</v>
          </cell>
          <cell r="F268" t="str">
            <v>962.511.1</v>
          </cell>
          <cell r="N268" t="str">
            <v>Services système</v>
          </cell>
          <cell r="Q268" t="str">
            <v xml:space="preserve">Systeemdiensten </v>
          </cell>
          <cell r="R268" t="str">
            <v>962.511.1</v>
          </cell>
        </row>
        <row r="269">
          <cell r="A269" t="str">
            <v>962.511.2</v>
          </cell>
          <cell r="F269" t="str">
            <v>962.511.2</v>
          </cell>
          <cell r="N269" t="str">
            <v>Pertes sur réseau</v>
          </cell>
          <cell r="Q269" t="str">
            <v>Netverliezen</v>
          </cell>
          <cell r="R269" t="str">
            <v>962.511.2</v>
          </cell>
        </row>
        <row r="270">
          <cell r="A270" t="str">
            <v>962.512</v>
          </cell>
          <cell r="E270" t="str">
            <v>962.512</v>
          </cell>
          <cell r="M270" t="str">
            <v>Coûts d'étude, de construction et d'entretien de l'infrastructure:</v>
          </cell>
          <cell r="Q270" t="str">
            <v>Kosten voor de studie, de aanleg en het onderhoud van de infrastructuur:</v>
          </cell>
          <cell r="R270" t="str">
            <v>962.512</v>
          </cell>
        </row>
        <row r="271">
          <cell r="A271" t="str">
            <v>962.512.0</v>
          </cell>
          <cell r="F271" t="str">
            <v>962.512.0</v>
          </cell>
          <cell r="N271" t="str">
            <v>Etudes</v>
          </cell>
          <cell r="Q271" t="str">
            <v>Studies</v>
          </cell>
          <cell r="R271" t="str">
            <v>962.512.0</v>
          </cell>
        </row>
        <row r="272">
          <cell r="A272" t="str">
            <v>962.512.2</v>
          </cell>
          <cell r="F272" t="str">
            <v>962.512.2</v>
          </cell>
          <cell r="N272" t="str">
            <v>Sous-stations de transformation MT</v>
          </cell>
          <cell r="Q272" t="str">
            <v>Onderstations voor MS-transformatie</v>
          </cell>
          <cell r="R272" t="str">
            <v>962.512.2</v>
          </cell>
        </row>
        <row r="273">
          <cell r="A273" t="str">
            <v>962.512.20</v>
          </cell>
          <cell r="G273" t="str">
            <v>962.512.20</v>
          </cell>
          <cell r="O273" t="str">
            <v>Terrains</v>
          </cell>
          <cell r="Q273" t="str">
            <v>Terreinen</v>
          </cell>
          <cell r="R273" t="str">
            <v>962.512.20</v>
          </cell>
        </row>
        <row r="274">
          <cell r="A274" t="str">
            <v>962.512.21</v>
          </cell>
          <cell r="G274" t="str">
            <v>962.512.21</v>
          </cell>
          <cell r="O274" t="str">
            <v>Batiments</v>
          </cell>
          <cell r="Q274" t="str">
            <v>Gebouwen</v>
          </cell>
          <cell r="R274" t="str">
            <v>962.512.21</v>
          </cell>
        </row>
        <row r="275">
          <cell r="A275" t="str">
            <v>962.512.22</v>
          </cell>
          <cell r="G275" t="str">
            <v>962.512.22</v>
          </cell>
          <cell r="O275" t="str">
            <v>Equipement</v>
          </cell>
          <cell r="Q275" t="str">
            <v>Uitrustingen</v>
          </cell>
          <cell r="R275" t="str">
            <v>962.512.22</v>
          </cell>
        </row>
        <row r="276">
          <cell r="A276" t="str">
            <v>962.512.23</v>
          </cell>
          <cell r="G276" t="str">
            <v>962.512.23</v>
          </cell>
          <cell r="O276" t="str">
            <v>TCC</v>
          </cell>
          <cell r="Q276" t="str">
            <v>TCC</v>
          </cell>
          <cell r="R276" t="str">
            <v>962.512.23</v>
          </cell>
        </row>
        <row r="277">
          <cell r="A277" t="str">
            <v>962.512.24</v>
          </cell>
          <cell r="G277" t="str">
            <v>962.512.24</v>
          </cell>
          <cell r="O277" t="str">
            <v>Equipement de télégestion</v>
          </cell>
          <cell r="Q277" t="str">
            <v>Uitrustingen voor afstandsverwerking</v>
          </cell>
          <cell r="R277" t="str">
            <v>962.512.24</v>
          </cell>
        </row>
        <row r="278">
          <cell r="A278" t="str">
            <v>962.512.25</v>
          </cell>
          <cell r="G278" t="str">
            <v>962.512.25</v>
          </cell>
          <cell r="O278" t="str">
            <v>Comptage</v>
          </cell>
          <cell r="Q278" t="str">
            <v>Meting</v>
          </cell>
          <cell r="R278" t="str">
            <v>962.512.25</v>
          </cell>
        </row>
        <row r="279">
          <cell r="A279" t="str">
            <v>962.512.26</v>
          </cell>
          <cell r="G279" t="str">
            <v>962.512.26</v>
          </cell>
          <cell r="O279" t="str">
            <v>Dégâts aux installations</v>
          </cell>
          <cell r="Q279" t="str">
            <v>Schade aan de installaties</v>
          </cell>
          <cell r="R279" t="str">
            <v>962.512.26</v>
          </cell>
        </row>
        <row r="280">
          <cell r="A280" t="str">
            <v>962.512.27</v>
          </cell>
          <cell r="G280" t="str">
            <v>962.512.27</v>
          </cell>
          <cell r="O280" t="str">
            <v>Démontage d'installations</v>
          </cell>
          <cell r="Q280" t="str">
            <v>Demontage van de installaties</v>
          </cell>
          <cell r="R280" t="str">
            <v>962.512.27</v>
          </cell>
        </row>
        <row r="281">
          <cell r="A281" t="str">
            <v>962.512.28</v>
          </cell>
          <cell r="G281" t="str">
            <v>962.512.28</v>
          </cell>
          <cell r="O281" t="str">
            <v>Redevances d'amortissement (apports d'usage)</v>
          </cell>
          <cell r="Q281" t="str">
            <v>Afschrijvingsvergoedingen (gebruiksinbrengen)</v>
          </cell>
          <cell r="R281" t="str">
            <v>962.512.28</v>
          </cell>
        </row>
        <row r="282">
          <cell r="A282" t="str">
            <v>962.512.29</v>
          </cell>
          <cell r="G282" t="str">
            <v>962.512.29</v>
          </cell>
          <cell r="O282" t="str">
            <v>Amortissements</v>
          </cell>
          <cell r="Q282" t="str">
            <v>Afschrijvingen</v>
          </cell>
          <cell r="R282" t="str">
            <v>962.512.29</v>
          </cell>
        </row>
        <row r="283">
          <cell r="A283" t="str">
            <v>962.512.3</v>
          </cell>
          <cell r="F283" t="str">
            <v>962.512.3</v>
          </cell>
          <cell r="N283" t="str">
            <v>Réseau MT</v>
          </cell>
          <cell r="Q283" t="str">
            <v>MS-net</v>
          </cell>
          <cell r="R283" t="str">
            <v>962.512.3</v>
          </cell>
        </row>
        <row r="284">
          <cell r="A284" t="str">
            <v>962.512.30</v>
          </cell>
          <cell r="G284" t="str">
            <v>962.512.30</v>
          </cell>
          <cell r="O284" t="str">
            <v>Aérien</v>
          </cell>
          <cell r="Q284" t="str">
            <v>Luchtlijnen</v>
          </cell>
          <cell r="R284" t="str">
            <v>962.512.30</v>
          </cell>
        </row>
        <row r="285">
          <cell r="A285" t="str">
            <v>962.512.31</v>
          </cell>
          <cell r="G285" t="str">
            <v>962.512.31</v>
          </cell>
          <cell r="O285" t="str">
            <v>Souterrain</v>
          </cell>
          <cell r="Q285" t="str">
            <v>Ondergrondse leidingen</v>
          </cell>
          <cell r="R285" t="str">
            <v>962.512.31</v>
          </cell>
        </row>
        <row r="286">
          <cell r="A286" t="str">
            <v>962.512.32</v>
          </cell>
          <cell r="G286" t="str">
            <v>962.512.32</v>
          </cell>
          <cell r="O286" t="str">
            <v>Signalisat. &amp; Commande</v>
          </cell>
          <cell r="Q286" t="str">
            <v>Signalisatie &amp; Bediening</v>
          </cell>
          <cell r="R286" t="str">
            <v>962.512.32</v>
          </cell>
        </row>
        <row r="287">
          <cell r="A287" t="str">
            <v>962.512.33</v>
          </cell>
          <cell r="G287" t="str">
            <v>962.512.33</v>
          </cell>
          <cell r="O287" t="str">
            <v>Protection cathodique</v>
          </cell>
          <cell r="Q287" t="str">
            <v>Kathodische bescherming</v>
          </cell>
          <cell r="R287" t="str">
            <v>962.512.33</v>
          </cell>
        </row>
        <row r="288">
          <cell r="A288" t="str">
            <v>962.512.34</v>
          </cell>
          <cell r="G288" t="str">
            <v>962.512.34</v>
          </cell>
          <cell r="O288" t="str">
            <v>Comptage d'échange</v>
          </cell>
          <cell r="Q288" t="str">
            <v>Meting van uitwisselingen</v>
          </cell>
          <cell r="R288" t="str">
            <v>962.512.34</v>
          </cell>
        </row>
        <row r="289">
          <cell r="A289" t="str">
            <v>962.512.36</v>
          </cell>
          <cell r="G289" t="str">
            <v>962.512.36</v>
          </cell>
          <cell r="O289" t="str">
            <v>Dégâts aux installations</v>
          </cell>
          <cell r="Q289" t="str">
            <v>Schade aan de installaties</v>
          </cell>
          <cell r="R289" t="str">
            <v>962.512.36</v>
          </cell>
        </row>
        <row r="290">
          <cell r="A290" t="str">
            <v>962.512.37</v>
          </cell>
          <cell r="G290" t="str">
            <v>962.512.37</v>
          </cell>
          <cell r="O290" t="str">
            <v>Démontage d'installations</v>
          </cell>
          <cell r="Q290" t="str">
            <v>Demontage van de installaties</v>
          </cell>
          <cell r="R290" t="str">
            <v>962.512.37</v>
          </cell>
        </row>
        <row r="291">
          <cell r="A291" t="str">
            <v>962.512.38</v>
          </cell>
          <cell r="G291" t="str">
            <v>962.512.38</v>
          </cell>
          <cell r="O291" t="str">
            <v>Redevances d'amortissement (apports d'usage)</v>
          </cell>
          <cell r="Q291" t="str">
            <v>Afschrijvingsvergoedingen (gebruiksinbrengen)</v>
          </cell>
          <cell r="R291" t="str">
            <v>962.512.38</v>
          </cell>
        </row>
        <row r="292">
          <cell r="A292" t="str">
            <v>962.512.39</v>
          </cell>
          <cell r="G292" t="str">
            <v>962.512.39</v>
          </cell>
          <cell r="O292" t="str">
            <v>Amortissements</v>
          </cell>
          <cell r="Q292" t="str">
            <v>Afschrijvingen</v>
          </cell>
          <cell r="R292" t="str">
            <v>962.512.39</v>
          </cell>
        </row>
        <row r="293">
          <cell r="A293" t="str">
            <v>962.512.5</v>
          </cell>
          <cell r="F293" t="str">
            <v>962.512.5</v>
          </cell>
          <cell r="N293" t="str">
            <v>Cabines de dispersion et de transformation MT/BT</v>
          </cell>
          <cell r="Q293" t="str">
            <v>Dispersiecabines en MS/LS-transformatiecabines</v>
          </cell>
          <cell r="R293" t="str">
            <v>962.512.5</v>
          </cell>
        </row>
        <row r="294">
          <cell r="A294" t="str">
            <v>962.512.50</v>
          </cell>
          <cell r="G294" t="str">
            <v>962.512.50</v>
          </cell>
          <cell r="O294" t="str">
            <v>Terrains</v>
          </cell>
          <cell r="Q294" t="str">
            <v>Terreinen</v>
          </cell>
          <cell r="R294" t="str">
            <v>962.512.50</v>
          </cell>
        </row>
        <row r="295">
          <cell r="A295" t="str">
            <v>962.512.51</v>
          </cell>
          <cell r="G295" t="str">
            <v>962.512.51</v>
          </cell>
          <cell r="O295" t="str">
            <v>Bâtiment</v>
          </cell>
          <cell r="Q295" t="str">
            <v>Gebouwen</v>
          </cell>
          <cell r="R295" t="str">
            <v>962.512.51</v>
          </cell>
        </row>
        <row r="296">
          <cell r="A296" t="str">
            <v>962.512.52</v>
          </cell>
          <cell r="G296" t="str">
            <v>962.512.52</v>
          </cell>
          <cell r="O296" t="str">
            <v>Equipement</v>
          </cell>
          <cell r="Q296" t="str">
            <v>Uitrustingen</v>
          </cell>
          <cell r="R296" t="str">
            <v>962.512.52</v>
          </cell>
        </row>
        <row r="297">
          <cell r="A297" t="str">
            <v>962.512.53</v>
          </cell>
          <cell r="G297" t="str">
            <v>962.512.53</v>
          </cell>
          <cell r="O297" t="str">
            <v>Transformateurs</v>
          </cell>
          <cell r="Q297" t="str">
            <v>Transformatoren</v>
          </cell>
          <cell r="R297" t="str">
            <v>962.512.53</v>
          </cell>
        </row>
        <row r="298">
          <cell r="A298" t="str">
            <v>962.512.54</v>
          </cell>
          <cell r="G298" t="str">
            <v>962.512.54</v>
          </cell>
          <cell r="O298" t="str">
            <v>Equipement de télégestion</v>
          </cell>
          <cell r="Q298" t="str">
            <v>Uitrustingen voor afstandsverwerking</v>
          </cell>
          <cell r="R298" t="str">
            <v>962.512.54</v>
          </cell>
        </row>
        <row r="299">
          <cell r="A299" t="str">
            <v>962.512.55</v>
          </cell>
          <cell r="G299" t="str">
            <v>962.512.55</v>
          </cell>
          <cell r="O299" t="str">
            <v>TCC</v>
          </cell>
          <cell r="Q299" t="str">
            <v>TCC</v>
          </cell>
          <cell r="R299" t="str">
            <v>962.512.55</v>
          </cell>
        </row>
        <row r="300">
          <cell r="A300" t="str">
            <v>962.512.56</v>
          </cell>
          <cell r="G300" t="str">
            <v>962.512.56</v>
          </cell>
          <cell r="O300" t="str">
            <v>Dégâts aux installations</v>
          </cell>
          <cell r="Q300" t="str">
            <v>Schade aan de installaties</v>
          </cell>
          <cell r="R300" t="str">
            <v>962.512.56</v>
          </cell>
        </row>
        <row r="301">
          <cell r="A301" t="str">
            <v>962.512.57</v>
          </cell>
          <cell r="G301" t="str">
            <v>962.512.57</v>
          </cell>
          <cell r="O301" t="str">
            <v>Démontage d'installations</v>
          </cell>
          <cell r="Q301" t="str">
            <v>Demontage van de installaties</v>
          </cell>
          <cell r="R301" t="str">
            <v>962.512.57</v>
          </cell>
        </row>
        <row r="302">
          <cell r="A302" t="str">
            <v>962.512.58</v>
          </cell>
          <cell r="G302" t="str">
            <v>962.512.58</v>
          </cell>
          <cell r="O302" t="str">
            <v>Redevances d'amortissement (apports d'usage)</v>
          </cell>
          <cell r="Q302" t="str">
            <v>Afschrijvingsvergoedingen (gebruiksinbrengen)</v>
          </cell>
          <cell r="R302" t="str">
            <v>962.512.58</v>
          </cell>
        </row>
        <row r="303">
          <cell r="A303" t="str">
            <v>962.512.59</v>
          </cell>
          <cell r="G303" t="str">
            <v>962.512.59</v>
          </cell>
          <cell r="O303" t="str">
            <v>Amortissements</v>
          </cell>
          <cell r="Q303" t="str">
            <v>Afschrijvingen</v>
          </cell>
          <cell r="R303" t="str">
            <v>962.512.59</v>
          </cell>
        </row>
        <row r="304">
          <cell r="A304" t="str">
            <v>962.512.7</v>
          </cell>
          <cell r="F304" t="str">
            <v>962.512.7</v>
          </cell>
          <cell r="N304" t="str">
            <v>Raccordements &amp; compteurs BT</v>
          </cell>
          <cell r="Q304" t="str">
            <v>LS-aansluitingen &amp; -meters</v>
          </cell>
          <cell r="R304" t="str">
            <v>962.512.7</v>
          </cell>
        </row>
        <row r="305">
          <cell r="A305" t="str">
            <v>962.512.70</v>
          </cell>
          <cell r="G305" t="str">
            <v>962.512.70</v>
          </cell>
          <cell r="O305" t="str">
            <v>Branchements</v>
          </cell>
          <cell r="Q305" t="str">
            <v>Aftakkingen</v>
          </cell>
          <cell r="R305" t="str">
            <v>962.512.70</v>
          </cell>
        </row>
        <row r="306">
          <cell r="A306" t="str">
            <v>962.512.71</v>
          </cell>
          <cell r="G306" t="str">
            <v>962.512.71</v>
          </cell>
          <cell r="O306" t="str">
            <v>Groupes de comptage</v>
          </cell>
          <cell r="Q306" t="str">
            <v>Meetgroepen</v>
          </cell>
          <cell r="R306" t="str">
            <v>962.512.71</v>
          </cell>
        </row>
        <row r="307">
          <cell r="A307" t="str">
            <v>962.512.72</v>
          </cell>
          <cell r="G307" t="str">
            <v>962.512.72</v>
          </cell>
          <cell r="O307" t="str">
            <v>Equipement de télégestion</v>
          </cell>
          <cell r="Q307" t="str">
            <v>Uitrustingen voor afstandsverwerking</v>
          </cell>
          <cell r="R307" t="str">
            <v>962.512.72</v>
          </cell>
        </row>
        <row r="308">
          <cell r="A308" t="str">
            <v>962.512.75</v>
          </cell>
          <cell r="G308" t="str">
            <v>962.512.75</v>
          </cell>
          <cell r="O308" t="str">
            <v>Coûts des changements de tension</v>
          </cell>
          <cell r="Q308" t="str">
            <v>Kosten voor het wijzigen van de spanning</v>
          </cell>
          <cell r="R308" t="str">
            <v>962.512.75</v>
          </cell>
        </row>
        <row r="309">
          <cell r="A309" t="str">
            <v>962.512.76</v>
          </cell>
          <cell r="G309" t="str">
            <v>962.512.76</v>
          </cell>
          <cell r="O309" t="str">
            <v>Dégâts aux installations</v>
          </cell>
          <cell r="Q309" t="str">
            <v>Schade aan de installaties</v>
          </cell>
          <cell r="R309" t="str">
            <v>962.512.76</v>
          </cell>
        </row>
        <row r="310">
          <cell r="A310" t="str">
            <v>962.512.77</v>
          </cell>
          <cell r="G310" t="str">
            <v>962.512.77</v>
          </cell>
          <cell r="O310" t="str">
            <v>Démontage d'installations</v>
          </cell>
          <cell r="Q310" t="str">
            <v>Demontage van de installaties</v>
          </cell>
          <cell r="R310" t="str">
            <v>962.512.77</v>
          </cell>
        </row>
        <row r="311">
          <cell r="A311" t="str">
            <v>962.512.78</v>
          </cell>
          <cell r="G311" t="str">
            <v>962.512.78</v>
          </cell>
          <cell r="O311" t="str">
            <v>Redevances d'amortissement (apports d'usage)</v>
          </cell>
          <cell r="Q311" t="str">
            <v>Afschrijvingsvergoedingen (gebruiksinbrengen)</v>
          </cell>
          <cell r="R311" t="str">
            <v>962.512.78</v>
          </cell>
        </row>
        <row r="312">
          <cell r="A312" t="str">
            <v>962.512.79</v>
          </cell>
          <cell r="G312" t="str">
            <v>962.512.79</v>
          </cell>
          <cell r="O312" t="str">
            <v>Amortissements</v>
          </cell>
          <cell r="Q312" t="str">
            <v>Afschrijvingen</v>
          </cell>
          <cell r="R312" t="str">
            <v>962.512.79</v>
          </cell>
        </row>
        <row r="313">
          <cell r="A313" t="str">
            <v>962.512.8</v>
          </cell>
          <cell r="F313" t="str">
            <v>962.512.8</v>
          </cell>
          <cell r="N313" t="str">
            <v>Autres coûts relatifs à l'infrastructure</v>
          </cell>
          <cell r="Q313" t="str">
            <v>Andere kosten in verband met de infrastructuur</v>
          </cell>
          <cell r="R313" t="str">
            <v>962.512.8</v>
          </cell>
        </row>
        <row r="314">
          <cell r="A314" t="str">
            <v>962.513</v>
          </cell>
          <cell r="E314" t="str">
            <v>962.513</v>
          </cell>
          <cell r="M314" t="str">
            <v>Coûts liés aux obligations de service public</v>
          </cell>
          <cell r="Q314" t="str">
            <v>Kosten in verband met openbare-dienstverplichtingen</v>
          </cell>
          <cell r="R314" t="str">
            <v>962.513</v>
          </cell>
        </row>
        <row r="315">
          <cell r="A315" t="str">
            <v>962.513.0</v>
          </cell>
          <cell r="F315" t="str">
            <v>962.513.0</v>
          </cell>
          <cell r="N315" t="str">
            <v>Coûts liés à la clientèle protégée</v>
          </cell>
          <cell r="Q315" t="str">
            <v>Kosten in verband met de beschermde klanten</v>
          </cell>
          <cell r="R315" t="str">
            <v>962.513.0</v>
          </cell>
        </row>
        <row r="316">
          <cell r="A316" t="str">
            <v>962.513.00</v>
          </cell>
          <cell r="G316" t="str">
            <v>962.513.00</v>
          </cell>
          <cell r="O316" t="str">
            <v>Entretien, gestion et amortissements des compteurs à budget</v>
          </cell>
          <cell r="Q316" t="str">
            <v>Onderhoud, beheer en afschrijvingen van de budgetmeters</v>
          </cell>
          <cell r="R316" t="str">
            <v>962.513.00</v>
          </cell>
        </row>
        <row r="317">
          <cell r="A317" t="str">
            <v>962.513.01</v>
          </cell>
          <cell r="G317" t="str">
            <v>962.513.01</v>
          </cell>
          <cell r="O317" t="str">
            <v>Placement de limiteurs de puissance</v>
          </cell>
          <cell r="Q317" t="str">
            <v>Plaatsen van vermogenbegrenzers</v>
          </cell>
          <cell r="R317" t="str">
            <v>962.513.01</v>
          </cell>
        </row>
        <row r="318">
          <cell r="A318" t="str">
            <v>962.513.02</v>
          </cell>
          <cell r="G318" t="str">
            <v>962.513.02</v>
          </cell>
          <cell r="O318" t="str">
            <v>Fourniture d’électricité à la clientèle protégée</v>
          </cell>
          <cell r="Q318" t="str">
            <v>Levering van elektriciteit aan de beschermde klanten</v>
          </cell>
          <cell r="R318" t="str">
            <v>962.513.02</v>
          </cell>
        </row>
        <row r="319">
          <cell r="A319" t="str">
            <v>962.513.03</v>
          </cell>
          <cell r="G319" t="str">
            <v>962.513.03</v>
          </cell>
          <cell r="O319" t="str">
            <v>Fourniture d’électricité à un tarif social spécifique</v>
          </cell>
          <cell r="Q319" t="str">
            <v>Levering van elektriciteit aan een specifiek sociaal tarief</v>
          </cell>
          <cell r="R319" t="str">
            <v>962.513.03</v>
          </cell>
        </row>
        <row r="320">
          <cell r="A320" t="str">
            <v>962.513.09</v>
          </cell>
          <cell r="G320" t="str">
            <v>962.513.09</v>
          </cell>
          <cell r="O320" t="str">
            <v>Réductions de valeur et moins values sur réalisation de créances commerciales - clientèle protégée</v>
          </cell>
          <cell r="Q320" t="str">
            <v>Waardeverminderingen en minderwaarden op de realisatie van handelsvorderingen - beschermde klanten</v>
          </cell>
          <cell r="R320" t="str">
            <v>962.513.09</v>
          </cell>
        </row>
        <row r="321">
          <cell r="A321" t="str">
            <v>962.513.1</v>
          </cell>
          <cell r="F321" t="str">
            <v>962.513.1</v>
          </cell>
          <cell r="N321" t="str">
            <v>Actions URE</v>
          </cell>
          <cell r="Q321" t="str">
            <v>REG-acties</v>
          </cell>
          <cell r="R321" t="str">
            <v>962.513.1</v>
          </cell>
        </row>
        <row r="322">
          <cell r="A322" t="str">
            <v>962.513.2</v>
          </cell>
          <cell r="F322" t="str">
            <v>962.513.2</v>
          </cell>
          <cell r="N322" t="str">
            <v>Eclairage Public (Centre)</v>
          </cell>
          <cell r="Q322" t="str">
            <v>Openbare Verlichting (Centrum)</v>
          </cell>
          <cell r="R322" t="str">
            <v>962.513.2</v>
          </cell>
        </row>
        <row r="323">
          <cell r="A323" t="str">
            <v>962.513.20</v>
          </cell>
          <cell r="G323" t="str">
            <v>962.513.20</v>
          </cell>
          <cell r="O323" t="str">
            <v>Entretien de l’éclairage public</v>
          </cell>
          <cell r="Q323" t="str">
            <v>Onderhoud van de openbare verlichting</v>
          </cell>
          <cell r="R323" t="str">
            <v>962.513.20</v>
          </cell>
        </row>
        <row r="324">
          <cell r="A324" t="str">
            <v>962.513.21</v>
          </cell>
          <cell r="G324" t="str">
            <v>962.513.21</v>
          </cell>
          <cell r="O324" t="str">
            <v>Facturation de l'entretien de l’éclairage public</v>
          </cell>
          <cell r="Q324" t="str">
            <v>Facturering van het onderhoud van de openbare verlichting</v>
          </cell>
          <cell r="R324" t="str">
            <v>962.513.21</v>
          </cell>
        </row>
        <row r="325">
          <cell r="A325" t="str">
            <v>962.513.22</v>
          </cell>
          <cell r="G325" t="str">
            <v>962.513.22</v>
          </cell>
          <cell r="O325" t="str">
            <v>Fourniture d'énergie pour l'éclairage public (Centre)</v>
          </cell>
          <cell r="Q325" t="str">
            <v>Levering van energie voor de openbare verlichting (Centrum)</v>
          </cell>
          <cell r="R325" t="str">
            <v>962.513.22</v>
          </cell>
        </row>
        <row r="326">
          <cell r="A326" t="str">
            <v>962.513.23</v>
          </cell>
          <cell r="G326" t="str">
            <v>962.513.23</v>
          </cell>
          <cell r="O326" t="str">
            <v>Facturation de la fourniture d'énergie pour l'éclairage public (Centre)</v>
          </cell>
          <cell r="Q326" t="str">
            <v>Facturering van de levering van energie voor de openbare verlichting (Centrum)</v>
          </cell>
          <cell r="R326" t="str">
            <v>962.513.23</v>
          </cell>
        </row>
        <row r="327">
          <cell r="A327" t="str">
            <v>962.513.24</v>
          </cell>
          <cell r="G327" t="str">
            <v>962.513.24</v>
          </cell>
          <cell r="O327" t="str">
            <v>Coût de la construction de l’éclairage public</v>
          </cell>
          <cell r="Q327" t="str">
            <v>Kosten voor de aanleg van openbare verlichting</v>
          </cell>
          <cell r="R327" t="str">
            <v>962.513.24</v>
          </cell>
        </row>
        <row r="328">
          <cell r="A328" t="str">
            <v>962.513.25</v>
          </cell>
          <cell r="G328" t="str">
            <v>962.513.25</v>
          </cell>
          <cell r="O328" t="str">
            <v>Facturation de la construction de l’éclairage public</v>
          </cell>
          <cell r="Q328" t="str">
            <v>Facturering van de aanleg van openbare verlichting</v>
          </cell>
          <cell r="R328" t="str">
            <v>962.513.25</v>
          </cell>
        </row>
        <row r="329">
          <cell r="A329" t="str">
            <v>962.513.3</v>
          </cell>
          <cell r="F329" t="str">
            <v>962.513.3</v>
          </cell>
          <cell r="N329" t="str">
            <v>Déplacements d’installations imposés par les pouvoirs publics</v>
          </cell>
          <cell r="Q329" t="str">
            <v>Door de overheid opgelegde verplaatsingen van installaties</v>
          </cell>
          <cell r="R329" t="str">
            <v>962.513.3</v>
          </cell>
        </row>
        <row r="330">
          <cell r="A330" t="str">
            <v>962.513.4</v>
          </cell>
          <cell r="F330" t="str">
            <v>962.513.4</v>
          </cell>
          <cell r="N330" t="str">
            <v>Service « Ombudsman » et action d’information</v>
          </cell>
          <cell r="Q330" t="str">
            <v>Dienst Ombudsman en informatie-activiteit</v>
          </cell>
          <cell r="R330" t="str">
            <v>962.513.4</v>
          </cell>
        </row>
        <row r="331">
          <cell r="A331" t="str">
            <v>962.513.5</v>
          </cell>
          <cell r="F331" t="str">
            <v>962.513.5</v>
          </cell>
          <cell r="N331" t="str">
            <v>Fourniture gratuite d'énergie verte</v>
          </cell>
          <cell r="Q331" t="str">
            <v>Gratis levering van groene energie</v>
          </cell>
          <cell r="R331" t="str">
            <v>962.513.5</v>
          </cell>
        </row>
        <row r="332">
          <cell r="A332" t="str">
            <v>962.513.7</v>
          </cell>
          <cell r="F332" t="str">
            <v>962.513.7</v>
          </cell>
          <cell r="N332" t="str">
            <v>Autres prestations imposées par les pouvoirs publics</v>
          </cell>
          <cell r="Q332" t="str">
            <v>Andere prestaties opgelegd door de overheid</v>
          </cell>
          <cell r="R332" t="str">
            <v>962.513.7</v>
          </cell>
        </row>
        <row r="333">
          <cell r="A333" t="str">
            <v>962.513.8</v>
          </cell>
          <cell r="F333" t="str">
            <v>962.513.8</v>
          </cell>
          <cell r="N333" t="str">
            <v>Autres obligations de service public</v>
          </cell>
          <cell r="Q333" t="str">
            <v>Andere openbare-dienstverplichtingen</v>
          </cell>
          <cell r="R333" t="str">
            <v>962.513.8</v>
          </cell>
        </row>
        <row r="334">
          <cell r="A334" t="str">
            <v>962.513.9</v>
          </cell>
          <cell r="F334" t="str">
            <v>962.513.9</v>
          </cell>
          <cell r="N334" t="str">
            <v>Financement des missions de service public confiées aux GRD (crédit)</v>
          </cell>
          <cell r="Q334" t="str">
            <v>Financiering van de openbare-dienstopdracht toevertrouwd aan de DNB (credit)</v>
          </cell>
          <cell r="R334" t="str">
            <v>962.513.9</v>
          </cell>
        </row>
        <row r="335">
          <cell r="A335" t="str">
            <v>962.514</v>
          </cell>
          <cell r="E335" t="str">
            <v>962.514</v>
          </cell>
          <cell r="K335" t="str">
            <v>2.</v>
          </cell>
          <cell r="L335" t="str">
            <v>Coûts de gestion du réseau de distribution (gestion du système):</v>
          </cell>
          <cell r="Q335" t="str">
            <v>Beheerskosten van het distributienet (systeembeheer):</v>
          </cell>
          <cell r="R335" t="str">
            <v>962.514</v>
          </cell>
        </row>
        <row r="336">
          <cell r="A336" t="str">
            <v>962.514.0</v>
          </cell>
          <cell r="F336" t="str">
            <v>962.514.0</v>
          </cell>
          <cell r="M336" t="str">
            <v>Gestion commerciale des contrats d'accès</v>
          </cell>
          <cell r="Q336" t="str">
            <v>Commercieel beheer van de toegangscontracten</v>
          </cell>
          <cell r="R336" t="str">
            <v>962.514.0</v>
          </cell>
        </row>
        <row r="337">
          <cell r="A337" t="str">
            <v>962.514.1</v>
          </cell>
          <cell r="F337" t="str">
            <v>962.514.1</v>
          </cell>
          <cell r="M337" t="str">
            <v>Programmation des échanges d'énergie</v>
          </cell>
          <cell r="Q337" t="str">
            <v>Programmering van de energie-uitwisselingen</v>
          </cell>
          <cell r="R337" t="str">
            <v>962.514.1</v>
          </cell>
        </row>
        <row r="338">
          <cell r="A338" t="str">
            <v>962.514.2</v>
          </cell>
          <cell r="F338" t="str">
            <v>962.514.2</v>
          </cell>
          <cell r="M338" t="str">
            <v>Gestion du réseau de distribution et suivi des échanges d'énergie</v>
          </cell>
          <cell r="Q338" t="str">
            <v>Beheer van het distributienet en opvolging van de energie-uitwisselingen</v>
          </cell>
          <cell r="R338" t="str">
            <v>962.514.2</v>
          </cell>
        </row>
        <row r="339">
          <cell r="A339" t="str">
            <v>962.514.20</v>
          </cell>
          <cell r="G339" t="str">
            <v>962.514.20</v>
          </cell>
          <cell r="N339" t="str">
            <v>Coûts d’exploitation de la gestion du système</v>
          </cell>
          <cell r="Q339" t="str">
            <v>Exploitatiekosten voor het systeembeheer</v>
          </cell>
          <cell r="R339" t="str">
            <v>962.514.20</v>
          </cell>
        </row>
        <row r="340">
          <cell r="A340" t="str">
            <v>962.514.21</v>
          </cell>
          <cell r="G340" t="str">
            <v>962.514.21</v>
          </cell>
          <cell r="N340" t="str">
            <v>Amortissement des actifs liés à la gestion du système</v>
          </cell>
          <cell r="Q340" t="str">
            <v>Afschrijvingen van activa in verband met het systeembeheer</v>
          </cell>
          <cell r="R340" t="str">
            <v>962.514.21</v>
          </cell>
        </row>
        <row r="341">
          <cell r="A341" t="str">
            <v>962.514.22</v>
          </cell>
          <cell r="G341" t="str">
            <v>962.514.22</v>
          </cell>
          <cell r="N341" t="str">
            <v>Coûts de financement des actifs liés à la gestion du système</v>
          </cell>
          <cell r="Q341" t="str">
            <v>Kosten voor de financiering van de activa in verband met het systeembeheer</v>
          </cell>
          <cell r="R341" t="str">
            <v>962.514.22</v>
          </cell>
        </row>
        <row r="342">
          <cell r="A342" t="str">
            <v>962.514.3</v>
          </cell>
          <cell r="F342" t="str">
            <v>962.514.3</v>
          </cell>
          <cell r="M342" t="str">
            <v>Contrôle de la qualité de l'approvisionnement et de la stabilité du réseau de distribution</v>
          </cell>
          <cell r="Q342" t="str">
            <v>Controle op de kwaliteit van de bevoorrading en op de stabiliteit van het distributienet</v>
          </cell>
          <cell r="R342" t="str">
            <v>962.514.3</v>
          </cell>
        </row>
        <row r="343">
          <cell r="A343" t="str">
            <v>962.515</v>
          </cell>
          <cell r="E343" t="str">
            <v>962.515</v>
          </cell>
          <cell r="K343" t="str">
            <v>3.</v>
          </cell>
          <cell r="L343" t="str">
            <v>Coût de l'acquisition et du traitement des informations de mesure et de comptage</v>
          </cell>
          <cell r="Q343" t="str">
            <v>Kosten voor het verzamelen en verwerken van de meet- en telgegevens</v>
          </cell>
          <cell r="R343" t="str">
            <v>962.515</v>
          </cell>
        </row>
        <row r="344">
          <cell r="A344" t="str">
            <v>962.52</v>
          </cell>
          <cell r="D344" t="str">
            <v>962.52</v>
          </cell>
          <cell r="J344" t="str">
            <v>III.</v>
          </cell>
          <cell r="K344" t="str">
            <v>Services auxiliaires:</v>
          </cell>
          <cell r="Q344" t="str">
            <v>Ondersteunende diensten</v>
          </cell>
          <cell r="R344" t="str">
            <v>962.52</v>
          </cell>
        </row>
        <row r="345">
          <cell r="A345" t="str">
            <v>962.520</v>
          </cell>
          <cell r="E345" t="str">
            <v>962.520</v>
          </cell>
          <cell r="K345" t="str">
            <v>1.</v>
          </cell>
          <cell r="L345" t="str">
            <v>Réglage de la tension et de la puissance réactive</v>
          </cell>
          <cell r="Q345" t="str">
            <v>Regeling van de spanning en van het blindvermogen</v>
          </cell>
          <cell r="R345" t="str">
            <v>962.520</v>
          </cell>
        </row>
        <row r="346">
          <cell r="A346" t="str">
            <v>962.521</v>
          </cell>
          <cell r="E346" t="str">
            <v>962.521</v>
          </cell>
          <cell r="K346" t="str">
            <v>2.</v>
          </cell>
          <cell r="L346" t="str">
            <v>Compensation des pertes sur réseau</v>
          </cell>
          <cell r="Q346" t="str">
            <v>Compensatie van de netverliezen</v>
          </cell>
          <cell r="R346" t="str">
            <v>962.521</v>
          </cell>
        </row>
        <row r="347">
          <cell r="A347" t="str">
            <v>962.522</v>
          </cell>
          <cell r="E347" t="str">
            <v>962.522</v>
          </cell>
          <cell r="K347" t="str">
            <v>3.</v>
          </cell>
          <cell r="L347" t="str">
            <v>Non-respect d'un programme accepté</v>
          </cell>
          <cell r="Q347" t="str">
            <v>Niet-naleving van een aanvaard programma</v>
          </cell>
          <cell r="R347" t="str">
            <v>962.522</v>
          </cell>
        </row>
        <row r="348">
          <cell r="A348" t="str">
            <v>962.53</v>
          </cell>
          <cell r="D348" t="str">
            <v>962.53</v>
          </cell>
          <cell r="J348" t="str">
            <v>IV.</v>
          </cell>
          <cell r="K348" t="str">
            <v>Impôts, prélèvements, surcharges, contributions et rétributions:</v>
          </cell>
          <cell r="Q348" t="str">
            <v>Belastingen, heffingen, toeslagen, bijdragen en retributies:</v>
          </cell>
          <cell r="R348" t="str">
            <v>962.53</v>
          </cell>
        </row>
        <row r="349">
          <cell r="A349" t="str">
            <v>962.530</v>
          </cell>
          <cell r="E349" t="str">
            <v>962.530</v>
          </cell>
          <cell r="L349" t="str">
            <v>Financement des obligations de service public:</v>
          </cell>
          <cell r="Q349" t="str">
            <v>Financiering van de openbare-dienstverplichtingen:</v>
          </cell>
          <cell r="R349" t="str">
            <v>962.530</v>
          </cell>
        </row>
        <row r="350">
          <cell r="A350" t="str">
            <v>962.530.0</v>
          </cell>
          <cell r="F350" t="str">
            <v>962.530.0</v>
          </cell>
          <cell r="M350" t="str">
            <v>Mesures de nature sociale</v>
          </cell>
          <cell r="Q350" t="str">
            <v>Maatregelen van sociale aard</v>
          </cell>
          <cell r="R350" t="str">
            <v>962.530.0</v>
          </cell>
        </row>
        <row r="351">
          <cell r="A351" t="str">
            <v>962.530.08</v>
          </cell>
          <cell r="G351" t="str">
            <v>962.530.08</v>
          </cell>
          <cell r="N351" t="str">
            <v>Plan communal pour l’emploi</v>
          </cell>
          <cell r="Q351" t="str">
            <v>Plan Communal pour l'Emploi (in Wallonië)</v>
          </cell>
          <cell r="R351" t="str">
            <v>962.530.08</v>
          </cell>
        </row>
        <row r="352">
          <cell r="A352" t="str">
            <v>962.530.09</v>
          </cell>
          <cell r="G352" t="str">
            <v>962.530.09</v>
          </cell>
          <cell r="N352" t="str">
            <v>Autres mesures sociales</v>
          </cell>
          <cell r="Q352" t="str">
            <v>Andere maatregelen van sociale aard</v>
          </cell>
          <cell r="R352" t="str">
            <v>962.530.09</v>
          </cell>
        </row>
        <row r="353">
          <cell r="A353" t="str">
            <v>962.530.1</v>
          </cell>
          <cell r="F353" t="str">
            <v>962.530.1</v>
          </cell>
          <cell r="M353" t="str">
            <v>Mesures en faveur de l'URE</v>
          </cell>
          <cell r="Q353" t="str">
            <v>Maatregelen ter bevordering van het REG</v>
          </cell>
          <cell r="R353" t="str">
            <v>962.530.1</v>
          </cell>
        </row>
        <row r="354">
          <cell r="A354" t="str">
            <v>962.530.2</v>
          </cell>
          <cell r="F354" t="str">
            <v>962.530.2</v>
          </cell>
          <cell r="M354" t="str">
            <v>Mesures en faveur de l'utilisation de sources d'énergie renouvelables et d'installations de cogénération de qualité</v>
          </cell>
          <cell r="Q354" t="str">
            <v>Maatregelen ter bevordering van het gebruik van hernieuwbare energiebronnen en kwalitatieve warmtekrachtinstallaties</v>
          </cell>
          <cell r="R354" t="str">
            <v>962.530.2</v>
          </cell>
        </row>
        <row r="355">
          <cell r="A355" t="str">
            <v>962.530.3</v>
          </cell>
          <cell r="F355" t="str">
            <v>962.530.3</v>
          </cell>
          <cell r="M355" t="str">
            <v>Financement des obligations de service public facturé par le GRT</v>
          </cell>
          <cell r="Q355" t="str">
            <v>Financiering van de openbare-dienstverplichtingen gefactureerd door de TNB</v>
          </cell>
          <cell r="R355" t="str">
            <v>962.530.3</v>
          </cell>
        </row>
        <row r="356">
          <cell r="A356" t="str">
            <v>962.530.8</v>
          </cell>
          <cell r="F356" t="str">
            <v>962.530.8</v>
          </cell>
          <cell r="M356" t="str">
            <v>Autres mesures</v>
          </cell>
          <cell r="Q356" t="str">
            <v>Andere maatregelen</v>
          </cell>
          <cell r="R356" t="str">
            <v>962.530.8</v>
          </cell>
        </row>
        <row r="357">
          <cell r="A357" t="str">
            <v>962.530.9</v>
          </cell>
          <cell r="F357" t="str">
            <v>962.530.9</v>
          </cell>
          <cell r="M357" t="str">
            <v>Financement des missions de service public confiées aux GRD</v>
          </cell>
          <cell r="Q357" t="str">
            <v>Financiering van de openbare-dienstopdracht toevertrouwd aan de DNB</v>
          </cell>
          <cell r="R357" t="str">
            <v>962.530.9</v>
          </cell>
        </row>
        <row r="358">
          <cell r="A358" t="str">
            <v>962.531</v>
          </cell>
          <cell r="E358" t="str">
            <v>962.531</v>
          </cell>
          <cell r="L358" t="str">
            <v>Surcharges en vue de la couverture des frais de fonctionnement de l'instance de régulation</v>
          </cell>
          <cell r="Q358" t="str">
            <v>Toeslagen ter dekking van de werkingskosten van de reguleringsinstantie</v>
          </cell>
          <cell r="R358" t="str">
            <v>962.531</v>
          </cell>
        </row>
        <row r="359">
          <cell r="A359" t="str">
            <v>962.532</v>
          </cell>
          <cell r="E359" t="str">
            <v>962.532</v>
          </cell>
          <cell r="L359" t="str">
            <v>Contributions en vue de la couverture des coûts échoués</v>
          </cell>
          <cell r="Q359" t="str">
            <v>Bijdragen ter dekking van verloren kosten</v>
          </cell>
          <cell r="R359" t="str">
            <v>962.532</v>
          </cell>
        </row>
        <row r="360">
          <cell r="A360" t="str">
            <v>962.533</v>
          </cell>
          <cell r="E360" t="str">
            <v>962.533</v>
          </cell>
          <cell r="L360" t="str">
            <v>Charges de pension non capitalisées</v>
          </cell>
          <cell r="Q360" t="str">
            <v>Niet-gekapitaliseerde pensioenlasten</v>
          </cell>
          <cell r="R360" t="str">
            <v>962.533</v>
          </cell>
        </row>
        <row r="361">
          <cell r="A361" t="str">
            <v>962.533.0</v>
          </cell>
          <cell r="F361" t="str">
            <v>962.533.0</v>
          </cell>
          <cell r="M361" t="str">
            <v>Charges de pension non capitalisées-débit</v>
          </cell>
          <cell r="Q361" t="str">
            <v>Niet-gekapitaliseerde pensioenlasten - debet</v>
          </cell>
          <cell r="R361" t="str">
            <v>962.533.0</v>
          </cell>
        </row>
        <row r="362">
          <cell r="A362" t="str">
            <v>962.533.9</v>
          </cell>
          <cell r="F362" t="str">
            <v>962.533.9</v>
          </cell>
          <cell r="M362" t="str">
            <v>Charges de pension non capitalisées-Transfert à l'actif</v>
          </cell>
          <cell r="Q362" t="str">
            <v>Niet-gekapitaliseerde pensioenlasten - Overboeking naar activa</v>
          </cell>
          <cell r="R362" t="str">
            <v>962.533.9</v>
          </cell>
        </row>
        <row r="363">
          <cell r="A363" t="str">
            <v>962.534</v>
          </cell>
          <cell r="E363" t="str">
            <v>962.534</v>
          </cell>
          <cell r="L363" t="str">
            <v>Impôts, prélèvements, surcharges, contributions, et rétributions locaux, provinciaux, régionaux et fédéraux:</v>
          </cell>
          <cell r="Q363" t="str">
            <v>Lokale, provinciale, gewestelijke en federale belastingen, heffingen, toeslagen, bijdragen en retributies:</v>
          </cell>
          <cell r="R363" t="str">
            <v>962.534</v>
          </cell>
        </row>
        <row r="364">
          <cell r="A364" t="str">
            <v>962.534.0</v>
          </cell>
          <cell r="F364" t="str">
            <v>962.534.0</v>
          </cell>
          <cell r="M364" t="str">
            <v>Impôts sur les revenus</v>
          </cell>
          <cell r="Q364" t="str">
            <v>Inkomensbelastingen</v>
          </cell>
          <cell r="R364" t="str">
            <v>962.534.0</v>
          </cell>
        </row>
        <row r="365">
          <cell r="A365" t="str">
            <v>962.534.00</v>
          </cell>
          <cell r="G365" t="str">
            <v>962.534.00</v>
          </cell>
          <cell r="N365" t="str">
            <v>Précomptes mobiliers afférents aux intérêts sur compte courant</v>
          </cell>
          <cell r="Q365" t="str">
            <v>Roerende voorheffing op interesten op rekening-courant</v>
          </cell>
          <cell r="R365" t="str">
            <v>962.534.00</v>
          </cell>
        </row>
        <row r="366">
          <cell r="A366" t="str">
            <v>962.534.01</v>
          </cell>
          <cell r="G366" t="str">
            <v>962.534.01</v>
          </cell>
          <cell r="N366" t="str">
            <v>Autres précomptes mobiliers</v>
          </cell>
          <cell r="Q366" t="str">
            <v>Andere roerende voorheffingen</v>
          </cell>
          <cell r="R366" t="str">
            <v>962.534.01</v>
          </cell>
        </row>
        <row r="367">
          <cell r="A367" t="str">
            <v>962.534.02</v>
          </cell>
          <cell r="G367" t="str">
            <v>962.534.02</v>
          </cell>
          <cell r="N367" t="str">
            <v>Impôt des personnes morales: cotisation de l'année (charge fiscale estimée)</v>
          </cell>
          <cell r="Q367" t="str">
            <v>Rechtspersonenbelasting: bijdrage van het jaar (geraamde fiscale lasten)</v>
          </cell>
          <cell r="R367" t="str">
            <v>962.534.02</v>
          </cell>
        </row>
        <row r="368">
          <cell r="A368" t="str">
            <v>962.534.03</v>
          </cell>
          <cell r="G368" t="str">
            <v>962.534.03</v>
          </cell>
          <cell r="N368" t="str">
            <v>Impôt des personnes morales: rectification des années antérieures (estimation)</v>
          </cell>
          <cell r="Q368" t="str">
            <v>Rechtspersonenbelasting: rectificatie van voorgaande jaren (raming)</v>
          </cell>
          <cell r="R368" t="str">
            <v>962.534.03</v>
          </cell>
        </row>
        <row r="369">
          <cell r="A369" t="str">
            <v>962.534.04</v>
          </cell>
          <cell r="G369" t="str">
            <v>962.534.04</v>
          </cell>
          <cell r="N369" t="str">
            <v>Impôt des personnes morales: impôt afférent aux exercices antérieurs</v>
          </cell>
          <cell r="Q369" t="str">
            <v>Rechtspersonenbelasting: belasting over voorgaande boekjaren</v>
          </cell>
          <cell r="R369" t="str">
            <v>962.534.04</v>
          </cell>
        </row>
        <row r="370">
          <cell r="A370" t="str">
            <v>962.534.1</v>
          </cell>
          <cell r="F370" t="str">
            <v>962.534.1</v>
          </cell>
          <cell r="M370" t="str">
            <v>Impôts, prélèvements, surcharges, contributions, et rétributions locaux, provinciaux, régionaux et fédéraux restants</v>
          </cell>
          <cell r="Q370" t="str">
            <v>Overige lokale, provinciale, gewestelijke en federale belastingen, heffingen, toeslagen, bijdragen en retributies</v>
          </cell>
          <cell r="R370" t="str">
            <v>962.534.1</v>
          </cell>
        </row>
        <row r="371">
          <cell r="A371" t="str">
            <v>962.534.10</v>
          </cell>
          <cell r="G371" t="str">
            <v>962.534.10</v>
          </cell>
          <cell r="N371" t="str">
            <v>Redevance pour occupation du domaine public</v>
          </cell>
          <cell r="Q371" t="str">
            <v>Vergoeding voor het innemen van het openbaar domein</v>
          </cell>
          <cell r="R371" t="str">
            <v>962.534.10</v>
          </cell>
        </row>
        <row r="372">
          <cell r="A372" t="str">
            <v>962.534.19</v>
          </cell>
          <cell r="G372" t="str">
            <v>962.534.19</v>
          </cell>
          <cell r="N372" t="str">
            <v>Autres impôts, prélèvements, surcharges, contributions et rétributions restants</v>
          </cell>
          <cell r="Q372" t="str">
            <v>Andere belastingen, heffingen, toeslagen, bijdragen en retributies</v>
          </cell>
          <cell r="R372" t="str">
            <v>962.534.19</v>
          </cell>
        </row>
        <row r="374">
          <cell r="A374" t="str">
            <v>962.6</v>
          </cell>
          <cell r="C374" t="str">
            <v>962.6</v>
          </cell>
          <cell r="J374" t="str">
            <v>Groupe de clients "BT"</v>
          </cell>
          <cell r="Q374" t="str">
            <v>Klantengroep "LS"</v>
          </cell>
          <cell r="R374" t="str">
            <v>962.6</v>
          </cell>
        </row>
        <row r="375">
          <cell r="A375" t="str">
            <v>962.60</v>
          </cell>
          <cell r="D375" t="str">
            <v>962.60</v>
          </cell>
          <cell r="J375" t="str">
            <v>I.</v>
          </cell>
          <cell r="K375" t="str">
            <v>Raccordement au réseau de distribution:</v>
          </cell>
          <cell r="Q375" t="str">
            <v>Aansluiting op het distributienet:</v>
          </cell>
          <cell r="R375" t="str">
            <v>962.60</v>
          </cell>
        </row>
        <row r="376">
          <cell r="A376" t="str">
            <v>962.600</v>
          </cell>
          <cell r="E376" t="str">
            <v>962.600</v>
          </cell>
          <cell r="L376" t="str">
            <v>Coûts d'étude</v>
          </cell>
          <cell r="Q376" t="str">
            <v>Studiekosten</v>
          </cell>
          <cell r="R376" t="str">
            <v>962.600</v>
          </cell>
        </row>
        <row r="377">
          <cell r="A377" t="str">
            <v>962.600.0</v>
          </cell>
          <cell r="F377" t="str">
            <v>962.600.0</v>
          </cell>
          <cell r="L377" t="str">
            <v>1.</v>
          </cell>
          <cell r="M377" t="str">
            <v>Etude d'orientation</v>
          </cell>
          <cell r="Q377" t="str">
            <v>Oriëntatiestudie</v>
          </cell>
          <cell r="R377" t="str">
            <v>962.600.0</v>
          </cell>
        </row>
        <row r="378">
          <cell r="A378" t="str">
            <v>962.600.1</v>
          </cell>
          <cell r="F378" t="str">
            <v>962.600.1</v>
          </cell>
          <cell r="L378" t="str">
            <v>2.</v>
          </cell>
          <cell r="M378" t="str">
            <v>Etude de détail</v>
          </cell>
          <cell r="Q378" t="str">
            <v>Detailstudie</v>
          </cell>
          <cell r="R378" t="str">
            <v>962.600.1</v>
          </cell>
        </row>
        <row r="379">
          <cell r="A379" t="str">
            <v>962.601</v>
          </cell>
          <cell r="E379" t="str">
            <v>962.601</v>
          </cell>
          <cell r="L379" t="str">
            <v>Coûts de réalisation et d'utilisation du raccordement</v>
          </cell>
          <cell r="Q379" t="str">
            <v>Kosten voor de uitvoering en het gebruik van de aansluiting</v>
          </cell>
          <cell r="R379" t="str">
            <v>962.601</v>
          </cell>
        </row>
        <row r="380">
          <cell r="A380" t="str">
            <v>962.601.0</v>
          </cell>
          <cell r="F380" t="str">
            <v>962.601.0</v>
          </cell>
          <cell r="L380" t="str">
            <v>3.</v>
          </cell>
          <cell r="M380" t="str">
            <v>Coûts de réalisation, d'adaptation ou de renforcement des raccordements</v>
          </cell>
          <cell r="Q380" t="str">
            <v>Kosten voor de uitvoering, aanpassing of verzwaring van de aansluitingen</v>
          </cell>
          <cell r="R380" t="str">
            <v>962.601.0</v>
          </cell>
        </row>
        <row r="381">
          <cell r="A381" t="str">
            <v>962.601.00</v>
          </cell>
          <cell r="G381" t="str">
            <v>962.601.00</v>
          </cell>
          <cell r="N381" t="str">
            <v>Branchements - Coûts de réalisation, d'adaptation ou de renforcement</v>
          </cell>
          <cell r="Q381" t="str">
            <v>Aftakkingen - Kosten voor de uitvoering, aanpassing of verzwaring</v>
          </cell>
          <cell r="R381" t="str">
            <v>962.601.00</v>
          </cell>
        </row>
        <row r="382">
          <cell r="A382" t="str">
            <v>962.601.09</v>
          </cell>
          <cell r="G382" t="str">
            <v>962.601.09</v>
          </cell>
          <cell r="N382" t="str">
            <v>Branchements - Transfert à l’Actif</v>
          </cell>
          <cell r="Q382" t="str">
            <v>Aftakkingen - Overboeking naar Activa</v>
          </cell>
          <cell r="R382" t="str">
            <v>962.601.09</v>
          </cell>
        </row>
        <row r="383">
          <cell r="A383" t="str">
            <v>962.601.1</v>
          </cell>
          <cell r="F383" t="str">
            <v>962.601.1</v>
          </cell>
          <cell r="L383" t="str">
            <v>4.</v>
          </cell>
          <cell r="M383" t="str">
            <v>Location appareil de mesurage</v>
          </cell>
          <cell r="Q383" t="str">
            <v>Huur meetapparaat</v>
          </cell>
          <cell r="R383" t="str">
            <v>962.601.1</v>
          </cell>
        </row>
        <row r="384">
          <cell r="A384" t="str">
            <v>962.601.2</v>
          </cell>
          <cell r="F384" t="str">
            <v>962.601.2</v>
          </cell>
          <cell r="L384" t="str">
            <v>5.</v>
          </cell>
          <cell r="M384" t="str">
            <v>Location équipements pour transformation, compensation énergie réactive, filtrage onde de tension</v>
          </cell>
          <cell r="Q384" t="str">
            <v>Huur uitrustingen voor transformatie, compensatie blindvermogen, filtreren spanningsgolf</v>
          </cell>
          <cell r="R384" t="str">
            <v>962.601.2</v>
          </cell>
        </row>
        <row r="385">
          <cell r="A385" t="str">
            <v>962.601.3</v>
          </cell>
          <cell r="F385" t="str">
            <v>962.601.3</v>
          </cell>
          <cell r="L385" t="str">
            <v>6.</v>
          </cell>
          <cell r="M385" t="str">
            <v>Location équipements de protection complémentaires, équip. complém. pour signalisations d'alarmes, mesures, comptages, téléactions et/ou TCC.</v>
          </cell>
          <cell r="Q385" t="str">
            <v>Huur bijkomende beveiligingsuitrustingen, bijkomende uitrustingen voor alarmsignalisaties, metingen, meteropnames, tele-acties en/of TCC.</v>
          </cell>
          <cell r="R385" t="str">
            <v>962.601.3</v>
          </cell>
        </row>
        <row r="386">
          <cell r="A386" t="str">
            <v>962.61</v>
          </cell>
          <cell r="D386" t="str">
            <v>962.61</v>
          </cell>
          <cell r="J386" t="str">
            <v>II.</v>
          </cell>
          <cell r="K386" t="str">
            <v>Utilisation du réseau de distribution:</v>
          </cell>
          <cell r="Q386" t="str">
            <v>Gebruik van het distributienet:</v>
          </cell>
          <cell r="R386" t="str">
            <v>962.61</v>
          </cell>
        </row>
        <row r="387">
          <cell r="K387" t="str">
            <v>(1.</v>
          </cell>
          <cell r="L387" t="str">
            <v>Tarif de la puissance souscrite et de la puissance complémentaire)</v>
          </cell>
          <cell r="Q387" t="str">
            <v>Tarief voor het onderschreven vermogen en het bijkomend vermogen)</v>
          </cell>
        </row>
        <row r="388">
          <cell r="A388" t="str">
            <v>962.610</v>
          </cell>
          <cell r="E388" t="str">
            <v>962.610</v>
          </cell>
          <cell r="M388" t="str">
            <v>Coûts de dossier</v>
          </cell>
          <cell r="Q388" t="str">
            <v>Dossierkosten</v>
          </cell>
          <cell r="R388" t="str">
            <v>962.610</v>
          </cell>
        </row>
        <row r="389">
          <cell r="A389" t="str">
            <v>962.610.0</v>
          </cell>
          <cell r="F389" t="str">
            <v>962.610.0</v>
          </cell>
          <cell r="N389" t="str">
            <v>Frais des services techniques</v>
          </cell>
          <cell r="Q389" t="str">
            <v>Kosten voor technische diensten</v>
          </cell>
          <cell r="R389" t="str">
            <v>962.610.0</v>
          </cell>
        </row>
        <row r="390">
          <cell r="A390" t="str">
            <v>962.610.1</v>
          </cell>
          <cell r="F390" t="str">
            <v>962.610.1</v>
          </cell>
          <cell r="N390" t="str">
            <v>Frais des services généraux</v>
          </cell>
          <cell r="Q390" t="str">
            <v>Kosten voor algemene diensten</v>
          </cell>
          <cell r="R390" t="str">
            <v>962.610.1</v>
          </cell>
        </row>
        <row r="391">
          <cell r="A391" t="str">
            <v>962.610.2</v>
          </cell>
          <cell r="F391" t="str">
            <v>962.610.2</v>
          </cell>
          <cell r="N391" t="str">
            <v>Frais de gestion de la clientèle</v>
          </cell>
          <cell r="Q391" t="str">
            <v>Kosten voor klantenbeheer</v>
          </cell>
          <cell r="R391" t="str">
            <v>962.610.2</v>
          </cell>
        </row>
        <row r="392">
          <cell r="A392" t="str">
            <v>962.610.3</v>
          </cell>
          <cell r="F392" t="str">
            <v>962.610.3</v>
          </cell>
          <cell r="N392" t="str">
            <v>Redevances et cotisations diverses</v>
          </cell>
          <cell r="Q392" t="str">
            <v>Diverse vergoedingen en bijdragen</v>
          </cell>
          <cell r="R392" t="str">
            <v>962.610.3</v>
          </cell>
        </row>
        <row r="393">
          <cell r="A393" t="str">
            <v>962.610.4</v>
          </cell>
          <cell r="F393" t="str">
            <v>962.610.4</v>
          </cell>
          <cell r="N393" t="str">
            <v>Résultats financiers</v>
          </cell>
          <cell r="Q393" t="str">
            <v>Financiële resultaten</v>
          </cell>
          <cell r="R393" t="str">
            <v>962.610.4</v>
          </cell>
        </row>
        <row r="394">
          <cell r="A394" t="str">
            <v>962.610.5</v>
          </cell>
          <cell r="F394" t="str">
            <v>962.610.5</v>
          </cell>
          <cell r="N394" t="str">
            <v xml:space="preserve">Coûts des installations hors infrastructure </v>
          </cell>
          <cell r="Q394" t="str">
            <v xml:space="preserve">Kosten voor installaties buiten de infrastructuur </v>
          </cell>
          <cell r="R394" t="str">
            <v>962.610.5</v>
          </cell>
        </row>
        <row r="395">
          <cell r="A395" t="str">
            <v>962.610.6</v>
          </cell>
          <cell r="F395" t="str">
            <v>962.610.6</v>
          </cell>
          <cell r="N395" t="str">
            <v>Résultat des travaux pour compte de tiers</v>
          </cell>
          <cell r="Q395" t="str">
            <v>Resultaat van werkzaamheden voor rekening van derden</v>
          </cell>
          <cell r="R395" t="str">
            <v>962.610.6</v>
          </cell>
        </row>
        <row r="396">
          <cell r="A396" t="str">
            <v>962.610.7</v>
          </cell>
          <cell r="F396" t="str">
            <v>962.610.7</v>
          </cell>
          <cell r="N396" t="str">
            <v>Frais d'assistance</v>
          </cell>
          <cell r="Q396" t="str">
            <v>Bijstandskosten</v>
          </cell>
          <cell r="R396" t="str">
            <v>962.610.7</v>
          </cell>
        </row>
        <row r="397">
          <cell r="A397" t="str">
            <v>962.610.9</v>
          </cell>
          <cell r="F397" t="str">
            <v>962.610.9</v>
          </cell>
          <cell r="N397" t="str">
            <v>Frais transférés</v>
          </cell>
          <cell r="Q397" t="str">
            <v>Overgeboekte kosten</v>
          </cell>
          <cell r="R397" t="str">
            <v>962.610.9</v>
          </cell>
        </row>
        <row r="398">
          <cell r="A398" t="str">
            <v>962.610.90</v>
          </cell>
          <cell r="G398" t="str">
            <v>962.610.90</v>
          </cell>
          <cell r="O398" t="str">
            <v>Frais transférés aux immobilisations</v>
          </cell>
          <cell r="Q398" t="str">
            <v>Kosten overgeboekt naar vaste activa</v>
          </cell>
          <cell r="R398" t="str">
            <v>962.610.90</v>
          </cell>
        </row>
        <row r="399">
          <cell r="A399" t="str">
            <v>962.610.91</v>
          </cell>
          <cell r="G399" t="str">
            <v>962.610.91</v>
          </cell>
          <cell r="O399" t="str">
            <v>Frais transférés aux autres comptes d’exploitation</v>
          </cell>
          <cell r="Q399" t="str">
            <v>Kosten overgeboekt naar andere exploitatierekeningen</v>
          </cell>
          <cell r="R399" t="str">
            <v>962.610.91</v>
          </cell>
        </row>
        <row r="400">
          <cell r="A400" t="str">
            <v>962.611</v>
          </cell>
          <cell r="E400" t="str">
            <v>962.611</v>
          </cell>
          <cell r="M400" t="str">
            <v>Coûts d'utilisation du réseau de transport et des services auxiliaires y afférents</v>
          </cell>
          <cell r="Q400" t="str">
            <v>Kosten voor het gebruik van het transportnet en van de bijbehorende ondersteunende diensten</v>
          </cell>
          <cell r="R400" t="str">
            <v>962.611</v>
          </cell>
        </row>
        <row r="401">
          <cell r="A401" t="str">
            <v>962.611.0</v>
          </cell>
          <cell r="F401" t="str">
            <v>962.611.0</v>
          </cell>
          <cell r="N401" t="str">
            <v>Tarif de base</v>
          </cell>
          <cell r="Q401" t="str">
            <v>Basistarief</v>
          </cell>
          <cell r="R401" t="str">
            <v>962.611.0</v>
          </cell>
        </row>
        <row r="402">
          <cell r="A402" t="str">
            <v>962.611.1</v>
          </cell>
          <cell r="F402" t="str">
            <v>962.611.1</v>
          </cell>
          <cell r="N402" t="str">
            <v>Services système</v>
          </cell>
          <cell r="Q402" t="str">
            <v xml:space="preserve">Systeemdiensten </v>
          </cell>
          <cell r="R402" t="str">
            <v>962.611.1</v>
          </cell>
        </row>
        <row r="403">
          <cell r="A403" t="str">
            <v>962.611.2</v>
          </cell>
          <cell r="F403" t="str">
            <v>962.611.2</v>
          </cell>
          <cell r="N403" t="str">
            <v>Pertes sur réseau</v>
          </cell>
          <cell r="Q403" t="str">
            <v>Netverliezen</v>
          </cell>
          <cell r="R403" t="str">
            <v>962.611.2</v>
          </cell>
        </row>
        <row r="404">
          <cell r="A404" t="str">
            <v>962.612</v>
          </cell>
          <cell r="E404" t="str">
            <v>962.612</v>
          </cell>
          <cell r="M404" t="str">
            <v>Coûts d'étude, de construction et d'entretien de l'infrastructure:</v>
          </cell>
          <cell r="Q404" t="str">
            <v>Kosten voor de studie, de aanleg en het onderhoud van de infrastructuur:</v>
          </cell>
          <cell r="R404" t="str">
            <v>962.612</v>
          </cell>
        </row>
        <row r="405">
          <cell r="A405" t="str">
            <v>962.612.0</v>
          </cell>
          <cell r="F405" t="str">
            <v>962.612.0</v>
          </cell>
          <cell r="N405" t="str">
            <v>Etudes</v>
          </cell>
          <cell r="Q405" t="str">
            <v>Studies</v>
          </cell>
          <cell r="R405" t="str">
            <v>962.612.0</v>
          </cell>
        </row>
        <row r="406">
          <cell r="A406" t="str">
            <v>962.612.2</v>
          </cell>
          <cell r="F406" t="str">
            <v>962.612.2</v>
          </cell>
          <cell r="N406" t="str">
            <v>Sous-stations de transformation MT</v>
          </cell>
          <cell r="Q406" t="str">
            <v>Onderstations voor MS-transformatie</v>
          </cell>
          <cell r="R406" t="str">
            <v>962.612.2</v>
          </cell>
        </row>
        <row r="407">
          <cell r="A407" t="str">
            <v>962.612.20</v>
          </cell>
          <cell r="G407" t="str">
            <v>962.612.20</v>
          </cell>
          <cell r="O407" t="str">
            <v>Terrains</v>
          </cell>
          <cell r="Q407" t="str">
            <v>Terreinen</v>
          </cell>
          <cell r="R407" t="str">
            <v>962.612.20</v>
          </cell>
        </row>
        <row r="408">
          <cell r="A408" t="str">
            <v>962.612.21</v>
          </cell>
          <cell r="G408" t="str">
            <v>962.612.21</v>
          </cell>
          <cell r="O408" t="str">
            <v>Batiments</v>
          </cell>
          <cell r="Q408" t="str">
            <v>Gebouwen</v>
          </cell>
          <cell r="R408" t="str">
            <v>962.612.21</v>
          </cell>
        </row>
        <row r="409">
          <cell r="A409" t="str">
            <v>962.612.22</v>
          </cell>
          <cell r="G409" t="str">
            <v>962.612.22</v>
          </cell>
          <cell r="O409" t="str">
            <v>Equipement</v>
          </cell>
          <cell r="Q409" t="str">
            <v>Uitrustingen</v>
          </cell>
          <cell r="R409" t="str">
            <v>962.612.22</v>
          </cell>
        </row>
        <row r="410">
          <cell r="A410" t="str">
            <v>962.612.23</v>
          </cell>
          <cell r="G410" t="str">
            <v>962.612.23</v>
          </cell>
          <cell r="O410" t="str">
            <v>TCC</v>
          </cell>
          <cell r="Q410" t="str">
            <v>TCC</v>
          </cell>
          <cell r="R410" t="str">
            <v>962.612.23</v>
          </cell>
        </row>
        <row r="411">
          <cell r="A411" t="str">
            <v>962.612.24</v>
          </cell>
          <cell r="G411" t="str">
            <v>962.612.24</v>
          </cell>
          <cell r="O411" t="str">
            <v>Equipement de télégestion</v>
          </cell>
          <cell r="Q411" t="str">
            <v>Uitrustingen voor afstandsverwerking</v>
          </cell>
          <cell r="R411" t="str">
            <v>962.612.24</v>
          </cell>
        </row>
        <row r="412">
          <cell r="A412" t="str">
            <v>962.612.25</v>
          </cell>
          <cell r="G412" t="str">
            <v>962.612.25</v>
          </cell>
          <cell r="O412" t="str">
            <v>Comptage</v>
          </cell>
          <cell r="Q412" t="str">
            <v>Meting</v>
          </cell>
          <cell r="R412" t="str">
            <v>962.612.25</v>
          </cell>
        </row>
        <row r="413">
          <cell r="A413" t="str">
            <v>962.612.26</v>
          </cell>
          <cell r="G413" t="str">
            <v>962.612.26</v>
          </cell>
          <cell r="O413" t="str">
            <v>Dégâts aux installations</v>
          </cell>
          <cell r="Q413" t="str">
            <v>Schade aan de installaties</v>
          </cell>
          <cell r="R413" t="str">
            <v>962.612.26</v>
          </cell>
        </row>
        <row r="414">
          <cell r="A414" t="str">
            <v>962.612.27</v>
          </cell>
          <cell r="G414" t="str">
            <v>962.612.27</v>
          </cell>
          <cell r="O414" t="str">
            <v>Démontage d'installations</v>
          </cell>
          <cell r="Q414" t="str">
            <v>Demontage van de installaties</v>
          </cell>
          <cell r="R414" t="str">
            <v>962.612.27</v>
          </cell>
        </row>
        <row r="415">
          <cell r="A415" t="str">
            <v>962.612.28</v>
          </cell>
          <cell r="G415" t="str">
            <v>962.612.28</v>
          </cell>
          <cell r="O415" t="str">
            <v>Redevances d'amortissement (apports d'usage)</v>
          </cell>
          <cell r="Q415" t="str">
            <v>Afschrijvingsvergoedingen (gebruiksinbrengen)</v>
          </cell>
          <cell r="R415" t="str">
            <v>962.612.28</v>
          </cell>
        </row>
        <row r="416">
          <cell r="A416" t="str">
            <v>962.612.29</v>
          </cell>
          <cell r="G416" t="str">
            <v>962.612.29</v>
          </cell>
          <cell r="O416" t="str">
            <v>Amortissements</v>
          </cell>
          <cell r="Q416" t="str">
            <v>Afschrijvingen</v>
          </cell>
          <cell r="R416" t="str">
            <v>962.612.29</v>
          </cell>
        </row>
        <row r="417">
          <cell r="A417" t="str">
            <v>962.612.3</v>
          </cell>
          <cell r="F417" t="str">
            <v>962.612.3</v>
          </cell>
          <cell r="N417" t="str">
            <v>Réseau MT</v>
          </cell>
          <cell r="Q417" t="str">
            <v>MS-net</v>
          </cell>
          <cell r="R417" t="str">
            <v>962.612.3</v>
          </cell>
        </row>
        <row r="418">
          <cell r="A418" t="str">
            <v>962.612.30</v>
          </cell>
          <cell r="G418" t="str">
            <v>962.612.30</v>
          </cell>
          <cell r="O418" t="str">
            <v>Aérien</v>
          </cell>
          <cell r="Q418" t="str">
            <v>Luchtlijnen</v>
          </cell>
          <cell r="R418" t="str">
            <v>962.612.30</v>
          </cell>
        </row>
        <row r="419">
          <cell r="A419" t="str">
            <v>962.612.31</v>
          </cell>
          <cell r="G419" t="str">
            <v>962.612.31</v>
          </cell>
          <cell r="O419" t="str">
            <v>Souterrain</v>
          </cell>
          <cell r="Q419" t="str">
            <v>Ondergrondse leidingen</v>
          </cell>
          <cell r="R419" t="str">
            <v>962.612.31</v>
          </cell>
        </row>
        <row r="420">
          <cell r="A420" t="str">
            <v>962.612.32</v>
          </cell>
          <cell r="G420" t="str">
            <v>962.612.32</v>
          </cell>
          <cell r="O420" t="str">
            <v>Signalisat. &amp; Commande</v>
          </cell>
          <cell r="Q420" t="str">
            <v>Signalisatie &amp; Bediening</v>
          </cell>
          <cell r="R420" t="str">
            <v>962.612.32</v>
          </cell>
        </row>
        <row r="421">
          <cell r="A421" t="str">
            <v>962.612.33</v>
          </cell>
          <cell r="G421" t="str">
            <v>962.612.33</v>
          </cell>
          <cell r="O421" t="str">
            <v>Protection cathodique</v>
          </cell>
          <cell r="Q421" t="str">
            <v>Kathodische bescherming</v>
          </cell>
          <cell r="R421" t="str">
            <v>962.612.33</v>
          </cell>
        </row>
        <row r="422">
          <cell r="A422" t="str">
            <v>962.612.34</v>
          </cell>
          <cell r="G422" t="str">
            <v>962.612.34</v>
          </cell>
          <cell r="O422" t="str">
            <v>Comptage d'échange</v>
          </cell>
          <cell r="Q422" t="str">
            <v>Meting van uitwisselingen</v>
          </cell>
          <cell r="R422" t="str">
            <v>962.612.34</v>
          </cell>
        </row>
        <row r="423">
          <cell r="A423" t="str">
            <v>962.612.36</v>
          </cell>
          <cell r="G423" t="str">
            <v>962.612.36</v>
          </cell>
          <cell r="O423" t="str">
            <v>Dégâts aux installations</v>
          </cell>
          <cell r="Q423" t="str">
            <v>Schade aan de installaties</v>
          </cell>
          <cell r="R423" t="str">
            <v>962.612.36</v>
          </cell>
        </row>
        <row r="424">
          <cell r="A424" t="str">
            <v>962.612.37</v>
          </cell>
          <cell r="G424" t="str">
            <v>962.612.37</v>
          </cell>
          <cell r="O424" t="str">
            <v>Démontage d'installations</v>
          </cell>
          <cell r="Q424" t="str">
            <v>Demontage van de installaties</v>
          </cell>
          <cell r="R424" t="str">
            <v>962.612.37</v>
          </cell>
        </row>
        <row r="425">
          <cell r="A425" t="str">
            <v>962.612.38</v>
          </cell>
          <cell r="G425" t="str">
            <v>962.612.38</v>
          </cell>
          <cell r="O425" t="str">
            <v>Redevances d'amortissement (apports d'usage)</v>
          </cell>
          <cell r="Q425" t="str">
            <v>Afschrijvingsvergoedingen (gebruiksinbrengen)</v>
          </cell>
          <cell r="R425" t="str">
            <v>962.612.38</v>
          </cell>
        </row>
        <row r="426">
          <cell r="A426" t="str">
            <v>962.612.39</v>
          </cell>
          <cell r="G426" t="str">
            <v>962.612.39</v>
          </cell>
          <cell r="O426" t="str">
            <v>Amortissements</v>
          </cell>
          <cell r="Q426" t="str">
            <v>Afschrijvingen</v>
          </cell>
          <cell r="R426" t="str">
            <v>962.612.39</v>
          </cell>
        </row>
        <row r="427">
          <cell r="A427" t="str">
            <v>962.612.5</v>
          </cell>
          <cell r="F427" t="str">
            <v>962.612.5</v>
          </cell>
          <cell r="N427" t="str">
            <v>Cabines de dispersion et de transformation MT/BT</v>
          </cell>
          <cell r="Q427" t="str">
            <v>Dispersiecabines en MS/LS-transformatiecabines</v>
          </cell>
          <cell r="R427" t="str">
            <v>962.612.5</v>
          </cell>
        </row>
        <row r="428">
          <cell r="A428" t="str">
            <v>962.612.50</v>
          </cell>
          <cell r="G428" t="str">
            <v>962.612.50</v>
          </cell>
          <cell r="O428" t="str">
            <v>Terrains</v>
          </cell>
          <cell r="Q428" t="str">
            <v>Terreinen</v>
          </cell>
          <cell r="R428" t="str">
            <v>962.612.50</v>
          </cell>
        </row>
        <row r="429">
          <cell r="A429" t="str">
            <v>962.612.51</v>
          </cell>
          <cell r="G429" t="str">
            <v>962.612.51</v>
          </cell>
          <cell r="O429" t="str">
            <v>Bâtiment</v>
          </cell>
          <cell r="Q429" t="str">
            <v>Gebouwen</v>
          </cell>
          <cell r="R429" t="str">
            <v>962.612.51</v>
          </cell>
        </row>
        <row r="430">
          <cell r="A430" t="str">
            <v>962.612.52</v>
          </cell>
          <cell r="G430" t="str">
            <v>962.612.52</v>
          </cell>
          <cell r="O430" t="str">
            <v>Equipement</v>
          </cell>
          <cell r="Q430" t="str">
            <v>Uitrustingen</v>
          </cell>
          <cell r="R430" t="str">
            <v>962.612.52</v>
          </cell>
        </row>
        <row r="431">
          <cell r="A431" t="str">
            <v>962.612.53</v>
          </cell>
          <cell r="G431" t="str">
            <v>962.612.53</v>
          </cell>
          <cell r="O431" t="str">
            <v>Transformateurs</v>
          </cell>
          <cell r="Q431" t="str">
            <v>Transformatoren</v>
          </cell>
          <cell r="R431" t="str">
            <v>962.612.53</v>
          </cell>
        </row>
        <row r="432">
          <cell r="A432" t="str">
            <v>962.612.54</v>
          </cell>
          <cell r="G432" t="str">
            <v>962.612.54</v>
          </cell>
          <cell r="O432" t="str">
            <v>Equipement de télégestion</v>
          </cell>
          <cell r="Q432" t="str">
            <v>Uitrustingen voor afstandsverwerking</v>
          </cell>
          <cell r="R432" t="str">
            <v>962.612.54</v>
          </cell>
        </row>
        <row r="433">
          <cell r="A433" t="str">
            <v>962.612.55</v>
          </cell>
          <cell r="G433" t="str">
            <v>962.612.55</v>
          </cell>
          <cell r="O433" t="str">
            <v>TCC</v>
          </cell>
          <cell r="Q433" t="str">
            <v>TCC</v>
          </cell>
          <cell r="R433" t="str">
            <v>962.612.55</v>
          </cell>
        </row>
        <row r="434">
          <cell r="A434" t="str">
            <v>962.612.56</v>
          </cell>
          <cell r="G434" t="str">
            <v>962.612.56</v>
          </cell>
          <cell r="O434" t="str">
            <v>Dégâts aux installations</v>
          </cell>
          <cell r="Q434" t="str">
            <v>Schade aan de installaties</v>
          </cell>
          <cell r="R434" t="str">
            <v>962.612.56</v>
          </cell>
        </row>
        <row r="435">
          <cell r="A435" t="str">
            <v>962.612.57</v>
          </cell>
          <cell r="G435" t="str">
            <v>962.612.57</v>
          </cell>
          <cell r="O435" t="str">
            <v>Démontage d'installations</v>
          </cell>
          <cell r="Q435" t="str">
            <v>Demontage van de installaties</v>
          </cell>
          <cell r="R435" t="str">
            <v>962.612.57</v>
          </cell>
        </row>
        <row r="436">
          <cell r="A436" t="str">
            <v>962.612.58</v>
          </cell>
          <cell r="G436" t="str">
            <v>962.612.58</v>
          </cell>
          <cell r="O436" t="str">
            <v>Redevances d'amortissement (apports d'usage)</v>
          </cell>
          <cell r="Q436" t="str">
            <v>Afschrijvingsvergoedingen (gebruiksinbrengen)</v>
          </cell>
          <cell r="R436" t="str">
            <v>962.612.58</v>
          </cell>
        </row>
        <row r="437">
          <cell r="A437" t="str">
            <v>962.612.59</v>
          </cell>
          <cell r="G437" t="str">
            <v>962.612.59</v>
          </cell>
          <cell r="O437" t="str">
            <v>Amortissements</v>
          </cell>
          <cell r="Q437" t="str">
            <v>Afschrijvingen</v>
          </cell>
          <cell r="R437" t="str">
            <v>962.612.59</v>
          </cell>
        </row>
        <row r="438">
          <cell r="A438" t="str">
            <v>962.612.6</v>
          </cell>
          <cell r="F438" t="str">
            <v>962.612.6</v>
          </cell>
          <cell r="N438" t="str">
            <v>Réseau BT</v>
          </cell>
          <cell r="Q438" t="str">
            <v>LS-net</v>
          </cell>
          <cell r="R438" t="str">
            <v>962.612.6</v>
          </cell>
        </row>
        <row r="439">
          <cell r="A439" t="str">
            <v>962.612.60</v>
          </cell>
          <cell r="G439" t="str">
            <v>962.612.60</v>
          </cell>
          <cell r="O439" t="str">
            <v>Aérien</v>
          </cell>
          <cell r="Q439" t="str">
            <v>Luchtlijnen</v>
          </cell>
          <cell r="R439" t="str">
            <v>962.612.60</v>
          </cell>
        </row>
        <row r="440">
          <cell r="A440" t="str">
            <v>962.612.61</v>
          </cell>
          <cell r="G440" t="str">
            <v>962.612.61</v>
          </cell>
          <cell r="O440" t="str">
            <v>Souterrain</v>
          </cell>
          <cell r="Q440" t="str">
            <v>Ondergrondse leidingen</v>
          </cell>
          <cell r="R440" t="str">
            <v>962.612.61</v>
          </cell>
        </row>
        <row r="441">
          <cell r="A441" t="str">
            <v>962.612.66</v>
          </cell>
          <cell r="G441" t="str">
            <v>962.612.66</v>
          </cell>
          <cell r="O441" t="str">
            <v>Dégâts aux installations</v>
          </cell>
          <cell r="Q441" t="str">
            <v>Schade aan de installaties</v>
          </cell>
          <cell r="R441" t="str">
            <v>962.612.66</v>
          </cell>
        </row>
        <row r="442">
          <cell r="A442" t="str">
            <v>962.612.67</v>
          </cell>
          <cell r="G442" t="str">
            <v>962.612.67</v>
          </cell>
          <cell r="O442" t="str">
            <v>Démontage d'installations</v>
          </cell>
          <cell r="Q442" t="str">
            <v>Demontage van de installaties</v>
          </cell>
          <cell r="R442" t="str">
            <v>962.612.67</v>
          </cell>
        </row>
        <row r="443">
          <cell r="A443" t="str">
            <v>962.612.68</v>
          </cell>
          <cell r="G443" t="str">
            <v>962.612.68</v>
          </cell>
          <cell r="O443" t="str">
            <v>Redevances d'amortissement (apports d'usage)</v>
          </cell>
          <cell r="Q443" t="str">
            <v>Afschrijvingsvergoedingen (gebruiksinbrengen)</v>
          </cell>
          <cell r="R443" t="str">
            <v>962.612.68</v>
          </cell>
        </row>
        <row r="444">
          <cell r="A444" t="str">
            <v>962.612.69</v>
          </cell>
          <cell r="G444" t="str">
            <v>962.612.69</v>
          </cell>
          <cell r="O444" t="str">
            <v>Amortissements</v>
          </cell>
          <cell r="Q444" t="str">
            <v>Afschrijvingen</v>
          </cell>
          <cell r="R444" t="str">
            <v>962.612.69</v>
          </cell>
        </row>
        <row r="445">
          <cell r="A445" t="str">
            <v>962.612.7</v>
          </cell>
          <cell r="F445" t="str">
            <v>962.612.7</v>
          </cell>
          <cell r="N445" t="str">
            <v>Raccordements &amp; compteurs BT</v>
          </cell>
          <cell r="Q445" t="str">
            <v>LS-aansluitingen &amp; -meters</v>
          </cell>
          <cell r="R445" t="str">
            <v>962.612.7</v>
          </cell>
        </row>
        <row r="446">
          <cell r="A446" t="str">
            <v>962.612.70</v>
          </cell>
          <cell r="G446" t="str">
            <v>962.612.70</v>
          </cell>
          <cell r="O446" t="str">
            <v>Branchements</v>
          </cell>
          <cell r="Q446" t="str">
            <v>Aftakkingen</v>
          </cell>
          <cell r="R446" t="str">
            <v>962.612.70</v>
          </cell>
        </row>
        <row r="447">
          <cell r="A447" t="str">
            <v>962.612.71</v>
          </cell>
          <cell r="G447" t="str">
            <v>962.612.71</v>
          </cell>
          <cell r="O447" t="str">
            <v>Groupes de comptage</v>
          </cell>
          <cell r="Q447" t="str">
            <v>Meetgroepen</v>
          </cell>
          <cell r="R447" t="str">
            <v>962.612.71</v>
          </cell>
        </row>
        <row r="448">
          <cell r="A448" t="str">
            <v>962.612.72</v>
          </cell>
          <cell r="G448" t="str">
            <v>962.612.72</v>
          </cell>
          <cell r="O448" t="str">
            <v>Equipement de télégestion</v>
          </cell>
          <cell r="Q448" t="str">
            <v>Uitrustingen voor afstandsverwerking</v>
          </cell>
          <cell r="R448" t="str">
            <v>962.612.72</v>
          </cell>
        </row>
        <row r="449">
          <cell r="A449" t="str">
            <v>962.612.75</v>
          </cell>
          <cell r="G449" t="str">
            <v>962.612.75</v>
          </cell>
          <cell r="O449" t="str">
            <v>Coûts des changements de tension</v>
          </cell>
          <cell r="Q449" t="str">
            <v>Kosten voor het wijzigen van de spanning</v>
          </cell>
          <cell r="R449" t="str">
            <v>962.612.75</v>
          </cell>
        </row>
        <row r="450">
          <cell r="A450" t="str">
            <v>962.612.76</v>
          </cell>
          <cell r="G450" t="str">
            <v>962.612.76</v>
          </cell>
          <cell r="O450" t="str">
            <v>Dégâts aux installations</v>
          </cell>
          <cell r="Q450" t="str">
            <v>Schade aan de installaties</v>
          </cell>
          <cell r="R450" t="str">
            <v>962.612.76</v>
          </cell>
        </row>
        <row r="451">
          <cell r="A451" t="str">
            <v>962.612.77</v>
          </cell>
          <cell r="G451" t="str">
            <v>962.612.77</v>
          </cell>
          <cell r="O451" t="str">
            <v>Démontage d'installations</v>
          </cell>
          <cell r="Q451" t="str">
            <v>Demontage van de installaties</v>
          </cell>
          <cell r="R451" t="str">
            <v>962.612.77</v>
          </cell>
        </row>
        <row r="452">
          <cell r="A452" t="str">
            <v>962.612.78</v>
          </cell>
          <cell r="G452" t="str">
            <v>962.612.78</v>
          </cell>
          <cell r="O452" t="str">
            <v>Redevances d'amortissement (apports d'usage)</v>
          </cell>
          <cell r="Q452" t="str">
            <v>Afschrijvingsvergoedingen (gebruiksinbrengen)</v>
          </cell>
          <cell r="R452" t="str">
            <v>962.612.78</v>
          </cell>
        </row>
        <row r="453">
          <cell r="A453" t="str">
            <v>962.612.79</v>
          </cell>
          <cell r="G453" t="str">
            <v>962.612.79</v>
          </cell>
          <cell r="O453" t="str">
            <v>Amortissements</v>
          </cell>
          <cell r="Q453" t="str">
            <v>Afschrijvingen</v>
          </cell>
          <cell r="R453" t="str">
            <v>962.612.79</v>
          </cell>
        </row>
        <row r="454">
          <cell r="A454" t="str">
            <v>962.612.8</v>
          </cell>
          <cell r="F454" t="str">
            <v>962.612.8</v>
          </cell>
          <cell r="N454" t="str">
            <v>Autres coûts relatifs à l'infrastructure</v>
          </cell>
          <cell r="Q454" t="str">
            <v>Andere kosten in verband met de infrastructuur</v>
          </cell>
          <cell r="R454" t="str">
            <v>962.612.8</v>
          </cell>
        </row>
        <row r="455">
          <cell r="A455" t="str">
            <v>962.613</v>
          </cell>
          <cell r="E455" t="str">
            <v>962.613</v>
          </cell>
          <cell r="M455" t="str">
            <v>Coûts liés aux obligations de service public</v>
          </cell>
          <cell r="Q455" t="str">
            <v>Kosten in verband met openbare-dienstverplichtingen</v>
          </cell>
          <cell r="R455" t="str">
            <v>962.613</v>
          </cell>
        </row>
        <row r="456">
          <cell r="A456" t="str">
            <v>962.613.0</v>
          </cell>
          <cell r="F456" t="str">
            <v>962.613.0</v>
          </cell>
          <cell r="N456" t="str">
            <v>Coûts liés à la clientèle protégée</v>
          </cell>
          <cell r="Q456" t="str">
            <v>Kosten in verband met de beschermde klanten</v>
          </cell>
          <cell r="R456" t="str">
            <v>962.613.0</v>
          </cell>
        </row>
        <row r="457">
          <cell r="A457" t="str">
            <v>962.613.00</v>
          </cell>
          <cell r="G457" t="str">
            <v>962.613.00</v>
          </cell>
          <cell r="O457" t="str">
            <v>Entretien, gestion et amortissements des compteurs à budget</v>
          </cell>
          <cell r="Q457" t="str">
            <v>Onderhoud, beheer en afschrijvingen van de budgetmeters</v>
          </cell>
          <cell r="R457" t="str">
            <v>962.613.00</v>
          </cell>
        </row>
        <row r="458">
          <cell r="A458" t="str">
            <v>962.613.01</v>
          </cell>
          <cell r="G458" t="str">
            <v>962.613.01</v>
          </cell>
          <cell r="O458" t="str">
            <v>Placement de limiteurs de puissance</v>
          </cell>
          <cell r="Q458" t="str">
            <v>Plaatsen van vermogenbegrenzers</v>
          </cell>
          <cell r="R458" t="str">
            <v>962.613.01</v>
          </cell>
        </row>
        <row r="459">
          <cell r="A459" t="str">
            <v>962.613.02</v>
          </cell>
          <cell r="G459" t="str">
            <v>962.613.02</v>
          </cell>
          <cell r="O459" t="str">
            <v>Fourniture d’électricité à la clientèle protégée</v>
          </cell>
          <cell r="Q459" t="str">
            <v>Levering van elektriciteit aan de beschermde klanten</v>
          </cell>
          <cell r="R459" t="str">
            <v>962.613.02</v>
          </cell>
        </row>
        <row r="460">
          <cell r="A460" t="str">
            <v>962.613.03</v>
          </cell>
          <cell r="G460" t="str">
            <v>962.613.03</v>
          </cell>
          <cell r="O460" t="str">
            <v>Fourniture d’électricité à un tarif social spécifique</v>
          </cell>
          <cell r="Q460" t="str">
            <v>Levering van elektriciteit aan een specifiek sociaal tarief</v>
          </cell>
          <cell r="R460" t="str">
            <v>962.613.03</v>
          </cell>
        </row>
        <row r="461">
          <cell r="A461" t="str">
            <v>962.613.09</v>
          </cell>
          <cell r="G461" t="str">
            <v>962.613.09</v>
          </cell>
          <cell r="O461" t="str">
            <v>Réductions de valeur et moins values sur réalisation de créances commerciales - clientèle protégée</v>
          </cell>
          <cell r="Q461" t="str">
            <v>Waardeverminderingen en minderwaarden op de realisatie van handelsvorderingen - beschermde klanten</v>
          </cell>
          <cell r="R461" t="str">
            <v>962.613.09</v>
          </cell>
        </row>
        <row r="462">
          <cell r="A462" t="str">
            <v>962.613.1</v>
          </cell>
          <cell r="F462" t="str">
            <v>962.613.1</v>
          </cell>
          <cell r="N462" t="str">
            <v>Actions URE</v>
          </cell>
          <cell r="Q462" t="str">
            <v>REG-acties</v>
          </cell>
          <cell r="R462" t="str">
            <v>962.613.1</v>
          </cell>
        </row>
        <row r="463">
          <cell r="A463" t="str">
            <v>962.613.2</v>
          </cell>
          <cell r="F463" t="str">
            <v>962.613.2</v>
          </cell>
          <cell r="N463" t="str">
            <v>Eclairage Public (Centre)</v>
          </cell>
          <cell r="Q463" t="str">
            <v>Openbare Verlichting (Centrum)</v>
          </cell>
          <cell r="R463" t="str">
            <v>962.613.2</v>
          </cell>
        </row>
        <row r="464">
          <cell r="A464" t="str">
            <v>962.613.20</v>
          </cell>
          <cell r="G464" t="str">
            <v>962.613.20</v>
          </cell>
          <cell r="O464" t="str">
            <v>Entretien de l’éclairage public</v>
          </cell>
          <cell r="Q464" t="str">
            <v>Onderhoud van de openbare verlichting</v>
          </cell>
          <cell r="R464" t="str">
            <v>962.613.20</v>
          </cell>
        </row>
        <row r="465">
          <cell r="A465" t="str">
            <v>962.613.21</v>
          </cell>
          <cell r="G465" t="str">
            <v>962.613.21</v>
          </cell>
          <cell r="O465" t="str">
            <v>Facturation de l'entretien de l’éclairage public</v>
          </cell>
          <cell r="Q465" t="str">
            <v>Facturering van het onderhoud van de openbare verlichting</v>
          </cell>
          <cell r="R465" t="str">
            <v>962.613.21</v>
          </cell>
        </row>
        <row r="466">
          <cell r="A466" t="str">
            <v>962.613.22</v>
          </cell>
          <cell r="G466" t="str">
            <v>962.613.22</v>
          </cell>
          <cell r="O466" t="str">
            <v>Fourniture d'énergie pour l'éclairage public (Centre)</v>
          </cell>
          <cell r="Q466" t="str">
            <v>Levering van energie voor de openbare verlichting (Centrum)</v>
          </cell>
          <cell r="R466" t="str">
            <v>962.613.22</v>
          </cell>
        </row>
        <row r="467">
          <cell r="A467" t="str">
            <v>962.613.23</v>
          </cell>
          <cell r="G467" t="str">
            <v>962.613.23</v>
          </cell>
          <cell r="O467" t="str">
            <v>Facturation de la fourniture d'énergie pour l'éclairage public (Centre)</v>
          </cell>
          <cell r="Q467" t="str">
            <v>Facturering van de levering van energie voor de openbare verlichting (Centrum)</v>
          </cell>
          <cell r="R467" t="str">
            <v>962.613.23</v>
          </cell>
        </row>
        <row r="468">
          <cell r="A468" t="str">
            <v>962.613.24</v>
          </cell>
          <cell r="G468" t="str">
            <v>962.613.24</v>
          </cell>
          <cell r="O468" t="str">
            <v>Coût de la construction de l’éclairage public</v>
          </cell>
          <cell r="Q468" t="str">
            <v>Kosten voor de aanleg van openbare verlichting</v>
          </cell>
          <cell r="R468" t="str">
            <v>962.613.24</v>
          </cell>
        </row>
        <row r="469">
          <cell r="A469" t="str">
            <v>962.613.25</v>
          </cell>
          <cell r="G469" t="str">
            <v>962.613.25</v>
          </cell>
          <cell r="O469" t="str">
            <v>Facturation de la construction de l’éclairage public</v>
          </cell>
          <cell r="Q469" t="str">
            <v>Facturering van de aanleg van openbare verlichting</v>
          </cell>
          <cell r="R469" t="str">
            <v>962.613.25</v>
          </cell>
        </row>
        <row r="470">
          <cell r="A470" t="str">
            <v>962.613.3</v>
          </cell>
          <cell r="F470" t="str">
            <v>962.613.3</v>
          </cell>
          <cell r="N470" t="str">
            <v>Déplacements d’installations imposés par les pouvoirs publics</v>
          </cell>
          <cell r="Q470" t="str">
            <v>Door de overheid opgelegde verplaatsingen van installaties</v>
          </cell>
          <cell r="R470" t="str">
            <v>962.613.3</v>
          </cell>
        </row>
        <row r="471">
          <cell r="A471" t="str">
            <v>962.613.4</v>
          </cell>
          <cell r="F471" t="str">
            <v>962.613.4</v>
          </cell>
          <cell r="N471" t="str">
            <v>Service « Ombudsman » et action d’information</v>
          </cell>
          <cell r="Q471" t="str">
            <v>Dienst Ombudsman en informatie-activiteit</v>
          </cell>
          <cell r="R471" t="str">
            <v>962.613.4</v>
          </cell>
        </row>
        <row r="472">
          <cell r="A472" t="str">
            <v>962.613.5</v>
          </cell>
          <cell r="F472" t="str">
            <v>962.613.5</v>
          </cell>
          <cell r="N472" t="str">
            <v>Fourniture gratuite d'énergie verte</v>
          </cell>
          <cell r="Q472" t="str">
            <v>Gratis levering van groene energie</v>
          </cell>
          <cell r="R472" t="str">
            <v>962.613.5</v>
          </cell>
        </row>
        <row r="473">
          <cell r="A473" t="str">
            <v>962.613.7</v>
          </cell>
          <cell r="F473" t="str">
            <v>962.613.7</v>
          </cell>
          <cell r="N473" t="str">
            <v>Autres prestations imposées par les pouvoirs publics</v>
          </cell>
          <cell r="Q473" t="str">
            <v>Andere prestaties opgelegd door de overheid</v>
          </cell>
          <cell r="R473" t="str">
            <v>962.613.7</v>
          </cell>
        </row>
        <row r="474">
          <cell r="A474" t="str">
            <v>962.613.8</v>
          </cell>
          <cell r="F474" t="str">
            <v>962.613.8</v>
          </cell>
          <cell r="N474" t="str">
            <v>Autres obligations de service public</v>
          </cell>
          <cell r="Q474" t="str">
            <v>Andere openbare-dienstverplichtingen</v>
          </cell>
          <cell r="R474" t="str">
            <v>962.613.8</v>
          </cell>
        </row>
        <row r="475">
          <cell r="A475" t="str">
            <v>962.613.9</v>
          </cell>
          <cell r="F475" t="str">
            <v>962.613.9</v>
          </cell>
          <cell r="N475" t="str">
            <v>Financement des missions de service public confiées aux GRD (crédit)</v>
          </cell>
          <cell r="Q475" t="str">
            <v>Financiering van de openbare-dienstopdracht toevertrouwd aan de DNB (credit)</v>
          </cell>
          <cell r="R475" t="str">
            <v>962.613.9</v>
          </cell>
        </row>
        <row r="476">
          <cell r="A476" t="str">
            <v>962.614</v>
          </cell>
          <cell r="E476" t="str">
            <v>962.614</v>
          </cell>
          <cell r="K476" t="str">
            <v>2.</v>
          </cell>
          <cell r="L476" t="str">
            <v>Coûts de gestion du réseau de distribution (gestion du système):</v>
          </cell>
          <cell r="Q476" t="str">
            <v>Beheerskosten van het distributienet (systeembeheer):</v>
          </cell>
          <cell r="R476" t="str">
            <v>962.614</v>
          </cell>
        </row>
        <row r="477">
          <cell r="A477" t="str">
            <v>962.614.0</v>
          </cell>
          <cell r="F477" t="str">
            <v>962.614.0</v>
          </cell>
          <cell r="M477" t="str">
            <v>Gestion commerciale des contrats d'accès</v>
          </cell>
          <cell r="Q477" t="str">
            <v>Commercieel beheer van de toegangscontracten</v>
          </cell>
          <cell r="R477" t="str">
            <v>962.614.0</v>
          </cell>
        </row>
        <row r="478">
          <cell r="A478" t="str">
            <v>962.614.1</v>
          </cell>
          <cell r="F478" t="str">
            <v>962.614.1</v>
          </cell>
          <cell r="M478" t="str">
            <v>Programmation des échanges d'énergie</v>
          </cell>
          <cell r="Q478" t="str">
            <v>Programmering van de energie-uitwisselingen</v>
          </cell>
          <cell r="R478" t="str">
            <v>962.614.1</v>
          </cell>
        </row>
        <row r="479">
          <cell r="A479" t="str">
            <v>962.614.2</v>
          </cell>
          <cell r="F479" t="str">
            <v>962.614.2</v>
          </cell>
          <cell r="M479" t="str">
            <v>Gestion du réseau de distribution et suivi des échanges d'énergie</v>
          </cell>
          <cell r="Q479" t="str">
            <v>Beheer van het distributienet en opvolging van de energie-uitwisselingen</v>
          </cell>
          <cell r="R479" t="str">
            <v>962.614.2</v>
          </cell>
        </row>
        <row r="480">
          <cell r="A480" t="str">
            <v>962.614.20</v>
          </cell>
          <cell r="G480" t="str">
            <v>962.614.20</v>
          </cell>
          <cell r="N480" t="str">
            <v>Coûts d’exploitation de la gestion du système</v>
          </cell>
          <cell r="Q480" t="str">
            <v>Exploitatiekosten voor het systeembeheer</v>
          </cell>
          <cell r="R480" t="str">
            <v>962.614.20</v>
          </cell>
        </row>
        <row r="481">
          <cell r="A481" t="str">
            <v>962.614.21</v>
          </cell>
          <cell r="G481" t="str">
            <v>962.614.21</v>
          </cell>
          <cell r="N481" t="str">
            <v>Amortissement des actifs liés à la gestion du système</v>
          </cell>
          <cell r="Q481" t="str">
            <v>Afschrijvingen van activa in verband met het systeembeheer</v>
          </cell>
          <cell r="R481" t="str">
            <v>962.614.21</v>
          </cell>
        </row>
        <row r="482">
          <cell r="A482" t="str">
            <v>962.614.22</v>
          </cell>
          <cell r="G482" t="str">
            <v>962.614.22</v>
          </cell>
          <cell r="N482" t="str">
            <v>Coûts de financement des actifs liés à la gestion du système</v>
          </cell>
          <cell r="Q482" t="str">
            <v>Kosten voor de financiering van de activa in verband met het systeembeheer</v>
          </cell>
          <cell r="R482" t="str">
            <v>962.614.22</v>
          </cell>
        </row>
        <row r="483">
          <cell r="A483" t="str">
            <v>962.614.3</v>
          </cell>
          <cell r="F483" t="str">
            <v>962.614.3</v>
          </cell>
          <cell r="M483" t="str">
            <v>Contrôle de la qualité de l'approvisionnement et de la stabilité du réseau de distribution</v>
          </cell>
          <cell r="Q483" t="str">
            <v>Controle op de kwaliteit van de bevoorrading en op de stabiliteit van het distributienet</v>
          </cell>
          <cell r="R483" t="str">
            <v>962.614.3</v>
          </cell>
        </row>
        <row r="484">
          <cell r="A484" t="str">
            <v>962.615</v>
          </cell>
          <cell r="E484" t="str">
            <v>962.615</v>
          </cell>
          <cell r="K484" t="str">
            <v>3.</v>
          </cell>
          <cell r="L484" t="str">
            <v>Coût de l'acquisition et du traitement des informations de mesure et de comptage</v>
          </cell>
          <cell r="Q484" t="str">
            <v>Kosten voor het verzamelen en verwerken van de meet- en telgegevens</v>
          </cell>
          <cell r="R484" t="str">
            <v>962.615</v>
          </cell>
        </row>
        <row r="485">
          <cell r="A485" t="str">
            <v>962.62</v>
          </cell>
          <cell r="D485" t="str">
            <v>962.62</v>
          </cell>
          <cell r="J485" t="str">
            <v>III.</v>
          </cell>
          <cell r="K485" t="str">
            <v>Services auxiliaires:</v>
          </cell>
          <cell r="Q485" t="str">
            <v>Ondersteunende diensten</v>
          </cell>
          <cell r="R485" t="str">
            <v>962.62</v>
          </cell>
        </row>
        <row r="486">
          <cell r="A486" t="str">
            <v>962.620</v>
          </cell>
          <cell r="E486" t="str">
            <v>962.620</v>
          </cell>
          <cell r="K486" t="str">
            <v>1.</v>
          </cell>
          <cell r="L486" t="str">
            <v>Réglage de la tension et de la puissance réactive</v>
          </cell>
          <cell r="Q486" t="str">
            <v>Regeling van de spanning en van het blindvermogen</v>
          </cell>
          <cell r="R486" t="str">
            <v>962.620</v>
          </cell>
        </row>
        <row r="487">
          <cell r="A487" t="str">
            <v>962.621</v>
          </cell>
          <cell r="E487" t="str">
            <v>962.621</v>
          </cell>
          <cell r="K487" t="str">
            <v>2.</v>
          </cell>
          <cell r="L487" t="str">
            <v>Compensation des pertes sur réseau</v>
          </cell>
          <cell r="Q487" t="str">
            <v>Compensatie van de netverliezen</v>
          </cell>
          <cell r="R487" t="str">
            <v>962.621</v>
          </cell>
        </row>
        <row r="488">
          <cell r="A488" t="str">
            <v>962.622</v>
          </cell>
          <cell r="E488" t="str">
            <v>962.622</v>
          </cell>
          <cell r="K488" t="str">
            <v>3.</v>
          </cell>
          <cell r="L488" t="str">
            <v>Non-respect d'un programme accepté</v>
          </cell>
          <cell r="Q488" t="str">
            <v>Niet-naleving van een aanvaard programma</v>
          </cell>
          <cell r="R488" t="str">
            <v>962.622</v>
          </cell>
        </row>
        <row r="489">
          <cell r="A489" t="str">
            <v>962.63</v>
          </cell>
          <cell r="D489" t="str">
            <v>962.63</v>
          </cell>
          <cell r="J489" t="str">
            <v>IV.</v>
          </cell>
          <cell r="K489" t="str">
            <v>Impôts, prélèvements, surcharges, contributions et rétributions:</v>
          </cell>
          <cell r="Q489" t="str">
            <v>Belastingen, heffingen, toeslagen, bijdragen en retributies:</v>
          </cell>
          <cell r="R489" t="str">
            <v>962.63</v>
          </cell>
        </row>
        <row r="490">
          <cell r="A490" t="str">
            <v>962.630</v>
          </cell>
          <cell r="E490" t="str">
            <v>962.630</v>
          </cell>
          <cell r="L490" t="str">
            <v>Financement des obligations de service public:</v>
          </cell>
          <cell r="Q490" t="str">
            <v>Financiering van de openbare-dienstverplichtingen:</v>
          </cell>
          <cell r="R490" t="str">
            <v>962.630</v>
          </cell>
        </row>
        <row r="491">
          <cell r="A491" t="str">
            <v>962.630.0</v>
          </cell>
          <cell r="F491" t="str">
            <v>962.630.0</v>
          </cell>
          <cell r="M491" t="str">
            <v>Mesures de nature sociale</v>
          </cell>
          <cell r="Q491" t="str">
            <v>Maatregelen van sociale aard</v>
          </cell>
          <cell r="R491" t="str">
            <v>962.630.0</v>
          </cell>
        </row>
        <row r="492">
          <cell r="A492" t="str">
            <v>962.630.08</v>
          </cell>
          <cell r="G492" t="str">
            <v>962.630.08</v>
          </cell>
          <cell r="N492" t="str">
            <v>Plan communal pour l’emploi</v>
          </cell>
          <cell r="Q492" t="str">
            <v>Plan Communal pour l'Emploi (in Wallonië)</v>
          </cell>
          <cell r="R492" t="str">
            <v>962.630.08</v>
          </cell>
        </row>
        <row r="493">
          <cell r="A493" t="str">
            <v>962.630.09</v>
          </cell>
          <cell r="G493" t="str">
            <v>962.630.09</v>
          </cell>
          <cell r="N493" t="str">
            <v>Autres mesures sociales</v>
          </cell>
          <cell r="Q493" t="str">
            <v>Andere maatregelen van sociale aard</v>
          </cell>
          <cell r="R493" t="str">
            <v>962.630.09</v>
          </cell>
        </row>
        <row r="494">
          <cell r="A494" t="str">
            <v>962.630.1</v>
          </cell>
          <cell r="F494" t="str">
            <v>962.630.1</v>
          </cell>
          <cell r="M494" t="str">
            <v>Mesures en faveur de l'URE</v>
          </cell>
          <cell r="Q494" t="str">
            <v>Maatregelen ter bevordering van het REG</v>
          </cell>
          <cell r="R494" t="str">
            <v>962.630.1</v>
          </cell>
        </row>
        <row r="495">
          <cell r="A495" t="str">
            <v>962.630.2</v>
          </cell>
          <cell r="F495" t="str">
            <v>962.630.2</v>
          </cell>
          <cell r="M495" t="str">
            <v>Mesures en faveur de l'utilisation de sources d'énergie renouvelables et d'installations de cogénération de qualité</v>
          </cell>
          <cell r="Q495" t="str">
            <v>Maatregelen ter bevordering van het gebruik van hernieuwbare energiebronnen en kwalitatieve warmtekrachtinstallaties</v>
          </cell>
          <cell r="R495" t="str">
            <v>962.630.2</v>
          </cell>
        </row>
        <row r="496">
          <cell r="A496" t="str">
            <v>962.630.3</v>
          </cell>
          <cell r="F496" t="str">
            <v>962.630.3</v>
          </cell>
          <cell r="M496" t="str">
            <v>Financement des obligations de service public facturé par le GRT</v>
          </cell>
          <cell r="Q496" t="str">
            <v>Financiering van de openbare-dienstverplichtingen gefactureerd door de TNB</v>
          </cell>
          <cell r="R496" t="str">
            <v>962.630.3</v>
          </cell>
        </row>
        <row r="497">
          <cell r="A497" t="str">
            <v>962.630.8</v>
          </cell>
          <cell r="F497" t="str">
            <v>962.630.8</v>
          </cell>
          <cell r="M497" t="str">
            <v>Autres mesures</v>
          </cell>
          <cell r="Q497" t="str">
            <v>Andere maatregelen</v>
          </cell>
          <cell r="R497" t="str">
            <v>962.630.8</v>
          </cell>
        </row>
        <row r="498">
          <cell r="A498" t="str">
            <v>962.630.9</v>
          </cell>
          <cell r="F498" t="str">
            <v>962.630.9</v>
          </cell>
          <cell r="M498" t="str">
            <v>Financement des missions de service public confiées aux GRD</v>
          </cell>
          <cell r="Q498" t="str">
            <v>Financiering van de openbare-dienstopdracht toevertrouwd aan de DNB</v>
          </cell>
          <cell r="R498" t="str">
            <v>962.630.9</v>
          </cell>
        </row>
        <row r="499">
          <cell r="A499" t="str">
            <v>962.631</v>
          </cell>
          <cell r="E499" t="str">
            <v>962.631</v>
          </cell>
          <cell r="L499" t="str">
            <v>Surcharges en vue de la couverture des frais de fonctionnement de l'instance de régulation</v>
          </cell>
          <cell r="Q499" t="str">
            <v>Toeslagen ter dekking van de werkingskosten van de reguleringsinstantie</v>
          </cell>
          <cell r="R499" t="str">
            <v>962.631</v>
          </cell>
        </row>
        <row r="500">
          <cell r="A500" t="str">
            <v>962.632</v>
          </cell>
          <cell r="E500" t="str">
            <v>962.632</v>
          </cell>
          <cell r="L500" t="str">
            <v>Contributions en vue de la couverture des coûts échoués</v>
          </cell>
          <cell r="Q500" t="str">
            <v>Bijdragen ter dekking van verloren kosten</v>
          </cell>
          <cell r="R500" t="str">
            <v>962.632</v>
          </cell>
        </row>
        <row r="501">
          <cell r="A501" t="str">
            <v>962.633</v>
          </cell>
          <cell r="E501" t="str">
            <v>962.633</v>
          </cell>
          <cell r="L501" t="str">
            <v>Charges de pension non capitalisées</v>
          </cell>
          <cell r="Q501" t="str">
            <v>Niet-gekapitaliseerde pensioenlasten</v>
          </cell>
          <cell r="R501" t="str">
            <v>962.633</v>
          </cell>
        </row>
        <row r="502">
          <cell r="A502" t="str">
            <v>962.633.0</v>
          </cell>
          <cell r="F502" t="str">
            <v>962.633.0</v>
          </cell>
          <cell r="M502" t="str">
            <v>Charges de pension non capitalisées-débit</v>
          </cell>
          <cell r="Q502" t="str">
            <v>Niet-gekapitaliseerde pensioenlasten - debet</v>
          </cell>
          <cell r="R502" t="str">
            <v>962.633.0</v>
          </cell>
        </row>
        <row r="503">
          <cell r="A503" t="str">
            <v>962.633.9</v>
          </cell>
          <cell r="F503" t="str">
            <v>962.633.9</v>
          </cell>
          <cell r="M503" t="str">
            <v>Charges de pension non capitalisées-Transfert à l'actif</v>
          </cell>
          <cell r="Q503" t="str">
            <v>Niet-gekapitaliseerde pensioenlasten - Overboeking naar activa</v>
          </cell>
          <cell r="R503" t="str">
            <v>962.633.9</v>
          </cell>
        </row>
        <row r="504">
          <cell r="A504" t="str">
            <v>962.634</v>
          </cell>
          <cell r="E504" t="str">
            <v>962.634</v>
          </cell>
          <cell r="L504" t="str">
            <v>Impôts, prélèvements, surcharges, contributions, et rétributions locaux, provinciaux, régionaux et fédéraux:</v>
          </cell>
          <cell r="Q504" t="str">
            <v>Lokale, provinciale, gewestelijke en federale belastingen, heffingen, toeslagen, bijdragen en retributies:</v>
          </cell>
          <cell r="R504" t="str">
            <v>962.634</v>
          </cell>
        </row>
        <row r="505">
          <cell r="A505" t="str">
            <v>962.634.0</v>
          </cell>
          <cell r="F505" t="str">
            <v>962.634.0</v>
          </cell>
          <cell r="M505" t="str">
            <v>Impôts sur les revenus</v>
          </cell>
          <cell r="Q505" t="str">
            <v>Inkomensbelastingen</v>
          </cell>
          <cell r="R505" t="str">
            <v>962.634.0</v>
          </cell>
        </row>
        <row r="506">
          <cell r="A506" t="str">
            <v>962.634.00</v>
          </cell>
          <cell r="G506" t="str">
            <v>962.634.00</v>
          </cell>
          <cell r="N506" t="str">
            <v>Précomptes mobiliers afférents aux intérêts sur compte courant</v>
          </cell>
          <cell r="Q506" t="str">
            <v>Roerende voorheffing op interesten op rekening-courant</v>
          </cell>
          <cell r="R506" t="str">
            <v>962.634.00</v>
          </cell>
        </row>
        <row r="507">
          <cell r="A507" t="str">
            <v>962.634.01</v>
          </cell>
          <cell r="G507" t="str">
            <v>962.634.01</v>
          </cell>
          <cell r="N507" t="str">
            <v>Autres précomptes mobiliers</v>
          </cell>
          <cell r="Q507" t="str">
            <v>Andere roerende voorheffingen</v>
          </cell>
          <cell r="R507" t="str">
            <v>962.634.01</v>
          </cell>
        </row>
        <row r="508">
          <cell r="A508" t="str">
            <v>962.634.02</v>
          </cell>
          <cell r="G508" t="str">
            <v>962.634.02</v>
          </cell>
          <cell r="N508" t="str">
            <v>Impôt des personnes morales: cotisation de l'année (charge fiscale estimée)</v>
          </cell>
          <cell r="Q508" t="str">
            <v>Rechtspersonenbelasting: bijdrage van het jaar (geraamde fiscale lasten)</v>
          </cell>
          <cell r="R508" t="str">
            <v>962.634.02</v>
          </cell>
        </row>
        <row r="509">
          <cell r="A509" t="str">
            <v>962.634.03</v>
          </cell>
          <cell r="G509" t="str">
            <v>962.634.03</v>
          </cell>
          <cell r="N509" t="str">
            <v>Impôt des personnes morales: rectification des années antérieures (estimation)</v>
          </cell>
          <cell r="Q509" t="str">
            <v>Rechtspersonenbelasting: rectificatie van voorgaande jaren (raming)</v>
          </cell>
          <cell r="R509" t="str">
            <v>962.634.03</v>
          </cell>
        </row>
        <row r="510">
          <cell r="A510" t="str">
            <v>962.634.04</v>
          </cell>
          <cell r="G510" t="str">
            <v>962.634.04</v>
          </cell>
          <cell r="N510" t="str">
            <v>Impôt des personnes morales: impôt afférent aux exercices antérieurs</v>
          </cell>
          <cell r="Q510" t="str">
            <v>Rechtspersonenbelasting: belasting over voorgaande boekjaren</v>
          </cell>
          <cell r="R510" t="str">
            <v>962.634.04</v>
          </cell>
        </row>
        <row r="511">
          <cell r="A511" t="str">
            <v>962.634.1</v>
          </cell>
          <cell r="F511" t="str">
            <v>962.634.1</v>
          </cell>
          <cell r="M511" t="str">
            <v>Impôts, prélèvements, surcharges, contributions, et rétributions locaux, provinciaux, régionaux et fédéraux restants</v>
          </cell>
          <cell r="Q511" t="str">
            <v>Overige lokale, provinciale, gewestelijke en federale belastingen, heffingen, toeslagen, bijdragen en retributies</v>
          </cell>
          <cell r="R511" t="str">
            <v>962.634.1</v>
          </cell>
        </row>
        <row r="512">
          <cell r="A512" t="str">
            <v>962.634.10</v>
          </cell>
          <cell r="G512" t="str">
            <v>962.634.10</v>
          </cell>
          <cell r="N512" t="str">
            <v>Redevance pour occupation du domaine public</v>
          </cell>
          <cell r="Q512" t="str">
            <v>Vergoeding voor het innemen van het openbaar domein</v>
          </cell>
          <cell r="R512" t="str">
            <v>962.634.10</v>
          </cell>
        </row>
        <row r="513">
          <cell r="A513" t="str">
            <v>962.634.19</v>
          </cell>
          <cell r="G513" t="str">
            <v>962.634.19</v>
          </cell>
          <cell r="N513" t="str">
            <v>Autres impôts, prélèvements, surcharges, contributions et rétributions restants</v>
          </cell>
          <cell r="Q513" t="str">
            <v>Andere belastingen, heffingen, toeslagen, bijdragen en retributies</v>
          </cell>
          <cell r="R513" t="str">
            <v>962.634.19</v>
          </cell>
        </row>
        <row r="515">
          <cell r="A515" t="str">
            <v>962.7</v>
          </cell>
          <cell r="C515" t="str">
            <v>962.7</v>
          </cell>
          <cell r="J515" t="str">
            <v>Frais d’utilisation du réseau de distribution à répartir entre groupes de clients</v>
          </cell>
          <cell r="Q515" t="str">
            <v>Kosten voor het gebruik van het distributienet, te verdelen tussen de klantengroepen</v>
          </cell>
          <cell r="R515" t="str">
            <v>962.7</v>
          </cell>
        </row>
        <row r="516">
          <cell r="A516" t="str">
            <v>962.70</v>
          </cell>
          <cell r="D516" t="str">
            <v>962.70</v>
          </cell>
          <cell r="K516" t="str">
            <v>Coût des raccordements au réseau de distribution</v>
          </cell>
          <cell r="Q516" t="str">
            <v>Aansluiting op het distributienet:</v>
          </cell>
          <cell r="R516" t="str">
            <v>962.70</v>
          </cell>
        </row>
        <row r="517">
          <cell r="A517" t="str">
            <v>962.701</v>
          </cell>
          <cell r="E517" t="str">
            <v>962.701</v>
          </cell>
          <cell r="L517" t="str">
            <v>Raccordements : coûts de réalisation &amp; d'utilisation</v>
          </cell>
          <cell r="Q517" t="str">
            <v>Kosten voor de uitvoering en het gebruik van de aansluiting</v>
          </cell>
          <cell r="R517" t="str">
            <v>962.701</v>
          </cell>
        </row>
        <row r="518">
          <cell r="A518" t="str">
            <v>962.701.1</v>
          </cell>
          <cell r="F518" t="str">
            <v>962.701.1</v>
          </cell>
          <cell r="M518" t="str">
            <v>Raccordements : coût des appareils de mesurage donnés en location</v>
          </cell>
          <cell r="Q518" t="str">
            <v>Huur meetapparaat</v>
          </cell>
          <cell r="R518" t="str">
            <v>962.701.1</v>
          </cell>
        </row>
        <row r="519">
          <cell r="A519" t="str">
            <v>962.701.2</v>
          </cell>
          <cell r="F519" t="str">
            <v>962.701.2</v>
          </cell>
          <cell r="M519" t="str">
            <v>Raccordements : coût équipements de transformation, compensation énergie réactive ou de filtrage ..</v>
          </cell>
          <cell r="Q519" t="str">
            <v>Huur uitrustingen voor transformatie, compensatie blindvermogen, filtreren spanningsgolf</v>
          </cell>
          <cell r="R519" t="str">
            <v>962.701.2</v>
          </cell>
        </row>
        <row r="520">
          <cell r="A520" t="str">
            <v>962.701.3</v>
          </cell>
          <cell r="F520" t="str">
            <v>962.701.3</v>
          </cell>
          <cell r="M520" t="str">
            <v>Raccordements : coût équipements protection complé., équip. complé. pour signal. alarmes …</v>
          </cell>
          <cell r="Q520" t="str">
            <v>Huur bijkomende beveiligingsuitrustingen, bijkomende uitrustingen voor alarmsignalisaties, metingen, meteropnames, tele-acties en/of TCC.</v>
          </cell>
          <cell r="R520" t="str">
            <v>962.701.3</v>
          </cell>
        </row>
        <row r="521">
          <cell r="A521" t="str">
            <v>962.71</v>
          </cell>
          <cell r="D521" t="str">
            <v>962.71</v>
          </cell>
          <cell r="K521" t="str">
            <v>Coût de l’utilisation du réseau de distribution</v>
          </cell>
          <cell r="Q521" t="str">
            <v xml:space="preserve">Kosten voor het gebruik van het distributienet </v>
          </cell>
          <cell r="R521" t="str">
            <v>962.71</v>
          </cell>
        </row>
        <row r="522">
          <cell r="A522" t="str">
            <v>962.710</v>
          </cell>
          <cell r="E522" t="str">
            <v>962.710</v>
          </cell>
          <cell r="L522" t="str">
            <v>Coûts de dossier</v>
          </cell>
          <cell r="Q522" t="str">
            <v>Dossierkosten</v>
          </cell>
          <cell r="R522" t="str">
            <v>962.710</v>
          </cell>
        </row>
        <row r="523">
          <cell r="A523" t="str">
            <v>962.710.0</v>
          </cell>
          <cell r="F523" t="str">
            <v>962.710.0</v>
          </cell>
          <cell r="M523" t="str">
            <v>Frais des services techniques</v>
          </cell>
          <cell r="Q523" t="str">
            <v>Kosten voor technische diensten</v>
          </cell>
          <cell r="R523" t="str">
            <v>962.710.0</v>
          </cell>
        </row>
        <row r="524">
          <cell r="A524" t="str">
            <v>962.710.1</v>
          </cell>
          <cell r="F524" t="str">
            <v>962.710.1</v>
          </cell>
          <cell r="M524" t="str">
            <v>Frais des services généraux</v>
          </cell>
          <cell r="Q524" t="str">
            <v>Kosten voor algemene diensten</v>
          </cell>
          <cell r="R524" t="str">
            <v>962.710.1</v>
          </cell>
        </row>
        <row r="525">
          <cell r="A525" t="str">
            <v>962.710.2</v>
          </cell>
          <cell r="F525" t="str">
            <v>962.710.2</v>
          </cell>
          <cell r="M525" t="str">
            <v>Frais de gestion de la clientèle</v>
          </cell>
          <cell r="Q525" t="str">
            <v>Kosten voor klantenbeheer</v>
          </cell>
          <cell r="R525" t="str">
            <v>962.710.2</v>
          </cell>
        </row>
        <row r="526">
          <cell r="A526" t="str">
            <v>962.710.3</v>
          </cell>
          <cell r="F526" t="str">
            <v>962.710.3</v>
          </cell>
          <cell r="M526" t="str">
            <v>Redevances et cotisations diverses</v>
          </cell>
          <cell r="Q526" t="str">
            <v>Diverse vergoedingen en bijdragen</v>
          </cell>
          <cell r="R526" t="str">
            <v>962.710.3</v>
          </cell>
        </row>
        <row r="527">
          <cell r="A527" t="str">
            <v>962.710.4</v>
          </cell>
          <cell r="F527" t="str">
            <v>962.710.4</v>
          </cell>
          <cell r="M527" t="str">
            <v>Résultats financiers</v>
          </cell>
          <cell r="Q527" t="str">
            <v>Financiële resultaten</v>
          </cell>
          <cell r="R527" t="str">
            <v>962.710.4</v>
          </cell>
        </row>
        <row r="528">
          <cell r="A528" t="str">
            <v>962.710.5</v>
          </cell>
          <cell r="F528" t="str">
            <v>962.710.5</v>
          </cell>
          <cell r="M528" t="str">
            <v xml:space="preserve">Coûts des installations hors infrastructure </v>
          </cell>
          <cell r="Q528" t="str">
            <v xml:space="preserve">Kosten voor installaties buiten de infrastructuur </v>
          </cell>
          <cell r="R528" t="str">
            <v>962.710.5</v>
          </cell>
        </row>
        <row r="529">
          <cell r="A529" t="str">
            <v>962.710.6</v>
          </cell>
          <cell r="F529" t="str">
            <v>962.710.6</v>
          </cell>
          <cell r="M529" t="str">
            <v>Résultat des travaux pour compte de tiers</v>
          </cell>
          <cell r="Q529" t="str">
            <v>Resultaat van werkzaamheden voor rekening van derden</v>
          </cell>
          <cell r="R529" t="str">
            <v>962.710.6</v>
          </cell>
        </row>
        <row r="530">
          <cell r="A530" t="str">
            <v>962.710.7</v>
          </cell>
          <cell r="F530" t="str">
            <v>962.710.7</v>
          </cell>
          <cell r="M530" t="str">
            <v>Frais d'assistance</v>
          </cell>
          <cell r="Q530" t="str">
            <v>Bijstandskosten</v>
          </cell>
          <cell r="R530" t="str">
            <v>962.710.7</v>
          </cell>
        </row>
        <row r="531">
          <cell r="A531" t="str">
            <v>962.710.9</v>
          </cell>
          <cell r="F531" t="str">
            <v>962.710.9</v>
          </cell>
          <cell r="M531" t="str">
            <v>Frais transférés</v>
          </cell>
          <cell r="Q531" t="str">
            <v>Overgeboekte kosten</v>
          </cell>
          <cell r="R531" t="str">
            <v>962.710.9</v>
          </cell>
        </row>
        <row r="532">
          <cell r="A532" t="str">
            <v>962.710.90</v>
          </cell>
          <cell r="G532" t="str">
            <v>962.710.90</v>
          </cell>
          <cell r="N532" t="str">
            <v>Frais transférés aux immobilisations</v>
          </cell>
          <cell r="Q532" t="str">
            <v>Kosten overgeboekt naar vaste activa</v>
          </cell>
          <cell r="R532" t="str">
            <v>962.710.90</v>
          </cell>
        </row>
        <row r="533">
          <cell r="A533" t="str">
            <v>962.710.91</v>
          </cell>
          <cell r="G533" t="str">
            <v>962.710.91</v>
          </cell>
          <cell r="N533" t="str">
            <v>Frais transférés aux autres comptes d’exploitation</v>
          </cell>
          <cell r="Q533" t="str">
            <v>Kosten overgeboekt naar andere exploitatierekeningen</v>
          </cell>
          <cell r="R533" t="str">
            <v>962.710.91</v>
          </cell>
        </row>
        <row r="534">
          <cell r="A534" t="str">
            <v>962.711</v>
          </cell>
          <cell r="E534" t="str">
            <v>962.711</v>
          </cell>
          <cell r="L534" t="str">
            <v>Coûts d'utilisation du réseau de transport et des services auxiliaires y afférents</v>
          </cell>
          <cell r="Q534" t="str">
            <v>Kosten voor het gebruik van het transportnet en van de bijbehorende ondersteunende diensten</v>
          </cell>
          <cell r="R534" t="str">
            <v>962.711</v>
          </cell>
        </row>
        <row r="535">
          <cell r="A535" t="str">
            <v>962.711.0</v>
          </cell>
          <cell r="F535" t="str">
            <v>962.711.0</v>
          </cell>
          <cell r="M535" t="str">
            <v>Tarif de base</v>
          </cell>
          <cell r="Q535" t="str">
            <v>Basistarief</v>
          </cell>
          <cell r="R535" t="str">
            <v>962.711.0</v>
          </cell>
        </row>
        <row r="536">
          <cell r="A536" t="str">
            <v>962.711.1</v>
          </cell>
          <cell r="F536" t="str">
            <v>962.711.1</v>
          </cell>
          <cell r="M536" t="str">
            <v>Services système</v>
          </cell>
          <cell r="Q536" t="str">
            <v xml:space="preserve">Systeemdiensten </v>
          </cell>
          <cell r="R536" t="str">
            <v>962.711.1</v>
          </cell>
        </row>
        <row r="537">
          <cell r="A537" t="str">
            <v>962.711.2</v>
          </cell>
          <cell r="F537" t="str">
            <v>962.711.2</v>
          </cell>
          <cell r="M537" t="str">
            <v>Pertes sur réseau</v>
          </cell>
          <cell r="Q537" t="str">
            <v>Netverliezen</v>
          </cell>
          <cell r="R537" t="str">
            <v>962.711.2</v>
          </cell>
        </row>
        <row r="538">
          <cell r="A538" t="str">
            <v>962.712</v>
          </cell>
          <cell r="E538" t="str">
            <v>962.712</v>
          </cell>
          <cell r="L538" t="str">
            <v>Coûts d'étude, de construction et d'entretien de l'infrastructure:</v>
          </cell>
          <cell r="Q538" t="str">
            <v>Kosten voor de studie, de aanleg en het onderhoud van de infrastructuur:</v>
          </cell>
          <cell r="R538" t="str">
            <v>962.712</v>
          </cell>
        </row>
        <row r="539">
          <cell r="A539" t="str">
            <v>962.712.0</v>
          </cell>
          <cell r="F539" t="str">
            <v>962.712.0</v>
          </cell>
          <cell r="M539" t="str">
            <v>Etudes</v>
          </cell>
          <cell r="Q539" t="str">
            <v>Studies</v>
          </cell>
          <cell r="R539" t="str">
            <v>962.712.0</v>
          </cell>
        </row>
        <row r="540">
          <cell r="A540" t="str">
            <v>962.712.2</v>
          </cell>
          <cell r="F540" t="str">
            <v>962.712.2</v>
          </cell>
          <cell r="M540" t="str">
            <v>Sous-stations de transformation</v>
          </cell>
          <cell r="Q540" t="str">
            <v>Onderstations voor transformatie</v>
          </cell>
          <cell r="R540" t="str">
            <v>962.712.2</v>
          </cell>
        </row>
        <row r="541">
          <cell r="A541" t="str">
            <v>962.712.20</v>
          </cell>
          <cell r="G541" t="str">
            <v>962.712.20</v>
          </cell>
          <cell r="N541" t="str">
            <v>Terrains</v>
          </cell>
          <cell r="Q541" t="str">
            <v>Terreinen</v>
          </cell>
          <cell r="R541" t="str">
            <v>962.712.20</v>
          </cell>
        </row>
        <row r="542">
          <cell r="A542" t="str">
            <v>962.712.21</v>
          </cell>
          <cell r="G542" t="str">
            <v>962.712.21</v>
          </cell>
          <cell r="N542" t="str">
            <v>Batiments</v>
          </cell>
          <cell r="Q542" t="str">
            <v>Gebouwen</v>
          </cell>
          <cell r="R542" t="str">
            <v>962.712.21</v>
          </cell>
        </row>
        <row r="543">
          <cell r="A543" t="str">
            <v>962.712.22</v>
          </cell>
          <cell r="G543" t="str">
            <v>962.712.22</v>
          </cell>
          <cell r="N543" t="str">
            <v>Equipement</v>
          </cell>
          <cell r="Q543" t="str">
            <v>Uitrustingen</v>
          </cell>
          <cell r="R543" t="str">
            <v>962.712.22</v>
          </cell>
        </row>
        <row r="544">
          <cell r="A544" t="str">
            <v>962.712.23</v>
          </cell>
          <cell r="G544" t="str">
            <v>962.712.23</v>
          </cell>
          <cell r="N544" t="str">
            <v>TCC</v>
          </cell>
          <cell r="Q544" t="str">
            <v>TCC</v>
          </cell>
          <cell r="R544" t="str">
            <v>962.712.23</v>
          </cell>
        </row>
        <row r="545">
          <cell r="A545" t="str">
            <v>962.712.24</v>
          </cell>
          <cell r="G545" t="str">
            <v>962.712.24</v>
          </cell>
          <cell r="N545" t="str">
            <v>Equipement de télégestion</v>
          </cell>
          <cell r="Q545" t="str">
            <v>Uitrustingen voor afstandsverwerking</v>
          </cell>
          <cell r="R545" t="str">
            <v>962.712.24</v>
          </cell>
        </row>
        <row r="546">
          <cell r="A546" t="str">
            <v>962.712.25</v>
          </cell>
          <cell r="G546" t="str">
            <v>962.712.25</v>
          </cell>
          <cell r="N546" t="str">
            <v>Comptage</v>
          </cell>
          <cell r="Q546" t="str">
            <v>Meting</v>
          </cell>
          <cell r="R546" t="str">
            <v>962.712.25</v>
          </cell>
        </row>
        <row r="547">
          <cell r="A547" t="str">
            <v>962.712.26</v>
          </cell>
          <cell r="G547" t="str">
            <v>962.712.26</v>
          </cell>
          <cell r="N547" t="str">
            <v>Dégâts aux installations</v>
          </cell>
          <cell r="Q547" t="str">
            <v>Schade aan de installaties</v>
          </cell>
          <cell r="R547" t="str">
            <v>962.712.26</v>
          </cell>
        </row>
        <row r="548">
          <cell r="A548" t="str">
            <v>962.712.27</v>
          </cell>
          <cell r="G548" t="str">
            <v>962.712.27</v>
          </cell>
          <cell r="N548" t="str">
            <v>Démontage d'installations</v>
          </cell>
          <cell r="Q548" t="str">
            <v>Demontage van de installaties</v>
          </cell>
          <cell r="R548" t="str">
            <v>962.712.27</v>
          </cell>
        </row>
        <row r="549">
          <cell r="A549" t="str">
            <v>962.712.28</v>
          </cell>
          <cell r="G549" t="str">
            <v>962.712.28</v>
          </cell>
          <cell r="N549" t="str">
            <v>Redevances d'amortissement (apports d'usage)</v>
          </cell>
          <cell r="Q549" t="str">
            <v>Afschrijvingsvergoedingen (gebruiksinbrengen)</v>
          </cell>
          <cell r="R549" t="str">
            <v>962.712.28</v>
          </cell>
        </row>
        <row r="550">
          <cell r="A550" t="str">
            <v>962.712.29</v>
          </cell>
          <cell r="G550" t="str">
            <v>962.712.29</v>
          </cell>
          <cell r="N550" t="str">
            <v>Amortissements</v>
          </cell>
          <cell r="Q550" t="str">
            <v>Afschrijvingen</v>
          </cell>
          <cell r="R550" t="str">
            <v>962.712.29</v>
          </cell>
        </row>
        <row r="551">
          <cell r="A551" t="str">
            <v>962.712.3</v>
          </cell>
          <cell r="F551" t="str">
            <v>962.712.3</v>
          </cell>
          <cell r="M551" t="str">
            <v>Réseau MT</v>
          </cell>
          <cell r="Q551" t="str">
            <v>MS-net</v>
          </cell>
          <cell r="R551" t="str">
            <v>962.712.3</v>
          </cell>
        </row>
        <row r="552">
          <cell r="A552" t="str">
            <v>962.712.30</v>
          </cell>
          <cell r="G552" t="str">
            <v>962.712.30</v>
          </cell>
          <cell r="N552" t="str">
            <v>Aérien</v>
          </cell>
          <cell r="Q552" t="str">
            <v>Luchtlijnen</v>
          </cell>
          <cell r="R552" t="str">
            <v>962.712.30</v>
          </cell>
        </row>
        <row r="553">
          <cell r="A553" t="str">
            <v>962.712.31</v>
          </cell>
          <cell r="G553" t="str">
            <v>962.712.31</v>
          </cell>
          <cell r="N553" t="str">
            <v>Souterrain</v>
          </cell>
          <cell r="Q553" t="str">
            <v>Ondergrondse leidingen</v>
          </cell>
          <cell r="R553" t="str">
            <v>962.712.31</v>
          </cell>
        </row>
        <row r="554">
          <cell r="A554" t="str">
            <v>962.712.32</v>
          </cell>
          <cell r="G554" t="str">
            <v>962.712.32</v>
          </cell>
          <cell r="N554" t="str">
            <v>Signalisat. &amp; Commande</v>
          </cell>
          <cell r="Q554" t="str">
            <v>Signalisatie &amp; Bediening</v>
          </cell>
          <cell r="R554" t="str">
            <v>962.712.32</v>
          </cell>
        </row>
        <row r="555">
          <cell r="A555" t="str">
            <v>962.712.33</v>
          </cell>
          <cell r="G555" t="str">
            <v>962.712.33</v>
          </cell>
          <cell r="N555" t="str">
            <v>Protection cathodique</v>
          </cell>
          <cell r="Q555" t="str">
            <v>Kathodische bescherming</v>
          </cell>
          <cell r="R555" t="str">
            <v>962.712.33</v>
          </cell>
        </row>
        <row r="556">
          <cell r="A556" t="str">
            <v>962.712.34</v>
          </cell>
          <cell r="G556" t="str">
            <v>962.712.34</v>
          </cell>
          <cell r="N556" t="str">
            <v>Comptage d'échange</v>
          </cell>
          <cell r="Q556" t="str">
            <v>Meting van uitwisselingen</v>
          </cell>
          <cell r="R556" t="str">
            <v>962.712.34</v>
          </cell>
        </row>
        <row r="557">
          <cell r="A557" t="str">
            <v>962.712.36</v>
          </cell>
          <cell r="G557" t="str">
            <v>962.712.36</v>
          </cell>
          <cell r="N557" t="str">
            <v>Dégâts aux installations</v>
          </cell>
          <cell r="Q557" t="str">
            <v>Schade aan de installaties</v>
          </cell>
          <cell r="R557" t="str">
            <v>962.712.36</v>
          </cell>
        </row>
        <row r="558">
          <cell r="A558" t="str">
            <v>962.712.37</v>
          </cell>
          <cell r="G558" t="str">
            <v>962.712.37</v>
          </cell>
          <cell r="N558" t="str">
            <v>Démontage d'installations</v>
          </cell>
          <cell r="Q558" t="str">
            <v>Demontage van de installaties</v>
          </cell>
          <cell r="R558" t="str">
            <v>962.712.37</v>
          </cell>
        </row>
        <row r="559">
          <cell r="A559" t="str">
            <v>962.712.38</v>
          </cell>
          <cell r="G559" t="str">
            <v>962.712.38</v>
          </cell>
          <cell r="N559" t="str">
            <v>Redevances d'amortissement (apports d'usage)</v>
          </cell>
          <cell r="Q559" t="str">
            <v>Afschrijvingsvergoedingen (gebruiksinbrengen)</v>
          </cell>
          <cell r="R559" t="str">
            <v>962.712.38</v>
          </cell>
        </row>
        <row r="560">
          <cell r="A560" t="str">
            <v>962.712.39</v>
          </cell>
          <cell r="G560" t="str">
            <v>962.712.39</v>
          </cell>
          <cell r="N560" t="str">
            <v>Amortissements</v>
          </cell>
          <cell r="Q560" t="str">
            <v>Afschrijvingen</v>
          </cell>
          <cell r="R560" t="str">
            <v>962.712.39</v>
          </cell>
        </row>
        <row r="561">
          <cell r="A561" t="str">
            <v>962.712.4</v>
          </cell>
          <cell r="F561" t="str">
            <v>962.712.4</v>
          </cell>
          <cell r="M561" t="str">
            <v>Raccordements &amp; compteurs MT</v>
          </cell>
          <cell r="Q561" t="str">
            <v>MS-aansluitingen &amp; -meters</v>
          </cell>
          <cell r="R561" t="str">
            <v>962.712.4</v>
          </cell>
        </row>
        <row r="562">
          <cell r="A562" t="str">
            <v>962.712.40</v>
          </cell>
          <cell r="G562" t="str">
            <v>962.712.40</v>
          </cell>
          <cell r="N562" t="str">
            <v>Branchements</v>
          </cell>
          <cell r="Q562" t="str">
            <v>Aftakkingen</v>
          </cell>
          <cell r="R562" t="str">
            <v>962.712.40</v>
          </cell>
        </row>
        <row r="563">
          <cell r="A563" t="str">
            <v>962.712.41</v>
          </cell>
          <cell r="G563" t="str">
            <v>962.712.41</v>
          </cell>
          <cell r="N563" t="str">
            <v>Comptage électrique</v>
          </cell>
          <cell r="Q563" t="str">
            <v>Elektrische meting</v>
          </cell>
          <cell r="R563" t="str">
            <v>962.712.41</v>
          </cell>
        </row>
        <row r="564">
          <cell r="A564" t="str">
            <v>962.712.42</v>
          </cell>
          <cell r="G564" t="str">
            <v>962.712.42</v>
          </cell>
          <cell r="N564" t="str">
            <v>Equipement de télégestion</v>
          </cell>
          <cell r="Q564" t="str">
            <v>Uitrustingen voor afstandsverwerking</v>
          </cell>
          <cell r="R564" t="str">
            <v>962.712.42</v>
          </cell>
        </row>
        <row r="565">
          <cell r="A565" t="str">
            <v>962.712.46</v>
          </cell>
          <cell r="G565" t="str">
            <v>962.712.46</v>
          </cell>
          <cell r="N565" t="str">
            <v>Dégâts aux installations</v>
          </cell>
          <cell r="Q565" t="str">
            <v>Schade aan de installaties</v>
          </cell>
          <cell r="R565" t="str">
            <v>962.712.46</v>
          </cell>
        </row>
        <row r="566">
          <cell r="A566" t="str">
            <v>962.712.47</v>
          </cell>
          <cell r="G566" t="str">
            <v>962.712.47</v>
          </cell>
          <cell r="N566" t="str">
            <v>Démontage d'installations</v>
          </cell>
          <cell r="Q566" t="str">
            <v>Demontage van de installaties</v>
          </cell>
          <cell r="R566" t="str">
            <v>962.712.47</v>
          </cell>
        </row>
        <row r="567">
          <cell r="A567" t="str">
            <v>962.712.48</v>
          </cell>
          <cell r="G567" t="str">
            <v>962.712.48</v>
          </cell>
          <cell r="N567" t="str">
            <v>Redevances d'amortissement (apports d'usage)</v>
          </cell>
          <cell r="Q567" t="str">
            <v>Afschrijvingsvergoedingen (gebruiksinbrengen)</v>
          </cell>
          <cell r="R567" t="str">
            <v>962.712.48</v>
          </cell>
        </row>
        <row r="568">
          <cell r="A568" t="str">
            <v>962.712.49</v>
          </cell>
          <cell r="G568" t="str">
            <v>962.712.49</v>
          </cell>
          <cell r="N568" t="str">
            <v>Amortissements</v>
          </cell>
          <cell r="Q568" t="str">
            <v>Afschrijvingen</v>
          </cell>
          <cell r="R568" t="str">
            <v>962.712.49</v>
          </cell>
        </row>
        <row r="569">
          <cell r="A569" t="str">
            <v>962.712.5</v>
          </cell>
          <cell r="F569" t="str">
            <v>962.712.5</v>
          </cell>
          <cell r="M569" t="str">
            <v>Cabines de dispersion et de transformation MT/BT</v>
          </cell>
          <cell r="Q569" t="str">
            <v>Dispersiecabines en MS/LS-transformatiecabines</v>
          </cell>
          <cell r="R569" t="str">
            <v>962.712.5</v>
          </cell>
        </row>
        <row r="570">
          <cell r="A570" t="str">
            <v>962.712.50</v>
          </cell>
          <cell r="G570" t="str">
            <v>962.712.50</v>
          </cell>
          <cell r="N570" t="str">
            <v>Terrains</v>
          </cell>
          <cell r="Q570" t="str">
            <v>Terreinen</v>
          </cell>
          <cell r="R570" t="str">
            <v>962.712.50</v>
          </cell>
        </row>
        <row r="571">
          <cell r="A571" t="str">
            <v>962.712.51</v>
          </cell>
          <cell r="G571" t="str">
            <v>962.712.51</v>
          </cell>
          <cell r="N571" t="str">
            <v>Bâtiment</v>
          </cell>
          <cell r="Q571" t="str">
            <v>Gebouwen</v>
          </cell>
          <cell r="R571" t="str">
            <v>962.712.51</v>
          </cell>
        </row>
        <row r="572">
          <cell r="A572" t="str">
            <v>962.712.52</v>
          </cell>
          <cell r="G572" t="str">
            <v>962.712.52</v>
          </cell>
          <cell r="N572" t="str">
            <v>Equipement</v>
          </cell>
          <cell r="Q572" t="str">
            <v>Uitrustingen</v>
          </cell>
          <cell r="R572" t="str">
            <v>962.712.52</v>
          </cell>
        </row>
        <row r="573">
          <cell r="A573" t="str">
            <v>962.712.53</v>
          </cell>
          <cell r="G573" t="str">
            <v>962.712.53</v>
          </cell>
          <cell r="N573" t="str">
            <v>Transformateurs</v>
          </cell>
          <cell r="Q573" t="str">
            <v>Transformatoren</v>
          </cell>
          <cell r="R573" t="str">
            <v>962.712.53</v>
          </cell>
        </row>
        <row r="574">
          <cell r="A574" t="str">
            <v>962.712.54</v>
          </cell>
          <cell r="G574" t="str">
            <v>962.712.54</v>
          </cell>
          <cell r="N574" t="str">
            <v>Equipement de télégestion</v>
          </cell>
          <cell r="Q574" t="str">
            <v>Uitrustingen voor afstandsverwerking</v>
          </cell>
          <cell r="R574" t="str">
            <v>962.712.54</v>
          </cell>
        </row>
        <row r="575">
          <cell r="A575" t="str">
            <v>962.712.55</v>
          </cell>
          <cell r="G575" t="str">
            <v>962.712.55</v>
          </cell>
          <cell r="N575" t="str">
            <v>TCC</v>
          </cell>
          <cell r="Q575" t="str">
            <v>TCC</v>
          </cell>
          <cell r="R575" t="str">
            <v>962.712.55</v>
          </cell>
        </row>
        <row r="576">
          <cell r="A576" t="str">
            <v>962.712.56</v>
          </cell>
          <cell r="G576" t="str">
            <v>962.712.56</v>
          </cell>
          <cell r="N576" t="str">
            <v>Dégâts aux installations</v>
          </cell>
          <cell r="Q576" t="str">
            <v>Schade aan de installaties</v>
          </cell>
          <cell r="R576" t="str">
            <v>962.712.56</v>
          </cell>
        </row>
        <row r="577">
          <cell r="A577" t="str">
            <v>962.712.57</v>
          </cell>
          <cell r="G577" t="str">
            <v>962.712.57</v>
          </cell>
          <cell r="N577" t="str">
            <v>Démontage d'installations</v>
          </cell>
          <cell r="Q577" t="str">
            <v>Demontage van de installaties</v>
          </cell>
          <cell r="R577" t="str">
            <v>962.712.57</v>
          </cell>
        </row>
        <row r="578">
          <cell r="A578" t="str">
            <v>962.712.58</v>
          </cell>
          <cell r="G578" t="str">
            <v>962.712.58</v>
          </cell>
          <cell r="N578" t="str">
            <v>Redevances d'amortissement (apports d'usage)</v>
          </cell>
          <cell r="Q578" t="str">
            <v>Afschrijvingsvergoedingen (gebruiksinbrengen)</v>
          </cell>
          <cell r="R578" t="str">
            <v>962.712.58</v>
          </cell>
        </row>
        <row r="579">
          <cell r="A579" t="str">
            <v>962.712.59</v>
          </cell>
          <cell r="G579" t="str">
            <v>962.712.59</v>
          </cell>
          <cell r="N579" t="str">
            <v>Amortissements</v>
          </cell>
          <cell r="Q579" t="str">
            <v>Afschrijvingen</v>
          </cell>
          <cell r="R579" t="str">
            <v>962.712.59</v>
          </cell>
        </row>
        <row r="580">
          <cell r="A580" t="str">
            <v>962.712.6</v>
          </cell>
          <cell r="F580" t="str">
            <v>962.712.6</v>
          </cell>
          <cell r="M580" t="str">
            <v>Réseau BT</v>
          </cell>
          <cell r="Q580" t="str">
            <v>LS-net</v>
          </cell>
          <cell r="R580" t="str">
            <v>962.712.6</v>
          </cell>
        </row>
        <row r="581">
          <cell r="A581" t="str">
            <v>962.712.60</v>
          </cell>
          <cell r="G581" t="str">
            <v>962.712.60</v>
          </cell>
          <cell r="N581" t="str">
            <v>Aérien</v>
          </cell>
          <cell r="Q581" t="str">
            <v>Luchtlijnen</v>
          </cell>
          <cell r="R581" t="str">
            <v>962.712.60</v>
          </cell>
        </row>
        <row r="582">
          <cell r="A582" t="str">
            <v>962.712.61</v>
          </cell>
          <cell r="G582" t="str">
            <v>962.712.61</v>
          </cell>
          <cell r="N582" t="str">
            <v>Souterrain</v>
          </cell>
          <cell r="Q582" t="str">
            <v>Ondergrondse leidingen</v>
          </cell>
          <cell r="R582" t="str">
            <v>962.712.61</v>
          </cell>
        </row>
        <row r="583">
          <cell r="A583" t="str">
            <v>962.712.66</v>
          </cell>
          <cell r="G583" t="str">
            <v>962.712.66</v>
          </cell>
          <cell r="N583" t="str">
            <v>Dégâts aux installations</v>
          </cell>
          <cell r="Q583" t="str">
            <v>Schade aan de installaties</v>
          </cell>
          <cell r="R583" t="str">
            <v>962.712.66</v>
          </cell>
        </row>
        <row r="584">
          <cell r="A584" t="str">
            <v>962.712.67</v>
          </cell>
          <cell r="G584" t="str">
            <v>962.712.67</v>
          </cell>
          <cell r="N584" t="str">
            <v>Démontage d'installations</v>
          </cell>
          <cell r="Q584" t="str">
            <v>Demontage van de installaties</v>
          </cell>
          <cell r="R584" t="str">
            <v>962.712.67</v>
          </cell>
        </row>
        <row r="585">
          <cell r="A585" t="str">
            <v>962.712.68</v>
          </cell>
          <cell r="G585" t="str">
            <v>962.712.68</v>
          </cell>
          <cell r="N585" t="str">
            <v>Redevances d'amortisqsement (apports d'usage)</v>
          </cell>
          <cell r="Q585" t="str">
            <v>Afschrijvingsvergoedingen (gebruiksinbrengen)</v>
          </cell>
          <cell r="R585" t="str">
            <v>962.712.68</v>
          </cell>
        </row>
        <row r="586">
          <cell r="A586" t="str">
            <v>962.712.69</v>
          </cell>
          <cell r="G586" t="str">
            <v>962.712.69</v>
          </cell>
          <cell r="N586" t="str">
            <v>Amortissements</v>
          </cell>
          <cell r="Q586" t="str">
            <v>Afschrijvingen</v>
          </cell>
          <cell r="R586" t="str">
            <v>962.712.69</v>
          </cell>
        </row>
        <row r="587">
          <cell r="A587" t="str">
            <v>962.712.7</v>
          </cell>
          <cell r="F587" t="str">
            <v>962.712.7</v>
          </cell>
          <cell r="M587" t="str">
            <v>Raccordements &amp; compteurs BT</v>
          </cell>
          <cell r="Q587" t="str">
            <v>LS-aansluitingen &amp; -meters</v>
          </cell>
          <cell r="R587" t="str">
            <v>962.712.7</v>
          </cell>
        </row>
        <row r="588">
          <cell r="A588" t="str">
            <v>962.712.70</v>
          </cell>
          <cell r="G588" t="str">
            <v>962.712.70</v>
          </cell>
          <cell r="N588" t="str">
            <v>Branchements</v>
          </cell>
          <cell r="Q588" t="str">
            <v>Aftakkingen</v>
          </cell>
          <cell r="R588" t="str">
            <v>962.712.70</v>
          </cell>
        </row>
        <row r="589">
          <cell r="A589" t="str">
            <v>962.712.71</v>
          </cell>
          <cell r="G589" t="str">
            <v>962.712.71</v>
          </cell>
          <cell r="N589" t="str">
            <v>Groupes de comptage</v>
          </cell>
          <cell r="Q589" t="str">
            <v>Meetgroepen</v>
          </cell>
          <cell r="R589" t="str">
            <v>962.712.71</v>
          </cell>
        </row>
        <row r="590">
          <cell r="A590" t="str">
            <v>962.712.72</v>
          </cell>
          <cell r="G590" t="str">
            <v>962.712.72</v>
          </cell>
          <cell r="N590" t="str">
            <v>Equipement de télégestion</v>
          </cell>
          <cell r="Q590" t="str">
            <v>Uitrustingen voor afstandsverwerking</v>
          </cell>
          <cell r="R590" t="str">
            <v>962.712.72</v>
          </cell>
        </row>
        <row r="591">
          <cell r="A591" t="str">
            <v>962.712.75</v>
          </cell>
          <cell r="G591" t="str">
            <v>962.712.75</v>
          </cell>
          <cell r="N591" t="str">
            <v>Coûts des changements de tension</v>
          </cell>
          <cell r="Q591" t="str">
            <v>Kosten voor het wijzigen van de spanning</v>
          </cell>
          <cell r="R591" t="str">
            <v>962.712.75</v>
          </cell>
        </row>
        <row r="592">
          <cell r="A592" t="str">
            <v>962.712.76</v>
          </cell>
          <cell r="G592" t="str">
            <v>962.712.76</v>
          </cell>
          <cell r="N592" t="str">
            <v>Dégâts aux installations</v>
          </cell>
          <cell r="Q592" t="str">
            <v>Schade aan de installaties</v>
          </cell>
          <cell r="R592" t="str">
            <v>962.712.76</v>
          </cell>
        </row>
        <row r="593">
          <cell r="A593" t="str">
            <v>962.712.77</v>
          </cell>
          <cell r="G593" t="str">
            <v>962.712.77</v>
          </cell>
          <cell r="N593" t="str">
            <v>Démontage d'installations</v>
          </cell>
          <cell r="Q593" t="str">
            <v>Demontage van de installaties</v>
          </cell>
          <cell r="R593" t="str">
            <v>962.712.77</v>
          </cell>
        </row>
        <row r="594">
          <cell r="A594" t="str">
            <v>962.712.78</v>
          </cell>
          <cell r="G594" t="str">
            <v>962.712.78</v>
          </cell>
          <cell r="N594" t="str">
            <v>Redevances d'amortissement (apports d'usage)</v>
          </cell>
          <cell r="Q594" t="str">
            <v>Afschrijvingsvergoedingen (gebruiksinbrengen)</v>
          </cell>
          <cell r="R594" t="str">
            <v>962.712.78</v>
          </cell>
        </row>
        <row r="595">
          <cell r="A595" t="str">
            <v>962.712.79</v>
          </cell>
          <cell r="G595" t="str">
            <v>962.712.79</v>
          </cell>
          <cell r="N595" t="str">
            <v>Amortissements</v>
          </cell>
          <cell r="Q595" t="str">
            <v>Afschrijvingen</v>
          </cell>
          <cell r="R595" t="str">
            <v>962.712.79</v>
          </cell>
        </row>
        <row r="596">
          <cell r="A596" t="str">
            <v>962.712.8</v>
          </cell>
          <cell r="F596" t="str">
            <v>962.712.8</v>
          </cell>
          <cell r="M596" t="str">
            <v>Autres coûts relatifs à l'infrastructure</v>
          </cell>
          <cell r="Q596" t="str">
            <v>Andere kosten in verband met de infrastructuur</v>
          </cell>
          <cell r="R596" t="str">
            <v>962.712.8</v>
          </cell>
        </row>
        <row r="597">
          <cell r="A597" t="str">
            <v>962.712.9</v>
          </cell>
          <cell r="F597" t="str">
            <v>962.712.9</v>
          </cell>
          <cell r="M597" t="str">
            <v>Eclairage Public (Vlaanderen &amp; Wallonie):</v>
          </cell>
          <cell r="Q597" t="str">
            <v>Openbare verlichting (Vlaanderen &amp; Wallonië):</v>
          </cell>
          <cell r="R597" t="str">
            <v>962.712.9</v>
          </cell>
        </row>
        <row r="598">
          <cell r="A598" t="str">
            <v>962.712.90</v>
          </cell>
          <cell r="G598" t="str">
            <v>962.712.90</v>
          </cell>
          <cell r="N598" t="str">
            <v>Entretien de l’éclairage public</v>
          </cell>
          <cell r="Q598" t="str">
            <v>Onderhoud van de openbare verlichting</v>
          </cell>
          <cell r="R598" t="str">
            <v>962.712.90</v>
          </cell>
        </row>
        <row r="599">
          <cell r="A599" t="str">
            <v>962.712.91</v>
          </cell>
          <cell r="G599" t="str">
            <v>962.712.91</v>
          </cell>
          <cell r="N599" t="str">
            <v>Facturation de l'entretien de l’éclairage public</v>
          </cell>
          <cell r="Q599" t="str">
            <v>Facturering van het onderhoud van de openbare verlichting</v>
          </cell>
          <cell r="R599" t="str">
            <v>962.712.91</v>
          </cell>
        </row>
        <row r="600">
          <cell r="A600" t="str">
            <v>962.712.92</v>
          </cell>
          <cell r="G600" t="str">
            <v>962.712.92</v>
          </cell>
          <cell r="N600" t="str">
            <v>Coût de la construction de l’éclairage public</v>
          </cell>
          <cell r="Q600" t="str">
            <v>Kosten voor de aanleg van openbare verlichting</v>
          </cell>
          <cell r="R600" t="str">
            <v>962.712.92</v>
          </cell>
        </row>
        <row r="601">
          <cell r="A601" t="str">
            <v>962.712.93</v>
          </cell>
          <cell r="G601" t="str">
            <v>962.712.93</v>
          </cell>
          <cell r="N601" t="str">
            <v>Facturation de la construction de l’éclairage public</v>
          </cell>
          <cell r="Q601" t="str">
            <v>Facturering van de aanleg van openbare verlichting</v>
          </cell>
          <cell r="R601" t="str">
            <v>962.712.93</v>
          </cell>
        </row>
        <row r="602">
          <cell r="A602" t="str">
            <v>962.713</v>
          </cell>
          <cell r="E602" t="str">
            <v>962.713</v>
          </cell>
          <cell r="L602" t="str">
            <v>Coûts liés aux obligations de service public</v>
          </cell>
          <cell r="Q602" t="str">
            <v>Kosten in verband met openbare-dienstverplichtingen</v>
          </cell>
          <cell r="R602" t="str">
            <v>962.713</v>
          </cell>
        </row>
        <row r="603">
          <cell r="A603" t="str">
            <v>962.713.0</v>
          </cell>
          <cell r="F603" t="str">
            <v>962.713.0</v>
          </cell>
          <cell r="M603" t="str">
            <v>Coûts liés à la clientèle protégée</v>
          </cell>
          <cell r="Q603" t="str">
            <v>Kosten in verband met de beschermde klanten</v>
          </cell>
          <cell r="R603" t="str">
            <v>962.713.0</v>
          </cell>
        </row>
        <row r="604">
          <cell r="A604" t="str">
            <v>962.713.00</v>
          </cell>
          <cell r="G604" t="str">
            <v>962.713.00</v>
          </cell>
          <cell r="N604" t="str">
            <v>Entretien, gestion et amortissements des compteurs à budget</v>
          </cell>
          <cell r="Q604" t="str">
            <v>Onderhoud, beheer en afschrijvingen van de budgetmeters</v>
          </cell>
          <cell r="R604" t="str">
            <v>962.713.00</v>
          </cell>
        </row>
        <row r="605">
          <cell r="A605" t="str">
            <v>962.713.01</v>
          </cell>
          <cell r="G605" t="str">
            <v>962.713.01</v>
          </cell>
          <cell r="N605" t="str">
            <v>Placement de limiteurs de puissance</v>
          </cell>
          <cell r="Q605" t="str">
            <v>Plaatsen van vermogenbegrenzers</v>
          </cell>
          <cell r="R605" t="str">
            <v>962.713.01</v>
          </cell>
        </row>
        <row r="606">
          <cell r="A606" t="str">
            <v>962.713.02</v>
          </cell>
          <cell r="G606" t="str">
            <v>962.713.02</v>
          </cell>
          <cell r="N606" t="str">
            <v>Fourniture d’électricité à la clientèle protégée</v>
          </cell>
          <cell r="Q606" t="str">
            <v>Levering van elektriciteit aan de beschermde klanten</v>
          </cell>
          <cell r="R606" t="str">
            <v>962.713.02</v>
          </cell>
        </row>
        <row r="607">
          <cell r="A607" t="str">
            <v>962.713.03</v>
          </cell>
          <cell r="G607" t="str">
            <v>962.713.03</v>
          </cell>
          <cell r="N607" t="str">
            <v>Fourniture d’électricité à un tarif social spécifique</v>
          </cell>
          <cell r="Q607" t="str">
            <v>Levering van elektriciteit aan een specifiek sociaal tarief</v>
          </cell>
          <cell r="R607" t="str">
            <v>962.713.03</v>
          </cell>
        </row>
        <row r="608">
          <cell r="A608" t="str">
            <v>962.713.09</v>
          </cell>
          <cell r="G608" t="str">
            <v>962.713.09</v>
          </cell>
          <cell r="N608" t="str">
            <v>Réductions de valeur et moins values sur réalisation de créances commerciales - clientèle protégée</v>
          </cell>
          <cell r="Q608" t="str">
            <v>Waardeverminderingen en minderwaarden op de realisatie van handelsvorderingen - beschermde klanten</v>
          </cell>
          <cell r="R608" t="str">
            <v>962.713.09</v>
          </cell>
        </row>
        <row r="609">
          <cell r="A609" t="str">
            <v>962.713.1</v>
          </cell>
          <cell r="F609" t="str">
            <v>962.713.1</v>
          </cell>
          <cell r="M609" t="str">
            <v>Actions URE</v>
          </cell>
          <cell r="Q609" t="str">
            <v>REG-acties</v>
          </cell>
          <cell r="R609" t="str">
            <v>962.713.1</v>
          </cell>
        </row>
        <row r="610">
          <cell r="A610" t="str">
            <v>962.713.2</v>
          </cell>
          <cell r="F610" t="str">
            <v>962.713.2</v>
          </cell>
          <cell r="M610" t="str">
            <v>Eclairage Public (Centre)</v>
          </cell>
          <cell r="Q610" t="str">
            <v>Openbare Verlichting (Centrum)</v>
          </cell>
          <cell r="R610" t="str">
            <v>962.713.2</v>
          </cell>
        </row>
        <row r="611">
          <cell r="A611" t="str">
            <v>962.713.20</v>
          </cell>
          <cell r="G611" t="str">
            <v>962.713.20</v>
          </cell>
          <cell r="N611" t="str">
            <v>Entretien de l’éclairage public</v>
          </cell>
          <cell r="Q611" t="str">
            <v>Onderhoud van de openbare verlichting</v>
          </cell>
          <cell r="R611" t="str">
            <v>962.713.20</v>
          </cell>
        </row>
        <row r="612">
          <cell r="A612" t="str">
            <v>962.713.21</v>
          </cell>
          <cell r="G612" t="str">
            <v>962.713.21</v>
          </cell>
          <cell r="N612" t="str">
            <v>Facturation de l'entretien de l’éclairage public</v>
          </cell>
          <cell r="Q612" t="str">
            <v>Facturering van het onderhoud van de openbare verlichting</v>
          </cell>
          <cell r="R612" t="str">
            <v>962.713.21</v>
          </cell>
        </row>
        <row r="613">
          <cell r="A613" t="str">
            <v>962.713.22</v>
          </cell>
          <cell r="G613" t="str">
            <v>962.713.22</v>
          </cell>
          <cell r="N613" t="str">
            <v>Fourniture d'énergie pour l'éclairage public (Centre)</v>
          </cell>
          <cell r="Q613" t="str">
            <v>Levering van energie voor de openbare verlichting (Centrum)</v>
          </cell>
          <cell r="R613" t="str">
            <v>962.713.22</v>
          </cell>
        </row>
        <row r="614">
          <cell r="A614" t="str">
            <v>962.713.23</v>
          </cell>
          <cell r="G614" t="str">
            <v>962.713.23</v>
          </cell>
          <cell r="N614" t="str">
            <v>Facturation de la fourniture d'énergie pour l'éclairage public (Centre)</v>
          </cell>
          <cell r="Q614" t="str">
            <v>Facturering van de levering van energie voor de openbare verlichting (Centrum)</v>
          </cell>
          <cell r="R614" t="str">
            <v>962.713.23</v>
          </cell>
        </row>
        <row r="615">
          <cell r="A615" t="str">
            <v>962.713.24</v>
          </cell>
          <cell r="G615" t="str">
            <v>962.713.24</v>
          </cell>
          <cell r="N615" t="str">
            <v>Coût de la construction de l’éclairage public</v>
          </cell>
          <cell r="Q615" t="str">
            <v>Kosten voor de aanleg van openbare verlichting</v>
          </cell>
          <cell r="R615" t="str">
            <v>962.713.24</v>
          </cell>
        </row>
        <row r="616">
          <cell r="A616" t="str">
            <v>962.713.25</v>
          </cell>
          <cell r="G616" t="str">
            <v>962.713.25</v>
          </cell>
          <cell r="N616" t="str">
            <v>Facturation de la construction de l’éclairage public</v>
          </cell>
          <cell r="Q616" t="str">
            <v>Facturering van de aanleg van openbare verlichting</v>
          </cell>
          <cell r="R616" t="str">
            <v>962.713.25</v>
          </cell>
        </row>
        <row r="617">
          <cell r="A617" t="str">
            <v>962.713.3</v>
          </cell>
          <cell r="F617" t="str">
            <v>962.713.3</v>
          </cell>
          <cell r="M617" t="str">
            <v>Déplacements d’installations imposés par les pouvoirs publics</v>
          </cell>
          <cell r="Q617" t="str">
            <v>Door de overheid opgelegde verplaatsingen van installaties</v>
          </cell>
          <cell r="R617" t="str">
            <v>962.713.3</v>
          </cell>
        </row>
        <row r="618">
          <cell r="A618" t="str">
            <v>962.713.4</v>
          </cell>
          <cell r="F618" t="str">
            <v>962.713.4</v>
          </cell>
          <cell r="M618" t="str">
            <v>Service « Ombudsman » et action d’information</v>
          </cell>
          <cell r="Q618" t="str">
            <v>Dienst Ombudsman en informatie-activiteit</v>
          </cell>
          <cell r="R618" t="str">
            <v>962.713.4</v>
          </cell>
        </row>
        <row r="619">
          <cell r="A619" t="str">
            <v>962.713.5</v>
          </cell>
          <cell r="F619" t="str">
            <v>962.713.5</v>
          </cell>
          <cell r="M619" t="str">
            <v>Fourniture gratuite d'énergie verte</v>
          </cell>
          <cell r="Q619" t="str">
            <v>Gratis levering van groene energie</v>
          </cell>
          <cell r="R619" t="str">
            <v>962.713.5</v>
          </cell>
        </row>
        <row r="620">
          <cell r="A620" t="str">
            <v>962.713.7</v>
          </cell>
          <cell r="F620" t="str">
            <v>962.713.7</v>
          </cell>
          <cell r="M620" t="str">
            <v>Autres prestations imposées par les pouvoirs publics</v>
          </cell>
          <cell r="Q620" t="str">
            <v>Andere prestaties opgelegd door de overheid</v>
          </cell>
          <cell r="R620" t="str">
            <v>962.713.7</v>
          </cell>
        </row>
        <row r="621">
          <cell r="A621" t="str">
            <v>962.713.8</v>
          </cell>
          <cell r="F621" t="str">
            <v>962.713.8</v>
          </cell>
          <cell r="M621" t="str">
            <v>Autres obligations de service public</v>
          </cell>
          <cell r="Q621" t="str">
            <v>Andere openbare-dienstverplichtingen</v>
          </cell>
          <cell r="R621" t="str">
            <v>962.713.8</v>
          </cell>
        </row>
        <row r="622">
          <cell r="A622" t="str">
            <v>962.713.9</v>
          </cell>
          <cell r="F622" t="str">
            <v>962.713.9</v>
          </cell>
          <cell r="M622" t="str">
            <v>Financement des missions de service public confiées aux GRD (crédit)</v>
          </cell>
          <cell r="Q622" t="str">
            <v>Financiering van de openbare-dienstopdracht toevertrouwd aan de DNB (credit)</v>
          </cell>
          <cell r="R622" t="str">
            <v>962.713.9</v>
          </cell>
        </row>
        <row r="623">
          <cell r="A623" t="str">
            <v>962.714</v>
          </cell>
          <cell r="E623" t="str">
            <v>962.714</v>
          </cell>
          <cell r="L623" t="str">
            <v>Coûts de la gestion du réseau de distribution:</v>
          </cell>
          <cell r="Q623" t="str">
            <v>Beheerskosten van het distributienet:</v>
          </cell>
          <cell r="R623" t="str">
            <v>962.714</v>
          </cell>
        </row>
        <row r="624">
          <cell r="A624" t="str">
            <v>962.714.0</v>
          </cell>
          <cell r="F624" t="str">
            <v>962.714.0</v>
          </cell>
          <cell r="M624" t="str">
            <v>Gestion commerciale des contrats d'accès</v>
          </cell>
          <cell r="Q624" t="str">
            <v>Commercieel beheer van de toegangscontracten</v>
          </cell>
          <cell r="R624" t="str">
            <v>962.714.0</v>
          </cell>
        </row>
        <row r="625">
          <cell r="A625" t="str">
            <v>962.714.1</v>
          </cell>
          <cell r="F625" t="str">
            <v>962.714.1</v>
          </cell>
          <cell r="M625" t="str">
            <v>Programmation des échanges d'énergie</v>
          </cell>
          <cell r="Q625" t="str">
            <v>Programmering van de energie-uitwisselingen</v>
          </cell>
          <cell r="R625" t="str">
            <v>962.714.1</v>
          </cell>
        </row>
        <row r="626">
          <cell r="A626" t="str">
            <v>962.714.2</v>
          </cell>
          <cell r="F626" t="str">
            <v>962.714.2</v>
          </cell>
          <cell r="M626" t="str">
            <v>Gestion du réseau de distribution et suivi des échanges d'énergie</v>
          </cell>
          <cell r="Q626" t="str">
            <v>Beheer van het distributienet en opvolging van de energie-uitwisselingen</v>
          </cell>
          <cell r="R626" t="str">
            <v>962.714.2</v>
          </cell>
        </row>
        <row r="627">
          <cell r="A627" t="str">
            <v>962.714.20</v>
          </cell>
          <cell r="G627" t="str">
            <v>962.714.20</v>
          </cell>
          <cell r="N627" t="str">
            <v>Coûts d’exploitation de la gestion du système</v>
          </cell>
          <cell r="Q627" t="str">
            <v>Exploitatiekosten voor het systeembeheer</v>
          </cell>
          <cell r="R627" t="str">
            <v>962.714.20</v>
          </cell>
        </row>
        <row r="628">
          <cell r="A628" t="str">
            <v>962.714.21</v>
          </cell>
          <cell r="G628" t="str">
            <v>962.714.21</v>
          </cell>
          <cell r="N628" t="str">
            <v>Amortissement des actifs liés à la gestion du système</v>
          </cell>
          <cell r="Q628" t="str">
            <v>Afschrijvingen van activa in verband met het systeembeheer</v>
          </cell>
          <cell r="R628" t="str">
            <v>962.714.21</v>
          </cell>
        </row>
        <row r="629">
          <cell r="A629" t="str">
            <v>962.714.22</v>
          </cell>
          <cell r="G629" t="str">
            <v>962.714.22</v>
          </cell>
          <cell r="N629" t="str">
            <v>Coûts de financement des actifs liés à la gestion du système</v>
          </cell>
          <cell r="Q629" t="str">
            <v>Kosten voor de financiering van de activa in verband met het systeembeheer</v>
          </cell>
          <cell r="R629" t="str">
            <v>962.714.22</v>
          </cell>
        </row>
        <row r="630">
          <cell r="A630" t="str">
            <v>962.714.3</v>
          </cell>
          <cell r="F630" t="str">
            <v>962.714.3</v>
          </cell>
          <cell r="M630" t="str">
            <v>Contrôle de la qualité de l'approvisionnement et de la stabilité du réseau</v>
          </cell>
          <cell r="Q630" t="str">
            <v>Controle op de kwaliteit van de bevoorrading en op de stabiliteit van het net</v>
          </cell>
          <cell r="R630" t="str">
            <v>962.714.3</v>
          </cell>
        </row>
        <row r="631">
          <cell r="A631" t="str">
            <v>962.715</v>
          </cell>
          <cell r="E631" t="str">
            <v>962.715</v>
          </cell>
          <cell r="L631" t="str">
            <v>Coût de l'acquisition et du traitement des informations de mesure et de comptage</v>
          </cell>
          <cell r="Q631" t="str">
            <v>Kosten voor het verzamelen en verwerken van de meet- en telgegevens</v>
          </cell>
          <cell r="R631" t="str">
            <v>962.715</v>
          </cell>
        </row>
        <row r="632">
          <cell r="A632" t="str">
            <v>962.72</v>
          </cell>
          <cell r="D632" t="str">
            <v>962.72</v>
          </cell>
          <cell r="J632" t="str">
            <v>Coût des services auxiliaires:</v>
          </cell>
          <cell r="Q632" t="str">
            <v>Kosten voor ondersteunende diensten:</v>
          </cell>
          <cell r="R632" t="str">
            <v>962.72</v>
          </cell>
        </row>
        <row r="633">
          <cell r="A633" t="str">
            <v>962.720</v>
          </cell>
          <cell r="E633" t="str">
            <v>962.720</v>
          </cell>
          <cell r="K633" t="str">
            <v>Réglage de la tension et de la puissance réactive</v>
          </cell>
          <cell r="Q633" t="str">
            <v>Regeling van de spanning en van het blindvermogen</v>
          </cell>
          <cell r="R633" t="str">
            <v>962.720</v>
          </cell>
        </row>
        <row r="634">
          <cell r="A634" t="str">
            <v>962.721</v>
          </cell>
          <cell r="E634" t="str">
            <v>962.721</v>
          </cell>
          <cell r="K634" t="str">
            <v>Compensation des pertes sur réseau</v>
          </cell>
          <cell r="Q634" t="str">
            <v>Compensatie van de netverliezen</v>
          </cell>
          <cell r="R634" t="str">
            <v>962.721</v>
          </cell>
        </row>
        <row r="635">
          <cell r="A635" t="str">
            <v>962.722</v>
          </cell>
          <cell r="E635" t="str">
            <v>962.722</v>
          </cell>
          <cell r="K635" t="str">
            <v>Non-respect d'un programme accepté</v>
          </cell>
          <cell r="Q635" t="str">
            <v>Niet-naleving van een aanvaard programma</v>
          </cell>
          <cell r="R635" t="str">
            <v>962.722</v>
          </cell>
        </row>
        <row r="636">
          <cell r="A636" t="str">
            <v>962.73</v>
          </cell>
          <cell r="D636" t="str">
            <v>962.73</v>
          </cell>
          <cell r="J636" t="str">
            <v>Impôts, prélèvements, surcharges, contributions et rétributions:</v>
          </cell>
          <cell r="Q636" t="str">
            <v>Belastingen, heffingen, toeslagen, bijdragen en retributies:</v>
          </cell>
          <cell r="R636" t="str">
            <v>962.73</v>
          </cell>
        </row>
        <row r="637">
          <cell r="A637" t="str">
            <v>962.730</v>
          </cell>
          <cell r="E637" t="str">
            <v>962.730</v>
          </cell>
          <cell r="K637" t="str">
            <v>Financement des obligations de service public:</v>
          </cell>
          <cell r="Q637" t="str">
            <v>Financiering van de openbare-dienstverplichtingen:</v>
          </cell>
          <cell r="R637" t="str">
            <v>962.730</v>
          </cell>
        </row>
        <row r="638">
          <cell r="A638" t="str">
            <v>962.730.0</v>
          </cell>
          <cell r="F638" t="str">
            <v>962.730.0</v>
          </cell>
          <cell r="L638" t="str">
            <v>Mesures de nature sociale</v>
          </cell>
          <cell r="Q638" t="str">
            <v>Maatregelen van sociale aard</v>
          </cell>
          <cell r="R638" t="str">
            <v>962.730.0</v>
          </cell>
        </row>
        <row r="639">
          <cell r="A639" t="str">
            <v>962.730.08</v>
          </cell>
          <cell r="G639" t="str">
            <v>962.730.08</v>
          </cell>
          <cell r="M639" t="str">
            <v>Plan communal pour l’emploi</v>
          </cell>
          <cell r="Q639" t="str">
            <v>Plan Communal pour l'Emploi (in Wallonië)</v>
          </cell>
          <cell r="R639" t="str">
            <v>962.730.08</v>
          </cell>
        </row>
        <row r="640">
          <cell r="A640" t="str">
            <v>962.730.09</v>
          </cell>
          <cell r="G640" t="str">
            <v>962.730.09</v>
          </cell>
          <cell r="M640" t="str">
            <v>Autres mesures sociales</v>
          </cell>
          <cell r="Q640" t="str">
            <v>Andere maatregelen van sociale aard</v>
          </cell>
          <cell r="R640" t="str">
            <v>962.730.09</v>
          </cell>
        </row>
        <row r="641">
          <cell r="A641" t="str">
            <v>962.730.1</v>
          </cell>
          <cell r="F641" t="str">
            <v>962.730.1</v>
          </cell>
          <cell r="L641" t="str">
            <v>Mesures en faveur de l'URE</v>
          </cell>
          <cell r="Q641" t="str">
            <v>Maatregelen ter bevordering van het REG</v>
          </cell>
          <cell r="R641" t="str">
            <v>962.730.1</v>
          </cell>
        </row>
        <row r="642">
          <cell r="A642" t="str">
            <v>962.730.2</v>
          </cell>
          <cell r="F642" t="str">
            <v>962.730.2</v>
          </cell>
          <cell r="L642" t="str">
            <v>Mesures en faveur de l'utilisation de sources d'énergie renouvelables et d'installations de cogénération de qualité</v>
          </cell>
          <cell r="Q642" t="str">
            <v>Maatregelen ter bevordering van het gebruik van hernieuwbare energiebronnen en kwalitatieve warmtekrachtinstallaties</v>
          </cell>
          <cell r="R642" t="str">
            <v>962.730.2</v>
          </cell>
        </row>
        <row r="643">
          <cell r="A643" t="str">
            <v>962.730.3</v>
          </cell>
          <cell r="F643" t="str">
            <v>962.730.3</v>
          </cell>
          <cell r="L643" t="str">
            <v>Financement des obligations de service public facturé par le GRT</v>
          </cell>
          <cell r="Q643" t="str">
            <v>Financiering van de openbare-dienstverplichtingen gefactureerd door de TNB</v>
          </cell>
          <cell r="R643" t="str">
            <v>962.730.3</v>
          </cell>
        </row>
        <row r="644">
          <cell r="A644" t="str">
            <v>962.730.8</v>
          </cell>
          <cell r="F644" t="str">
            <v>962.730.8</v>
          </cell>
          <cell r="L644" t="str">
            <v>Autres mesures</v>
          </cell>
          <cell r="Q644" t="str">
            <v>Andere maatregelen</v>
          </cell>
          <cell r="R644" t="str">
            <v>962.730.8</v>
          </cell>
        </row>
        <row r="645">
          <cell r="A645" t="str">
            <v>962.730.9</v>
          </cell>
          <cell r="F645" t="str">
            <v>962.730.9</v>
          </cell>
          <cell r="L645" t="str">
            <v>Financement des missions de service public confiées aux GRD</v>
          </cell>
          <cell r="Q645" t="str">
            <v>Financiering van de openbare-dienstopdracht toevertrouwd aan de DNB</v>
          </cell>
          <cell r="R645" t="str">
            <v>962.730.9</v>
          </cell>
        </row>
        <row r="646">
          <cell r="A646" t="str">
            <v>962.731</v>
          </cell>
          <cell r="E646" t="str">
            <v>962.731</v>
          </cell>
          <cell r="K646" t="str">
            <v>Surcharges en vue de la couverture des frais de fonctionnement de l'instance de régulation</v>
          </cell>
          <cell r="Q646" t="str">
            <v>Toeslagen ter dekking van de werkingskosten van de reguleringsinstantie</v>
          </cell>
          <cell r="R646" t="str">
            <v>962.731</v>
          </cell>
        </row>
        <row r="647">
          <cell r="A647" t="str">
            <v>962.732</v>
          </cell>
          <cell r="E647" t="str">
            <v>962.732</v>
          </cell>
          <cell r="K647" t="str">
            <v>Contributions en vue de la couverture des coûts échoués</v>
          </cell>
          <cell r="Q647" t="str">
            <v>Bijdragen ter dekking van verloren kosten</v>
          </cell>
          <cell r="R647" t="str">
            <v>962.732</v>
          </cell>
        </row>
        <row r="648">
          <cell r="A648" t="str">
            <v>962.733</v>
          </cell>
          <cell r="E648" t="str">
            <v>962.733</v>
          </cell>
          <cell r="K648" t="str">
            <v>Charges de pension non capitalisées</v>
          </cell>
          <cell r="Q648" t="str">
            <v>Niet-gekapitaliseerde pensioenlasten</v>
          </cell>
          <cell r="R648" t="str">
            <v>962.733</v>
          </cell>
        </row>
        <row r="649">
          <cell r="A649" t="str">
            <v>962.733.0</v>
          </cell>
          <cell r="F649" t="str">
            <v>962.733.0</v>
          </cell>
          <cell r="L649" t="str">
            <v>Charges de pension non capitalisées-débit</v>
          </cell>
          <cell r="Q649" t="str">
            <v>Niet-gekapitaliseerde pensioenlasten - debet</v>
          </cell>
          <cell r="R649" t="str">
            <v>962.733.0</v>
          </cell>
        </row>
        <row r="650">
          <cell r="A650" t="str">
            <v>962.733.9</v>
          </cell>
          <cell r="F650" t="str">
            <v>962.733.9</v>
          </cell>
          <cell r="L650" t="str">
            <v>Charges de pension non capitalisées-Transfert à l'actif</v>
          </cell>
          <cell r="Q650" t="str">
            <v>Niet-gekapitaliseerde pensioenlasten - Overboeking naar activa</v>
          </cell>
          <cell r="R650" t="str">
            <v>962.733.9</v>
          </cell>
        </row>
        <row r="651">
          <cell r="A651" t="str">
            <v>962.734</v>
          </cell>
          <cell r="E651" t="str">
            <v>962.734</v>
          </cell>
          <cell r="K651" t="str">
            <v>Impôts, prélèvements, surcharges, contributions, et rétributions locaux, provinciaux, régionaux et fédéraux:</v>
          </cell>
          <cell r="Q651" t="str">
            <v>Lokale, provinciale, gewestelijke en federale belastingen, heffingen, toeslagen, bijdragen en retributies:</v>
          </cell>
          <cell r="R651" t="str">
            <v>962.734</v>
          </cell>
        </row>
        <row r="652">
          <cell r="A652" t="str">
            <v>962.734.0</v>
          </cell>
          <cell r="F652" t="str">
            <v>962.734.0</v>
          </cell>
          <cell r="L652" t="str">
            <v>Impôts sur les revenus</v>
          </cell>
          <cell r="Q652" t="str">
            <v>Inkomensbelastingen</v>
          </cell>
          <cell r="R652" t="str">
            <v>962.734.0</v>
          </cell>
        </row>
        <row r="653">
          <cell r="A653" t="str">
            <v>962.734.00</v>
          </cell>
          <cell r="G653" t="str">
            <v>962.734.00</v>
          </cell>
          <cell r="M653" t="str">
            <v>Précomptes mobiliers afférents aux intérêts sur compte courant</v>
          </cell>
          <cell r="Q653" t="str">
            <v>Roerende voorheffing op interesten op rekening-courant</v>
          </cell>
          <cell r="R653" t="str">
            <v>962.734.00</v>
          </cell>
        </row>
        <row r="654">
          <cell r="A654" t="str">
            <v>962.734.01</v>
          </cell>
          <cell r="G654" t="str">
            <v>962.734.01</v>
          </cell>
          <cell r="M654" t="str">
            <v>Autres précomptes mobiliers</v>
          </cell>
          <cell r="Q654" t="str">
            <v>Andere roerende voorheffingen</v>
          </cell>
          <cell r="R654" t="str">
            <v>962.734.01</v>
          </cell>
        </row>
        <row r="655">
          <cell r="A655" t="str">
            <v>962.734.02</v>
          </cell>
          <cell r="G655" t="str">
            <v>962.734.02</v>
          </cell>
          <cell r="M655" t="str">
            <v>Impôt des personnes morales: cotisation de l'année (charge fiscale estimée)</v>
          </cell>
          <cell r="Q655" t="str">
            <v>Rechtspersonenbelasting: bijdrage van het jaar (geraamde fiscale lasten)</v>
          </cell>
          <cell r="R655" t="str">
            <v>962.734.02</v>
          </cell>
        </row>
        <row r="656">
          <cell r="A656" t="str">
            <v>962.734.03</v>
          </cell>
          <cell r="G656" t="str">
            <v>962.734.03</v>
          </cell>
          <cell r="M656" t="str">
            <v>Impôt des personnes morales: rectification des années antérieures (estimation)</v>
          </cell>
          <cell r="Q656" t="str">
            <v>Rechtspersonenbelasting: rectificatie van voorgaande jaren (raming)</v>
          </cell>
          <cell r="R656" t="str">
            <v>962.734.03</v>
          </cell>
        </row>
        <row r="657">
          <cell r="A657" t="str">
            <v>962.734.04</v>
          </cell>
          <cell r="G657" t="str">
            <v>962.734.04</v>
          </cell>
          <cell r="M657" t="str">
            <v>Impôt des personnes morales: impôt afférent aux exercices antérieurs</v>
          </cell>
          <cell r="Q657" t="str">
            <v>Rechtspersonenbelasting: belasting over voorgaande boekjaren</v>
          </cell>
          <cell r="R657" t="str">
            <v>962.734.04</v>
          </cell>
        </row>
        <row r="658">
          <cell r="A658" t="str">
            <v>962.734.1</v>
          </cell>
          <cell r="F658" t="str">
            <v>962.734.1</v>
          </cell>
          <cell r="L658" t="str">
            <v>Impôts, prélèvements, surcharges, contributions, et rétributions locaux, provinciaux, régionaux et fédéraux restants</v>
          </cell>
          <cell r="Q658" t="str">
            <v>Overige lokale, provinciale, gewestelijke en federale belastingen, heffingen, toeslagen, bijdragen en retributies</v>
          </cell>
          <cell r="R658" t="str">
            <v>962.734.1</v>
          </cell>
        </row>
        <row r="659">
          <cell r="A659" t="str">
            <v>962.734.10</v>
          </cell>
          <cell r="G659" t="str">
            <v>962.734.10</v>
          </cell>
          <cell r="M659" t="str">
            <v>Redevance pour occupation du domaine public</v>
          </cell>
          <cell r="Q659" t="str">
            <v>Vergoeding voor het innemen van het openbaar domein</v>
          </cell>
          <cell r="R659" t="str">
            <v>962.734.10</v>
          </cell>
        </row>
        <row r="660">
          <cell r="A660" t="str">
            <v>962.734.19</v>
          </cell>
          <cell r="G660" t="str">
            <v>962.734.19</v>
          </cell>
          <cell r="M660" t="str">
            <v>Autres impôts, prélèvements, surcharges, contributions et rétributions restants</v>
          </cell>
          <cell r="Q660" t="str">
            <v>Andere belastingen, heffingen, toeslagen, bijdragen en retributies</v>
          </cell>
          <cell r="R660" t="str">
            <v>962.734.19</v>
          </cell>
        </row>
        <row r="661">
          <cell r="A661" t="str">
            <v>962.75</v>
          </cell>
          <cell r="D661" t="str">
            <v>962.75</v>
          </cell>
          <cell r="K661" t="str">
            <v>Répartition de l'utilisation du réseau de distribution</v>
          </cell>
          <cell r="Q661" t="str">
            <v>Verdeling van het gebruik van het distributienet</v>
          </cell>
          <cell r="R661" t="str">
            <v>962.75</v>
          </cell>
        </row>
        <row r="662">
          <cell r="A662" t="str">
            <v>962.750</v>
          </cell>
          <cell r="E662" t="str">
            <v>962.750</v>
          </cell>
          <cell r="L662" t="str">
            <v>Coûts de dossier</v>
          </cell>
          <cell r="Q662" t="str">
            <v>Dossierkosten</v>
          </cell>
          <cell r="R662" t="str">
            <v>962.750</v>
          </cell>
        </row>
        <row r="663">
          <cell r="A663" t="str">
            <v>962.750.0</v>
          </cell>
          <cell r="F663" t="str">
            <v>962.750.0</v>
          </cell>
          <cell r="M663" t="str">
            <v>Frais des services techniques</v>
          </cell>
          <cell r="Q663" t="str">
            <v>Kosten voor technische diensten</v>
          </cell>
          <cell r="R663" t="str">
            <v>962.750.0</v>
          </cell>
        </row>
        <row r="664">
          <cell r="A664" t="str">
            <v>962.750.1</v>
          </cell>
          <cell r="F664" t="str">
            <v>962.750.1</v>
          </cell>
          <cell r="M664" t="str">
            <v>Frais des services généraux</v>
          </cell>
          <cell r="Q664" t="str">
            <v>Kosten voor algemene diensten</v>
          </cell>
          <cell r="R664" t="str">
            <v>962.750.1</v>
          </cell>
        </row>
        <row r="665">
          <cell r="A665" t="str">
            <v>962.750.2</v>
          </cell>
          <cell r="F665" t="str">
            <v>962.750.2</v>
          </cell>
          <cell r="M665" t="str">
            <v>Frais de gestion de la clientèle</v>
          </cell>
          <cell r="Q665" t="str">
            <v>Kosten voor klantenbeheer</v>
          </cell>
          <cell r="R665" t="str">
            <v>962.750.2</v>
          </cell>
        </row>
        <row r="666">
          <cell r="A666" t="str">
            <v>962.750.3</v>
          </cell>
          <cell r="F666" t="str">
            <v>962.750.3</v>
          </cell>
          <cell r="M666" t="str">
            <v>Redevances et cotisations diverses</v>
          </cell>
          <cell r="Q666" t="str">
            <v>Diverse vergoedingen en bijdragen</v>
          </cell>
          <cell r="R666" t="str">
            <v>962.750.3</v>
          </cell>
        </row>
        <row r="667">
          <cell r="A667" t="str">
            <v>962.750.4</v>
          </cell>
          <cell r="F667" t="str">
            <v>962.750.4</v>
          </cell>
          <cell r="M667" t="str">
            <v>Résultats financiers</v>
          </cell>
          <cell r="Q667" t="str">
            <v>Financiële resultaten</v>
          </cell>
          <cell r="R667" t="str">
            <v>962.750.4</v>
          </cell>
        </row>
        <row r="668">
          <cell r="A668" t="str">
            <v>962.750.5</v>
          </cell>
          <cell r="F668" t="str">
            <v>962.750.5</v>
          </cell>
          <cell r="M668" t="str">
            <v xml:space="preserve">Coûts des installations hors infrastructure </v>
          </cell>
          <cell r="Q668" t="str">
            <v xml:space="preserve">Kosten voor installaties buiten de infrastructuur </v>
          </cell>
          <cell r="R668" t="str">
            <v>962.750.5</v>
          </cell>
        </row>
        <row r="669">
          <cell r="A669" t="str">
            <v>962.750.6</v>
          </cell>
          <cell r="F669" t="str">
            <v>962.750.6</v>
          </cell>
          <cell r="M669" t="str">
            <v>Résultat des travaux pour compte de tiers</v>
          </cell>
          <cell r="Q669" t="str">
            <v>Resultaat van werkzaamheden voor rekening van derden</v>
          </cell>
          <cell r="R669" t="str">
            <v>962.750.6</v>
          </cell>
        </row>
        <row r="670">
          <cell r="A670" t="str">
            <v>962.750.7</v>
          </cell>
          <cell r="F670" t="str">
            <v>962.750.7</v>
          </cell>
          <cell r="M670" t="str">
            <v>Frais d'assistance</v>
          </cell>
          <cell r="Q670" t="str">
            <v>Bijstandskosten</v>
          </cell>
          <cell r="R670" t="str">
            <v>962.750.7</v>
          </cell>
        </row>
        <row r="671">
          <cell r="A671" t="str">
            <v>962.750.9</v>
          </cell>
          <cell r="F671" t="str">
            <v>962.750.9</v>
          </cell>
          <cell r="M671" t="str">
            <v>Frais transférés</v>
          </cell>
          <cell r="Q671" t="str">
            <v>Overgeboekte kosten</v>
          </cell>
          <cell r="R671" t="str">
            <v>962.750.9</v>
          </cell>
        </row>
        <row r="672">
          <cell r="A672" t="str">
            <v>962.750.90</v>
          </cell>
          <cell r="G672" t="str">
            <v>962.750.90</v>
          </cell>
          <cell r="N672" t="str">
            <v>Frais transférés aux immobilisations</v>
          </cell>
          <cell r="Q672" t="str">
            <v>Kosten overgeboekt naar vaste activa</v>
          </cell>
          <cell r="R672" t="str">
            <v>962.750.90</v>
          </cell>
        </row>
        <row r="673">
          <cell r="A673" t="str">
            <v>962.750.91</v>
          </cell>
          <cell r="G673" t="str">
            <v>962.750.91</v>
          </cell>
          <cell r="N673" t="str">
            <v>Frais transférés aux autres comptes d’exploitation</v>
          </cell>
          <cell r="Q673" t="str">
            <v>Kosten overgeboekt naar andere exploitatierekeningen</v>
          </cell>
          <cell r="R673" t="str">
            <v>962.750.91</v>
          </cell>
        </row>
        <row r="674">
          <cell r="A674" t="str">
            <v>962.751</v>
          </cell>
          <cell r="E674" t="str">
            <v>962.751</v>
          </cell>
          <cell r="L674" t="str">
            <v>Coûts d'utilisation du réseau de transport et des services auxiliaires y afférents</v>
          </cell>
          <cell r="Q674" t="str">
            <v>Kosten voor het gebruik van het transportnet en van de bijbehorende ondersteunende diensten</v>
          </cell>
          <cell r="R674" t="str">
            <v>962.751</v>
          </cell>
        </row>
        <row r="675">
          <cell r="A675" t="str">
            <v>962.751.0</v>
          </cell>
          <cell r="F675" t="str">
            <v>962.751.0</v>
          </cell>
          <cell r="M675" t="str">
            <v>Tarif de base</v>
          </cell>
          <cell r="Q675" t="str">
            <v>Basistarief</v>
          </cell>
          <cell r="R675" t="str">
            <v>962.751.0</v>
          </cell>
        </row>
        <row r="676">
          <cell r="A676" t="str">
            <v>962.751.1</v>
          </cell>
          <cell r="F676" t="str">
            <v>962.751.1</v>
          </cell>
          <cell r="M676" t="str">
            <v>Services système</v>
          </cell>
          <cell r="Q676" t="str">
            <v xml:space="preserve">Systeemdiensten </v>
          </cell>
          <cell r="R676" t="str">
            <v>962.751.1</v>
          </cell>
        </row>
        <row r="677">
          <cell r="A677" t="str">
            <v>962.751.2</v>
          </cell>
          <cell r="F677" t="str">
            <v>962.751.2</v>
          </cell>
          <cell r="M677" t="str">
            <v>Pertes sur réseau</v>
          </cell>
          <cell r="Q677" t="str">
            <v>Netverliezen</v>
          </cell>
          <cell r="R677" t="str">
            <v>962.751.2</v>
          </cell>
        </row>
        <row r="678">
          <cell r="A678" t="str">
            <v>962.752</v>
          </cell>
          <cell r="E678" t="str">
            <v>962.752</v>
          </cell>
          <cell r="L678" t="str">
            <v>Répartition des coûts d'étude, de construction et d'entretien de l'infrastructure</v>
          </cell>
          <cell r="Q678" t="str">
            <v>Verdeling van de kosten voor de studie, de aanleg en het onderhoud van de infrastructuur</v>
          </cell>
          <cell r="R678" t="str">
            <v>962.752</v>
          </cell>
        </row>
        <row r="679">
          <cell r="A679" t="str">
            <v>962.752.0</v>
          </cell>
          <cell r="F679" t="str">
            <v>962.752.0</v>
          </cell>
          <cell r="M679" t="str">
            <v>Etudes</v>
          </cell>
          <cell r="Q679" t="str">
            <v>Studies</v>
          </cell>
          <cell r="R679" t="str">
            <v>962.752.0</v>
          </cell>
        </row>
        <row r="680">
          <cell r="A680" t="str">
            <v>962.752.2</v>
          </cell>
          <cell r="F680" t="str">
            <v>962.752.2</v>
          </cell>
          <cell r="M680" t="str">
            <v>Sous-stations de transformation</v>
          </cell>
          <cell r="Q680" t="str">
            <v>Onderstations voor transformatie</v>
          </cell>
          <cell r="R680" t="str">
            <v>962.752.2</v>
          </cell>
        </row>
        <row r="681">
          <cell r="A681" t="str">
            <v>962.752.20</v>
          </cell>
          <cell r="G681" t="str">
            <v>962.752.20</v>
          </cell>
          <cell r="N681" t="str">
            <v>Terrains</v>
          </cell>
          <cell r="Q681" t="str">
            <v>Terreinen</v>
          </cell>
          <cell r="R681" t="str">
            <v>962.752.20</v>
          </cell>
        </row>
        <row r="682">
          <cell r="A682" t="str">
            <v>962.752.21</v>
          </cell>
          <cell r="G682" t="str">
            <v>962.752.21</v>
          </cell>
          <cell r="N682" t="str">
            <v>Batiments</v>
          </cell>
          <cell r="Q682" t="str">
            <v>Gebouwen</v>
          </cell>
          <cell r="R682" t="str">
            <v>962.752.21</v>
          </cell>
        </row>
        <row r="683">
          <cell r="A683" t="str">
            <v>962.752.22</v>
          </cell>
          <cell r="G683" t="str">
            <v>962.752.22</v>
          </cell>
          <cell r="N683" t="str">
            <v>Equipement</v>
          </cell>
          <cell r="Q683" t="str">
            <v>Uitrustingen</v>
          </cell>
          <cell r="R683" t="str">
            <v>962.752.22</v>
          </cell>
        </row>
        <row r="684">
          <cell r="A684" t="str">
            <v>962.752.23</v>
          </cell>
          <cell r="G684" t="str">
            <v>962.752.23</v>
          </cell>
          <cell r="N684" t="str">
            <v>TCC</v>
          </cell>
          <cell r="Q684" t="str">
            <v>TCC</v>
          </cell>
          <cell r="R684" t="str">
            <v>962.752.23</v>
          </cell>
        </row>
        <row r="685">
          <cell r="A685" t="str">
            <v>962.752.24</v>
          </cell>
          <cell r="G685" t="str">
            <v>962.752.24</v>
          </cell>
          <cell r="N685" t="str">
            <v>Equipement de télégestion</v>
          </cell>
          <cell r="Q685" t="str">
            <v>Uitrustingen voor afstandsverwerking</v>
          </cell>
          <cell r="R685" t="str">
            <v>962.752.24</v>
          </cell>
        </row>
        <row r="686">
          <cell r="A686" t="str">
            <v>962.752.25</v>
          </cell>
          <cell r="G686" t="str">
            <v>962.752.25</v>
          </cell>
          <cell r="N686" t="str">
            <v>Comptage</v>
          </cell>
          <cell r="Q686" t="str">
            <v>Meting</v>
          </cell>
          <cell r="R686" t="str">
            <v>962.752.25</v>
          </cell>
        </row>
        <row r="687">
          <cell r="A687" t="str">
            <v>962.752.26</v>
          </cell>
          <cell r="G687" t="str">
            <v>962.752.26</v>
          </cell>
          <cell r="N687" t="str">
            <v>Dégâts aux installations</v>
          </cell>
          <cell r="Q687" t="str">
            <v>Schade aan de installaties</v>
          </cell>
          <cell r="R687" t="str">
            <v>962.752.26</v>
          </cell>
        </row>
        <row r="688">
          <cell r="A688" t="str">
            <v>962.752.27</v>
          </cell>
          <cell r="G688" t="str">
            <v>962.752.27</v>
          </cell>
          <cell r="N688" t="str">
            <v>Démontage d'installations</v>
          </cell>
          <cell r="Q688" t="str">
            <v>Demontage van de installaties</v>
          </cell>
          <cell r="R688" t="str">
            <v>962.752.27</v>
          </cell>
        </row>
        <row r="689">
          <cell r="A689" t="str">
            <v>962.752.28</v>
          </cell>
          <cell r="G689" t="str">
            <v>962.752.28</v>
          </cell>
          <cell r="N689" t="str">
            <v>Redevances d'amortissement (apports d'usage)</v>
          </cell>
          <cell r="Q689" t="str">
            <v>Afschrijvingsvergoedingen (gebruiksinbrengen)</v>
          </cell>
          <cell r="R689" t="str">
            <v>962.752.28</v>
          </cell>
        </row>
        <row r="690">
          <cell r="A690" t="str">
            <v>962.752.29</v>
          </cell>
          <cell r="G690" t="str">
            <v>962.752.29</v>
          </cell>
          <cell r="N690" t="str">
            <v>Amortissements</v>
          </cell>
          <cell r="Q690" t="str">
            <v>Afschrijvingen</v>
          </cell>
          <cell r="R690" t="str">
            <v>962.752.29</v>
          </cell>
        </row>
        <row r="691">
          <cell r="A691" t="str">
            <v>962.752.3</v>
          </cell>
          <cell r="F691" t="str">
            <v>962.752.3</v>
          </cell>
          <cell r="M691" t="str">
            <v>Réseau MT</v>
          </cell>
          <cell r="Q691" t="str">
            <v>MS-net</v>
          </cell>
          <cell r="R691" t="str">
            <v>962.752.3</v>
          </cell>
        </row>
        <row r="692">
          <cell r="A692" t="str">
            <v>962.752.30</v>
          </cell>
          <cell r="G692" t="str">
            <v>962.752.30</v>
          </cell>
          <cell r="N692" t="str">
            <v>Aérien</v>
          </cell>
          <cell r="Q692" t="str">
            <v>Luchtlijnen</v>
          </cell>
          <cell r="R692" t="str">
            <v>962.752.30</v>
          </cell>
        </row>
        <row r="693">
          <cell r="A693" t="str">
            <v>962.752.31</v>
          </cell>
          <cell r="G693" t="str">
            <v>962.752.31</v>
          </cell>
          <cell r="N693" t="str">
            <v>Souterrain</v>
          </cell>
          <cell r="Q693" t="str">
            <v>Ondergrondse leidingen</v>
          </cell>
          <cell r="R693" t="str">
            <v>962.752.31</v>
          </cell>
        </row>
        <row r="694">
          <cell r="A694" t="str">
            <v>962.752.32</v>
          </cell>
          <cell r="G694" t="str">
            <v>962.752.32</v>
          </cell>
          <cell r="N694" t="str">
            <v>Signalisat. &amp; Commande</v>
          </cell>
          <cell r="Q694" t="str">
            <v>Signalisatie &amp; Bediening</v>
          </cell>
          <cell r="R694" t="str">
            <v>962.752.32</v>
          </cell>
        </row>
        <row r="695">
          <cell r="A695" t="str">
            <v>962.752.33</v>
          </cell>
          <cell r="G695" t="str">
            <v>962.752.33</v>
          </cell>
          <cell r="N695" t="str">
            <v>Protection cathodique</v>
          </cell>
          <cell r="Q695" t="str">
            <v>Kathodische bescherming</v>
          </cell>
          <cell r="R695" t="str">
            <v>962.752.33</v>
          </cell>
        </row>
        <row r="696">
          <cell r="A696" t="str">
            <v>962.752.34</v>
          </cell>
          <cell r="G696" t="str">
            <v>962.752.34</v>
          </cell>
          <cell r="N696" t="str">
            <v>Comptage d'échange</v>
          </cell>
          <cell r="Q696" t="str">
            <v>Meting van uitwisselingen</v>
          </cell>
          <cell r="R696" t="str">
            <v>962.752.34</v>
          </cell>
        </row>
        <row r="697">
          <cell r="A697" t="str">
            <v>962.752.36</v>
          </cell>
          <cell r="G697" t="str">
            <v>962.752.36</v>
          </cell>
          <cell r="N697" t="str">
            <v>Dégâts aux installations</v>
          </cell>
          <cell r="Q697" t="str">
            <v>Schade aan de installaties</v>
          </cell>
          <cell r="R697" t="str">
            <v>962.752.36</v>
          </cell>
        </row>
        <row r="698">
          <cell r="A698" t="str">
            <v>962.752.37</v>
          </cell>
          <cell r="G698" t="str">
            <v>962.752.37</v>
          </cell>
          <cell r="N698" t="str">
            <v>Démontage d'installations</v>
          </cell>
          <cell r="Q698" t="str">
            <v>Demontage van de installaties</v>
          </cell>
          <cell r="R698" t="str">
            <v>962.752.37</v>
          </cell>
        </row>
        <row r="699">
          <cell r="A699" t="str">
            <v>962.752.38</v>
          </cell>
          <cell r="G699" t="str">
            <v>962.752.38</v>
          </cell>
          <cell r="N699" t="str">
            <v>Redevances d'amortissement (apports d'usage)</v>
          </cell>
          <cell r="Q699" t="str">
            <v>Afschrijvingsvergoedingen (gebruiksinbrengen)</v>
          </cell>
          <cell r="R699" t="str">
            <v>962.752.38</v>
          </cell>
        </row>
        <row r="700">
          <cell r="A700" t="str">
            <v>962.752.39</v>
          </cell>
          <cell r="G700" t="str">
            <v>962.752.39</v>
          </cell>
          <cell r="N700" t="str">
            <v>Amortissements</v>
          </cell>
          <cell r="Q700" t="str">
            <v>Afschrijvingen</v>
          </cell>
          <cell r="R700" t="str">
            <v>962.752.39</v>
          </cell>
        </row>
        <row r="701">
          <cell r="A701" t="str">
            <v>962.752.4</v>
          </cell>
          <cell r="F701" t="str">
            <v>962.752.4</v>
          </cell>
          <cell r="M701" t="str">
            <v>Raccordements &amp; compteurs MT</v>
          </cell>
          <cell r="Q701" t="str">
            <v>MS-aansluitingen &amp; -meters</v>
          </cell>
          <cell r="R701" t="str">
            <v>962.752.4</v>
          </cell>
        </row>
        <row r="702">
          <cell r="A702" t="str">
            <v>962.752.40</v>
          </cell>
          <cell r="G702" t="str">
            <v>962.752.40</v>
          </cell>
          <cell r="N702" t="str">
            <v>Branchements</v>
          </cell>
          <cell r="Q702" t="str">
            <v>Aftakkingen</v>
          </cell>
          <cell r="R702" t="str">
            <v>962.752.40</v>
          </cell>
        </row>
        <row r="703">
          <cell r="A703" t="str">
            <v>962.752.41</v>
          </cell>
          <cell r="G703" t="str">
            <v>962.752.41</v>
          </cell>
          <cell r="N703" t="str">
            <v>Comptage électrique</v>
          </cell>
          <cell r="Q703" t="str">
            <v>Elektrische meting</v>
          </cell>
          <cell r="R703" t="str">
            <v>962.752.41</v>
          </cell>
        </row>
        <row r="704">
          <cell r="A704" t="str">
            <v>962.752.42</v>
          </cell>
          <cell r="G704" t="str">
            <v>962.752.42</v>
          </cell>
          <cell r="N704" t="str">
            <v>Equipement de télégestion</v>
          </cell>
          <cell r="Q704" t="str">
            <v>Uitrustingen voor afstandsverwerking</v>
          </cell>
          <cell r="R704" t="str">
            <v>962.752.42</v>
          </cell>
        </row>
        <row r="705">
          <cell r="A705" t="str">
            <v>962.752.46</v>
          </cell>
          <cell r="G705" t="str">
            <v>962.752.46</v>
          </cell>
          <cell r="N705" t="str">
            <v>Dégâts aux installations</v>
          </cell>
          <cell r="Q705" t="str">
            <v>Schade aan de installaties</v>
          </cell>
          <cell r="R705" t="str">
            <v>962.752.46</v>
          </cell>
        </row>
        <row r="706">
          <cell r="A706" t="str">
            <v>962.752.47</v>
          </cell>
          <cell r="G706" t="str">
            <v>962.752.47</v>
          </cell>
          <cell r="N706" t="str">
            <v>Démontage d'installations</v>
          </cell>
          <cell r="Q706" t="str">
            <v>Demontage van de installaties</v>
          </cell>
          <cell r="R706" t="str">
            <v>962.752.47</v>
          </cell>
        </row>
        <row r="707">
          <cell r="A707" t="str">
            <v>962.752.48</v>
          </cell>
          <cell r="G707" t="str">
            <v>962.752.48</v>
          </cell>
          <cell r="N707" t="str">
            <v>Redevances d'amortissement (apports d'usage)</v>
          </cell>
          <cell r="Q707" t="str">
            <v>Afschrijvingsvergoedingen (gebruiksinbrengen)</v>
          </cell>
          <cell r="R707" t="str">
            <v>962.752.48</v>
          </cell>
        </row>
        <row r="708">
          <cell r="A708" t="str">
            <v>962.752.49</v>
          </cell>
          <cell r="G708" t="str">
            <v>962.752.49</v>
          </cell>
          <cell r="N708" t="str">
            <v>Amortissements</v>
          </cell>
          <cell r="Q708" t="str">
            <v>Afschrijvingen</v>
          </cell>
          <cell r="R708" t="str">
            <v>962.752.49</v>
          </cell>
        </row>
        <row r="709">
          <cell r="A709" t="str">
            <v>962.752.5</v>
          </cell>
          <cell r="F709" t="str">
            <v>962.752.5</v>
          </cell>
          <cell r="M709" t="str">
            <v>Cabines de dispersion et de transformation MT/BT</v>
          </cell>
          <cell r="Q709" t="str">
            <v>Dispersiecabines en MS/LS-transformatiecabines</v>
          </cell>
          <cell r="R709" t="str">
            <v>962.752.5</v>
          </cell>
        </row>
        <row r="710">
          <cell r="A710" t="str">
            <v>962.752.50</v>
          </cell>
          <cell r="G710" t="str">
            <v>962.752.50</v>
          </cell>
          <cell r="N710" t="str">
            <v>Terrains</v>
          </cell>
          <cell r="Q710" t="str">
            <v>Terreinen</v>
          </cell>
          <cell r="R710" t="str">
            <v>962.752.50</v>
          </cell>
        </row>
        <row r="711">
          <cell r="A711" t="str">
            <v>962.752.51</v>
          </cell>
          <cell r="G711" t="str">
            <v>962.752.51</v>
          </cell>
          <cell r="N711" t="str">
            <v>Bâtiment</v>
          </cell>
          <cell r="Q711" t="str">
            <v>Gebouwen</v>
          </cell>
          <cell r="R711" t="str">
            <v>962.752.51</v>
          </cell>
        </row>
        <row r="712">
          <cell r="A712" t="str">
            <v>962.752.52</v>
          </cell>
          <cell r="G712" t="str">
            <v>962.752.52</v>
          </cell>
          <cell r="N712" t="str">
            <v>Equipement</v>
          </cell>
          <cell r="Q712" t="str">
            <v>Uitrustingen</v>
          </cell>
          <cell r="R712" t="str">
            <v>962.752.52</v>
          </cell>
        </row>
        <row r="713">
          <cell r="A713" t="str">
            <v>962.752.53</v>
          </cell>
          <cell r="G713" t="str">
            <v>962.752.53</v>
          </cell>
          <cell r="N713" t="str">
            <v>Transformateurs</v>
          </cell>
          <cell r="Q713" t="str">
            <v>Transformatoren</v>
          </cell>
          <cell r="R713" t="str">
            <v>962.752.53</v>
          </cell>
        </row>
        <row r="714">
          <cell r="A714" t="str">
            <v>962.752.54</v>
          </cell>
          <cell r="G714" t="str">
            <v>962.752.54</v>
          </cell>
          <cell r="N714" t="str">
            <v>Equipement de télégestion</v>
          </cell>
          <cell r="Q714" t="str">
            <v>Uitrustingen voor afstandsverwerking</v>
          </cell>
          <cell r="R714" t="str">
            <v>962.752.54</v>
          </cell>
        </row>
        <row r="715">
          <cell r="A715" t="str">
            <v>962.752.55</v>
          </cell>
          <cell r="G715" t="str">
            <v>962.752.55</v>
          </cell>
          <cell r="N715" t="str">
            <v>TCC</v>
          </cell>
          <cell r="Q715" t="str">
            <v>TCC</v>
          </cell>
          <cell r="R715" t="str">
            <v>962.752.55</v>
          </cell>
        </row>
        <row r="716">
          <cell r="A716" t="str">
            <v>962.752.56</v>
          </cell>
          <cell r="G716" t="str">
            <v>962.752.56</v>
          </cell>
          <cell r="N716" t="str">
            <v>Dégâts aux installations</v>
          </cell>
          <cell r="Q716" t="str">
            <v>Schade aan de installaties</v>
          </cell>
          <cell r="R716" t="str">
            <v>962.752.56</v>
          </cell>
        </row>
        <row r="717">
          <cell r="A717" t="str">
            <v>962.752.57</v>
          </cell>
          <cell r="G717" t="str">
            <v>962.752.57</v>
          </cell>
          <cell r="N717" t="str">
            <v>Démontage d'installations</v>
          </cell>
          <cell r="Q717" t="str">
            <v>Demontage van de installaties</v>
          </cell>
          <cell r="R717" t="str">
            <v>962.752.57</v>
          </cell>
        </row>
        <row r="718">
          <cell r="A718" t="str">
            <v>962.752.58</v>
          </cell>
          <cell r="G718" t="str">
            <v>962.752.58</v>
          </cell>
          <cell r="N718" t="str">
            <v>Redevances d'amortissement (apports d'usage)</v>
          </cell>
          <cell r="Q718" t="str">
            <v>Afschrijvingsvergoedingen (gebruiksinbrengen)</v>
          </cell>
          <cell r="R718" t="str">
            <v>962.752.58</v>
          </cell>
        </row>
        <row r="719">
          <cell r="A719" t="str">
            <v>962.752.59</v>
          </cell>
          <cell r="G719" t="str">
            <v>962.752.59</v>
          </cell>
          <cell r="N719" t="str">
            <v>Amortissements</v>
          </cell>
          <cell r="Q719" t="str">
            <v>Afschrijvingen</v>
          </cell>
          <cell r="R719" t="str">
            <v>962.752.59</v>
          </cell>
        </row>
        <row r="720">
          <cell r="A720" t="str">
            <v>962.752.6</v>
          </cell>
          <cell r="F720" t="str">
            <v>962.752.6</v>
          </cell>
          <cell r="M720" t="str">
            <v>Réseau BT</v>
          </cell>
          <cell r="Q720" t="str">
            <v>LS-net</v>
          </cell>
          <cell r="R720" t="str">
            <v>962.752.6</v>
          </cell>
        </row>
        <row r="721">
          <cell r="A721" t="str">
            <v>962.752.60</v>
          </cell>
          <cell r="G721" t="str">
            <v>962.752.60</v>
          </cell>
          <cell r="N721" t="str">
            <v>Aérien</v>
          </cell>
          <cell r="Q721" t="str">
            <v>Luchtlijnen</v>
          </cell>
          <cell r="R721" t="str">
            <v>962.752.60</v>
          </cell>
        </row>
        <row r="722">
          <cell r="A722" t="str">
            <v>962.752.61</v>
          </cell>
          <cell r="G722" t="str">
            <v>962.752.61</v>
          </cell>
          <cell r="N722" t="str">
            <v>Souterrain</v>
          </cell>
          <cell r="Q722" t="str">
            <v>Ondergrondse leidingen</v>
          </cell>
          <cell r="R722" t="str">
            <v>962.752.61</v>
          </cell>
        </row>
        <row r="723">
          <cell r="A723" t="str">
            <v>962.752.66</v>
          </cell>
          <cell r="G723" t="str">
            <v>962.752.66</v>
          </cell>
          <cell r="N723" t="str">
            <v>Dégâts aux installations</v>
          </cell>
          <cell r="Q723" t="str">
            <v>Schade aan de installaties</v>
          </cell>
          <cell r="R723" t="str">
            <v>962.752.66</v>
          </cell>
        </row>
        <row r="724">
          <cell r="A724" t="str">
            <v>962.752.67</v>
          </cell>
          <cell r="G724" t="str">
            <v>962.752.67</v>
          </cell>
          <cell r="N724" t="str">
            <v>Démontage d'installations</v>
          </cell>
          <cell r="Q724" t="str">
            <v>Demontage van de installaties</v>
          </cell>
          <cell r="R724" t="str">
            <v>962.752.67</v>
          </cell>
        </row>
        <row r="725">
          <cell r="A725" t="str">
            <v>962.752.68</v>
          </cell>
          <cell r="G725" t="str">
            <v>962.752.68</v>
          </cell>
          <cell r="N725" t="str">
            <v>Redevances d'amortissement (apports d'usage)</v>
          </cell>
          <cell r="Q725" t="str">
            <v>Afschrijvingsvergoedingen (gebruiksinbrengen)</v>
          </cell>
          <cell r="R725" t="str">
            <v>962.752.68</v>
          </cell>
        </row>
        <row r="726">
          <cell r="A726" t="str">
            <v>962.752.69</v>
          </cell>
          <cell r="G726" t="str">
            <v>962.752.69</v>
          </cell>
          <cell r="N726" t="str">
            <v>Amortissements</v>
          </cell>
          <cell r="Q726" t="str">
            <v>Afschrijvingen</v>
          </cell>
          <cell r="R726" t="str">
            <v>962.752.69</v>
          </cell>
        </row>
        <row r="727">
          <cell r="A727" t="str">
            <v>962.752.7</v>
          </cell>
          <cell r="F727" t="str">
            <v>962.752.7</v>
          </cell>
          <cell r="M727" t="str">
            <v>Raccordements &amp; compteurs BT</v>
          </cell>
          <cell r="Q727" t="str">
            <v>LS-aansluitingen &amp; -meters</v>
          </cell>
          <cell r="R727" t="str">
            <v>962.752.7</v>
          </cell>
        </row>
        <row r="728">
          <cell r="A728" t="str">
            <v>962.752.70</v>
          </cell>
          <cell r="G728" t="str">
            <v>962.752.70</v>
          </cell>
          <cell r="N728" t="str">
            <v>Branchements</v>
          </cell>
          <cell r="Q728" t="str">
            <v>Aftakkingen</v>
          </cell>
          <cell r="R728" t="str">
            <v>962.752.70</v>
          </cell>
        </row>
        <row r="729">
          <cell r="A729" t="str">
            <v>962.752.71</v>
          </cell>
          <cell r="G729" t="str">
            <v>962.752.71</v>
          </cell>
          <cell r="N729" t="str">
            <v>Groupes de comptage</v>
          </cell>
          <cell r="Q729" t="str">
            <v>Meetgroepen</v>
          </cell>
          <cell r="R729" t="str">
            <v>962.752.71</v>
          </cell>
        </row>
        <row r="730">
          <cell r="A730" t="str">
            <v>962.752.72</v>
          </cell>
          <cell r="G730" t="str">
            <v>962.752.72</v>
          </cell>
          <cell r="N730" t="str">
            <v>Equipement de télégestion</v>
          </cell>
          <cell r="Q730" t="str">
            <v>Uitrustingen voor afstandsverwerking</v>
          </cell>
          <cell r="R730" t="str">
            <v>962.752.72</v>
          </cell>
        </row>
        <row r="731">
          <cell r="A731" t="str">
            <v>962.752.75</v>
          </cell>
          <cell r="G731" t="str">
            <v>962.752.75</v>
          </cell>
          <cell r="N731" t="str">
            <v>Coûts des changements de tension</v>
          </cell>
          <cell r="Q731" t="str">
            <v>Kosten voor het wijzigen van de spanning</v>
          </cell>
          <cell r="R731" t="str">
            <v>962.752.75</v>
          </cell>
        </row>
        <row r="732">
          <cell r="A732" t="str">
            <v>962.752.76</v>
          </cell>
          <cell r="G732" t="str">
            <v>962.752.76</v>
          </cell>
          <cell r="N732" t="str">
            <v>Dégâts aux installations</v>
          </cell>
          <cell r="Q732" t="str">
            <v>Schade aan de installaties</v>
          </cell>
          <cell r="R732" t="str">
            <v>962.752.76</v>
          </cell>
        </row>
        <row r="733">
          <cell r="A733" t="str">
            <v>962.752.77</v>
          </cell>
          <cell r="G733" t="str">
            <v>962.752.77</v>
          </cell>
          <cell r="N733" t="str">
            <v>Démontage d'installations</v>
          </cell>
          <cell r="Q733" t="str">
            <v>Demontage van de installaties</v>
          </cell>
          <cell r="R733" t="str">
            <v>962.752.77</v>
          </cell>
        </row>
        <row r="734">
          <cell r="A734" t="str">
            <v>962.752.78</v>
          </cell>
          <cell r="G734" t="str">
            <v>962.752.78</v>
          </cell>
          <cell r="N734" t="str">
            <v>Redevances d'amortissement (apports d'usage)</v>
          </cell>
          <cell r="Q734" t="str">
            <v>Afschrijvingsvergoedingen (gebruiksinbrengen)</v>
          </cell>
          <cell r="R734" t="str">
            <v>962.752.78</v>
          </cell>
        </row>
        <row r="735">
          <cell r="A735" t="str">
            <v>962.752.79</v>
          </cell>
          <cell r="G735" t="str">
            <v>962.752.79</v>
          </cell>
          <cell r="N735" t="str">
            <v>Amortissements</v>
          </cell>
          <cell r="Q735" t="str">
            <v>Afschrijvingen</v>
          </cell>
          <cell r="R735" t="str">
            <v>962.752.79</v>
          </cell>
        </row>
        <row r="736">
          <cell r="A736" t="str">
            <v>962.752.8</v>
          </cell>
          <cell r="F736" t="str">
            <v>962.752.8</v>
          </cell>
          <cell r="M736" t="str">
            <v>Autres coûts relatifs à l'infrastructure</v>
          </cell>
          <cell r="Q736" t="str">
            <v>Andere kosten in verband met de infrastructuur</v>
          </cell>
          <cell r="R736" t="str">
            <v>962.752.8</v>
          </cell>
        </row>
        <row r="737">
          <cell r="A737" t="str">
            <v>962.752.9</v>
          </cell>
          <cell r="F737" t="str">
            <v>962.752.9</v>
          </cell>
          <cell r="M737" t="str">
            <v>Eclairage Public (Vlaanderen &amp; Wallonie):</v>
          </cell>
          <cell r="Q737" t="str">
            <v>Openbare verlichting (Vlaanderen &amp; Wallonië):</v>
          </cell>
          <cell r="R737" t="str">
            <v>962.752.9</v>
          </cell>
        </row>
        <row r="738">
          <cell r="A738" t="str">
            <v>962.752.90</v>
          </cell>
          <cell r="G738" t="str">
            <v>962.752.90</v>
          </cell>
          <cell r="N738" t="str">
            <v>Entretien de l’éclairage public</v>
          </cell>
          <cell r="Q738" t="str">
            <v>Onderhoud van de openbare verlichting</v>
          </cell>
          <cell r="R738" t="str">
            <v>962.752.90</v>
          </cell>
        </row>
        <row r="739">
          <cell r="A739" t="str">
            <v>962.752.91</v>
          </cell>
          <cell r="G739" t="str">
            <v>962.752.91</v>
          </cell>
          <cell r="N739" t="str">
            <v>Facturation de l'entretien de l’éclairage public</v>
          </cell>
          <cell r="Q739" t="str">
            <v>Facturering van het onderhoud van de openbare verlichting</v>
          </cell>
          <cell r="R739" t="str">
            <v>962.752.91</v>
          </cell>
        </row>
        <row r="740">
          <cell r="A740" t="str">
            <v>962.752.92</v>
          </cell>
          <cell r="G740" t="str">
            <v>962.752.92</v>
          </cell>
          <cell r="N740" t="str">
            <v>Coût de la construction de l’éclairage public</v>
          </cell>
          <cell r="Q740" t="str">
            <v>Kosten voor de aanleg van openbare verlichting</v>
          </cell>
          <cell r="R740" t="str">
            <v>962.752.92</v>
          </cell>
        </row>
        <row r="741">
          <cell r="A741" t="str">
            <v>962.752.93</v>
          </cell>
          <cell r="G741" t="str">
            <v>962.752.93</v>
          </cell>
          <cell r="N741" t="str">
            <v>Facturation de la construction de l’éclairage public</v>
          </cell>
          <cell r="Q741" t="str">
            <v>Facturering van de aanleg van openbare verlichting</v>
          </cell>
          <cell r="R741" t="str">
            <v>962.752.93</v>
          </cell>
        </row>
        <row r="742">
          <cell r="A742" t="str">
            <v>962.753</v>
          </cell>
          <cell r="E742" t="str">
            <v>962.753</v>
          </cell>
          <cell r="L742" t="str">
            <v>Coûts liés aux obligations de service public</v>
          </cell>
          <cell r="Q742" t="str">
            <v>Kosten in verband met openbare-dienstverplichtingen</v>
          </cell>
          <cell r="R742" t="str">
            <v>962.753</v>
          </cell>
        </row>
        <row r="743">
          <cell r="A743" t="str">
            <v>962.753.0</v>
          </cell>
          <cell r="F743" t="str">
            <v>962.753.0</v>
          </cell>
          <cell r="M743" t="str">
            <v>Coûts liés à la clientèle protégée</v>
          </cell>
          <cell r="Q743" t="str">
            <v>Kosten in verband met de beschermde klanten</v>
          </cell>
          <cell r="R743" t="str">
            <v>962.753.0</v>
          </cell>
        </row>
        <row r="744">
          <cell r="A744" t="str">
            <v>962.753.00</v>
          </cell>
          <cell r="G744" t="str">
            <v>962.753.00</v>
          </cell>
          <cell r="N744" t="str">
            <v>Entretien, gestion et amortissements des compteurs à budget</v>
          </cell>
          <cell r="Q744" t="str">
            <v>Onderhoud, beheer en afschrijvingen van de budgetmeters</v>
          </cell>
          <cell r="R744" t="str">
            <v>962.753.00</v>
          </cell>
        </row>
        <row r="745">
          <cell r="A745" t="str">
            <v>962.753.01</v>
          </cell>
          <cell r="G745" t="str">
            <v>962.753.01</v>
          </cell>
          <cell r="N745" t="str">
            <v>Placement de limiteurs de puissance</v>
          </cell>
          <cell r="Q745" t="str">
            <v>Plaatsen van vermogenbegrenzers</v>
          </cell>
          <cell r="R745" t="str">
            <v>962.753.01</v>
          </cell>
        </row>
        <row r="746">
          <cell r="A746" t="str">
            <v>962.753.02</v>
          </cell>
          <cell r="G746" t="str">
            <v>962.753.02</v>
          </cell>
          <cell r="N746" t="str">
            <v>Fourniture d’électricité à la clientèle protégée</v>
          </cell>
          <cell r="Q746" t="str">
            <v>Levering van elektriciteit aan de beschermde klanten</v>
          </cell>
          <cell r="R746" t="str">
            <v>962.753.02</v>
          </cell>
        </row>
        <row r="747">
          <cell r="A747" t="str">
            <v>962.753.03</v>
          </cell>
          <cell r="G747" t="str">
            <v>962.753.03</v>
          </cell>
          <cell r="N747" t="str">
            <v>Fourniture d’électricité à un tarif social spécifique</v>
          </cell>
          <cell r="Q747" t="str">
            <v>Levering van elektriciteit aan een specifiek sociaal tarief</v>
          </cell>
          <cell r="R747" t="str">
            <v>962.753.03</v>
          </cell>
        </row>
        <row r="748">
          <cell r="A748" t="str">
            <v>962.753.09</v>
          </cell>
          <cell r="G748" t="str">
            <v>962.753.09</v>
          </cell>
          <cell r="N748" t="str">
            <v>Réductions de valeur et moins values sur réalisation de créances commerciales - clientèle protégée</v>
          </cell>
          <cell r="Q748" t="str">
            <v>Waardeverminderingen en minderwaarden op de realisatie van handelsvorderingen - beschermde klanten</v>
          </cell>
          <cell r="R748" t="str">
            <v>962.753.09</v>
          </cell>
        </row>
        <row r="749">
          <cell r="A749" t="str">
            <v>962.753.1</v>
          </cell>
          <cell r="F749" t="str">
            <v>962.753.1</v>
          </cell>
          <cell r="M749" t="str">
            <v>Actions URE</v>
          </cell>
          <cell r="Q749" t="str">
            <v>REG-acties</v>
          </cell>
          <cell r="R749" t="str">
            <v>962.753.1</v>
          </cell>
        </row>
        <row r="750">
          <cell r="A750" t="str">
            <v>962.753.2</v>
          </cell>
          <cell r="F750" t="str">
            <v>962.753.2</v>
          </cell>
          <cell r="M750" t="str">
            <v>Eclairage Public (Centre)</v>
          </cell>
          <cell r="Q750" t="str">
            <v>Openbare Verlichting (Centrum)</v>
          </cell>
          <cell r="R750" t="str">
            <v>962.753.2</v>
          </cell>
        </row>
        <row r="751">
          <cell r="A751" t="str">
            <v>962.753.20</v>
          </cell>
          <cell r="G751" t="str">
            <v>962.753.20</v>
          </cell>
          <cell r="N751" t="str">
            <v>Entretien de l’éclairage public</v>
          </cell>
          <cell r="Q751" t="str">
            <v>Onderhoud van de openbare verlichting</v>
          </cell>
          <cell r="R751" t="str">
            <v>962.753.20</v>
          </cell>
        </row>
        <row r="752">
          <cell r="A752" t="str">
            <v>962.753.21</v>
          </cell>
          <cell r="G752" t="str">
            <v>962.753.21</v>
          </cell>
          <cell r="N752" t="str">
            <v>Facturation de l'entretien de l’éclairage public</v>
          </cell>
          <cell r="Q752" t="str">
            <v>Facturering van het onderhoud van de openbare verlichting</v>
          </cell>
          <cell r="R752" t="str">
            <v>962.753.21</v>
          </cell>
        </row>
        <row r="753">
          <cell r="A753" t="str">
            <v>962.753.22</v>
          </cell>
          <cell r="G753" t="str">
            <v>962.753.22</v>
          </cell>
          <cell r="N753" t="str">
            <v>Fourniture d'énergie pour l'éclairage public (Centre)</v>
          </cell>
          <cell r="Q753" t="str">
            <v>Levering van energie voor de openbare verlichting (Centrum)</v>
          </cell>
          <cell r="R753" t="str">
            <v>962.753.22</v>
          </cell>
        </row>
        <row r="754">
          <cell r="A754" t="str">
            <v>962.753.23</v>
          </cell>
          <cell r="G754" t="str">
            <v>962.753.23</v>
          </cell>
          <cell r="N754" t="str">
            <v>Facturation de la fourniture d'énergie pour l'éclairage public (Centre)</v>
          </cell>
          <cell r="Q754" t="str">
            <v>Facturering van de levering van energie voor de openbare verlichting (Centrum)</v>
          </cell>
          <cell r="R754" t="str">
            <v>962.753.23</v>
          </cell>
        </row>
        <row r="755">
          <cell r="A755" t="str">
            <v>962.753.24</v>
          </cell>
          <cell r="G755" t="str">
            <v>962.753.24</v>
          </cell>
          <cell r="N755" t="str">
            <v>Coût de la construction de l’éclairage public</v>
          </cell>
          <cell r="Q755" t="str">
            <v>Kosten voor de aanleg van openbare verlichting</v>
          </cell>
          <cell r="R755" t="str">
            <v>962.753.24</v>
          </cell>
        </row>
        <row r="756">
          <cell r="A756" t="str">
            <v>962.753.25</v>
          </cell>
          <cell r="G756" t="str">
            <v>962.753.25</v>
          </cell>
          <cell r="N756" t="str">
            <v>Facturation de la construction de l’éclairage public</v>
          </cell>
          <cell r="Q756" t="str">
            <v>Facturering van de aanleg van openbare verlichting</v>
          </cell>
          <cell r="R756" t="str">
            <v>962.753.25</v>
          </cell>
        </row>
        <row r="757">
          <cell r="A757" t="str">
            <v>962.753.3</v>
          </cell>
          <cell r="F757" t="str">
            <v>962.753.3</v>
          </cell>
          <cell r="M757" t="str">
            <v>Déplacements d’installations imposés par les pouvoirs publics</v>
          </cell>
          <cell r="Q757" t="str">
            <v>Door de overheid opgelegde verplaatsingen van installaties</v>
          </cell>
          <cell r="R757" t="str">
            <v>962.753.3</v>
          </cell>
        </row>
        <row r="758">
          <cell r="A758" t="str">
            <v>962.753.4</v>
          </cell>
          <cell r="F758" t="str">
            <v>962.753.4</v>
          </cell>
          <cell r="M758" t="str">
            <v>Service « Ombudsman » et action d’information</v>
          </cell>
          <cell r="Q758" t="str">
            <v>Dienst Ombudsman en informatie-activiteit</v>
          </cell>
          <cell r="R758" t="str">
            <v>962.753.4</v>
          </cell>
        </row>
        <row r="759">
          <cell r="A759" t="str">
            <v>962.753.5</v>
          </cell>
          <cell r="F759" t="str">
            <v>962.753.5</v>
          </cell>
          <cell r="M759" t="str">
            <v>Fourniture gratuite d'énergie verte</v>
          </cell>
          <cell r="Q759" t="str">
            <v>Gratis levering van groene energie</v>
          </cell>
          <cell r="R759" t="str">
            <v>962.753.5</v>
          </cell>
        </row>
        <row r="760">
          <cell r="A760" t="str">
            <v>962.753.7</v>
          </cell>
          <cell r="F760" t="str">
            <v>962.753.7</v>
          </cell>
          <cell r="M760" t="str">
            <v>Autres prestations imposées par les pouvoirs publics</v>
          </cell>
          <cell r="Q760" t="str">
            <v>Andere prestaties opgelegd door de overheid</v>
          </cell>
          <cell r="R760" t="str">
            <v>962.753.7</v>
          </cell>
        </row>
        <row r="761">
          <cell r="A761" t="str">
            <v>962.753.8</v>
          </cell>
          <cell r="F761" t="str">
            <v>962.753.8</v>
          </cell>
          <cell r="M761" t="str">
            <v>Autres obligations de service public</v>
          </cell>
          <cell r="Q761" t="str">
            <v>Andere openbare-dienstverplichtingen</v>
          </cell>
          <cell r="R761" t="str">
            <v>962.753.8</v>
          </cell>
        </row>
        <row r="762">
          <cell r="A762" t="str">
            <v>962.753.9</v>
          </cell>
          <cell r="F762" t="str">
            <v>962.753.9</v>
          </cell>
          <cell r="M762" t="str">
            <v>Financement des missions de service public confiées aux GRD (débit)</v>
          </cell>
          <cell r="Q762" t="str">
            <v>Financiering van de openbare-dienstopdrachten toevertrouwd aan de DNB (debet)</v>
          </cell>
          <cell r="R762" t="str">
            <v>962.753.9</v>
          </cell>
        </row>
        <row r="763">
          <cell r="A763" t="str">
            <v>962.754</v>
          </cell>
          <cell r="E763" t="str">
            <v>962.754</v>
          </cell>
          <cell r="L763" t="str">
            <v>Coûts de la gestion du réseau de distribution:</v>
          </cell>
          <cell r="Q763" t="str">
            <v>Beheerskosten van het distributienet:</v>
          </cell>
          <cell r="R763" t="str">
            <v>962.754</v>
          </cell>
        </row>
        <row r="764">
          <cell r="A764" t="str">
            <v>962.754.0</v>
          </cell>
          <cell r="F764" t="str">
            <v>962.754.0</v>
          </cell>
          <cell r="M764" t="str">
            <v>Gestion commerciale des contrats d'accès</v>
          </cell>
          <cell r="Q764" t="str">
            <v>Commercieel beheer van de toegangscontracten</v>
          </cell>
          <cell r="R764" t="str">
            <v>962.754.0</v>
          </cell>
        </row>
        <row r="765">
          <cell r="A765" t="str">
            <v>962.754.1</v>
          </cell>
          <cell r="F765" t="str">
            <v>962.754.1</v>
          </cell>
          <cell r="M765" t="str">
            <v>Programmation des échanges d'énergie</v>
          </cell>
          <cell r="Q765" t="str">
            <v>Programmering van de energie-uitwisselingen</v>
          </cell>
          <cell r="R765" t="str">
            <v>962.754.1</v>
          </cell>
        </row>
        <row r="766">
          <cell r="A766" t="str">
            <v>962.754.2</v>
          </cell>
          <cell r="F766" t="str">
            <v>962.754.2</v>
          </cell>
          <cell r="M766" t="str">
            <v>Gestion du réseau de distribution et suivi des échanges d'énergie</v>
          </cell>
          <cell r="Q766" t="str">
            <v>Beheer van het distributienet en opvolging van de energie-uitwisselingen</v>
          </cell>
          <cell r="R766" t="str">
            <v>962.754.2</v>
          </cell>
        </row>
        <row r="767">
          <cell r="A767" t="str">
            <v>962.754.20</v>
          </cell>
          <cell r="G767" t="str">
            <v>962.754.20</v>
          </cell>
          <cell r="N767" t="str">
            <v>Coûts d’exploitation de la gestion du système</v>
          </cell>
          <cell r="Q767" t="str">
            <v>Exploitatiekosten voor het systeembeheer</v>
          </cell>
          <cell r="R767" t="str">
            <v>962.754.20</v>
          </cell>
        </row>
        <row r="768">
          <cell r="A768" t="str">
            <v>962.754.21</v>
          </cell>
          <cell r="G768" t="str">
            <v>962.754.21</v>
          </cell>
          <cell r="N768" t="str">
            <v>Amortissement des actifs liés à la gestion du système</v>
          </cell>
          <cell r="Q768" t="str">
            <v>Afschrijvingen van activa in verband met het systeembeheer</v>
          </cell>
          <cell r="R768" t="str">
            <v>962.754.21</v>
          </cell>
        </row>
        <row r="769">
          <cell r="A769" t="str">
            <v>962.754.22</v>
          </cell>
          <cell r="G769" t="str">
            <v>962.754.22</v>
          </cell>
          <cell r="N769" t="str">
            <v>Coûts de financement des actifs liés à la gestion du système</v>
          </cell>
          <cell r="Q769" t="str">
            <v>Kosten voor de financiering van de activa in verband met het systeembeheer</v>
          </cell>
          <cell r="R769" t="str">
            <v>962.754.22</v>
          </cell>
        </row>
        <row r="770">
          <cell r="A770" t="str">
            <v>962.754.3</v>
          </cell>
          <cell r="F770" t="str">
            <v>962.754.3</v>
          </cell>
          <cell r="M770" t="str">
            <v>Contrôle de la qualité de l'approvisionnement et de la stabilité du réseau</v>
          </cell>
          <cell r="Q770" t="str">
            <v>Controle op de kwaliteit van de bevoorrading en op de stabiliteit van het net</v>
          </cell>
          <cell r="R770" t="str">
            <v>962.754.3</v>
          </cell>
        </row>
        <row r="771">
          <cell r="A771" t="str">
            <v>962.755</v>
          </cell>
          <cell r="E771" t="str">
            <v>962.755</v>
          </cell>
          <cell r="L771" t="str">
            <v>Coût de l'acquisition et du traitement des informations de mesure et de comptage</v>
          </cell>
          <cell r="Q771" t="str">
            <v>Kosten voor het verzamelen en verwerken van de meet- en telgegevens</v>
          </cell>
          <cell r="R771" t="str">
            <v>962.755</v>
          </cell>
        </row>
        <row r="772">
          <cell r="A772" t="str">
            <v>962.76</v>
          </cell>
          <cell r="D772" t="str">
            <v>962.76</v>
          </cell>
          <cell r="J772" t="str">
            <v>Coût des services auxiliaires:</v>
          </cell>
          <cell r="Q772" t="str">
            <v>Verdeling van de kosten voor ondersteunende diensten:</v>
          </cell>
          <cell r="R772" t="str">
            <v>962.76</v>
          </cell>
        </row>
        <row r="773">
          <cell r="A773" t="str">
            <v>962.760</v>
          </cell>
          <cell r="E773" t="str">
            <v>962.760</v>
          </cell>
          <cell r="K773" t="str">
            <v>Réglage de la tension et de la puissance réactive</v>
          </cell>
          <cell r="Q773" t="str">
            <v>Regeling van de spanning en van het blindvermogen</v>
          </cell>
          <cell r="R773" t="str">
            <v>962.760</v>
          </cell>
        </row>
        <row r="774">
          <cell r="A774" t="str">
            <v>962.761</v>
          </cell>
          <cell r="E774" t="str">
            <v>962.761</v>
          </cell>
          <cell r="K774" t="str">
            <v>Compensation des pertes sur réseau</v>
          </cell>
          <cell r="Q774" t="str">
            <v>Compensatie van de netverliezen</v>
          </cell>
          <cell r="R774" t="str">
            <v>962.761</v>
          </cell>
        </row>
        <row r="775">
          <cell r="A775" t="str">
            <v>962.762</v>
          </cell>
          <cell r="E775" t="str">
            <v>962.762</v>
          </cell>
          <cell r="K775" t="str">
            <v>Non-respect d'un programme accepté</v>
          </cell>
          <cell r="Q775" t="str">
            <v>Niet-naleving van een aanvaard programma</v>
          </cell>
          <cell r="R775" t="str">
            <v>962.762</v>
          </cell>
        </row>
        <row r="776">
          <cell r="A776" t="str">
            <v>962.77</v>
          </cell>
          <cell r="D776" t="str">
            <v>962.77</v>
          </cell>
          <cell r="J776" t="str">
            <v>Impôts, prélèvements, surcharges, contributions et rétributions:</v>
          </cell>
          <cell r="Q776" t="str">
            <v>Verdeling van de belastingen, heffingen, toeslagen, bijdragen en retributies:</v>
          </cell>
          <cell r="R776" t="str">
            <v>962.77</v>
          </cell>
        </row>
        <row r="777">
          <cell r="A777" t="str">
            <v>962.770</v>
          </cell>
          <cell r="E777" t="str">
            <v>962.770</v>
          </cell>
          <cell r="K777" t="str">
            <v>Financement des obligations de service public:</v>
          </cell>
          <cell r="Q777" t="str">
            <v>Financiering van de openbare-dienstverplichtingen:</v>
          </cell>
          <cell r="R777" t="str">
            <v>962.770</v>
          </cell>
        </row>
        <row r="778">
          <cell r="A778" t="str">
            <v>962.770.0</v>
          </cell>
          <cell r="F778" t="str">
            <v>962.770.0</v>
          </cell>
          <cell r="L778" t="str">
            <v>Mesures de nature sociale</v>
          </cell>
          <cell r="Q778" t="str">
            <v>Maatregelen van sociale aard</v>
          </cell>
          <cell r="R778" t="str">
            <v>962.770.0</v>
          </cell>
        </row>
        <row r="779">
          <cell r="A779" t="str">
            <v>962.770.08</v>
          </cell>
          <cell r="G779" t="str">
            <v>962.770.08</v>
          </cell>
          <cell r="M779" t="str">
            <v>Plan communal pour l’emploi</v>
          </cell>
          <cell r="Q779" t="str">
            <v>Plan Communal pour l'Emploi (in Wallonië)</v>
          </cell>
          <cell r="R779" t="str">
            <v>962.770.08</v>
          </cell>
        </row>
        <row r="780">
          <cell r="A780" t="str">
            <v>962.770.09</v>
          </cell>
          <cell r="G780" t="str">
            <v>962.770.09</v>
          </cell>
          <cell r="M780" t="str">
            <v>Autres mesures sociales</v>
          </cell>
          <cell r="Q780" t="str">
            <v>Andere maatregelen van sociale aard</v>
          </cell>
          <cell r="R780" t="str">
            <v>962.770.09</v>
          </cell>
        </row>
        <row r="781">
          <cell r="A781" t="str">
            <v>962.770.1</v>
          </cell>
          <cell r="F781" t="str">
            <v>962.770.1</v>
          </cell>
          <cell r="L781" t="str">
            <v>Mesures en faveur de l'URE</v>
          </cell>
          <cell r="Q781" t="str">
            <v>Maatregelen ter bevordering van het REG</v>
          </cell>
          <cell r="R781" t="str">
            <v>962.770.1</v>
          </cell>
        </row>
        <row r="782">
          <cell r="A782" t="str">
            <v>962.770.2</v>
          </cell>
          <cell r="F782" t="str">
            <v>962.770.2</v>
          </cell>
          <cell r="L782" t="str">
            <v>Mesures en faveur de l'utilisation de sources d'énergie renouvelables et d'installations de cogénération de qualité</v>
          </cell>
          <cell r="Q782" t="str">
            <v>Maatregelen ter bevordering van het gebruik van hernieuwbare energiebronnen en kwalitatieve warmtekrachtinstallaties</v>
          </cell>
          <cell r="R782" t="str">
            <v>962.770.2</v>
          </cell>
        </row>
        <row r="783">
          <cell r="A783" t="str">
            <v>962.770.3</v>
          </cell>
          <cell r="F783" t="str">
            <v>962.770.3</v>
          </cell>
          <cell r="L783" t="str">
            <v>Financement des obligations de service public facturé par le GRT</v>
          </cell>
          <cell r="Q783" t="str">
            <v>Financiering van de openbare-dienstverplichtingen gefactureerd door de TNB</v>
          </cell>
          <cell r="R783" t="str">
            <v>962.770.3</v>
          </cell>
        </row>
        <row r="784">
          <cell r="A784" t="str">
            <v>962.770.8</v>
          </cell>
          <cell r="F784" t="str">
            <v>962.770.8</v>
          </cell>
          <cell r="L784" t="str">
            <v>Autres mesures</v>
          </cell>
          <cell r="Q784" t="str">
            <v>Andere maatregelen</v>
          </cell>
          <cell r="R784" t="str">
            <v>962.770.8</v>
          </cell>
        </row>
        <row r="785">
          <cell r="A785" t="str">
            <v>962.770.9</v>
          </cell>
          <cell r="F785" t="str">
            <v>962.770.9</v>
          </cell>
          <cell r="L785" t="str">
            <v>Financement des missions de service public confiées aux GRD</v>
          </cell>
          <cell r="Q785" t="str">
            <v>Financiering van de openbare-dienstopdracht toevertrouwd aan de DNB</v>
          </cell>
          <cell r="R785" t="str">
            <v>962.770.9</v>
          </cell>
        </row>
        <row r="786">
          <cell r="A786" t="str">
            <v>962.771</v>
          </cell>
          <cell r="E786" t="str">
            <v>962.771</v>
          </cell>
          <cell r="K786" t="str">
            <v>Surcharges en vue de la couverture des frais de fonctionnement de l'instance de régulation</v>
          </cell>
          <cell r="Q786" t="str">
            <v>Toeslagen ter dekking van de werkingskosten van de reguleringsinstantie</v>
          </cell>
          <cell r="R786" t="str">
            <v>962.771</v>
          </cell>
        </row>
        <row r="787">
          <cell r="A787" t="str">
            <v>962.772</v>
          </cell>
          <cell r="E787" t="str">
            <v>962.772</v>
          </cell>
          <cell r="K787" t="str">
            <v>Contributions en vue de la couverture des coûts échoués</v>
          </cell>
          <cell r="Q787" t="str">
            <v>Bijdragen ter dekking van verloren kosten</v>
          </cell>
          <cell r="R787" t="str">
            <v>962.772</v>
          </cell>
        </row>
        <row r="788">
          <cell r="A788" t="str">
            <v>962.773</v>
          </cell>
          <cell r="E788" t="str">
            <v>962.773</v>
          </cell>
          <cell r="K788" t="str">
            <v>Charges de pension non capitalisées</v>
          </cell>
          <cell r="Q788" t="str">
            <v>Niet-gekapitaliseerde pensioenlasten</v>
          </cell>
          <cell r="R788" t="str">
            <v>962.773</v>
          </cell>
        </row>
        <row r="789">
          <cell r="A789" t="str">
            <v>962.773.0</v>
          </cell>
          <cell r="F789" t="str">
            <v>962.773.0</v>
          </cell>
          <cell r="L789" t="str">
            <v>Charges de pension non capitalisées-débit</v>
          </cell>
          <cell r="Q789" t="str">
            <v>Niet-gekapitaliseerde pensioenlasten - debet</v>
          </cell>
          <cell r="R789" t="str">
            <v>962.773.0</v>
          </cell>
        </row>
        <row r="790">
          <cell r="A790" t="str">
            <v>962.773.9</v>
          </cell>
          <cell r="F790" t="str">
            <v>962.773.9</v>
          </cell>
          <cell r="L790" t="str">
            <v>Charges de pension non capitalisées-Transfert à l'actif</v>
          </cell>
          <cell r="Q790" t="str">
            <v>Niet-gekapitaliseerde pensioenlasten - Overboeking naar activa</v>
          </cell>
          <cell r="R790" t="str">
            <v>962.773.9</v>
          </cell>
        </row>
        <row r="791">
          <cell r="A791" t="str">
            <v>962.774</v>
          </cell>
          <cell r="E791" t="str">
            <v>962.774</v>
          </cell>
          <cell r="K791" t="str">
            <v>Impôts, prélèvements, surcharges, contributions, et rétributions locaux, provinciaux, régionaux et fédéraux:</v>
          </cell>
          <cell r="Q791" t="str">
            <v>Lokale, provinciale, gewestelijke en federale belastingen, heffingen, toeslagen, bijdragen en retributies:</v>
          </cell>
          <cell r="R791" t="str">
            <v>962.774</v>
          </cell>
        </row>
        <row r="792">
          <cell r="A792" t="str">
            <v>962.774.0</v>
          </cell>
          <cell r="F792" t="str">
            <v>962.774.0</v>
          </cell>
          <cell r="L792" t="str">
            <v>Impôts sur les revenus</v>
          </cell>
          <cell r="Q792" t="str">
            <v>Inkomensbelastingen</v>
          </cell>
          <cell r="R792" t="str">
            <v>962.774.0</v>
          </cell>
        </row>
        <row r="793">
          <cell r="A793" t="str">
            <v>962.774.00</v>
          </cell>
          <cell r="G793" t="str">
            <v>962.774.00</v>
          </cell>
          <cell r="M793" t="str">
            <v>Précomptes mobiliers afférents aux intérêts sur compte courant</v>
          </cell>
          <cell r="Q793" t="str">
            <v>Roerende voorheffing op interesten op rekening-courant</v>
          </cell>
          <cell r="R793" t="str">
            <v>962.774.00</v>
          </cell>
        </row>
        <row r="794">
          <cell r="A794" t="str">
            <v>962.774.01</v>
          </cell>
          <cell r="G794" t="str">
            <v>962.774.01</v>
          </cell>
          <cell r="M794" t="str">
            <v>Autres précomptes mobiliers</v>
          </cell>
          <cell r="Q794" t="str">
            <v>Andere roerende voorheffingen</v>
          </cell>
          <cell r="R794" t="str">
            <v>962.774.01</v>
          </cell>
        </row>
        <row r="795">
          <cell r="A795" t="str">
            <v>962.774.02</v>
          </cell>
          <cell r="G795" t="str">
            <v>962.774.02</v>
          </cell>
          <cell r="M795" t="str">
            <v>Impôt des personnes morales: cotisation de l'année (charge fiscale estimée)</v>
          </cell>
          <cell r="Q795" t="str">
            <v>Rechtspersonenbelasting: bijdrage van het jaar (geraamde fiscale lasten)</v>
          </cell>
          <cell r="R795" t="str">
            <v>962.774.02</v>
          </cell>
        </row>
        <row r="796">
          <cell r="A796" t="str">
            <v>962.774.03</v>
          </cell>
          <cell r="G796" t="str">
            <v>962.774.03</v>
          </cell>
          <cell r="M796" t="str">
            <v>Impôt des personnes morales: rectification des années antérieures (estimation)</v>
          </cell>
          <cell r="Q796" t="str">
            <v>Rechtspersonenbelasting: rectificatie van voorgaande jaren (raming)</v>
          </cell>
          <cell r="R796" t="str">
            <v>962.774.03</v>
          </cell>
        </row>
        <row r="797">
          <cell r="A797" t="str">
            <v>962.774.04</v>
          </cell>
          <cell r="G797" t="str">
            <v>962.774.04</v>
          </cell>
          <cell r="M797" t="str">
            <v>Impôt des personnes morales: impôt afférent aux exercices antérieurs</v>
          </cell>
          <cell r="Q797" t="str">
            <v>Rechtspersonenbelasting: belasting over voorgaande boekjaren</v>
          </cell>
          <cell r="R797" t="str">
            <v>962.774.04</v>
          </cell>
        </row>
        <row r="798">
          <cell r="A798" t="str">
            <v>962.774.1</v>
          </cell>
          <cell r="F798" t="str">
            <v>962.774.1</v>
          </cell>
          <cell r="L798" t="str">
            <v>Impôts, prélèvements, surcharges, contributions, et rétributions locaux, provinciaux, régionaux et fédéraux restants</v>
          </cell>
          <cell r="Q798" t="str">
            <v>Overige lokale, provinciale, gewestelijke en federale belastingen, heffingen, toeslagen, bijdragen en retributies</v>
          </cell>
          <cell r="R798" t="str">
            <v>962.774.1</v>
          </cell>
        </row>
        <row r="799">
          <cell r="A799" t="str">
            <v>962.774.10</v>
          </cell>
          <cell r="G799" t="str">
            <v>962.774.10</v>
          </cell>
          <cell r="M799" t="str">
            <v>Redevance pour occupation du domaine public</v>
          </cell>
          <cell r="Q799" t="str">
            <v>Vergoeding voor het innemen van het openbaar domein</v>
          </cell>
          <cell r="R799" t="str">
            <v>962.774.10</v>
          </cell>
        </row>
        <row r="800">
          <cell r="A800" t="str">
            <v>962.774.19</v>
          </cell>
          <cell r="G800" t="str">
            <v>962.774.19</v>
          </cell>
          <cell r="M800" t="str">
            <v>Autres impôts, prélèvements, surcharges, contributions et rétributions restants</v>
          </cell>
          <cell r="Q800" t="str">
            <v>Andere belastingen, heffingen, toeslagen, bijdragen en retributies</v>
          </cell>
          <cell r="R800" t="str">
            <v>962.774.19</v>
          </cell>
        </row>
        <row r="801">
          <cell r="A801" t="str">
            <v>-</v>
          </cell>
          <cell r="D801" t="str">
            <v>-</v>
          </cell>
        </row>
        <row r="802">
          <cell r="A802" t="str">
            <v>962.8</v>
          </cell>
          <cell r="C802" t="str">
            <v>962.8</v>
          </cell>
          <cell r="J802" t="str">
            <v>Activités non régulées (hors GD, TD, WP &amp; WD)</v>
          </cell>
          <cell r="Q802" t="str">
            <v>Niet-gereguleerde activiteiten (uitgezonderd GD, TD, WP &amp; WD)</v>
          </cell>
          <cell r="R802" t="str">
            <v>962.8</v>
          </cell>
        </row>
        <row r="803">
          <cell r="A803" t="str">
            <v>962.80</v>
          </cell>
          <cell r="D803" t="str">
            <v>962.80</v>
          </cell>
          <cell r="K803" t="str">
            <v>Divers</v>
          </cell>
          <cell r="Q803" t="str">
            <v>Varia</v>
          </cell>
          <cell r="R803" t="str">
            <v>962.80</v>
          </cell>
        </row>
        <row r="804">
          <cell r="A804" t="str">
            <v>962.83</v>
          </cell>
          <cell r="D804" t="str">
            <v>962.83</v>
          </cell>
          <cell r="K804" t="str">
            <v>Coût des impôts, prélèvements, surcharges, contributions et rétributions</v>
          </cell>
          <cell r="Q804" t="str">
            <v>Kosten voor belastingen, heffingen, toeslagen, bijdragen en retributies</v>
          </cell>
          <cell r="R804" t="str">
            <v>962.83</v>
          </cell>
        </row>
        <row r="805">
          <cell r="A805" t="str">
            <v>962.834</v>
          </cell>
          <cell r="E805" t="str">
            <v>962.834</v>
          </cell>
          <cell r="L805" t="str">
            <v>Impôts, prélèvements, surcharges, contributions et rétributions locaux, provinciaux, régionaux et fédéraux</v>
          </cell>
          <cell r="Q805" t="str">
            <v>Lokale, provinciale, gewestelijke en federale belastingen, heffingen, toeslagen, bijdragen en retributies:</v>
          </cell>
          <cell r="R805" t="str">
            <v>962.834</v>
          </cell>
        </row>
        <row r="806">
          <cell r="A806" t="str">
            <v>962.834.0</v>
          </cell>
          <cell r="F806" t="str">
            <v>962.834.0</v>
          </cell>
          <cell r="M806" t="str">
            <v>Impôts sur les revenus</v>
          </cell>
          <cell r="Q806" t="str">
            <v>Inkomensbelastingen</v>
          </cell>
          <cell r="R806" t="str">
            <v>962.834.0</v>
          </cell>
        </row>
        <row r="807">
          <cell r="A807" t="str">
            <v>962.834.02</v>
          </cell>
          <cell r="G807" t="str">
            <v>962.834.02</v>
          </cell>
          <cell r="N807" t="str">
            <v xml:space="preserve">Impôt des personnes morales: cotisation de l'année </v>
          </cell>
          <cell r="Q807" t="str">
            <v xml:space="preserve">Rechtspersonenbelasting: bijdrage van het jaar  </v>
          </cell>
          <cell r="R807" t="str">
            <v>962.834.02</v>
          </cell>
        </row>
        <row r="808">
          <cell r="A808" t="str">
            <v>962.834.03</v>
          </cell>
          <cell r="G808" t="str">
            <v>962.834.03</v>
          </cell>
          <cell r="N808" t="str">
            <v xml:space="preserve">Impôt des personnes morales: rectification des années antérieures </v>
          </cell>
          <cell r="Q808" t="str">
            <v xml:space="preserve">Rechtspersonenbelasting: rectificatie van voorgaande jaren </v>
          </cell>
          <cell r="R808" t="str">
            <v>962.834.03</v>
          </cell>
        </row>
        <row r="809">
          <cell r="A809" t="str">
            <v>962.834.04</v>
          </cell>
          <cell r="G809" t="str">
            <v>962.834.04</v>
          </cell>
          <cell r="N809" t="str">
            <v>Impôt des personnes morales: impôt afférent aux exercices antérieurs</v>
          </cell>
          <cell r="Q809" t="str">
            <v>Rechtspersonenbelasting: belasting over voorgaande boekjaren</v>
          </cell>
          <cell r="R809" t="str">
            <v>962.834.04</v>
          </cell>
        </row>
        <row r="810">
          <cell r="A810" t="str">
            <v>962.89</v>
          </cell>
          <cell r="D810" t="str">
            <v>962.89</v>
          </cell>
          <cell r="K810" t="str">
            <v>Affectation du résultat des activités non régulées (autres que GD, TD, WP &amp; WD) (+)</v>
          </cell>
          <cell r="Q810" t="str">
            <v>Toewijzing van het resultaat van de niet-gereguleerde activiteiten (uitgezonderd GD, TD, WP &amp; WD) (+)</v>
          </cell>
          <cell r="R810" t="str">
            <v>962.89</v>
          </cell>
        </row>
        <row r="811">
          <cell r="A811" t="str">
            <v>962.890</v>
          </cell>
          <cell r="E811" t="str">
            <v>962.890</v>
          </cell>
          <cell r="L811" t="str">
            <v>Quote-part des communes</v>
          </cell>
          <cell r="Q811" t="str">
            <v>Aandeel van de gemeenten</v>
          </cell>
          <cell r="R811" t="str">
            <v>962.890</v>
          </cell>
        </row>
        <row r="812">
          <cell r="A812" t="str">
            <v>962.891</v>
          </cell>
          <cell r="E812" t="str">
            <v>962.891</v>
          </cell>
          <cell r="L812" t="str">
            <v>Quote-part société privée</v>
          </cell>
          <cell r="Q812" t="str">
            <v>Aandeel van de privé-maatschappij</v>
          </cell>
          <cell r="R812" t="str">
            <v>962.891</v>
          </cell>
        </row>
        <row r="813">
          <cell r="A813" t="str">
            <v>962.892</v>
          </cell>
          <cell r="E813" t="str">
            <v>962.892</v>
          </cell>
          <cell r="L813" t="str">
            <v>Transfert aux comptes de bilan</v>
          </cell>
          <cell r="Q813" t="str">
            <v>Overboeking naar balansrekeningen</v>
          </cell>
          <cell r="R813" t="str">
            <v>962.892</v>
          </cell>
        </row>
        <row r="814">
          <cell r="A814" t="str">
            <v>-</v>
          </cell>
          <cell r="D814" t="str">
            <v>-</v>
          </cell>
        </row>
        <row r="815">
          <cell r="A815" t="str">
            <v>962.9</v>
          </cell>
          <cell r="C815" t="str">
            <v>962.9</v>
          </cell>
          <cell r="J815" t="str">
            <v>Rémunération des capitaux investis:</v>
          </cell>
          <cell r="Q815" t="str">
            <v>Vergoeding van het geïnvesteerde kapitaal:</v>
          </cell>
          <cell r="R815" t="str">
            <v>962.9</v>
          </cell>
        </row>
        <row r="816">
          <cell r="A816" t="str">
            <v>962.90</v>
          </cell>
          <cell r="D816" t="str">
            <v>962.90</v>
          </cell>
          <cell r="K816" t="str">
            <v>Frais de financement (+)</v>
          </cell>
          <cell r="Q816" t="str">
            <v>Financieringskosten (+)</v>
          </cell>
          <cell r="R816" t="str">
            <v>962.90</v>
          </cell>
        </row>
        <row r="817">
          <cell r="A817" t="str">
            <v>962.91</v>
          </cell>
          <cell r="D817" t="str">
            <v>962.91</v>
          </cell>
          <cell r="K817" t="str">
            <v>Marge bénéficiaire équitable (+)</v>
          </cell>
          <cell r="Q817" t="str">
            <v>Billijke winstmarge (+)</v>
          </cell>
          <cell r="R817" t="str">
            <v>962.91</v>
          </cell>
        </row>
        <row r="818">
          <cell r="A818" t="str">
            <v>962.910</v>
          </cell>
          <cell r="E818" t="str">
            <v>962.910</v>
          </cell>
          <cell r="L818" t="str">
            <v>Marge bénéficiaire  reportée de l'exercice précédent (+ / -)</v>
          </cell>
          <cell r="Q818" t="str">
            <v>Overgedragen winstmarge van het vorige boekjaar (+ / -)</v>
          </cell>
          <cell r="R818" t="str">
            <v>962.910</v>
          </cell>
        </row>
        <row r="819">
          <cell r="A819" t="str">
            <v>962.911</v>
          </cell>
          <cell r="E819" t="str">
            <v>962.911</v>
          </cell>
          <cell r="L819" t="str">
            <v>Coûts rejetés par l'instance de régulation (+)</v>
          </cell>
          <cell r="Q819" t="str">
            <v>Door de reguleringsinstantie verworpen kosten (+)</v>
          </cell>
          <cell r="R819" t="str">
            <v>962.911</v>
          </cell>
        </row>
        <row r="820">
          <cell r="A820" t="str">
            <v>962.911.0</v>
          </cell>
          <cell r="F820" t="str">
            <v>962.911.0</v>
          </cell>
          <cell r="M820" t="str">
            <v>Dépenses rejetées (+)</v>
          </cell>
          <cell r="Q820" t="str">
            <v>Verworpen uitgaven (+)</v>
          </cell>
          <cell r="R820" t="str">
            <v>962.911.0</v>
          </cell>
        </row>
        <row r="821">
          <cell r="A821" t="str">
            <v>962.911.1</v>
          </cell>
          <cell r="F821" t="str">
            <v>962.911.1</v>
          </cell>
          <cell r="M821" t="str">
            <v>Impôts ou prélèvements rejetés (+)</v>
          </cell>
          <cell r="Q821" t="str">
            <v>Verworpen belastingen of heffingen (+)</v>
          </cell>
          <cell r="R821" t="str">
            <v>962.911.1</v>
          </cell>
        </row>
        <row r="822">
          <cell r="A822" t="str">
            <v>962.912</v>
          </cell>
          <cell r="E822" t="str">
            <v>962.912</v>
          </cell>
          <cell r="L822" t="str">
            <v>Marge bénéficiaire de l'exercice (affectation) (+)</v>
          </cell>
          <cell r="Q822" t="str">
            <v>Winstmarge van het boekjaar (bestemming) (+)</v>
          </cell>
          <cell r="R822" t="str">
            <v>962.912</v>
          </cell>
        </row>
        <row r="823">
          <cell r="A823" t="str">
            <v>962.912.0</v>
          </cell>
          <cell r="F823" t="str">
            <v>962.912.0</v>
          </cell>
          <cell r="M823" t="str">
            <v>Quote-part Communes (+)</v>
          </cell>
          <cell r="Q823" t="str">
            <v>Aandeel gemeenten (+)</v>
          </cell>
          <cell r="R823" t="str">
            <v>962.912.0</v>
          </cell>
        </row>
        <row r="824">
          <cell r="A824" t="str">
            <v>962.912.1</v>
          </cell>
          <cell r="F824" t="str">
            <v>962.912.1</v>
          </cell>
          <cell r="M824" t="str">
            <v>Quote-part société privée (+)</v>
          </cell>
          <cell r="Q824" t="str">
            <v>Aandeel privé-maatschappij (+)</v>
          </cell>
          <cell r="R824" t="str">
            <v>962.912.1</v>
          </cell>
        </row>
        <row r="825">
          <cell r="A825" t="str">
            <v>962.912.2</v>
          </cell>
          <cell r="F825" t="str">
            <v>962.912.2</v>
          </cell>
          <cell r="M825" t="str">
            <v>Marge bénéficiaire à reporter sur exercice suivant (+ / -)</v>
          </cell>
          <cell r="Q825" t="str">
            <v>Naar het volgende boekjaar over te dragen winstmarge (+ / -)</v>
          </cell>
          <cell r="R825" t="str">
            <v>962.912.2</v>
          </cell>
        </row>
        <row r="826">
          <cell r="A826" t="str">
            <v>-</v>
          </cell>
          <cell r="D826" t="str">
            <v>-</v>
          </cell>
        </row>
        <row r="827">
          <cell r="A827" t="str">
            <v>992</v>
          </cell>
          <cell r="B827" t="str">
            <v>992</v>
          </cell>
          <cell r="I827" t="str">
            <v>RESEAUX DE DISTRIBUTION D'ELECTRICITE - CHIFFRE D'AFFAIRES</v>
          </cell>
          <cell r="Q827" t="str">
            <v>ELEKTRICITEITSDISTRIBUTIENETTEN - OMZET</v>
          </cell>
          <cell r="R827" t="str">
            <v>992</v>
          </cell>
        </row>
        <row r="828">
          <cell r="A828" t="str">
            <v>992.2</v>
          </cell>
          <cell r="C828" t="str">
            <v>992.2</v>
          </cell>
          <cell r="J828" t="str">
            <v>Groupe de clients "70 à 30 kV"</v>
          </cell>
          <cell r="Q828" t="str">
            <v>Klantengroep "70 tot 30 kV"</v>
          </cell>
          <cell r="R828" t="str">
            <v>992.2</v>
          </cell>
        </row>
        <row r="829">
          <cell r="K829" t="str">
            <v>(Groupe de clients sans objet en Distribution)</v>
          </cell>
          <cell r="Q829" t="str">
            <v>(Klantengroep niet relevant voor Distributie)</v>
          </cell>
        </row>
        <row r="831">
          <cell r="A831" t="str">
            <v>992.3</v>
          </cell>
          <cell r="C831" t="str">
            <v>992.3</v>
          </cell>
          <cell r="J831" t="str">
            <v>Groupe de clients "Transformateurs vers le réseau MT"</v>
          </cell>
          <cell r="Q831" t="str">
            <v>Klantengroep "Transformatoren naar MS-net"</v>
          </cell>
          <cell r="R831" t="str">
            <v>992.3</v>
          </cell>
        </row>
        <row r="832">
          <cell r="A832" t="str">
            <v>992.30</v>
          </cell>
          <cell r="D832" t="str">
            <v>992.30</v>
          </cell>
          <cell r="J832" t="str">
            <v>I.</v>
          </cell>
          <cell r="K832" t="str">
            <v>Raccordement au réseau de distribution:</v>
          </cell>
          <cell r="Q832" t="str">
            <v>Aansluiting op het distributienet:</v>
          </cell>
          <cell r="R832" t="str">
            <v>992.30</v>
          </cell>
        </row>
        <row r="833">
          <cell r="A833" t="str">
            <v>992.300</v>
          </cell>
          <cell r="E833" t="str">
            <v>992.300</v>
          </cell>
          <cell r="L833" t="str">
            <v>Coûts d'étude</v>
          </cell>
          <cell r="Q833" t="str">
            <v>Studiekosten</v>
          </cell>
          <cell r="R833" t="str">
            <v>992.300</v>
          </cell>
        </row>
        <row r="834">
          <cell r="A834" t="str">
            <v>992.300.0</v>
          </cell>
          <cell r="F834" t="str">
            <v>992.300.0</v>
          </cell>
          <cell r="L834" t="str">
            <v>1.</v>
          </cell>
          <cell r="M834" t="str">
            <v>Etude d'orientation</v>
          </cell>
          <cell r="Q834" t="str">
            <v>Oriëntatiestudie</v>
          </cell>
          <cell r="R834" t="str">
            <v>992.300.0</v>
          </cell>
        </row>
        <row r="835">
          <cell r="A835" t="str">
            <v>992.300.1</v>
          </cell>
          <cell r="F835" t="str">
            <v>992.300.1</v>
          </cell>
          <cell r="L835" t="str">
            <v>2.</v>
          </cell>
          <cell r="M835" t="str">
            <v>Etude de détail</v>
          </cell>
          <cell r="Q835" t="str">
            <v>Detailstudie</v>
          </cell>
          <cell r="R835" t="str">
            <v>992.300.1</v>
          </cell>
        </row>
        <row r="836">
          <cell r="A836" t="str">
            <v>992.301</v>
          </cell>
          <cell r="E836" t="str">
            <v>992.301</v>
          </cell>
          <cell r="L836" t="str">
            <v>Coûts de réalisation et d'utilisation du raccordement</v>
          </cell>
          <cell r="Q836" t="str">
            <v>Kosten voor de uitvoering en het gebruik van de aansluiting</v>
          </cell>
          <cell r="R836" t="str">
            <v>992.301</v>
          </cell>
        </row>
        <row r="837">
          <cell r="A837" t="str">
            <v>992.301.0</v>
          </cell>
          <cell r="F837" t="str">
            <v>992.301.0</v>
          </cell>
          <cell r="L837" t="str">
            <v>3.</v>
          </cell>
          <cell r="M837" t="str">
            <v>Coûts de réalisation, d'adaptation ou de renforcement des raccordements</v>
          </cell>
          <cell r="Q837" t="str">
            <v>Kosten voor de uitvoering, aanpassing of verzwaring van de aansluitingen</v>
          </cell>
          <cell r="R837" t="str">
            <v>992.301.0</v>
          </cell>
        </row>
        <row r="838">
          <cell r="A838" t="str">
            <v>992.301.00</v>
          </cell>
          <cell r="G838" t="str">
            <v>992.301.00</v>
          </cell>
          <cell r="N838" t="str">
            <v>Branchements - Coûts de réalisation, d'adaptation ou de renforcement</v>
          </cell>
          <cell r="Q838" t="str">
            <v>Aftakkingen - Kosten voor de uitvoering, aanpassing of verzwaring</v>
          </cell>
          <cell r="R838" t="str">
            <v>992.301.00</v>
          </cell>
        </row>
        <row r="839">
          <cell r="A839" t="str">
            <v>992.301.09</v>
          </cell>
          <cell r="G839" t="str">
            <v>992.301.09</v>
          </cell>
          <cell r="N839" t="str">
            <v>Branchements - Transfert à l’Actif</v>
          </cell>
          <cell r="Q839" t="str">
            <v>Aftakkingen - Overboeking naar Activa</v>
          </cell>
          <cell r="R839" t="str">
            <v>992.301.09</v>
          </cell>
        </row>
        <row r="840">
          <cell r="A840" t="str">
            <v>992.301.1</v>
          </cell>
          <cell r="F840" t="str">
            <v>992.301.1</v>
          </cell>
          <cell r="L840" t="str">
            <v>4.</v>
          </cell>
          <cell r="M840" t="str">
            <v>Location appareil de mesurage</v>
          </cell>
          <cell r="Q840" t="str">
            <v>Huur meetapparaat</v>
          </cell>
          <cell r="R840" t="str">
            <v>992.301.1</v>
          </cell>
        </row>
        <row r="841">
          <cell r="A841" t="str">
            <v>992.301.2</v>
          </cell>
          <cell r="F841" t="str">
            <v>992.301.2</v>
          </cell>
          <cell r="L841" t="str">
            <v>5.</v>
          </cell>
          <cell r="M841" t="str">
            <v>Location équipements pour transformation, compensation énergie réactive, filtrage onde de tension</v>
          </cell>
          <cell r="Q841" t="str">
            <v>Huur uitrustingen voor transformatie, compensatie blindvermogen, filtreren spanningsgolf</v>
          </cell>
          <cell r="R841" t="str">
            <v>992.301.2</v>
          </cell>
        </row>
        <row r="842">
          <cell r="A842" t="str">
            <v>992.301.3</v>
          </cell>
          <cell r="F842" t="str">
            <v>992.301.3</v>
          </cell>
          <cell r="L842" t="str">
            <v>6.</v>
          </cell>
          <cell r="M842" t="str">
            <v>Location équipements de protection complémentaires, équip. complém. pour signalisations d'alarmes, mesures, comptages, téléactions et/ou TCC.</v>
          </cell>
          <cell r="Q842" t="str">
            <v>Huur bijkomende beveiligingsuitrustingen, bijkomende uitrustingen voor alarmsignalisaties, metingen, meteropnames, tele-acties en/of TCC.</v>
          </cell>
          <cell r="R842" t="str">
            <v>992.301.3</v>
          </cell>
        </row>
        <row r="843">
          <cell r="A843" t="str">
            <v>992.31</v>
          </cell>
          <cell r="D843" t="str">
            <v>992.31</v>
          </cell>
          <cell r="J843" t="str">
            <v>II.</v>
          </cell>
          <cell r="K843" t="str">
            <v>Utilisation du réseau de distribution:</v>
          </cell>
          <cell r="Q843" t="str">
            <v>Gebruik van het distributienet:</v>
          </cell>
          <cell r="R843" t="str">
            <v>992.31</v>
          </cell>
        </row>
        <row r="844">
          <cell r="A844" t="str">
            <v>992.310</v>
          </cell>
          <cell r="E844" t="str">
            <v>992.310</v>
          </cell>
          <cell r="L844" t="str">
            <v>Facturation des tarifs de la puissance souscrite et de la puissance complémentaire</v>
          </cell>
          <cell r="Q844" t="str">
            <v>Facturering van het tarief voor het onderschreven vermogen en het bijkomend vermogen</v>
          </cell>
          <cell r="R844" t="str">
            <v>992.310</v>
          </cell>
        </row>
        <row r="845">
          <cell r="A845" t="str">
            <v>992.310.0</v>
          </cell>
          <cell r="F845" t="str">
            <v>992.310.0</v>
          </cell>
          <cell r="M845" t="str">
            <v>Tarifs de la puissance souscrite et de la puissance complémentaire : utilisation du réseau de distribution</v>
          </cell>
          <cell r="Q845" t="str">
            <v>Tarief voor het onderschreven vermogen en het bijkomend vermogen: gebruik van het distributienet</v>
          </cell>
          <cell r="R845" t="str">
            <v>992.310.0</v>
          </cell>
        </row>
        <row r="846">
          <cell r="A846" t="str">
            <v>992.310.1</v>
          </cell>
          <cell r="F846" t="str">
            <v>992.310.1</v>
          </cell>
          <cell r="M846" t="str">
            <v>Tarifs de la puissance souscrite et de la puissance complémentaire : utilisation du réseau de transport &amp; des services auxiliaires y afférents</v>
          </cell>
          <cell r="Q846" t="str">
            <v>Tarief voor het onderschreven vermogen en het bijkomend vermogen: gebruik van het transportnet  &amp; de bijbehorende ondersteunende diensten</v>
          </cell>
          <cell r="R846" t="str">
            <v>992.310.1</v>
          </cell>
        </row>
        <row r="847">
          <cell r="A847" t="str">
            <v>992.310.10</v>
          </cell>
          <cell r="G847" t="str">
            <v>992.310.10</v>
          </cell>
          <cell r="N847" t="str">
            <v>Facturation de l’utilisation du réseau de transport : tarif de base</v>
          </cell>
          <cell r="Q847" t="str">
            <v>Facturering van het gebruik van het transportnet: basistarief</v>
          </cell>
          <cell r="R847" t="str">
            <v>992.310.10</v>
          </cell>
        </row>
        <row r="848">
          <cell r="A848" t="str">
            <v>992.310.11</v>
          </cell>
          <cell r="G848" t="str">
            <v>992.310.11</v>
          </cell>
          <cell r="N848" t="str">
            <v>Facturation de l’utilisation du réseau de transport : service système</v>
          </cell>
          <cell r="Q848" t="str">
            <v>Facturering van het gebruik van het transportnet: systeemdienst</v>
          </cell>
          <cell r="R848" t="str">
            <v>992.310.11</v>
          </cell>
        </row>
        <row r="849">
          <cell r="A849" t="str">
            <v>992.310.12</v>
          </cell>
          <cell r="G849" t="str">
            <v>992.310.12</v>
          </cell>
          <cell r="N849" t="str">
            <v>Facturation de l’utilisation du réseau de transport : pertes sur réseau</v>
          </cell>
          <cell r="Q849" t="str">
            <v>Facturering van het gebruik van het transportnet: netverliezen</v>
          </cell>
          <cell r="R849" t="str">
            <v>992.310.12</v>
          </cell>
        </row>
        <row r="850">
          <cell r="A850" t="str">
            <v>992.314</v>
          </cell>
          <cell r="E850" t="str">
            <v>992.314</v>
          </cell>
          <cell r="L850" t="str">
            <v>Gestion du réseau de distribution (gestion du système):</v>
          </cell>
          <cell r="Q850" t="str">
            <v>Beheer van het distributienet (systeembeheer):</v>
          </cell>
          <cell r="R850" t="str">
            <v>992.314</v>
          </cell>
        </row>
        <row r="851">
          <cell r="A851" t="str">
            <v>992.315</v>
          </cell>
          <cell r="E851" t="str">
            <v>992.315</v>
          </cell>
          <cell r="L851" t="str">
            <v>Acquisition et traitement des informations de mesure et de comptage</v>
          </cell>
          <cell r="Q851" t="str">
            <v>Verzamelen en verwerken van de meet- en telgegevens</v>
          </cell>
          <cell r="R851" t="str">
            <v>992.315</v>
          </cell>
        </row>
        <row r="852">
          <cell r="A852" t="str">
            <v>992.32</v>
          </cell>
          <cell r="D852" t="str">
            <v>992.32</v>
          </cell>
          <cell r="J852" t="str">
            <v>III.</v>
          </cell>
          <cell r="K852" t="str">
            <v>Services auxiliaires:</v>
          </cell>
          <cell r="Q852" t="str">
            <v>Ondersteunende diensten</v>
          </cell>
          <cell r="R852" t="str">
            <v>992.32</v>
          </cell>
        </row>
        <row r="853">
          <cell r="A853" t="str">
            <v>992.320</v>
          </cell>
          <cell r="E853" t="str">
            <v>992.320</v>
          </cell>
          <cell r="K853" t="str">
            <v>1.</v>
          </cell>
          <cell r="L853" t="str">
            <v>Réglage de la tension et de la puissance réactive</v>
          </cell>
          <cell r="Q853" t="str">
            <v>Regeling van de spanning en van het blindvermogen</v>
          </cell>
          <cell r="R853" t="str">
            <v>992.320</v>
          </cell>
        </row>
        <row r="854">
          <cell r="A854" t="str">
            <v>992.321</v>
          </cell>
          <cell r="E854" t="str">
            <v>992.321</v>
          </cell>
          <cell r="K854" t="str">
            <v>2.</v>
          </cell>
          <cell r="L854" t="str">
            <v>Compensation des pertes sur réseau</v>
          </cell>
          <cell r="Q854" t="str">
            <v>Compensatie van de netverliezen</v>
          </cell>
          <cell r="R854" t="str">
            <v>992.321</v>
          </cell>
        </row>
        <row r="855">
          <cell r="A855" t="str">
            <v>992.322</v>
          </cell>
          <cell r="E855" t="str">
            <v>992.322</v>
          </cell>
          <cell r="K855" t="str">
            <v>3.</v>
          </cell>
          <cell r="L855" t="str">
            <v>Non-respect d'un programme accepté</v>
          </cell>
          <cell r="Q855" t="str">
            <v>Niet-naleving van een aanvaard programma</v>
          </cell>
          <cell r="R855" t="str">
            <v>992.322</v>
          </cell>
        </row>
        <row r="856">
          <cell r="A856" t="str">
            <v>992.33</v>
          </cell>
          <cell r="D856" t="str">
            <v>992.33</v>
          </cell>
          <cell r="J856" t="str">
            <v>IV.</v>
          </cell>
          <cell r="K856" t="str">
            <v>Impôts, prélèvements, surcharges, contributions et rétributions:</v>
          </cell>
          <cell r="Q856" t="str">
            <v>Belastingen, heffingen, toeslagen, bijdragen en retributies:</v>
          </cell>
          <cell r="R856" t="str">
            <v>992.33</v>
          </cell>
        </row>
        <row r="857">
          <cell r="A857" t="str">
            <v>992.330</v>
          </cell>
          <cell r="E857" t="str">
            <v>992.330</v>
          </cell>
          <cell r="L857" t="str">
            <v>Financement des obligatons de service public:</v>
          </cell>
          <cell r="Q857" t="str">
            <v>Financiering van de openbare-dienstverplichtingen:</v>
          </cell>
          <cell r="R857" t="str">
            <v>992.330</v>
          </cell>
        </row>
        <row r="858">
          <cell r="A858" t="str">
            <v>992.330.0</v>
          </cell>
          <cell r="F858" t="str">
            <v>992.330.0</v>
          </cell>
          <cell r="M858" t="str">
            <v>Mesures de nature sociale</v>
          </cell>
          <cell r="Q858" t="str">
            <v>Maatregelen van sociale aard</v>
          </cell>
          <cell r="R858" t="str">
            <v>992.330.0</v>
          </cell>
        </row>
        <row r="859">
          <cell r="A859" t="str">
            <v>992.330.08</v>
          </cell>
          <cell r="G859" t="str">
            <v>992.330.08</v>
          </cell>
          <cell r="N859" t="str">
            <v>Plan communal pour l’emploi</v>
          </cell>
          <cell r="Q859" t="str">
            <v>Plan Communal pour l'Emploi (in Wallonië)</v>
          </cell>
          <cell r="R859" t="str">
            <v>992.330.08</v>
          </cell>
        </row>
        <row r="860">
          <cell r="A860" t="str">
            <v>992.330.09</v>
          </cell>
          <cell r="G860" t="str">
            <v>992.330.09</v>
          </cell>
          <cell r="N860" t="str">
            <v>Autres mesures sociales</v>
          </cell>
          <cell r="Q860" t="str">
            <v>Andere maatregelen van sociale aard</v>
          </cell>
          <cell r="R860" t="str">
            <v>992.330.09</v>
          </cell>
        </row>
        <row r="861">
          <cell r="A861" t="str">
            <v>992.330.1</v>
          </cell>
          <cell r="F861" t="str">
            <v>992.330.1</v>
          </cell>
          <cell r="M861" t="str">
            <v>Mesures en faveur de l'URE</v>
          </cell>
          <cell r="Q861" t="str">
            <v>Maatregelen ter bevordering van het REG</v>
          </cell>
          <cell r="R861" t="str">
            <v>992.330.1</v>
          </cell>
        </row>
        <row r="862">
          <cell r="A862" t="str">
            <v>992.330.2</v>
          </cell>
          <cell r="F862" t="str">
            <v>992.330.2</v>
          </cell>
          <cell r="M862" t="str">
            <v>Mesures en faveur de l'utilisation de sources d'énergie renouvelables et d'installations de cogénération de qualité</v>
          </cell>
          <cell r="Q862" t="str">
            <v>Maatregelen ter bevordering van het gebruik van hernieuwbare energiebronnen en kwalitatieve warmtekrachtinstallaties</v>
          </cell>
          <cell r="R862" t="str">
            <v>992.330.2</v>
          </cell>
        </row>
        <row r="863">
          <cell r="A863" t="str">
            <v>992.330.3</v>
          </cell>
          <cell r="F863" t="str">
            <v>992.330.3</v>
          </cell>
          <cell r="M863" t="str">
            <v>Financement des obligations de service public facturé par le GRT</v>
          </cell>
          <cell r="Q863" t="str">
            <v>Financiering van de openbare-dienstverplichtingen gefactureerd door de TNB</v>
          </cell>
          <cell r="R863" t="str">
            <v>992.330.3</v>
          </cell>
        </row>
        <row r="864">
          <cell r="A864" t="str">
            <v>992.330.8</v>
          </cell>
          <cell r="F864" t="str">
            <v>992.330.8</v>
          </cell>
          <cell r="M864" t="str">
            <v>Autres mesures</v>
          </cell>
          <cell r="Q864" t="str">
            <v>Andere maatregelen</v>
          </cell>
          <cell r="R864" t="str">
            <v>992.330.8</v>
          </cell>
        </row>
        <row r="865">
          <cell r="A865" t="str">
            <v>992.330.9</v>
          </cell>
          <cell r="F865" t="str">
            <v>992.330.9</v>
          </cell>
          <cell r="M865" t="str">
            <v>Financement des missions de service public confiées aux GRD</v>
          </cell>
          <cell r="Q865" t="str">
            <v>Financiering van de openbare-dienstopdracht toevertrouwd aan de DNB</v>
          </cell>
          <cell r="R865" t="str">
            <v>992.330.9</v>
          </cell>
        </row>
        <row r="866">
          <cell r="A866" t="str">
            <v>992.331</v>
          </cell>
          <cell r="E866" t="str">
            <v>992.331</v>
          </cell>
          <cell r="L866" t="str">
            <v>Surcharges en vue de la couverture des frais de fonctionnement de l'instance de régulation</v>
          </cell>
          <cell r="Q866" t="str">
            <v>Toeslagen ter dekking van de werkingskosten van de reguleringsinstantie</v>
          </cell>
          <cell r="R866" t="str">
            <v>992.331</v>
          </cell>
        </row>
        <row r="867">
          <cell r="A867" t="str">
            <v>992.332</v>
          </cell>
          <cell r="E867" t="str">
            <v>992.332</v>
          </cell>
          <cell r="L867" t="str">
            <v>Contributions en vue de la couverture des coûts échoués</v>
          </cell>
          <cell r="Q867" t="str">
            <v>Bijdragen ter dekking van verloren kosten</v>
          </cell>
          <cell r="R867" t="str">
            <v>992.332</v>
          </cell>
        </row>
        <row r="868">
          <cell r="A868" t="str">
            <v>992.333</v>
          </cell>
          <cell r="E868" t="str">
            <v>992.333</v>
          </cell>
          <cell r="L868" t="str">
            <v>Charges de pension non capitalisées</v>
          </cell>
          <cell r="Q868" t="str">
            <v>Niet-gekapitaliseerde pensioenlasten</v>
          </cell>
          <cell r="R868" t="str">
            <v>992.333</v>
          </cell>
        </row>
        <row r="869">
          <cell r="A869" t="str">
            <v>992.334</v>
          </cell>
          <cell r="E869" t="str">
            <v>992.334</v>
          </cell>
          <cell r="L869" t="str">
            <v>Impôts, prélèvements, surcharges, contributions, et rétributions locaux, provinciaux, régionaux et fédéraux:</v>
          </cell>
          <cell r="Q869" t="str">
            <v>Lokale, provinciale, gewestelijke en federale belastingen, heffingen, toeslagen, bijdragen en retributies:</v>
          </cell>
          <cell r="R869" t="str">
            <v>992.334</v>
          </cell>
        </row>
        <row r="870">
          <cell r="A870" t="str">
            <v>992.334.0</v>
          </cell>
          <cell r="F870" t="str">
            <v>992.334.0</v>
          </cell>
          <cell r="M870" t="str">
            <v>Impôts sur les revenus</v>
          </cell>
          <cell r="Q870" t="str">
            <v>Inkomensbelastingen</v>
          </cell>
          <cell r="R870" t="str">
            <v>992.334.0</v>
          </cell>
        </row>
        <row r="871">
          <cell r="A871" t="str">
            <v>992.334.1</v>
          </cell>
          <cell r="F871" t="str">
            <v>992.334.1</v>
          </cell>
          <cell r="M871" t="str">
            <v>Impôts, prélèvements, surcharges, contributions, et rétributions locaux, provinciaux, régionaux et fédéraux restants</v>
          </cell>
          <cell r="Q871" t="str">
            <v>Overige lokale, provinciale, gewestelijke en federale belastingen, heffingen, toeslagen, bijdragen en retributies</v>
          </cell>
          <cell r="R871" t="str">
            <v>992.334.1</v>
          </cell>
        </row>
        <row r="872">
          <cell r="A872" t="str">
            <v>992.334.10</v>
          </cell>
          <cell r="G872" t="str">
            <v>992.334.10</v>
          </cell>
          <cell r="N872" t="str">
            <v>Redevance pour occupation du domaine public</v>
          </cell>
          <cell r="Q872" t="str">
            <v>Vergoeding voor het innemen van het openbaar domein</v>
          </cell>
          <cell r="R872" t="str">
            <v>992.334.10</v>
          </cell>
        </row>
        <row r="873">
          <cell r="A873" t="str">
            <v>992.334.19</v>
          </cell>
          <cell r="G873" t="str">
            <v>992.334.19</v>
          </cell>
          <cell r="N873" t="str">
            <v>Autres impôts, prélèvements, surcharges, contributions et rétributions restants</v>
          </cell>
          <cell r="Q873" t="str">
            <v>Andere belastingen, heffingen, toeslagen, bijdragen en retributies</v>
          </cell>
          <cell r="R873" t="str">
            <v>992.334.19</v>
          </cell>
        </row>
        <row r="874">
          <cell r="R874">
            <v>0</v>
          </cell>
        </row>
        <row r="875">
          <cell r="A875" t="str">
            <v>992.4</v>
          </cell>
          <cell r="C875" t="str">
            <v>992.4</v>
          </cell>
          <cell r="J875" t="str">
            <v>Groupe de clients "26 à 1 kV"</v>
          </cell>
          <cell r="Q875" t="str">
            <v>Klantengroep "26 tot 1 kV"</v>
          </cell>
          <cell r="R875" t="str">
            <v>992.4</v>
          </cell>
        </row>
        <row r="876">
          <cell r="A876" t="str">
            <v>992.40</v>
          </cell>
          <cell r="D876" t="str">
            <v>992.40</v>
          </cell>
          <cell r="J876" t="str">
            <v>I.</v>
          </cell>
          <cell r="K876" t="str">
            <v>Raccordement au réseau de distribution:</v>
          </cell>
          <cell r="Q876" t="str">
            <v>Aansluiting op het distributienet:</v>
          </cell>
          <cell r="R876" t="str">
            <v>992.40</v>
          </cell>
        </row>
        <row r="877">
          <cell r="A877" t="str">
            <v>992.400</v>
          </cell>
          <cell r="E877" t="str">
            <v>992.400</v>
          </cell>
          <cell r="L877" t="str">
            <v>Coûts d'étude</v>
          </cell>
          <cell r="Q877" t="str">
            <v>Studiekosten</v>
          </cell>
          <cell r="R877" t="str">
            <v>992.400</v>
          </cell>
        </row>
        <row r="878">
          <cell r="A878" t="str">
            <v>992.400.0</v>
          </cell>
          <cell r="F878" t="str">
            <v>992.400.0</v>
          </cell>
          <cell r="L878" t="str">
            <v>1.</v>
          </cell>
          <cell r="M878" t="str">
            <v>Etude d'orientation</v>
          </cell>
          <cell r="Q878" t="str">
            <v>Oriëntatiestudie</v>
          </cell>
          <cell r="R878" t="str">
            <v>992.400.0</v>
          </cell>
        </row>
        <row r="879">
          <cell r="A879" t="str">
            <v>992.400.1</v>
          </cell>
          <cell r="F879" t="str">
            <v>992.400.1</v>
          </cell>
          <cell r="L879" t="str">
            <v>2.</v>
          </cell>
          <cell r="M879" t="str">
            <v>Etude de détail</v>
          </cell>
          <cell r="Q879" t="str">
            <v>Detailstudie</v>
          </cell>
          <cell r="R879" t="str">
            <v>992.400.1</v>
          </cell>
        </row>
        <row r="880">
          <cell r="A880" t="str">
            <v>992.401</v>
          </cell>
          <cell r="E880" t="str">
            <v>992.401</v>
          </cell>
          <cell r="L880" t="str">
            <v>Coûts de réalisation et d'utilisation du raccordement</v>
          </cell>
          <cell r="Q880" t="str">
            <v>Kosten voor de uitvoering en het gebruik van de aansluiting</v>
          </cell>
          <cell r="R880" t="str">
            <v>992.401</v>
          </cell>
        </row>
        <row r="881">
          <cell r="A881" t="str">
            <v>992.401.0</v>
          </cell>
          <cell r="F881" t="str">
            <v>992.401.0</v>
          </cell>
          <cell r="L881" t="str">
            <v>3.</v>
          </cell>
          <cell r="M881" t="str">
            <v>Coûts de réalisation, d'adaptation ou de renforcement des raccordements</v>
          </cell>
          <cell r="Q881" t="str">
            <v>Kosten voor de uitvoering, aanpassing of verzwaring van de aansluitingen</v>
          </cell>
          <cell r="R881" t="str">
            <v>992.401.0</v>
          </cell>
        </row>
        <row r="882">
          <cell r="A882" t="str">
            <v>992.401.00</v>
          </cell>
          <cell r="G882" t="str">
            <v>992.401.00</v>
          </cell>
          <cell r="N882" t="str">
            <v>Branchements - Coûts de réalisation, d'adaptation ou de renforcement</v>
          </cell>
          <cell r="Q882" t="str">
            <v>Aftakkingen - Kosten voor de uitvoering, aanpassing of verzwaring</v>
          </cell>
          <cell r="R882" t="str">
            <v>992.401.00</v>
          </cell>
        </row>
        <row r="883">
          <cell r="A883" t="str">
            <v>992.401.09</v>
          </cell>
          <cell r="G883" t="str">
            <v>992.401.09</v>
          </cell>
          <cell r="N883" t="str">
            <v>Branchements - Transfert à l’Actif</v>
          </cell>
          <cell r="Q883" t="str">
            <v>Aftakkingen - Overboeking naar Activa</v>
          </cell>
          <cell r="R883" t="str">
            <v>992.401.09</v>
          </cell>
        </row>
        <row r="884">
          <cell r="A884" t="str">
            <v>992.401.1</v>
          </cell>
          <cell r="F884" t="str">
            <v>992.401.1</v>
          </cell>
          <cell r="L884" t="str">
            <v>4.</v>
          </cell>
          <cell r="M884" t="str">
            <v>Location appareil de mesurage</v>
          </cell>
          <cell r="Q884" t="str">
            <v>Huur meetapparaat</v>
          </cell>
          <cell r="R884" t="str">
            <v>992.401.1</v>
          </cell>
        </row>
        <row r="885">
          <cell r="A885" t="str">
            <v>992.401.2</v>
          </cell>
          <cell r="F885" t="str">
            <v>992.401.2</v>
          </cell>
          <cell r="L885" t="str">
            <v>5.</v>
          </cell>
          <cell r="M885" t="str">
            <v>Location équipements pour transformation, compensation énergie réactive, filtrage onde de tension</v>
          </cell>
          <cell r="Q885" t="str">
            <v>Huur uitrustingen voor transformatie, compensatie blindvermogen, filtreren spanningsgolf</v>
          </cell>
          <cell r="R885" t="str">
            <v>992.401.2</v>
          </cell>
        </row>
        <row r="886">
          <cell r="A886" t="str">
            <v>992.401.3</v>
          </cell>
          <cell r="F886" t="str">
            <v>992.401.3</v>
          </cell>
          <cell r="L886" t="str">
            <v>6.</v>
          </cell>
          <cell r="M886" t="str">
            <v>Location équipements de protection complémentaires, équip. complém. pour signalisations d'alarmes, mesures, comptages, téléactions et/ou TCC.</v>
          </cell>
          <cell r="Q886" t="str">
            <v>Huur bijkomende beveiligingsuitrustingen, bijkomende uitrustingen voor alarmsignalisaties, metingen, tellingen, tele-acties en/of TCC.</v>
          </cell>
          <cell r="R886" t="str">
            <v>992.401.3</v>
          </cell>
        </row>
        <row r="887">
          <cell r="A887" t="str">
            <v>992.41</v>
          </cell>
          <cell r="D887" t="str">
            <v>992.41</v>
          </cell>
          <cell r="J887" t="str">
            <v>II.</v>
          </cell>
          <cell r="K887" t="str">
            <v>Utilisation du réseau de distribution:</v>
          </cell>
          <cell r="Q887" t="str">
            <v>Gebruik van het distributienet:</v>
          </cell>
          <cell r="R887" t="str">
            <v>992.41</v>
          </cell>
        </row>
        <row r="888">
          <cell r="A888" t="str">
            <v>992.410</v>
          </cell>
          <cell r="E888" t="str">
            <v>992.410</v>
          </cell>
          <cell r="L888" t="str">
            <v>Facturation des tarifs de la puissance souscrite et de la puissance complémentaire</v>
          </cell>
          <cell r="Q888" t="str">
            <v>Facturering van het tarief voor het onderschreven vermogen en het bijkomend vermogen</v>
          </cell>
          <cell r="R888" t="str">
            <v>992.410</v>
          </cell>
        </row>
        <row r="889">
          <cell r="A889" t="str">
            <v>992.410.0</v>
          </cell>
          <cell r="F889" t="str">
            <v>992.410.0</v>
          </cell>
          <cell r="M889" t="str">
            <v>Tarifs de la puissance souscrite et de la puissance complémentaire : utilisation du réseau de distribution</v>
          </cell>
          <cell r="Q889" t="str">
            <v>Tarief voor het onderschreven vermogen en het bijkomend vermogen: gebruik van het distributienet</v>
          </cell>
          <cell r="R889" t="str">
            <v>992.410.0</v>
          </cell>
        </row>
        <row r="890">
          <cell r="A890" t="str">
            <v>992.410.1</v>
          </cell>
          <cell r="F890" t="str">
            <v>992.410.1</v>
          </cell>
          <cell r="M890" t="str">
            <v>Tarifs de la puissance souscrite et de la puissance complémentaire : utilisation du réseau de transport &amp; des services auxiliaires y afférents</v>
          </cell>
          <cell r="Q890" t="str">
            <v>Tarief voor het onderschreven vermogen en het bijkomend vermogen: gebruik van het transportnet &amp; de bijbehorende ondersteunende diensten</v>
          </cell>
          <cell r="R890" t="str">
            <v>992.410.1</v>
          </cell>
        </row>
        <row r="891">
          <cell r="A891" t="str">
            <v>992.410.10</v>
          </cell>
          <cell r="G891" t="str">
            <v>992.410.10</v>
          </cell>
          <cell r="N891" t="str">
            <v>Facturation de l’utilisation du réseau de transport : tarif de base</v>
          </cell>
          <cell r="Q891" t="str">
            <v>Facturering van het gebruik van het transportnet: basistarief</v>
          </cell>
          <cell r="R891" t="str">
            <v>992.410.10</v>
          </cell>
        </row>
        <row r="892">
          <cell r="A892" t="str">
            <v>992.410.11</v>
          </cell>
          <cell r="G892" t="str">
            <v>992.410.11</v>
          </cell>
          <cell r="N892" t="str">
            <v>Facturation de l’utilisation du réseau de transport : service système</v>
          </cell>
          <cell r="Q892" t="str">
            <v>Facturering van het gebruik van het transportnet: systeemdienst</v>
          </cell>
          <cell r="R892" t="str">
            <v>992.410.11</v>
          </cell>
        </row>
        <row r="893">
          <cell r="A893" t="str">
            <v>992.410.12</v>
          </cell>
          <cell r="G893" t="str">
            <v>992.410.12</v>
          </cell>
          <cell r="N893" t="str">
            <v>Facturation de l’utilisation du réseau de transport : pertes sur réseau</v>
          </cell>
          <cell r="Q893" t="str">
            <v>Facturering van het gebruik van het transportnet: netverliezen</v>
          </cell>
          <cell r="R893" t="str">
            <v>992.410.12</v>
          </cell>
        </row>
        <row r="894">
          <cell r="A894" t="str">
            <v>992.414</v>
          </cell>
          <cell r="E894" t="str">
            <v>992.414</v>
          </cell>
          <cell r="L894" t="str">
            <v>Gestion du réseau de distribution (gestion du système):</v>
          </cell>
          <cell r="Q894" t="str">
            <v>Beheer van het distributienet (systeembeheer):</v>
          </cell>
          <cell r="R894" t="str">
            <v>992.414</v>
          </cell>
        </row>
        <row r="895">
          <cell r="A895" t="str">
            <v>992.415</v>
          </cell>
          <cell r="E895" t="str">
            <v>992.415</v>
          </cell>
          <cell r="L895" t="str">
            <v>Acquisition et traitement des informations de mesure et de comptage</v>
          </cell>
          <cell r="Q895" t="str">
            <v>Verzamelen en verwerken van de meet- en telgegevens</v>
          </cell>
          <cell r="R895" t="str">
            <v>992.415</v>
          </cell>
        </row>
        <row r="896">
          <cell r="A896" t="str">
            <v>992.42</v>
          </cell>
          <cell r="D896" t="str">
            <v>992.42</v>
          </cell>
          <cell r="J896" t="str">
            <v>III.</v>
          </cell>
          <cell r="K896" t="str">
            <v>Services auxiliaires:</v>
          </cell>
          <cell r="Q896" t="str">
            <v>Ondersteunende diensten</v>
          </cell>
          <cell r="R896" t="str">
            <v>992.42</v>
          </cell>
        </row>
        <row r="897">
          <cell r="A897" t="str">
            <v>992.420</v>
          </cell>
          <cell r="E897" t="str">
            <v>992.420</v>
          </cell>
          <cell r="K897" t="str">
            <v>1.</v>
          </cell>
          <cell r="L897" t="str">
            <v>Réglage de la tension et de la puissance réactive</v>
          </cell>
          <cell r="Q897" t="str">
            <v>Regeling van de spanning en van het blindvermogen</v>
          </cell>
          <cell r="R897" t="str">
            <v>992.420</v>
          </cell>
        </row>
        <row r="898">
          <cell r="A898" t="str">
            <v>992.421</v>
          </cell>
          <cell r="E898" t="str">
            <v>992.421</v>
          </cell>
          <cell r="K898" t="str">
            <v>2.</v>
          </cell>
          <cell r="L898" t="str">
            <v>Compensation des pertes sur réseau</v>
          </cell>
          <cell r="Q898" t="str">
            <v>Compensatie van de netverliezen</v>
          </cell>
          <cell r="R898" t="str">
            <v>992.421</v>
          </cell>
        </row>
        <row r="899">
          <cell r="A899" t="str">
            <v>992.422</v>
          </cell>
          <cell r="E899" t="str">
            <v>992.422</v>
          </cell>
          <cell r="K899" t="str">
            <v>3.</v>
          </cell>
          <cell r="L899" t="str">
            <v>Non-respect d'un programme accepté</v>
          </cell>
          <cell r="Q899" t="str">
            <v>Niet-naleving van een aanvaard programma</v>
          </cell>
          <cell r="R899" t="str">
            <v>992.422</v>
          </cell>
        </row>
        <row r="900">
          <cell r="A900" t="str">
            <v>992.43</v>
          </cell>
          <cell r="D900" t="str">
            <v>992.43</v>
          </cell>
          <cell r="J900" t="str">
            <v>IV.</v>
          </cell>
          <cell r="K900" t="str">
            <v>Impôts, prélèvements, surcharges, contributions et rétributions:</v>
          </cell>
          <cell r="Q900" t="str">
            <v>Belastingen, heffingen, toeslagen, bijdragen en retributies:</v>
          </cell>
          <cell r="R900" t="str">
            <v>992.43</v>
          </cell>
        </row>
        <row r="901">
          <cell r="A901" t="str">
            <v>992.430</v>
          </cell>
          <cell r="E901" t="str">
            <v>992.430</v>
          </cell>
          <cell r="L901" t="str">
            <v>Financement des obligatons de service public:</v>
          </cell>
          <cell r="Q901" t="str">
            <v>Financiering van de openbare-dienstverplichtingen:</v>
          </cell>
          <cell r="R901" t="str">
            <v>992.430</v>
          </cell>
        </row>
        <row r="902">
          <cell r="A902" t="str">
            <v>992.430.0</v>
          </cell>
          <cell r="F902" t="str">
            <v>992.430.0</v>
          </cell>
          <cell r="M902" t="str">
            <v>Mesures de nature sociale</v>
          </cell>
          <cell r="Q902" t="str">
            <v>Maatregelen van sociale aard</v>
          </cell>
          <cell r="R902" t="str">
            <v>992.430.0</v>
          </cell>
        </row>
        <row r="903">
          <cell r="A903" t="str">
            <v>992.430.08</v>
          </cell>
          <cell r="G903" t="str">
            <v>992.430.08</v>
          </cell>
          <cell r="N903" t="str">
            <v>Plan communal pour l’emploi</v>
          </cell>
          <cell r="Q903" t="str">
            <v>Plan Communal pour l'Emploi (in Wallonië)</v>
          </cell>
          <cell r="R903" t="str">
            <v>992.430.08</v>
          </cell>
        </row>
        <row r="904">
          <cell r="A904" t="str">
            <v>992.430.09</v>
          </cell>
          <cell r="G904" t="str">
            <v>992.430.09</v>
          </cell>
          <cell r="N904" t="str">
            <v>Autres mesures sociales</v>
          </cell>
          <cell r="Q904" t="str">
            <v>Andere maatregelen van sociale aard</v>
          </cell>
          <cell r="R904" t="str">
            <v>992.430.09</v>
          </cell>
        </row>
        <row r="905">
          <cell r="A905" t="str">
            <v>992.430.1</v>
          </cell>
          <cell r="F905" t="str">
            <v>992.430.1</v>
          </cell>
          <cell r="M905" t="str">
            <v>Mesures en faveur de l'URE</v>
          </cell>
          <cell r="Q905" t="str">
            <v>Maatregelen ter bevordering van het REG</v>
          </cell>
          <cell r="R905" t="str">
            <v>992.430.1</v>
          </cell>
        </row>
        <row r="906">
          <cell r="A906" t="str">
            <v>992.430.2</v>
          </cell>
          <cell r="F906" t="str">
            <v>992.430.2</v>
          </cell>
          <cell r="M906" t="str">
            <v>Mesures en faveur de l'utilisation de sources d'énergie renouvelables et d'installations de cogénération de qualité</v>
          </cell>
          <cell r="Q906" t="str">
            <v>Maatregelen ter bevordering van het gebruik van hernieuwbare energiebronnen en kwalitatieve warmtekrachtinstallaties</v>
          </cell>
          <cell r="R906" t="str">
            <v>992.430.2</v>
          </cell>
        </row>
        <row r="907">
          <cell r="A907" t="str">
            <v>992.430.3</v>
          </cell>
          <cell r="F907" t="str">
            <v>992.430.3</v>
          </cell>
          <cell r="M907" t="str">
            <v>Financement des obligations de service public facturé par le GRT</v>
          </cell>
          <cell r="Q907" t="str">
            <v>Financiering van de openbare-dienstverplichtingen gefactureerd door de TNB</v>
          </cell>
          <cell r="R907" t="str">
            <v>992.430.3</v>
          </cell>
        </row>
        <row r="908">
          <cell r="A908" t="str">
            <v>992.430.8</v>
          </cell>
          <cell r="F908" t="str">
            <v>992.430.8</v>
          </cell>
          <cell r="M908" t="str">
            <v>Autres mesures</v>
          </cell>
          <cell r="Q908" t="str">
            <v>Andere maatregelen</v>
          </cell>
          <cell r="R908" t="str">
            <v>992.430.8</v>
          </cell>
        </row>
        <row r="909">
          <cell r="A909" t="str">
            <v>992.430.9</v>
          </cell>
          <cell r="F909" t="str">
            <v>992.430.9</v>
          </cell>
          <cell r="M909" t="str">
            <v>Financement des missions de service public confiées aux GRD</v>
          </cell>
          <cell r="Q909" t="str">
            <v>Financiering van de openbare-dienstopdracht toevertrouwd aan de DNB</v>
          </cell>
          <cell r="R909" t="str">
            <v>992.430.9</v>
          </cell>
        </row>
        <row r="910">
          <cell r="A910" t="str">
            <v>992.431</v>
          </cell>
          <cell r="E910" t="str">
            <v>992.431</v>
          </cell>
          <cell r="L910" t="str">
            <v>Surcharges en vue de la couverture des frais de fonctionnement de l'instance de régulation</v>
          </cell>
          <cell r="Q910" t="str">
            <v>Toeslagen ter dekking van de werkingskosten van de reguleringsinstantie</v>
          </cell>
          <cell r="R910" t="str">
            <v>992.431</v>
          </cell>
        </row>
        <row r="911">
          <cell r="A911" t="str">
            <v>992.432</v>
          </cell>
          <cell r="E911" t="str">
            <v>992.432</v>
          </cell>
          <cell r="L911" t="str">
            <v>Contributions en vue de la couverture des coûts échoués</v>
          </cell>
          <cell r="Q911" t="str">
            <v>Bijdragen ter dekking van verloren kosten</v>
          </cell>
          <cell r="R911" t="str">
            <v>992.432</v>
          </cell>
        </row>
        <row r="912">
          <cell r="A912" t="str">
            <v>992.433</v>
          </cell>
          <cell r="E912" t="str">
            <v>992.433</v>
          </cell>
          <cell r="L912" t="str">
            <v>Charges de pension non capitalisées</v>
          </cell>
          <cell r="Q912" t="str">
            <v>Niet-gekapitaliseerde pensioenlasten</v>
          </cell>
          <cell r="R912" t="str">
            <v>992.433</v>
          </cell>
        </row>
        <row r="913">
          <cell r="A913" t="str">
            <v>992.434</v>
          </cell>
          <cell r="E913" t="str">
            <v>992.434</v>
          </cell>
          <cell r="L913" t="str">
            <v>Impôts, prélèvements, surcharges, contributions, et rétributions locaux, provinciaux, régionaux et fédéraux:</v>
          </cell>
          <cell r="Q913" t="str">
            <v>Lokale, provinciale, gewestelijke en federale belastingen, heffingen, toeslagen, bijdragen en retributies:</v>
          </cell>
          <cell r="R913" t="str">
            <v>992.434</v>
          </cell>
        </row>
        <row r="914">
          <cell r="A914" t="str">
            <v>992.434.0</v>
          </cell>
          <cell r="F914" t="str">
            <v>992.434.0</v>
          </cell>
          <cell r="M914" t="str">
            <v>Impôts sur les revenus</v>
          </cell>
          <cell r="Q914" t="str">
            <v>Inkomensbelastingen</v>
          </cell>
          <cell r="R914" t="str">
            <v>992.434.0</v>
          </cell>
        </row>
        <row r="915">
          <cell r="A915" t="str">
            <v>992.434.1</v>
          </cell>
          <cell r="F915" t="str">
            <v>992.434.1</v>
          </cell>
          <cell r="M915" t="str">
            <v>Impôts, prélèvements, surcharges, contributions, et rétributions locaux, provinciaux, régionaux et fédéraux restants</v>
          </cell>
          <cell r="Q915" t="str">
            <v>Overige lokale, provinciale, gewestelijke en federale belastingen, heffingen, toeslagen, bijdragen en retributies</v>
          </cell>
          <cell r="R915" t="str">
            <v>992.434.1</v>
          </cell>
        </row>
        <row r="916">
          <cell r="A916" t="str">
            <v>992.434.10</v>
          </cell>
          <cell r="G916" t="str">
            <v>992.434.10</v>
          </cell>
          <cell r="N916" t="str">
            <v>Redevance pour occupation du domaine public</v>
          </cell>
          <cell r="Q916" t="str">
            <v>Vergoeding voor het innemen van het openbaar domein</v>
          </cell>
          <cell r="R916" t="str">
            <v>992.434.10</v>
          </cell>
        </row>
        <row r="917">
          <cell r="A917" t="str">
            <v>992.434.19</v>
          </cell>
          <cell r="G917" t="str">
            <v>992.434.19</v>
          </cell>
          <cell r="N917" t="str">
            <v>Autres impôts, prélèvements, surcharges, contributions et rétributions restants</v>
          </cell>
          <cell r="Q917" t="str">
            <v>Andere belastingen, heffingen, toeslagen, bijdragen en retributies</v>
          </cell>
          <cell r="R917" t="str">
            <v>992.434.19</v>
          </cell>
        </row>
        <row r="919">
          <cell r="A919" t="str">
            <v>992.5</v>
          </cell>
          <cell r="C919" t="str">
            <v>992.5</v>
          </cell>
          <cell r="J919" t="str">
            <v>Groupe de clients "Transformateurs vers le réseau BT"</v>
          </cell>
          <cell r="Q919" t="str">
            <v>Klantengroep "Transformatoren naar het LS-net"</v>
          </cell>
          <cell r="R919" t="str">
            <v>992.5</v>
          </cell>
        </row>
        <row r="920">
          <cell r="A920" t="str">
            <v>992.50</v>
          </cell>
          <cell r="D920" t="str">
            <v>992.50</v>
          </cell>
          <cell r="J920" t="str">
            <v>I.</v>
          </cell>
          <cell r="K920" t="str">
            <v>Raccordement au réseau de distribution:</v>
          </cell>
          <cell r="Q920" t="str">
            <v>Aansluiting op het distributienet:</v>
          </cell>
          <cell r="R920" t="str">
            <v>992.50</v>
          </cell>
        </row>
        <row r="921">
          <cell r="A921" t="str">
            <v>992.500</v>
          </cell>
          <cell r="E921" t="str">
            <v>992.500</v>
          </cell>
          <cell r="L921" t="str">
            <v>Coûts d'étude</v>
          </cell>
          <cell r="Q921" t="str">
            <v>Studiekosten</v>
          </cell>
          <cell r="R921" t="str">
            <v>992.500</v>
          </cell>
        </row>
        <row r="922">
          <cell r="A922" t="str">
            <v>992.500.0</v>
          </cell>
          <cell r="F922" t="str">
            <v>992.500.0</v>
          </cell>
          <cell r="L922" t="str">
            <v>1.</v>
          </cell>
          <cell r="M922" t="str">
            <v>Etude d'orientation</v>
          </cell>
          <cell r="Q922" t="str">
            <v>Oriëntatiestudie</v>
          </cell>
          <cell r="R922" t="str">
            <v>992.500.0</v>
          </cell>
        </row>
        <row r="923">
          <cell r="A923" t="str">
            <v>992.500.1</v>
          </cell>
          <cell r="F923" t="str">
            <v>992.500.1</v>
          </cell>
          <cell r="L923" t="str">
            <v>2.</v>
          </cell>
          <cell r="M923" t="str">
            <v>Etude de détail</v>
          </cell>
          <cell r="Q923" t="str">
            <v>Detailstudie</v>
          </cell>
          <cell r="R923" t="str">
            <v>992.500.1</v>
          </cell>
        </row>
        <row r="924">
          <cell r="A924" t="str">
            <v>992.501</v>
          </cell>
          <cell r="E924" t="str">
            <v>992.501</v>
          </cell>
          <cell r="L924" t="str">
            <v>Coûts de réalisation et d'utilisation du raccordement</v>
          </cell>
          <cell r="Q924" t="str">
            <v>Kosten voor de uitvoering en het gebruik van de aansluiting</v>
          </cell>
          <cell r="R924" t="str">
            <v>992.501</v>
          </cell>
        </row>
        <row r="925">
          <cell r="A925" t="str">
            <v>992.501.0</v>
          </cell>
          <cell r="F925" t="str">
            <v>992.501.0</v>
          </cell>
          <cell r="L925" t="str">
            <v>3.</v>
          </cell>
          <cell r="M925" t="str">
            <v>Coûts de réalisation, d'adaptation ou de renforcement des raccordements</v>
          </cell>
          <cell r="Q925" t="str">
            <v>Kosten voor de uitvoering, aanpassing of verzwaring van de aansluitingen</v>
          </cell>
          <cell r="R925" t="str">
            <v>992.501.0</v>
          </cell>
        </row>
        <row r="926">
          <cell r="A926" t="str">
            <v>992.501.00</v>
          </cell>
          <cell r="G926" t="str">
            <v>992.501.00</v>
          </cell>
          <cell r="N926" t="str">
            <v>Branchements - Coûts de réalisation, d'adaptation ou de renforcement</v>
          </cell>
          <cell r="Q926" t="str">
            <v>Aftakkingen - Kosten voor de uitvoering, aanpassing of verzwaring</v>
          </cell>
          <cell r="R926" t="str">
            <v>992.501.00</v>
          </cell>
        </row>
        <row r="927">
          <cell r="A927" t="str">
            <v>992.501.09</v>
          </cell>
          <cell r="G927" t="str">
            <v>992.501.09</v>
          </cell>
          <cell r="N927" t="str">
            <v>Branchements - Transfert à l’Actif</v>
          </cell>
          <cell r="Q927" t="str">
            <v>Aftakkingen - Overboeking naar Activa</v>
          </cell>
          <cell r="R927" t="str">
            <v>992.501.09</v>
          </cell>
        </row>
        <row r="928">
          <cell r="A928" t="str">
            <v>992.501.1</v>
          </cell>
          <cell r="F928" t="str">
            <v>992.501.1</v>
          </cell>
          <cell r="L928" t="str">
            <v>4.</v>
          </cell>
          <cell r="M928" t="str">
            <v>Location appareil de mesurage</v>
          </cell>
          <cell r="Q928" t="str">
            <v>Huur meetapparaat</v>
          </cell>
          <cell r="R928" t="str">
            <v>992.501.1</v>
          </cell>
        </row>
        <row r="929">
          <cell r="A929" t="str">
            <v>992.501.2</v>
          </cell>
          <cell r="F929" t="str">
            <v>992.501.2</v>
          </cell>
          <cell r="L929" t="str">
            <v>5.</v>
          </cell>
          <cell r="M929" t="str">
            <v>Location équipements pour transformation, compensation énergie réactive, filtrage onde de tension</v>
          </cell>
          <cell r="Q929" t="str">
            <v>Huur uitrustingen voor transformatie, compensatie blindvermogen, filtreren spanningsgolf</v>
          </cell>
          <cell r="R929" t="str">
            <v>992.501.2</v>
          </cell>
        </row>
        <row r="930">
          <cell r="A930" t="str">
            <v>992.501.3</v>
          </cell>
          <cell r="F930" t="str">
            <v>992.501.3</v>
          </cell>
          <cell r="L930" t="str">
            <v>6.</v>
          </cell>
          <cell r="M930" t="str">
            <v>Location équipements de protection complémentaires, équip. complém. pour signalisations d'alarmes, mesures, comptages, téléactions et/ou TCC.</v>
          </cell>
          <cell r="Q930" t="str">
            <v>Huur bijkomende beveiligingsuitrustingen, bijkomende uitrustingen voor alarmsignalisaties, metingen, tellingen, tele-acties en/of TCC.</v>
          </cell>
          <cell r="R930" t="str">
            <v>992.501.3</v>
          </cell>
        </row>
        <row r="931">
          <cell r="A931" t="str">
            <v>992.51</v>
          </cell>
          <cell r="D931" t="str">
            <v>992.51</v>
          </cell>
          <cell r="J931" t="str">
            <v>II.</v>
          </cell>
          <cell r="K931" t="str">
            <v>Utilisation du réseau de distribution:</v>
          </cell>
          <cell r="Q931" t="str">
            <v>Gebruik van het distributienet:</v>
          </cell>
          <cell r="R931" t="str">
            <v>992.51</v>
          </cell>
        </row>
        <row r="932">
          <cell r="A932" t="str">
            <v>992.510</v>
          </cell>
          <cell r="E932" t="str">
            <v>992.510</v>
          </cell>
          <cell r="L932" t="str">
            <v>Facturation des tarifs de la puissance souscrite et de la puissance complémentaire</v>
          </cell>
          <cell r="Q932" t="str">
            <v>Facturering van het tarief voor het onderschreven vermogen en het bijkomend vermogen</v>
          </cell>
          <cell r="R932" t="str">
            <v>992.510</v>
          </cell>
        </row>
        <row r="933">
          <cell r="A933" t="str">
            <v>992.510.0</v>
          </cell>
          <cell r="F933" t="str">
            <v>992.510.0</v>
          </cell>
          <cell r="M933" t="str">
            <v>Tarifs de la puissance souscrite et de la puissance complémentaire : utilisation du réseau de distribution</v>
          </cell>
          <cell r="Q933" t="str">
            <v>Tarief voor het onderschreven vermogen en het bijkomend vermogen: gebruik van het distributienet</v>
          </cell>
          <cell r="R933" t="str">
            <v>992.510.0</v>
          </cell>
        </row>
        <row r="934">
          <cell r="A934" t="str">
            <v>992.510.1</v>
          </cell>
          <cell r="F934" t="str">
            <v>992.510.1</v>
          </cell>
          <cell r="M934" t="str">
            <v>Tarifs de la puissance souscrite et de la puissance complémentaire : utilisation du réseau de transport &amp; des services auxiliaires y afférents</v>
          </cell>
          <cell r="Q934" t="str">
            <v>Tarief voor het onderschreven vermogen en het bijkomend vermogen: gebruik van het transportnet &amp; de bijbehorende ondersteunende diensten</v>
          </cell>
          <cell r="R934" t="str">
            <v>992.510.1</v>
          </cell>
        </row>
        <row r="935">
          <cell r="A935" t="str">
            <v>992.510.10</v>
          </cell>
          <cell r="G935" t="str">
            <v>992.510.10</v>
          </cell>
          <cell r="N935" t="str">
            <v>Facturation de l’utilisation du réseau de transport : tarif de base</v>
          </cell>
          <cell r="Q935" t="str">
            <v>Facturering van het gebruik van het transportnet: basistarief</v>
          </cell>
          <cell r="R935" t="str">
            <v>992.510.10</v>
          </cell>
        </row>
        <row r="936">
          <cell r="A936" t="str">
            <v>992.510.11</v>
          </cell>
          <cell r="G936" t="str">
            <v>992.510.11</v>
          </cell>
          <cell r="N936" t="str">
            <v>Facturation de l’utilisation du réseau de transport : service système</v>
          </cell>
          <cell r="Q936" t="str">
            <v>Facturering van het gebruik van het transportnet: systeemdienst</v>
          </cell>
          <cell r="R936" t="str">
            <v>992.510.11</v>
          </cell>
        </row>
        <row r="937">
          <cell r="A937" t="str">
            <v>992.510.12</v>
          </cell>
          <cell r="G937" t="str">
            <v>992.510.12</v>
          </cell>
          <cell r="N937" t="str">
            <v>Facturation de l’utilisation du réseau de transport : pertes sur réseau</v>
          </cell>
          <cell r="Q937" t="str">
            <v>Facturering van het gebruik van het transportnet: netverliezen</v>
          </cell>
          <cell r="R937" t="str">
            <v>992.510.12</v>
          </cell>
        </row>
        <row r="938">
          <cell r="A938" t="str">
            <v>992.514</v>
          </cell>
          <cell r="E938" t="str">
            <v>992.514</v>
          </cell>
          <cell r="K938" t="str">
            <v>2.</v>
          </cell>
          <cell r="L938" t="str">
            <v>Gestion du réseau de distribution (gestion du système):</v>
          </cell>
          <cell r="Q938" t="str">
            <v>Beheer van het distributienet (systeembeheer):</v>
          </cell>
          <cell r="R938" t="str">
            <v>992.514</v>
          </cell>
        </row>
        <row r="939">
          <cell r="A939" t="str">
            <v>992.515</v>
          </cell>
          <cell r="E939" t="str">
            <v>992.515</v>
          </cell>
          <cell r="K939" t="str">
            <v>3.</v>
          </cell>
          <cell r="L939" t="str">
            <v>Acquisition et traitement des informations de mesure et de comptage</v>
          </cell>
          <cell r="Q939" t="str">
            <v>Verzamelen en verwerken van de meet- en telgegevens</v>
          </cell>
          <cell r="R939" t="str">
            <v>992.515</v>
          </cell>
        </row>
        <row r="940">
          <cell r="A940" t="str">
            <v>992.52</v>
          </cell>
          <cell r="D940" t="str">
            <v>992.52</v>
          </cell>
          <cell r="J940" t="str">
            <v>III.</v>
          </cell>
          <cell r="K940" t="str">
            <v>Services auxiliaires:</v>
          </cell>
          <cell r="Q940" t="str">
            <v>Ondersteunende diensten</v>
          </cell>
          <cell r="R940" t="str">
            <v>992.52</v>
          </cell>
        </row>
        <row r="941">
          <cell r="A941" t="str">
            <v>992.520</v>
          </cell>
          <cell r="E941" t="str">
            <v>992.520</v>
          </cell>
          <cell r="K941" t="str">
            <v>1.</v>
          </cell>
          <cell r="L941" t="str">
            <v>Réglage de la tension et de la puissance réactive</v>
          </cell>
          <cell r="Q941" t="str">
            <v>Regeling van de spanning en van het blindvermogen</v>
          </cell>
          <cell r="R941" t="str">
            <v>992.520</v>
          </cell>
        </row>
        <row r="942">
          <cell r="A942" t="str">
            <v>992.521</v>
          </cell>
          <cell r="E942" t="str">
            <v>992.521</v>
          </cell>
          <cell r="K942" t="str">
            <v>2.</v>
          </cell>
          <cell r="L942" t="str">
            <v>Compensation des pertes sur réseau</v>
          </cell>
          <cell r="Q942" t="str">
            <v>Compensatie van de netverliezen</v>
          </cell>
          <cell r="R942" t="str">
            <v>992.521</v>
          </cell>
        </row>
        <row r="943">
          <cell r="A943" t="str">
            <v>992.522</v>
          </cell>
          <cell r="E943" t="str">
            <v>992.522</v>
          </cell>
          <cell r="K943" t="str">
            <v>3.</v>
          </cell>
          <cell r="L943" t="str">
            <v>Non-respect d'un programme accepté</v>
          </cell>
          <cell r="Q943" t="str">
            <v>Niet-naleving van een aanvaard programma</v>
          </cell>
          <cell r="R943" t="str">
            <v>992.522</v>
          </cell>
        </row>
        <row r="944">
          <cell r="A944" t="str">
            <v>992.53</v>
          </cell>
          <cell r="D944" t="str">
            <v>992.53</v>
          </cell>
          <cell r="J944" t="str">
            <v>IV.</v>
          </cell>
          <cell r="K944" t="str">
            <v>Impôts, prélèvements, surcharges, contributions et rétributions:</v>
          </cell>
          <cell r="Q944" t="str">
            <v>Belastingen, heffingen, toeslagen, bijdragen en retributies:</v>
          </cell>
          <cell r="R944" t="str">
            <v>992.53</v>
          </cell>
        </row>
        <row r="945">
          <cell r="A945" t="str">
            <v>992.530</v>
          </cell>
          <cell r="E945" t="str">
            <v>992.530</v>
          </cell>
          <cell r="L945" t="str">
            <v>Financement des obligatons de service public:</v>
          </cell>
          <cell r="Q945" t="str">
            <v>Financiering van de openbare-dienstverplichtingen:</v>
          </cell>
          <cell r="R945" t="str">
            <v>992.530</v>
          </cell>
        </row>
        <row r="946">
          <cell r="A946" t="str">
            <v>992.530.0</v>
          </cell>
          <cell r="F946" t="str">
            <v>992.530.0</v>
          </cell>
          <cell r="M946" t="str">
            <v>Mesures de nature sociale</v>
          </cell>
          <cell r="Q946" t="str">
            <v>Maatregelen van sociale aard</v>
          </cell>
          <cell r="R946" t="str">
            <v>992.530.0</v>
          </cell>
        </row>
        <row r="947">
          <cell r="A947" t="str">
            <v>992.530.08</v>
          </cell>
          <cell r="G947" t="str">
            <v>992.530.08</v>
          </cell>
          <cell r="N947" t="str">
            <v>Plan communal pour l’emploi</v>
          </cell>
          <cell r="Q947" t="str">
            <v>Plan Communal pour l'Emploi (in Wallonië)</v>
          </cell>
          <cell r="R947" t="str">
            <v>992.530.08</v>
          </cell>
        </row>
        <row r="948">
          <cell r="A948" t="str">
            <v>992.530.09</v>
          </cell>
          <cell r="G948" t="str">
            <v>992.530.09</v>
          </cell>
          <cell r="N948" t="str">
            <v>Autres mesures sociales</v>
          </cell>
          <cell r="Q948" t="str">
            <v>Andere maatregelen van sociale aard</v>
          </cell>
          <cell r="R948" t="str">
            <v>992.530.09</v>
          </cell>
        </row>
        <row r="949">
          <cell r="A949" t="str">
            <v>992.530.1</v>
          </cell>
          <cell r="F949" t="str">
            <v>992.530.1</v>
          </cell>
          <cell r="M949" t="str">
            <v>Mesures en faveur de l'URE</v>
          </cell>
          <cell r="Q949" t="str">
            <v>Maatregelen ter bevordering van het REG</v>
          </cell>
          <cell r="R949" t="str">
            <v>992.530.1</v>
          </cell>
        </row>
        <row r="950">
          <cell r="A950" t="str">
            <v>992.530.2</v>
          </cell>
          <cell r="F950" t="str">
            <v>992.530.2</v>
          </cell>
          <cell r="M950" t="str">
            <v>Mesures en faveur de l'utilisation de sources d'énergie renouvelables et d'installations de cogénération de qualité</v>
          </cell>
          <cell r="Q950" t="str">
            <v>Maatregelen ter bevordering van het gebruik van hernieuwbare energiebronnen en kwalitatieve warmtekrachtinstallaties</v>
          </cell>
          <cell r="R950" t="str">
            <v>992.530.2</v>
          </cell>
        </row>
        <row r="951">
          <cell r="A951" t="str">
            <v>992.530.3</v>
          </cell>
          <cell r="F951" t="str">
            <v>992.530.3</v>
          </cell>
          <cell r="M951" t="str">
            <v>Financement des obligations de service public facturé par le GRT</v>
          </cell>
          <cell r="Q951" t="str">
            <v>Financiering van de openbare-dienstverplichtingen gefactureerd door de TNB</v>
          </cell>
          <cell r="R951" t="str">
            <v>992.530.3</v>
          </cell>
        </row>
        <row r="952">
          <cell r="A952" t="str">
            <v>992.530.8</v>
          </cell>
          <cell r="F952" t="str">
            <v>992.530.8</v>
          </cell>
          <cell r="M952" t="str">
            <v>Autres mesures</v>
          </cell>
          <cell r="Q952" t="str">
            <v>Andere maatregelen</v>
          </cell>
          <cell r="R952" t="str">
            <v>992.530.8</v>
          </cell>
        </row>
        <row r="953">
          <cell r="A953" t="str">
            <v>992.530.9</v>
          </cell>
          <cell r="F953" t="str">
            <v>992.530.9</v>
          </cell>
          <cell r="M953" t="str">
            <v>Financement des missions de service public confiées aux GRD</v>
          </cell>
          <cell r="Q953" t="str">
            <v>Financiering van de openbare-dienstopdracht toevertrouwd aan de DNB</v>
          </cell>
          <cell r="R953" t="str">
            <v>992.530.9</v>
          </cell>
        </row>
        <row r="954">
          <cell r="A954" t="str">
            <v>992.531</v>
          </cell>
          <cell r="E954" t="str">
            <v>992.531</v>
          </cell>
          <cell r="L954" t="str">
            <v>Surcharges en vue de la couverture des frais de fonctionnement de l'instance de régulation</v>
          </cell>
          <cell r="Q954" t="str">
            <v>Toeslagen ter dekking van de werkingskosten van de reguleringsinstantie</v>
          </cell>
          <cell r="R954" t="str">
            <v>992.531</v>
          </cell>
        </row>
        <row r="955">
          <cell r="A955" t="str">
            <v>992.532</v>
          </cell>
          <cell r="E955" t="str">
            <v>992.532</v>
          </cell>
          <cell r="L955" t="str">
            <v>Contributions en vue de la couverture des coûts échoués</v>
          </cell>
          <cell r="Q955" t="str">
            <v>Bijdragen ter dekking van verloren kosten</v>
          </cell>
          <cell r="R955" t="str">
            <v>992.532</v>
          </cell>
        </row>
        <row r="956">
          <cell r="A956" t="str">
            <v>992.533</v>
          </cell>
          <cell r="E956" t="str">
            <v>992.533</v>
          </cell>
          <cell r="L956" t="str">
            <v>Charges de pension non capitalisées</v>
          </cell>
          <cell r="Q956" t="str">
            <v>Niet-gekapitaliseerde pensioenlasten</v>
          </cell>
          <cell r="R956" t="str">
            <v>992.533</v>
          </cell>
        </row>
        <row r="957">
          <cell r="A957" t="str">
            <v>992.534</v>
          </cell>
          <cell r="E957" t="str">
            <v>992.534</v>
          </cell>
          <cell r="L957" t="str">
            <v>Impôts, prélèvements, surcharges, contributions, et rétributions locaux, provinciaux, régionaux et fédéraux:</v>
          </cell>
          <cell r="Q957" t="str">
            <v>Lokale, provinciale, gewestelijke en federale belastingen, heffingen, toeslagen, bijdragen en retributies:</v>
          </cell>
          <cell r="R957" t="str">
            <v>992.534</v>
          </cell>
        </row>
        <row r="958">
          <cell r="A958" t="str">
            <v>992.534.0</v>
          </cell>
          <cell r="F958" t="str">
            <v>992.534.0</v>
          </cell>
          <cell r="M958" t="str">
            <v>Impôts sur les revenus</v>
          </cell>
          <cell r="Q958" t="str">
            <v>Inkomensbelastingen</v>
          </cell>
          <cell r="R958" t="str">
            <v>992.534.0</v>
          </cell>
        </row>
        <row r="959">
          <cell r="A959" t="str">
            <v>992.534.1</v>
          </cell>
          <cell r="F959" t="str">
            <v>992.534.1</v>
          </cell>
          <cell r="M959" t="str">
            <v>Impôts, prélèvements, surcharges, contributions, et rétributions locaux, provinciaux, régionaux et fédéraux restants</v>
          </cell>
          <cell r="Q959" t="str">
            <v>Overige lokale, provinciale, gewestelijke en federale belastingen, heffingen, toeslagen, bijdragen en retributies</v>
          </cell>
          <cell r="R959" t="str">
            <v>992.534.1</v>
          </cell>
        </row>
        <row r="960">
          <cell r="A960" t="str">
            <v>992.534.10</v>
          </cell>
          <cell r="G960" t="str">
            <v>992.534.10</v>
          </cell>
          <cell r="N960" t="str">
            <v>Redevance pour occupation du domaine public</v>
          </cell>
          <cell r="Q960" t="str">
            <v>Vergoeding voor het innemen van het openbaar domein</v>
          </cell>
          <cell r="R960" t="str">
            <v>992.534.10</v>
          </cell>
        </row>
        <row r="961">
          <cell r="A961" t="str">
            <v>992.534.19</v>
          </cell>
          <cell r="G961" t="str">
            <v>992.534.19</v>
          </cell>
          <cell r="N961" t="str">
            <v>Autres impôts, prélèvements, surcharges, contributions et rétributions restants</v>
          </cell>
          <cell r="Q961" t="str">
            <v>Andere belastingen, heffingen, toeslagen, bijdragen en retributies</v>
          </cell>
          <cell r="R961" t="str">
            <v>992.534.19</v>
          </cell>
        </row>
        <row r="963">
          <cell r="A963" t="str">
            <v>992.6</v>
          </cell>
          <cell r="C963" t="str">
            <v>992.6</v>
          </cell>
          <cell r="J963" t="str">
            <v>Groupe de clients "BT"</v>
          </cell>
          <cell r="Q963" t="str">
            <v>Klantengroep "LS"</v>
          </cell>
          <cell r="R963" t="str">
            <v>992.6</v>
          </cell>
        </row>
        <row r="964">
          <cell r="A964" t="str">
            <v>992.60</v>
          </cell>
          <cell r="D964" t="str">
            <v>992.60</v>
          </cell>
          <cell r="J964" t="str">
            <v>I.</v>
          </cell>
          <cell r="K964" t="str">
            <v>Raccordement au réseau de distribution:</v>
          </cell>
          <cell r="Q964" t="str">
            <v>Aansluiting op het distributienet:</v>
          </cell>
          <cell r="R964" t="str">
            <v>992.60</v>
          </cell>
        </row>
        <row r="965">
          <cell r="A965" t="str">
            <v>992.600</v>
          </cell>
          <cell r="E965" t="str">
            <v>992.600</v>
          </cell>
          <cell r="L965" t="str">
            <v>Coûts d'étude</v>
          </cell>
          <cell r="Q965" t="str">
            <v>Studiekosten</v>
          </cell>
          <cell r="R965" t="str">
            <v>992.600</v>
          </cell>
        </row>
        <row r="966">
          <cell r="A966" t="str">
            <v>992.600.0</v>
          </cell>
          <cell r="F966" t="str">
            <v>992.600.0</v>
          </cell>
          <cell r="L966" t="str">
            <v>1.</v>
          </cell>
          <cell r="M966" t="str">
            <v>Etude d'orientation</v>
          </cell>
          <cell r="Q966" t="str">
            <v>Oriëntatiestudie</v>
          </cell>
          <cell r="R966" t="str">
            <v>992.600.0</v>
          </cell>
        </row>
        <row r="967">
          <cell r="A967" t="str">
            <v>992.600.1</v>
          </cell>
          <cell r="F967" t="str">
            <v>992.600.1</v>
          </cell>
          <cell r="L967" t="str">
            <v>2.</v>
          </cell>
          <cell r="M967" t="str">
            <v>Etude de détail</v>
          </cell>
          <cell r="Q967" t="str">
            <v>Detailstudie</v>
          </cell>
          <cell r="R967" t="str">
            <v>992.600.1</v>
          </cell>
        </row>
        <row r="968">
          <cell r="A968" t="str">
            <v>992.601</v>
          </cell>
          <cell r="E968" t="str">
            <v>992.601</v>
          </cell>
          <cell r="L968" t="str">
            <v>Coûts de réalisation et d'utilisation du raccordement</v>
          </cell>
          <cell r="Q968" t="str">
            <v>Kosten voor de uitvoering en het gebruik van de aansluiting</v>
          </cell>
          <cell r="R968" t="str">
            <v>992.601</v>
          </cell>
        </row>
        <row r="969">
          <cell r="A969" t="str">
            <v>992.601.0</v>
          </cell>
          <cell r="F969" t="str">
            <v>992.601.0</v>
          </cell>
          <cell r="L969" t="str">
            <v>3.</v>
          </cell>
          <cell r="M969" t="str">
            <v>Coûts de réalisation, d'adaptation ou de renforcement des raccordements</v>
          </cell>
          <cell r="Q969" t="str">
            <v>Kosten voor de uitvoering, aanpassing of verzwaring van de aansluitingen</v>
          </cell>
          <cell r="R969" t="str">
            <v>992.601.0</v>
          </cell>
        </row>
        <row r="970">
          <cell r="A970" t="str">
            <v>992.601.00</v>
          </cell>
          <cell r="G970" t="str">
            <v>992.601.00</v>
          </cell>
          <cell r="N970" t="str">
            <v>Branchements - Coûts de réalisation, d'adaptation ou de renforcement</v>
          </cell>
          <cell r="Q970" t="str">
            <v>Aftakkingen - Kosten voor de uitvoering, aanpassing of verzwaring</v>
          </cell>
          <cell r="R970" t="str">
            <v>992.601.00</v>
          </cell>
        </row>
        <row r="971">
          <cell r="A971" t="str">
            <v>992.601.09</v>
          </cell>
          <cell r="G971" t="str">
            <v>992.601.09</v>
          </cell>
          <cell r="N971" t="str">
            <v>Branchements - Transfert à l’Actif</v>
          </cell>
          <cell r="Q971" t="str">
            <v>Aftakkingen - Overboeking naar Activa</v>
          </cell>
          <cell r="R971" t="str">
            <v>992.601.09</v>
          </cell>
        </row>
        <row r="972">
          <cell r="A972" t="str">
            <v>992.601.1</v>
          </cell>
          <cell r="F972" t="str">
            <v>992.601.1</v>
          </cell>
          <cell r="L972" t="str">
            <v>4.</v>
          </cell>
          <cell r="M972" t="str">
            <v>Location appareil de mesurage</v>
          </cell>
          <cell r="Q972" t="str">
            <v>Huur meetapparaat</v>
          </cell>
          <cell r="R972" t="str">
            <v>992.601.1</v>
          </cell>
        </row>
        <row r="973">
          <cell r="A973" t="str">
            <v>992.601.2</v>
          </cell>
          <cell r="F973" t="str">
            <v>992.601.2</v>
          </cell>
          <cell r="L973" t="str">
            <v>5.</v>
          </cell>
          <cell r="M973" t="str">
            <v>Location équipements pour transformation, compensation énergie réactive, filtrage onde de tension</v>
          </cell>
          <cell r="Q973" t="str">
            <v>Huur uitrustingen voor transformatie, compensatie blindvermogen, filtreren spanningsgolf</v>
          </cell>
          <cell r="R973" t="str">
            <v>992.601.2</v>
          </cell>
        </row>
        <row r="974">
          <cell r="A974" t="str">
            <v>992.601.3</v>
          </cell>
          <cell r="F974" t="str">
            <v>992.601.3</v>
          </cell>
          <cell r="L974" t="str">
            <v>6.</v>
          </cell>
          <cell r="M974" t="str">
            <v>Location équipements de protection complémentaires, équip. complém. pour signalisations d'alarmes, mesures, comptages, téléactions et/ou TCC.</v>
          </cell>
          <cell r="Q974" t="str">
            <v>Huur bijkomende beveiligingsuitrustingen, bijkomende uitrustingen voor alarmsignalisaties, metingen, tellingen, tele-acties en/of TCC.</v>
          </cell>
          <cell r="R974" t="str">
            <v>992.601.3</v>
          </cell>
        </row>
        <row r="975">
          <cell r="A975" t="str">
            <v>992.61</v>
          </cell>
          <cell r="D975" t="str">
            <v>992.61</v>
          </cell>
          <cell r="J975" t="str">
            <v>II.</v>
          </cell>
          <cell r="K975" t="str">
            <v>Utilisation du réseau de distribution:</v>
          </cell>
          <cell r="Q975" t="str">
            <v>Gebruik van het distributienet:</v>
          </cell>
          <cell r="R975" t="str">
            <v>992.61</v>
          </cell>
        </row>
        <row r="976">
          <cell r="A976" t="str">
            <v>992.610</v>
          </cell>
          <cell r="E976" t="str">
            <v>992.610</v>
          </cell>
          <cell r="L976" t="str">
            <v>Facturation des tarifs de la puissance souscrite et de la puissance complémentaire</v>
          </cell>
          <cell r="Q976" t="str">
            <v>Facturering van het tarief voor het onderschreven vermogen en het bijkomend vermogen</v>
          </cell>
          <cell r="R976" t="str">
            <v>992.610</v>
          </cell>
        </row>
        <row r="977">
          <cell r="A977" t="str">
            <v>992.610.0</v>
          </cell>
          <cell r="F977" t="str">
            <v>992.610.0</v>
          </cell>
          <cell r="M977" t="str">
            <v>Tarifs de la puissance souscrite et de la puissance complémentaire : utilisation du réseau de distribution</v>
          </cell>
          <cell r="Q977" t="str">
            <v>Tarief voor het onderschreven vermogen en het bijkomend vermogen: gebruik van het distributienet</v>
          </cell>
          <cell r="R977" t="str">
            <v>992.610.0</v>
          </cell>
        </row>
        <row r="978">
          <cell r="A978" t="str">
            <v>992.610.1</v>
          </cell>
          <cell r="F978" t="str">
            <v>992.610.1</v>
          </cell>
          <cell r="M978" t="str">
            <v>Tarifs de la puissance souscrite et de la puissance complémentaire : utilisation du réseau de transport &amp; des services auxiliaires y afférents</v>
          </cell>
          <cell r="Q978" t="str">
            <v>Tarief voor het onderschreven vermogen en het bijkomend vermogen: gebruik van het transportnet &amp; de bijbehorende ondersteunende diensten</v>
          </cell>
          <cell r="R978" t="str">
            <v>992.610.1</v>
          </cell>
        </row>
        <row r="979">
          <cell r="A979" t="str">
            <v>992.610.10</v>
          </cell>
          <cell r="G979" t="str">
            <v>992.610.10</v>
          </cell>
          <cell r="N979" t="str">
            <v>Facturation de l’utilisation du réseau de transport : tarif de base</v>
          </cell>
          <cell r="Q979" t="str">
            <v>Facturering van het gebruik van het transportnet: basistarief</v>
          </cell>
          <cell r="R979" t="str">
            <v>992.610.10</v>
          </cell>
        </row>
        <row r="980">
          <cell r="A980" t="str">
            <v>992.610.11</v>
          </cell>
          <cell r="G980" t="str">
            <v>992.610.11</v>
          </cell>
          <cell r="N980" t="str">
            <v>Facturation de l’utilisation du réseau de transport : service système</v>
          </cell>
          <cell r="Q980" t="str">
            <v>Facturering van het gebruik van het transportnet: systeemdienst</v>
          </cell>
          <cell r="R980" t="str">
            <v>992.610.11</v>
          </cell>
        </row>
        <row r="981">
          <cell r="A981" t="str">
            <v>992.610.12</v>
          </cell>
          <cell r="G981" t="str">
            <v>992.610.12</v>
          </cell>
          <cell r="N981" t="str">
            <v>Facturation de l’utilisation du réseau de transport : pertes sur réseau</v>
          </cell>
          <cell r="Q981" t="str">
            <v>Facturering van het gebruik van het transportnet: netverliezen</v>
          </cell>
          <cell r="R981" t="str">
            <v>992.610.12</v>
          </cell>
        </row>
        <row r="982">
          <cell r="A982" t="str">
            <v>992.614</v>
          </cell>
          <cell r="E982" t="str">
            <v>992.614</v>
          </cell>
          <cell r="K982" t="str">
            <v>2.</v>
          </cell>
          <cell r="L982" t="str">
            <v>Gestion du réseau de distribution (gestion du système):</v>
          </cell>
          <cell r="Q982" t="str">
            <v>Beheer van het distributienet (systeembeheer):</v>
          </cell>
          <cell r="R982" t="str">
            <v>992.614</v>
          </cell>
        </row>
        <row r="983">
          <cell r="A983" t="str">
            <v>992.615</v>
          </cell>
          <cell r="E983" t="str">
            <v>992.615</v>
          </cell>
          <cell r="K983" t="str">
            <v>3.</v>
          </cell>
          <cell r="L983" t="str">
            <v>Acquisition et traitement des informations de mesure et de comptage</v>
          </cell>
          <cell r="Q983" t="str">
            <v>Verzamelen en verwerken van de meet- en telgegevens</v>
          </cell>
          <cell r="R983" t="str">
            <v>992.615</v>
          </cell>
        </row>
        <row r="984">
          <cell r="A984" t="str">
            <v>992.62</v>
          </cell>
          <cell r="D984" t="str">
            <v>992.62</v>
          </cell>
          <cell r="J984" t="str">
            <v>III.</v>
          </cell>
          <cell r="K984" t="str">
            <v>Services auxiliaires:</v>
          </cell>
          <cell r="Q984" t="str">
            <v>Ondersteunende diensten</v>
          </cell>
          <cell r="R984" t="str">
            <v>992.62</v>
          </cell>
        </row>
        <row r="985">
          <cell r="A985" t="str">
            <v>992.620</v>
          </cell>
          <cell r="E985" t="str">
            <v>992.620</v>
          </cell>
          <cell r="K985" t="str">
            <v>1.</v>
          </cell>
          <cell r="L985" t="str">
            <v>Réglage de la tension et de la puissance réactive</v>
          </cell>
          <cell r="Q985" t="str">
            <v>Regeling van de spanning en van het blindvermogen</v>
          </cell>
          <cell r="R985" t="str">
            <v>992.620</v>
          </cell>
        </row>
        <row r="986">
          <cell r="A986" t="str">
            <v>992.621</v>
          </cell>
          <cell r="E986" t="str">
            <v>992.621</v>
          </cell>
          <cell r="K986" t="str">
            <v>2.</v>
          </cell>
          <cell r="L986" t="str">
            <v>Compensation des pertes sur réseau</v>
          </cell>
          <cell r="Q986" t="str">
            <v>Compensatie van de netverliezen</v>
          </cell>
          <cell r="R986" t="str">
            <v>992.621</v>
          </cell>
        </row>
        <row r="987">
          <cell r="A987" t="str">
            <v>992.622</v>
          </cell>
          <cell r="E987" t="str">
            <v>992.622</v>
          </cell>
          <cell r="K987" t="str">
            <v>3.</v>
          </cell>
          <cell r="L987" t="str">
            <v>Non-respect d'un programme accepté</v>
          </cell>
          <cell r="Q987" t="str">
            <v>Niet-naleving van een aanvaard programma</v>
          </cell>
          <cell r="R987" t="str">
            <v>992.622</v>
          </cell>
        </row>
        <row r="988">
          <cell r="A988" t="str">
            <v>992.63</v>
          </cell>
          <cell r="D988" t="str">
            <v>992.63</v>
          </cell>
          <cell r="J988" t="str">
            <v>IV.</v>
          </cell>
          <cell r="K988" t="str">
            <v>Impôts, prélèvements, surcharges, contributions et rétributions:</v>
          </cell>
          <cell r="Q988" t="str">
            <v>Belastingen, heffingen, toeslagen, bijdragen en retributies:</v>
          </cell>
          <cell r="R988" t="str">
            <v>992.63</v>
          </cell>
        </row>
        <row r="989">
          <cell r="A989" t="str">
            <v>992.630</v>
          </cell>
          <cell r="E989" t="str">
            <v>992.630</v>
          </cell>
          <cell r="L989" t="str">
            <v>Financement des obligatons de service public:</v>
          </cell>
          <cell r="Q989" t="str">
            <v>Financiering van de openbare-dienstverplichtingen:</v>
          </cell>
          <cell r="R989" t="str">
            <v>992.630</v>
          </cell>
        </row>
        <row r="990">
          <cell r="A990" t="str">
            <v>992.630.0</v>
          </cell>
          <cell r="F990" t="str">
            <v>992.630.0</v>
          </cell>
          <cell r="M990" t="str">
            <v>Mesures de nature sociale</v>
          </cell>
          <cell r="Q990" t="str">
            <v>Maatregelen van sociale aard</v>
          </cell>
          <cell r="R990" t="str">
            <v>992.630.0</v>
          </cell>
        </row>
        <row r="991">
          <cell r="A991" t="str">
            <v>992.630.08</v>
          </cell>
          <cell r="G991" t="str">
            <v>992.630.08</v>
          </cell>
          <cell r="N991" t="str">
            <v>Plan communal pour l’emploi</v>
          </cell>
          <cell r="Q991" t="str">
            <v>Plan Communal pour l'Emploi (in Wallonië)</v>
          </cell>
          <cell r="R991" t="str">
            <v>992.630.08</v>
          </cell>
        </row>
        <row r="992">
          <cell r="A992" t="str">
            <v>992.630.09</v>
          </cell>
          <cell r="G992" t="str">
            <v>992.630.09</v>
          </cell>
          <cell r="N992" t="str">
            <v>Autres mesures sociales</v>
          </cell>
          <cell r="Q992" t="str">
            <v>Andere maatregelen van sociale aard</v>
          </cell>
          <cell r="R992" t="str">
            <v>992.630.09</v>
          </cell>
        </row>
        <row r="993">
          <cell r="A993" t="str">
            <v>992.630.1</v>
          </cell>
          <cell r="F993" t="str">
            <v>992.630.1</v>
          </cell>
          <cell r="M993" t="str">
            <v>Mesures en faveur de l'URE</v>
          </cell>
          <cell r="Q993" t="str">
            <v>Maatregelen ter bevordering van het REG</v>
          </cell>
          <cell r="R993" t="str">
            <v>992.630.1</v>
          </cell>
        </row>
        <row r="994">
          <cell r="A994" t="str">
            <v>992.630.2</v>
          </cell>
          <cell r="F994" t="str">
            <v>992.630.2</v>
          </cell>
          <cell r="M994" t="str">
            <v>Mesures en faveur de l'utilisation de sources d'énergie renouvelables et d'installations de cogénération de qualité</v>
          </cell>
          <cell r="Q994" t="str">
            <v>Maatregelen ter bevordering van het gebruik van hernieuwbare energiebronnen en kwalitatieve warmtekrachtinstallaties</v>
          </cell>
          <cell r="R994" t="str">
            <v>992.630.2</v>
          </cell>
        </row>
        <row r="995">
          <cell r="A995" t="str">
            <v>992.630.3</v>
          </cell>
          <cell r="F995" t="str">
            <v>992.630.3</v>
          </cell>
          <cell r="M995" t="str">
            <v>Financement des obligations de service public facturé par le GRT</v>
          </cell>
          <cell r="Q995" t="str">
            <v>Financiering van de openbare-dienstverplichtingen gefactureerd door de TNB</v>
          </cell>
          <cell r="R995" t="str">
            <v>992.630.3</v>
          </cell>
        </row>
        <row r="996">
          <cell r="A996" t="str">
            <v>992.630.8</v>
          </cell>
          <cell r="F996" t="str">
            <v>992.630.8</v>
          </cell>
          <cell r="M996" t="str">
            <v>Autres mesures</v>
          </cell>
          <cell r="Q996" t="str">
            <v>Andere maatregelen</v>
          </cell>
          <cell r="R996" t="str">
            <v>992.630.8</v>
          </cell>
        </row>
        <row r="997">
          <cell r="A997" t="str">
            <v>992.630.9</v>
          </cell>
          <cell r="F997" t="str">
            <v>992.630.9</v>
          </cell>
          <cell r="M997" t="str">
            <v>Financement des missions de service public confiées aux GRD</v>
          </cell>
          <cell r="Q997" t="str">
            <v>Financiering van de openbare-dienstopdracht toevertrouwd aan de DNB</v>
          </cell>
          <cell r="R997" t="str">
            <v>992.630.9</v>
          </cell>
        </row>
        <row r="998">
          <cell r="A998" t="str">
            <v>992.631</v>
          </cell>
          <cell r="E998" t="str">
            <v>992.631</v>
          </cell>
          <cell r="L998" t="str">
            <v>Surcharges en vue de la couverture des frais de fonctionnement de l'instance de régulation</v>
          </cell>
          <cell r="Q998" t="str">
            <v>Toeslagen ter dekking van de werkingskosten van de reguleringsinstantie</v>
          </cell>
          <cell r="R998" t="str">
            <v>992.631</v>
          </cell>
        </row>
        <row r="999">
          <cell r="A999" t="str">
            <v>992.632</v>
          </cell>
          <cell r="E999" t="str">
            <v>992.632</v>
          </cell>
          <cell r="L999" t="str">
            <v>Contributions en vue de la couverture des coûts échoués</v>
          </cell>
          <cell r="Q999" t="str">
            <v>Bijdragen ter dekking van verloren kosten</v>
          </cell>
          <cell r="R999" t="str">
            <v>992.632</v>
          </cell>
        </row>
        <row r="1000">
          <cell r="A1000" t="str">
            <v>992.633</v>
          </cell>
          <cell r="E1000" t="str">
            <v>992.633</v>
          </cell>
          <cell r="L1000" t="str">
            <v>Charges de pension non capitalisées</v>
          </cell>
          <cell r="Q1000" t="str">
            <v>Niet-gekapitaliseerde pensioenlasten</v>
          </cell>
          <cell r="R1000" t="str">
            <v>992.633</v>
          </cell>
        </row>
        <row r="1001">
          <cell r="A1001" t="str">
            <v>992.634</v>
          </cell>
          <cell r="E1001" t="str">
            <v>992.634</v>
          </cell>
          <cell r="L1001" t="str">
            <v>Impôts, prélèvements, surcharges, contributions, et rétributions locaux, provinciaux, régionaux et fédéraux:</v>
          </cell>
          <cell r="Q1001" t="str">
            <v>Lokale, provinciale, gewestelijke en federale belastingen, heffingen, toeslagen, bijdragen en retributies:</v>
          </cell>
          <cell r="R1001" t="str">
            <v>992.634</v>
          </cell>
        </row>
        <row r="1002">
          <cell r="A1002" t="str">
            <v>992.634.0</v>
          </cell>
          <cell r="F1002" t="str">
            <v>992.634.0</v>
          </cell>
          <cell r="M1002" t="str">
            <v>Impôts sur les revenus</v>
          </cell>
          <cell r="Q1002" t="str">
            <v>Inkomensbelastingen</v>
          </cell>
          <cell r="R1002" t="str">
            <v>992.634.0</v>
          </cell>
        </row>
        <row r="1003">
          <cell r="A1003" t="str">
            <v>992.634.1</v>
          </cell>
          <cell r="F1003" t="str">
            <v>992.634.1</v>
          </cell>
          <cell r="M1003" t="str">
            <v>Impôts, prélèvements, surcharges, contributions, et rétributions locaux, provinciaux, régionaux et fédéraux restants</v>
          </cell>
          <cell r="Q1003" t="str">
            <v>Overige lokale, provinciale, gewestelijke en federale belastingen, heffingen, toeslagen, bijdragen en retributies</v>
          </cell>
          <cell r="R1003" t="str">
            <v>992.634.1</v>
          </cell>
        </row>
        <row r="1004">
          <cell r="A1004" t="str">
            <v>992.634.10</v>
          </cell>
          <cell r="G1004" t="str">
            <v>992.634.10</v>
          </cell>
          <cell r="N1004" t="str">
            <v>Redevance pour occupation du domaine public</v>
          </cell>
          <cell r="Q1004" t="str">
            <v>Vergoeding voor het innemen van het openbaar domein</v>
          </cell>
          <cell r="R1004" t="str">
            <v>992.634.10</v>
          </cell>
        </row>
        <row r="1005">
          <cell r="A1005" t="str">
            <v>992.634.19</v>
          </cell>
          <cell r="G1005" t="str">
            <v>992.634.19</v>
          </cell>
          <cell r="N1005" t="str">
            <v>Autres impôts, prélèvements, surcharges, contributions et rétributions restants</v>
          </cell>
          <cell r="Q1005" t="str">
            <v>Andere belastingen, heffingen, toeslagen, bijdragen en retributies</v>
          </cell>
          <cell r="R1005" t="str">
            <v>992.634.19</v>
          </cell>
        </row>
        <row r="1007">
          <cell r="A1007" t="str">
            <v>992.8</v>
          </cell>
          <cell r="J1007" t="str">
            <v>Activités non régulées (hors GD, TD, WP &amp; WD)</v>
          </cell>
          <cell r="Q1007" t="str">
            <v>Niet-gereguleerde activiteiten (uitgezonderd GD, TD, WP &amp; WD)</v>
          </cell>
          <cell r="R1007" t="str">
            <v>992.8</v>
          </cell>
        </row>
        <row r="1008">
          <cell r="A1008" t="str">
            <v>992.80</v>
          </cell>
          <cell r="D1008" t="str">
            <v>992.80</v>
          </cell>
          <cell r="K1008" t="str">
            <v>Divers</v>
          </cell>
          <cell r="Q1008" t="str">
            <v>Varia</v>
          </cell>
          <cell r="R1008" t="str">
            <v>992.80</v>
          </cell>
        </row>
      </sheetData>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AL"/>
      <sheetName val="VAN DEN BERG"/>
      <sheetName val="KABELNET"/>
      <sheetName val="INSTALLATIE"/>
      <sheetName val="UURLONEN"/>
      <sheetName val="MATERIEEL"/>
      <sheetName val="MATERIAAL"/>
      <sheetName val="Prijs klant LS"/>
      <sheetName val="Prijs klant HS"/>
      <sheetName val="OPBOUW FORFAIT PRIJZEN 2005"/>
      <sheetName val="BASISPRIJZEN UURLONEN"/>
      <sheetName val="BASISPRIJZEN MATERIEEL"/>
      <sheetName val="BASISPRIJZEN MATERIAAL"/>
      <sheetName val="ACTIVITEIT"/>
      <sheetName val="vertaaltabel_KOSTENGROEP"/>
      <sheetName val="afsch %"/>
      <sheetName val="vertaaltabel CRE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row r="138">
          <cell r="I138">
            <v>47.36</v>
          </cell>
        </row>
        <row r="158">
          <cell r="I158">
            <v>49.9</v>
          </cell>
        </row>
        <row r="159">
          <cell r="I159">
            <v>36.43</v>
          </cell>
        </row>
        <row r="160">
          <cell r="I160">
            <v>15.71</v>
          </cell>
        </row>
        <row r="188">
          <cell r="I188">
            <v>1.6</v>
          </cell>
        </row>
        <row r="189">
          <cell r="I189">
            <v>396.1</v>
          </cell>
        </row>
        <row r="190">
          <cell r="I190">
            <v>171.09</v>
          </cell>
        </row>
        <row r="191">
          <cell r="I191">
            <v>367.97</v>
          </cell>
        </row>
        <row r="192">
          <cell r="I192">
            <v>9.6</v>
          </cell>
        </row>
        <row r="195">
          <cell r="I195">
            <v>66.38</v>
          </cell>
        </row>
        <row r="198">
          <cell r="I198">
            <v>0.77</v>
          </cell>
        </row>
        <row r="199">
          <cell r="I199">
            <v>33.119999999999997</v>
          </cell>
        </row>
        <row r="200">
          <cell r="I200">
            <v>191</v>
          </cell>
        </row>
        <row r="201">
          <cell r="I201">
            <v>21.095700000000001</v>
          </cell>
        </row>
      </sheetData>
      <sheetData sheetId="13" refreshError="1"/>
      <sheetData sheetId="14" refreshError="1"/>
      <sheetData sheetId="15" refreshError="1"/>
      <sheetData sheetId="1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P IMP."/>
      <sheetName val="F. de travail"/>
      <sheetName val="F. de contrôle"/>
      <sheetName val="Rens. divers"/>
      <sheetName val="CREG reporting"/>
      <sheetName val="BILAN"/>
      <sheetName val="RESULTATS"/>
    </sheetNames>
    <sheetDataSet>
      <sheetData sheetId="0">
        <row r="1">
          <cell r="A1">
            <v>37200000</v>
          </cell>
          <cell r="B1">
            <v>3504347.92</v>
          </cell>
        </row>
        <row r="2">
          <cell r="A2">
            <v>40020000</v>
          </cell>
          <cell r="B2">
            <v>13740.12</v>
          </cell>
        </row>
        <row r="3">
          <cell r="A3">
            <v>40040000</v>
          </cell>
          <cell r="B3">
            <v>10339083.02</v>
          </cell>
        </row>
        <row r="4">
          <cell r="A4">
            <v>40040100</v>
          </cell>
          <cell r="B4">
            <v>1046468.05</v>
          </cell>
        </row>
        <row r="5">
          <cell r="A5">
            <v>40040200</v>
          </cell>
          <cell r="B5">
            <v>167710.87</v>
          </cell>
        </row>
        <row r="6">
          <cell r="A6">
            <v>40040300</v>
          </cell>
          <cell r="B6">
            <v>92969.45</v>
          </cell>
        </row>
        <row r="7">
          <cell r="A7">
            <v>40041200</v>
          </cell>
          <cell r="B7">
            <v>-178674.59</v>
          </cell>
        </row>
        <row r="8">
          <cell r="A8">
            <v>40080000</v>
          </cell>
          <cell r="B8">
            <v>195617.79</v>
          </cell>
        </row>
        <row r="9">
          <cell r="A9">
            <v>40400000</v>
          </cell>
          <cell r="B9">
            <v>10479226.51</v>
          </cell>
        </row>
        <row r="10">
          <cell r="A10">
            <v>40740000</v>
          </cell>
          <cell r="B10">
            <v>201400.07</v>
          </cell>
        </row>
        <row r="11">
          <cell r="A11">
            <v>40940000</v>
          </cell>
          <cell r="B11">
            <v>-193105.43</v>
          </cell>
        </row>
        <row r="12">
          <cell r="A12">
            <v>41613001</v>
          </cell>
          <cell r="B12">
            <v>-77997140.319999993</v>
          </cell>
        </row>
        <row r="13">
          <cell r="A13">
            <v>41613002</v>
          </cell>
          <cell r="B13">
            <v>78958591.900000006</v>
          </cell>
        </row>
        <row r="14">
          <cell r="A14">
            <v>41691000</v>
          </cell>
          <cell r="B14">
            <v>-20701.23</v>
          </cell>
        </row>
        <row r="15">
          <cell r="A15">
            <v>41691001</v>
          </cell>
          <cell r="B15">
            <v>363612.79</v>
          </cell>
        </row>
        <row r="16">
          <cell r="A16">
            <v>49019000</v>
          </cell>
          <cell r="B16">
            <v>5357.71</v>
          </cell>
        </row>
        <row r="17">
          <cell r="A17">
            <v>49020200</v>
          </cell>
          <cell r="B17">
            <v>45801056.939999998</v>
          </cell>
        </row>
        <row r="18">
          <cell r="A18">
            <v>49020300</v>
          </cell>
          <cell r="B18">
            <v>1795392.63</v>
          </cell>
        </row>
        <row r="19">
          <cell r="A19">
            <v>49021000</v>
          </cell>
          <cell r="B19">
            <v>408053.76000000001</v>
          </cell>
        </row>
        <row r="20">
          <cell r="A20">
            <v>42302000</v>
          </cell>
          <cell r="B20">
            <v>-9280000</v>
          </cell>
        </row>
        <row r="21">
          <cell r="A21">
            <v>44000000</v>
          </cell>
          <cell r="B21">
            <v>-522182.67</v>
          </cell>
        </row>
        <row r="22">
          <cell r="A22">
            <v>44400300</v>
          </cell>
          <cell r="B22">
            <v>-8208795.75</v>
          </cell>
        </row>
        <row r="23">
          <cell r="A23">
            <v>44490000</v>
          </cell>
          <cell r="B23">
            <v>1136227.55</v>
          </cell>
        </row>
        <row r="24">
          <cell r="A24">
            <v>45101900</v>
          </cell>
          <cell r="B24">
            <v>-913533.22</v>
          </cell>
        </row>
        <row r="25">
          <cell r="A25">
            <v>45320000</v>
          </cell>
          <cell r="B25">
            <v>-3241105</v>
          </cell>
        </row>
        <row r="26">
          <cell r="A26">
            <v>46112000</v>
          </cell>
          <cell r="B26">
            <v>-93789.02</v>
          </cell>
        </row>
        <row r="27">
          <cell r="A27">
            <v>46120000</v>
          </cell>
          <cell r="B27">
            <v>-664006.71</v>
          </cell>
        </row>
        <row r="28">
          <cell r="A28">
            <v>46162000</v>
          </cell>
          <cell r="B28">
            <v>-1197109.04</v>
          </cell>
        </row>
        <row r="29">
          <cell r="A29">
            <v>47100000</v>
          </cell>
          <cell r="B29">
            <v>-20875.669999999998</v>
          </cell>
        </row>
        <row r="30">
          <cell r="A30">
            <v>47101000</v>
          </cell>
          <cell r="B30">
            <v>-28022706.07</v>
          </cell>
        </row>
        <row r="31">
          <cell r="A31">
            <v>47103000</v>
          </cell>
          <cell r="B31">
            <v>-15877768.73</v>
          </cell>
        </row>
        <row r="32">
          <cell r="A32">
            <v>47111000</v>
          </cell>
          <cell r="B32">
            <v>22784643</v>
          </cell>
        </row>
        <row r="33">
          <cell r="A33">
            <v>47113000</v>
          </cell>
          <cell r="B33">
            <v>12964420</v>
          </cell>
        </row>
        <row r="34">
          <cell r="A34">
            <v>47300000</v>
          </cell>
          <cell r="B34">
            <v>-1135257.8700000001</v>
          </cell>
        </row>
        <row r="35">
          <cell r="A35">
            <v>48996900</v>
          </cell>
          <cell r="B35">
            <v>-41831.17</v>
          </cell>
        </row>
        <row r="36">
          <cell r="A36">
            <v>48999999</v>
          </cell>
          <cell r="B36">
            <v>-2478.9499999999998</v>
          </cell>
        </row>
        <row r="37">
          <cell r="A37">
            <v>49019991</v>
          </cell>
          <cell r="B37">
            <v>-0.01</v>
          </cell>
        </row>
        <row r="38">
          <cell r="A38">
            <v>49211400</v>
          </cell>
          <cell r="B38">
            <v>-123041.31</v>
          </cell>
        </row>
        <row r="39">
          <cell r="A39">
            <v>49211900</v>
          </cell>
          <cell r="B39">
            <v>-174583.34</v>
          </cell>
        </row>
        <row r="40">
          <cell r="A40">
            <v>49248000</v>
          </cell>
          <cell r="B40">
            <v>-12.58</v>
          </cell>
        </row>
        <row r="41">
          <cell r="A41">
            <v>49250100</v>
          </cell>
          <cell r="B41">
            <v>-321644.94</v>
          </cell>
        </row>
        <row r="42">
          <cell r="A42">
            <v>49342100</v>
          </cell>
          <cell r="B42">
            <v>-868858.64</v>
          </cell>
        </row>
        <row r="43">
          <cell r="A43">
            <v>49349000</v>
          </cell>
          <cell r="B43">
            <v>-365063.5</v>
          </cell>
        </row>
        <row r="44">
          <cell r="A44">
            <v>40400000</v>
          </cell>
          <cell r="B44">
            <v>10478603.609999999</v>
          </cell>
        </row>
        <row r="45">
          <cell r="A45">
            <v>40740000</v>
          </cell>
          <cell r="B45">
            <v>201400.07</v>
          </cell>
        </row>
        <row r="46">
          <cell r="A46">
            <v>40940000</v>
          </cell>
          <cell r="B46">
            <v>-193105.43</v>
          </cell>
        </row>
        <row r="47">
          <cell r="A47">
            <v>41613001</v>
          </cell>
          <cell r="B47">
            <v>-77997140.319999993</v>
          </cell>
        </row>
        <row r="48">
          <cell r="A48">
            <v>41613002</v>
          </cell>
          <cell r="B48">
            <v>78546337.439999998</v>
          </cell>
        </row>
        <row r="49">
          <cell r="A49">
            <v>41682000</v>
          </cell>
          <cell r="B49">
            <v>404694.56</v>
          </cell>
        </row>
        <row r="50">
          <cell r="A50">
            <v>41691000</v>
          </cell>
          <cell r="B50">
            <v>-20701.23</v>
          </cell>
        </row>
        <row r="51">
          <cell r="A51">
            <v>41691001</v>
          </cell>
          <cell r="B51">
            <v>363612.79</v>
          </cell>
        </row>
        <row r="52">
          <cell r="A52">
            <v>42302000</v>
          </cell>
          <cell r="B52">
            <v>-9280000</v>
          </cell>
        </row>
        <row r="53">
          <cell r="A53">
            <v>44000000</v>
          </cell>
          <cell r="B53">
            <v>-10089814.439999999</v>
          </cell>
        </row>
        <row r="54">
          <cell r="A54">
            <v>44060000</v>
          </cell>
          <cell r="B54">
            <v>9567631.7699999996</v>
          </cell>
        </row>
        <row r="55">
          <cell r="A55">
            <v>44400300</v>
          </cell>
          <cell r="B55">
            <v>-8208795.75</v>
          </cell>
        </row>
        <row r="56">
          <cell r="A56">
            <v>44490000</v>
          </cell>
          <cell r="B56">
            <v>1221439.98</v>
          </cell>
        </row>
        <row r="57">
          <cell r="A57">
            <v>45101900</v>
          </cell>
          <cell r="B57">
            <v>-913533.22</v>
          </cell>
        </row>
        <row r="58">
          <cell r="A58">
            <v>45320000</v>
          </cell>
          <cell r="B58">
            <v>-3241105</v>
          </cell>
        </row>
        <row r="59">
          <cell r="A59">
            <v>46112000</v>
          </cell>
          <cell r="B59">
            <v>-93789.02</v>
          </cell>
        </row>
        <row r="60">
          <cell r="A60">
            <v>46120000</v>
          </cell>
          <cell r="B60">
            <v>-664006.71</v>
          </cell>
        </row>
        <row r="61">
          <cell r="A61">
            <v>46162000</v>
          </cell>
          <cell r="B61">
            <v>-1197109.04</v>
          </cell>
        </row>
        <row r="62">
          <cell r="A62">
            <v>47111000</v>
          </cell>
          <cell r="B62">
            <v>22784643</v>
          </cell>
        </row>
        <row r="63">
          <cell r="A63">
            <v>47113000</v>
          </cell>
          <cell r="B63">
            <v>12964420</v>
          </cell>
        </row>
        <row r="64">
          <cell r="A64">
            <v>48996900</v>
          </cell>
          <cell r="B64">
            <v>-41831.17</v>
          </cell>
        </row>
        <row r="65">
          <cell r="A65">
            <v>48999999</v>
          </cell>
          <cell r="B65">
            <v>-2478.9499999999998</v>
          </cell>
        </row>
        <row r="66">
          <cell r="A66">
            <v>49019000</v>
          </cell>
          <cell r="B66">
            <v>5357.71</v>
          </cell>
        </row>
        <row r="67">
          <cell r="A67">
            <v>49019991</v>
          </cell>
          <cell r="B67">
            <v>-0.01</v>
          </cell>
        </row>
        <row r="68">
          <cell r="A68">
            <v>49020200</v>
          </cell>
          <cell r="B68">
            <v>45801056.939999998</v>
          </cell>
        </row>
        <row r="69">
          <cell r="A69">
            <v>49020300</v>
          </cell>
          <cell r="B69">
            <v>1795392.63</v>
          </cell>
        </row>
        <row r="70">
          <cell r="A70">
            <v>49021000</v>
          </cell>
          <cell r="B70">
            <v>408053.76000000001</v>
          </cell>
        </row>
        <row r="71">
          <cell r="A71">
            <v>49211400</v>
          </cell>
          <cell r="B71">
            <v>-123041.31</v>
          </cell>
        </row>
        <row r="72">
          <cell r="A72">
            <v>49211900</v>
          </cell>
          <cell r="B72">
            <v>-174583.34</v>
          </cell>
        </row>
        <row r="73">
          <cell r="A73">
            <v>49248000</v>
          </cell>
          <cell r="B73">
            <v>-12.58</v>
          </cell>
        </row>
        <row r="74">
          <cell r="A74">
            <v>49250100</v>
          </cell>
          <cell r="B74">
            <v>-324130.46000000002</v>
          </cell>
        </row>
        <row r="75">
          <cell r="A75">
            <v>49342100</v>
          </cell>
          <cell r="B75">
            <v>-868858.64</v>
          </cell>
        </row>
        <row r="76">
          <cell r="A76">
            <v>49349000</v>
          </cell>
          <cell r="B76">
            <v>-417123.02</v>
          </cell>
        </row>
      </sheetData>
      <sheetData sheetId="1"/>
      <sheetData sheetId="2" refreshError="1"/>
      <sheetData sheetId="3" refreshError="1"/>
      <sheetData sheetId="4" refreshError="1"/>
      <sheetData sheetId="5" refreshError="1"/>
      <sheetData sheetId="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oice Base"/>
      <sheetName val="Invoice Regularization"/>
      <sheetName val="AnnA - SUB_IS"/>
      <sheetName val="Ann1 - SS_IS"/>
      <sheetName val="Ann2 - LC_IS"/>
      <sheetName val="Ann3 - AP_IS"/>
      <sheetName val="Ann4 - RP_IS"/>
      <sheetName val="Ann5 - CREG_IS"/>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udget 2003"/>
      <sheetName val="Budget 2004"/>
      <sheetName val="Codes des IM"/>
      <sheetName val="Résultats par IM &amp; par Groupe"/>
    </sheetNames>
    <sheetDataSet>
      <sheetData sheetId="0"/>
      <sheetData sheetId="1"/>
      <sheetData sheetId="2">
        <row r="2">
          <cell r="B2" t="str">
            <v>INTERCOMMUNALES</v>
          </cell>
          <cell r="C2" t="str">
            <v>CODES</v>
          </cell>
          <cell r="D2" t="str">
            <v>CODES</v>
          </cell>
        </row>
        <row r="3">
          <cell r="B3" t="str">
            <v>(IN100)</v>
          </cell>
          <cell r="D3" t="str">
            <v>Langues</v>
          </cell>
        </row>
        <row r="4">
          <cell r="B4" t="str">
            <v>Imea</v>
          </cell>
          <cell r="C4">
            <v>2911</v>
          </cell>
          <cell r="D4">
            <v>1</v>
          </cell>
        </row>
        <row r="5">
          <cell r="B5" t="str">
            <v>Intergem</v>
          </cell>
          <cell r="C5">
            <v>3811</v>
          </cell>
          <cell r="D5">
            <v>1</v>
          </cell>
        </row>
        <row r="6">
          <cell r="B6" t="str">
            <v>Iveka</v>
          </cell>
          <cell r="C6">
            <v>4211</v>
          </cell>
          <cell r="D6">
            <v>1</v>
          </cell>
        </row>
        <row r="7">
          <cell r="D7">
            <v>1</v>
          </cell>
        </row>
        <row r="8">
          <cell r="B8" t="str">
            <v>Imewo</v>
          </cell>
          <cell r="C8">
            <v>3001</v>
          </cell>
          <cell r="D8">
            <v>1</v>
          </cell>
        </row>
        <row r="9">
          <cell r="B9" t="str">
            <v>Gaselwest</v>
          </cell>
          <cell r="C9">
            <v>2201</v>
          </cell>
          <cell r="D9">
            <v>1</v>
          </cell>
        </row>
        <row r="10">
          <cell r="B10" t="str">
            <v>Iverlek</v>
          </cell>
          <cell r="C10">
            <v>4311</v>
          </cell>
          <cell r="D10">
            <v>1</v>
          </cell>
        </row>
        <row r="11">
          <cell r="D11">
            <v>1</v>
          </cell>
        </row>
        <row r="12">
          <cell r="B12" t="str">
            <v>Sibelgas N</v>
          </cell>
          <cell r="C12">
            <v>4802</v>
          </cell>
          <cell r="D12">
            <v>1</v>
          </cell>
        </row>
        <row r="13">
          <cell r="B13" t="str">
            <v>Sibelga</v>
          </cell>
          <cell r="C13">
            <v>3300</v>
          </cell>
          <cell r="D13">
            <v>2</v>
          </cell>
        </row>
        <row r="14">
          <cell r="C14">
            <v>4801</v>
          </cell>
          <cell r="D14">
            <v>2</v>
          </cell>
        </row>
        <row r="15">
          <cell r="B15" t="str">
            <v>Sedilec</v>
          </cell>
          <cell r="C15">
            <v>4600</v>
          </cell>
          <cell r="D15">
            <v>2</v>
          </cell>
        </row>
        <row r="16">
          <cell r="B16" t="str">
            <v>Ieh</v>
          </cell>
          <cell r="C16">
            <v>2500</v>
          </cell>
          <cell r="D16">
            <v>2</v>
          </cell>
        </row>
        <row r="17">
          <cell r="B17" t="str">
            <v>Simogel</v>
          </cell>
          <cell r="C17">
            <v>4900</v>
          </cell>
          <cell r="D17">
            <v>2</v>
          </cell>
        </row>
        <row r="18">
          <cell r="B18" t="str">
            <v>Ideg</v>
          </cell>
          <cell r="C18">
            <v>2300</v>
          </cell>
          <cell r="D18">
            <v>2</v>
          </cell>
        </row>
        <row r="19">
          <cell r="B19" t="str">
            <v>Interlux</v>
          </cell>
          <cell r="C19">
            <v>3900</v>
          </cell>
          <cell r="D19">
            <v>2</v>
          </cell>
        </row>
        <row r="20">
          <cell r="B20" t="str">
            <v>Interest</v>
          </cell>
          <cell r="C20">
            <v>3500</v>
          </cell>
          <cell r="D20">
            <v>2</v>
          </cell>
        </row>
        <row r="21">
          <cell r="D21">
            <v>2</v>
          </cell>
        </row>
        <row r="22">
          <cell r="B22" t="str">
            <v>Intermosane</v>
          </cell>
          <cell r="C22">
            <v>4002</v>
          </cell>
          <cell r="D22">
            <v>2</v>
          </cell>
        </row>
        <row r="28">
          <cell r="A28">
            <v>1</v>
          </cell>
          <cell r="B28" t="str">
            <v>Ontwerp van boekhoudplan DNB - volledige versie</v>
          </cell>
          <cell r="C28" t="str">
            <v>Projet de Plan Comptable GRD - version complète</v>
          </cell>
          <cell r="D28" t="str">
            <v>Projet de Plan Comptable GRD - version complète</v>
          </cell>
        </row>
        <row r="29">
          <cell r="A29">
            <v>2</v>
          </cell>
          <cell r="B29" t="str">
            <v>Kosten voor het gebruik van het distributienet, te verdelen tussen de klantengroepen</v>
          </cell>
          <cell r="C29" t="str">
            <v>Frais d’utilisation du réseau de distribution à répartir entre groupes de clients</v>
          </cell>
          <cell r="D29" t="str">
            <v>Frais d’utilisation du réseau de distribution à répartir entre groupes de clients</v>
          </cell>
        </row>
        <row r="30">
          <cell r="A30">
            <v>3</v>
          </cell>
          <cell r="B30" t="str">
            <v>Aansluiting op het distributienet:</v>
          </cell>
          <cell r="C30" t="str">
            <v>Coût des raccordements au réseau de distribution</v>
          </cell>
          <cell r="D30" t="str">
            <v>Coût des raccordements au réseau de distribution</v>
          </cell>
        </row>
        <row r="31">
          <cell r="A31">
            <v>4</v>
          </cell>
          <cell r="B31" t="str">
            <v>Kosten voor de uitvoering en het gebruik van de aansluiting</v>
          </cell>
          <cell r="C31" t="str">
            <v>Raccordements : coûts de réalisation &amp; d'utilisation</v>
          </cell>
          <cell r="D31" t="str">
            <v>Raccordements : coûts de réalisation &amp; d'utilisation</v>
          </cell>
        </row>
        <row r="32">
          <cell r="A32">
            <v>5</v>
          </cell>
          <cell r="B32" t="str">
            <v>Huur meetapparaat</v>
          </cell>
          <cell r="C32" t="str">
            <v>Raccordements : coût des appareils de mesurage donnés en location</v>
          </cell>
          <cell r="D32" t="str">
            <v>Raccordements : coût des appareils de mesurage donnés en location</v>
          </cell>
        </row>
        <row r="33">
          <cell r="A33">
            <v>6</v>
          </cell>
          <cell r="B33" t="str">
            <v>Huur uitrustingen voor transformatie, compensatie blindvermogen, filtreren spanningsgolf</v>
          </cell>
          <cell r="C33" t="str">
            <v>Raccordements : coût équipements de transformation, compensation énergie réactive ou de filtrage ..</v>
          </cell>
          <cell r="D33" t="str">
            <v>Raccordements : coût équipements de transformation, compensation énergie réactive ou de filtrage ..</v>
          </cell>
        </row>
        <row r="34">
          <cell r="A34">
            <v>7</v>
          </cell>
          <cell r="B34" t="str">
            <v>Huur bijkomende beveiligingsuitrustingen, bijkomende uitrustingen voor alarmsignalisaties, metingen, meteropnames, tele-acties en/of TCC.</v>
          </cell>
          <cell r="C34" t="str">
            <v>Raccordements : coût équipements protection complé., équip. complé. pour signal. alarmes …</v>
          </cell>
          <cell r="D34" t="str">
            <v>Raccordements : coût équipements protection complé., équip. complé. pour signal. alarmes …</v>
          </cell>
        </row>
        <row r="35">
          <cell r="A35">
            <v>8</v>
          </cell>
          <cell r="B35" t="str">
            <v xml:space="preserve">Kosten voor het gebruik van het distributienet </v>
          </cell>
          <cell r="C35" t="str">
            <v>Coût de l’utilisation du réseau de distribution</v>
          </cell>
          <cell r="D35" t="str">
            <v>Coût de l’utilisation du réseau de distribution</v>
          </cell>
        </row>
        <row r="36">
          <cell r="A36">
            <v>9</v>
          </cell>
          <cell r="B36" t="str">
            <v>Dossierkosten</v>
          </cell>
          <cell r="C36" t="str">
            <v>Coûts de dossier</v>
          </cell>
          <cell r="D36" t="str">
            <v>Coûts de dossier</v>
          </cell>
        </row>
        <row r="37">
          <cell r="A37">
            <v>10</v>
          </cell>
          <cell r="B37" t="str">
            <v>Kosten voor technische diensten</v>
          </cell>
          <cell r="C37" t="str">
            <v>Frais des services techniques</v>
          </cell>
          <cell r="D37" t="str">
            <v>Frais des services techniques</v>
          </cell>
        </row>
        <row r="38">
          <cell r="A38">
            <v>11</v>
          </cell>
          <cell r="B38" t="str">
            <v>Kosten voor algemene diensten</v>
          </cell>
          <cell r="C38" t="str">
            <v>Frais des services généraux</v>
          </cell>
          <cell r="D38" t="str">
            <v>Frais des services généraux</v>
          </cell>
        </row>
        <row r="39">
          <cell r="A39">
            <v>12</v>
          </cell>
          <cell r="B39" t="str">
            <v>Kosten voor klantenbeheer</v>
          </cell>
          <cell r="C39" t="str">
            <v>Frais de gestion de la clientèle</v>
          </cell>
          <cell r="D39" t="str">
            <v>Frais de gestion de la clientèle</v>
          </cell>
        </row>
        <row r="40">
          <cell r="A40">
            <v>13</v>
          </cell>
          <cell r="B40" t="str">
            <v>Diverse vergoedingen en bijdragen</v>
          </cell>
          <cell r="C40" t="str">
            <v>Redevances et cotisations diverses</v>
          </cell>
          <cell r="D40" t="str">
            <v>Redevances et cotisations diverses</v>
          </cell>
        </row>
        <row r="41">
          <cell r="A41">
            <v>14</v>
          </cell>
          <cell r="B41" t="str">
            <v>Financiële resultaten</v>
          </cell>
          <cell r="C41" t="str">
            <v>Résultats financiers</v>
          </cell>
          <cell r="D41" t="str">
            <v>Résultats financiers</v>
          </cell>
        </row>
        <row r="42">
          <cell r="A42">
            <v>15</v>
          </cell>
          <cell r="B42" t="str">
            <v>Kosten voor installaties buiten de infrastructuur (Afschrijvingen)</v>
          </cell>
          <cell r="C42" t="str">
            <v>Coûts des installations hors infrastructure (Amortissements)</v>
          </cell>
          <cell r="D42" t="str">
            <v>Coûts des installations hors infrastructure (Amortissements)</v>
          </cell>
        </row>
        <row r="43">
          <cell r="A43">
            <v>16</v>
          </cell>
          <cell r="B43" t="str">
            <v>Resultaat van werkzaamheden voor rekening van derden</v>
          </cell>
          <cell r="C43" t="str">
            <v>Résultat des travaux pour compte de tiers</v>
          </cell>
          <cell r="D43" t="str">
            <v>Résultat des travaux pour compte de tiers</v>
          </cell>
        </row>
        <row r="44">
          <cell r="A44">
            <v>17</v>
          </cell>
          <cell r="B44" t="str">
            <v>Bijstandskosten</v>
          </cell>
          <cell r="C44" t="str">
            <v>Frais d'assistance</v>
          </cell>
          <cell r="D44" t="str">
            <v>Frais d'assistance</v>
          </cell>
        </row>
        <row r="45">
          <cell r="A45">
            <v>18</v>
          </cell>
          <cell r="B45" t="str">
            <v>Overgeboekte kosten</v>
          </cell>
          <cell r="C45" t="str">
            <v>Frais transférés</v>
          </cell>
          <cell r="D45" t="str">
            <v>Frais transférés</v>
          </cell>
        </row>
        <row r="46">
          <cell r="A46">
            <v>19</v>
          </cell>
          <cell r="B46" t="str">
            <v>Kosten overgeboekt naar vaste activa</v>
          </cell>
          <cell r="C46" t="str">
            <v>Frais transférés aux immobilisations</v>
          </cell>
          <cell r="D46" t="str">
            <v>Frais transférés aux immobilisations</v>
          </cell>
        </row>
        <row r="47">
          <cell r="A47">
            <v>20</v>
          </cell>
          <cell r="B47" t="str">
            <v>Kosten overgeboekt naar andere exploitatierekeningen</v>
          </cell>
          <cell r="C47" t="str">
            <v>Frais transférés aux autres comptes d’exploitation</v>
          </cell>
          <cell r="D47" t="str">
            <v>Frais transférés aux autres comptes d’exploitation</v>
          </cell>
        </row>
        <row r="48">
          <cell r="A48">
            <v>21</v>
          </cell>
          <cell r="B48" t="str">
            <v>Kosten voor het gebruik van het transportnet en van de bijbehorende ondersteunende diensten</v>
          </cell>
          <cell r="C48" t="str">
            <v>Coûts d'utilisation du réseau de transport et des services auxiliaires y afférents</v>
          </cell>
          <cell r="D48" t="str">
            <v>Coûts d'utilisation du réseau de transport et des services auxiliaires y afférents</v>
          </cell>
        </row>
        <row r="49">
          <cell r="A49">
            <v>22</v>
          </cell>
          <cell r="B49" t="str">
            <v>Basistarief</v>
          </cell>
          <cell r="C49" t="str">
            <v>Tarif de base</v>
          </cell>
          <cell r="D49" t="str">
            <v>Tarif de base</v>
          </cell>
        </row>
        <row r="50">
          <cell r="A50">
            <v>23</v>
          </cell>
          <cell r="B50" t="str">
            <v xml:space="preserve">Systeemdiensten </v>
          </cell>
          <cell r="C50" t="str">
            <v>Services système</v>
          </cell>
          <cell r="D50" t="str">
            <v>Services système</v>
          </cell>
        </row>
        <row r="51">
          <cell r="A51">
            <v>24</v>
          </cell>
          <cell r="B51" t="str">
            <v>Netverliezen</v>
          </cell>
          <cell r="C51" t="str">
            <v>Pertes sur réseau</v>
          </cell>
          <cell r="D51" t="str">
            <v>Pertes sur réseau</v>
          </cell>
        </row>
        <row r="52">
          <cell r="A52">
            <v>25</v>
          </cell>
          <cell r="B52" t="str">
            <v>Kosten voor de studie, de aanleg en het onderhoud van de infrastructuur:</v>
          </cell>
          <cell r="C52" t="str">
            <v>Coûts d'étude, de construction et d'entretien de l'infrastructure:</v>
          </cell>
          <cell r="D52" t="str">
            <v>Coûts d'étude, de construction et d'entretien de l'infrastructure:</v>
          </cell>
        </row>
        <row r="53">
          <cell r="A53">
            <v>26</v>
          </cell>
          <cell r="B53" t="str">
            <v>Studies</v>
          </cell>
          <cell r="C53" t="str">
            <v>Etudes</v>
          </cell>
          <cell r="D53" t="str">
            <v>Etudes</v>
          </cell>
        </row>
        <row r="54">
          <cell r="A54">
            <v>27</v>
          </cell>
          <cell r="B54" t="str">
            <v>Onderstations voor transformatie</v>
          </cell>
          <cell r="C54" t="str">
            <v>Sous-stations de transformation</v>
          </cell>
          <cell r="D54" t="str">
            <v>Sous-stations de transformation</v>
          </cell>
        </row>
        <row r="55">
          <cell r="A55">
            <v>28</v>
          </cell>
          <cell r="B55" t="str">
            <v>Terreinen</v>
          </cell>
          <cell r="C55" t="str">
            <v>Terrains</v>
          </cell>
          <cell r="D55" t="str">
            <v>Terrains</v>
          </cell>
        </row>
        <row r="56">
          <cell r="A56">
            <v>29</v>
          </cell>
          <cell r="B56" t="str">
            <v>Gebouwen</v>
          </cell>
          <cell r="C56" t="str">
            <v>Batiments</v>
          </cell>
          <cell r="D56" t="str">
            <v>Batiments</v>
          </cell>
        </row>
        <row r="57">
          <cell r="A57">
            <v>30</v>
          </cell>
          <cell r="B57" t="str">
            <v>Uitrustingen</v>
          </cell>
          <cell r="C57" t="str">
            <v>Equipement</v>
          </cell>
          <cell r="D57" t="str">
            <v>Equipement</v>
          </cell>
        </row>
        <row r="58">
          <cell r="A58">
            <v>31</v>
          </cell>
          <cell r="B58" t="str">
            <v>TCC</v>
          </cell>
          <cell r="C58" t="str">
            <v>TCC</v>
          </cell>
          <cell r="D58" t="str">
            <v>TCC</v>
          </cell>
        </row>
        <row r="59">
          <cell r="A59">
            <v>32</v>
          </cell>
          <cell r="B59" t="str">
            <v>Uitrustingen voor afstandsverwerking</v>
          </cell>
          <cell r="C59" t="str">
            <v>Equipement de télégestion</v>
          </cell>
          <cell r="D59" t="str">
            <v>Equipement de télégestion</v>
          </cell>
        </row>
        <row r="60">
          <cell r="A60">
            <v>33</v>
          </cell>
          <cell r="B60" t="str">
            <v>Meting</v>
          </cell>
          <cell r="C60" t="str">
            <v>Comptage</v>
          </cell>
          <cell r="D60" t="str">
            <v>Comptage</v>
          </cell>
        </row>
        <row r="61">
          <cell r="A61">
            <v>34</v>
          </cell>
          <cell r="B61" t="str">
            <v>Schade aan de installaties</v>
          </cell>
          <cell r="C61" t="str">
            <v>Dégâts aux installations</v>
          </cell>
          <cell r="D61" t="str">
            <v>Dégâts aux installations</v>
          </cell>
        </row>
        <row r="62">
          <cell r="A62">
            <v>35</v>
          </cell>
          <cell r="B62" t="str">
            <v>Demontage van de installaties</v>
          </cell>
          <cell r="C62" t="str">
            <v>Démontage d'installations</v>
          </cell>
          <cell r="D62" t="str">
            <v>Démontage d'installations</v>
          </cell>
        </row>
        <row r="63">
          <cell r="A63">
            <v>36</v>
          </cell>
          <cell r="B63" t="str">
            <v>Afschrijvingsvergoedingen (gebruiksinbrengen)</v>
          </cell>
          <cell r="C63" t="str">
            <v>Redevances d'amortissement (apports d'usage)</v>
          </cell>
          <cell r="D63" t="str">
            <v>Redevances d'amortissement (apports d'usage)</v>
          </cell>
        </row>
        <row r="64">
          <cell r="A64">
            <v>37</v>
          </cell>
          <cell r="B64" t="str">
            <v>Afschrijvingen</v>
          </cell>
          <cell r="C64" t="str">
            <v>Amortissements</v>
          </cell>
          <cell r="D64" t="str">
            <v>Amortissements</v>
          </cell>
        </row>
        <row r="65">
          <cell r="A65">
            <v>38</v>
          </cell>
          <cell r="B65" t="str">
            <v>MS-net</v>
          </cell>
          <cell r="C65" t="str">
            <v>Réseau MT</v>
          </cell>
          <cell r="D65" t="str">
            <v>Réseau MT</v>
          </cell>
        </row>
        <row r="66">
          <cell r="A66">
            <v>39</v>
          </cell>
          <cell r="B66" t="str">
            <v>Luchtlijnen</v>
          </cell>
          <cell r="C66" t="str">
            <v>Aérien</v>
          </cell>
          <cell r="D66" t="str">
            <v>Aérien</v>
          </cell>
        </row>
        <row r="67">
          <cell r="A67">
            <v>40</v>
          </cell>
          <cell r="B67" t="str">
            <v>Ondergrondse leidingen</v>
          </cell>
          <cell r="C67" t="str">
            <v>Souterrain</v>
          </cell>
          <cell r="D67" t="str">
            <v>Souterrain</v>
          </cell>
        </row>
        <row r="68">
          <cell r="A68">
            <v>41</v>
          </cell>
          <cell r="B68" t="str">
            <v>Signalisatie &amp; Bediening</v>
          </cell>
          <cell r="C68" t="str">
            <v>Signalisat. &amp; Commande</v>
          </cell>
          <cell r="D68" t="str">
            <v>Signalisat. &amp; Commande</v>
          </cell>
        </row>
        <row r="69">
          <cell r="A69">
            <v>42</v>
          </cell>
          <cell r="B69" t="str">
            <v>Kathodische bescherming</v>
          </cell>
          <cell r="C69" t="str">
            <v>Protection cathodique</v>
          </cell>
          <cell r="D69" t="str">
            <v>Protection cathodique</v>
          </cell>
        </row>
        <row r="70">
          <cell r="A70">
            <v>43</v>
          </cell>
          <cell r="B70" t="str">
            <v>Meting van uitwisselingen</v>
          </cell>
          <cell r="C70" t="str">
            <v>Comptage d'échange</v>
          </cell>
          <cell r="D70" t="str">
            <v>Comptage d'échange</v>
          </cell>
        </row>
        <row r="71">
          <cell r="A71">
            <v>44</v>
          </cell>
          <cell r="B71" t="str">
            <v>Schade aan de installaties</v>
          </cell>
          <cell r="C71" t="str">
            <v>Dégâts aux installations</v>
          </cell>
          <cell r="D71" t="str">
            <v>Dégâts aux installations</v>
          </cell>
        </row>
        <row r="72">
          <cell r="A72">
            <v>45</v>
          </cell>
          <cell r="B72" t="str">
            <v>Demontage van de installaties</v>
          </cell>
          <cell r="C72" t="str">
            <v>Démontage d'installations</v>
          </cell>
          <cell r="D72" t="str">
            <v>Démontage d'installations</v>
          </cell>
        </row>
        <row r="73">
          <cell r="A73">
            <v>46</v>
          </cell>
          <cell r="B73" t="str">
            <v>Afschrijvingsvergoedingen (gebruiksinbrengen)</v>
          </cell>
          <cell r="C73" t="str">
            <v>Redevances d'amortissement (apports d'usage)</v>
          </cell>
          <cell r="D73" t="str">
            <v>Redevances d'amortissement (apports d'usage)</v>
          </cell>
        </row>
        <row r="74">
          <cell r="A74">
            <v>47</v>
          </cell>
          <cell r="B74" t="str">
            <v>Afschrijvingen</v>
          </cell>
          <cell r="C74" t="str">
            <v>Amortissements</v>
          </cell>
          <cell r="D74" t="str">
            <v>Amortissements</v>
          </cell>
        </row>
        <row r="75">
          <cell r="A75">
            <v>48</v>
          </cell>
          <cell r="B75" t="str">
            <v>MS-aansluitingen &amp; -meters</v>
          </cell>
          <cell r="C75" t="str">
            <v>Raccordements &amp; compteurs MT</v>
          </cell>
          <cell r="D75" t="str">
            <v>Raccordements &amp; compteurs MT</v>
          </cell>
        </row>
        <row r="76">
          <cell r="A76">
            <v>49</v>
          </cell>
          <cell r="B76" t="str">
            <v>Aftakkingen</v>
          </cell>
          <cell r="C76" t="str">
            <v>Branchements</v>
          </cell>
          <cell r="D76" t="str">
            <v>Branchements</v>
          </cell>
        </row>
        <row r="77">
          <cell r="A77">
            <v>50</v>
          </cell>
          <cell r="B77" t="str">
            <v>Elektrische meting</v>
          </cell>
          <cell r="C77" t="str">
            <v>Comptage électrique</v>
          </cell>
          <cell r="D77" t="str">
            <v>Comptage électrique</v>
          </cell>
        </row>
        <row r="78">
          <cell r="A78">
            <v>51</v>
          </cell>
          <cell r="B78" t="str">
            <v>Uitrustingen voor afstandsverwerking</v>
          </cell>
          <cell r="C78" t="str">
            <v>Equipement de télégestion</v>
          </cell>
          <cell r="D78" t="str">
            <v>Equipement de télégestion</v>
          </cell>
        </row>
        <row r="79">
          <cell r="A79">
            <v>52</v>
          </cell>
          <cell r="B79" t="str">
            <v>Schade aan de installaties</v>
          </cell>
          <cell r="C79" t="str">
            <v>Dégâts aux installations</v>
          </cell>
          <cell r="D79" t="str">
            <v>Dégâts aux installations</v>
          </cell>
        </row>
        <row r="80">
          <cell r="A80">
            <v>53</v>
          </cell>
          <cell r="B80" t="str">
            <v>Demontage van de installaties</v>
          </cell>
          <cell r="C80" t="str">
            <v>Démontage d'installations</v>
          </cell>
          <cell r="D80" t="str">
            <v>Démontage d'installations</v>
          </cell>
        </row>
        <row r="81">
          <cell r="A81">
            <v>54</v>
          </cell>
          <cell r="B81" t="str">
            <v>Afschrijvingsvergoedingen (gebruiksinbrengen)</v>
          </cell>
          <cell r="C81" t="str">
            <v>Redevances d'amortissement (apports d'usage)</v>
          </cell>
          <cell r="D81" t="str">
            <v>Redevances d'amortissement (apports d'usage)</v>
          </cell>
        </row>
        <row r="82">
          <cell r="A82">
            <v>55</v>
          </cell>
          <cell r="B82" t="str">
            <v>Afschrijvingen</v>
          </cell>
          <cell r="C82" t="str">
            <v>Amortissements</v>
          </cell>
          <cell r="D82" t="str">
            <v>Amortissements</v>
          </cell>
        </row>
        <row r="83">
          <cell r="A83">
            <v>56</v>
          </cell>
          <cell r="B83" t="str">
            <v>Dispersiecabines en MS/LS-transformatiecabines</v>
          </cell>
          <cell r="C83" t="str">
            <v>Cabines de dispersion et de transformation MT/BT</v>
          </cell>
          <cell r="D83" t="str">
            <v>Cabines de dispersion et de transformation MT/BT</v>
          </cell>
        </row>
        <row r="84">
          <cell r="A84">
            <v>57</v>
          </cell>
          <cell r="B84" t="str">
            <v>Terreinen</v>
          </cell>
          <cell r="C84" t="str">
            <v>Terrains</v>
          </cell>
          <cell r="D84" t="str">
            <v>Terrains</v>
          </cell>
        </row>
        <row r="85">
          <cell r="A85">
            <v>58</v>
          </cell>
          <cell r="B85" t="str">
            <v>Gebouwen</v>
          </cell>
          <cell r="C85" t="str">
            <v>Bâtiment</v>
          </cell>
          <cell r="D85" t="str">
            <v>Bâtiment</v>
          </cell>
        </row>
        <row r="86">
          <cell r="A86">
            <v>59</v>
          </cell>
          <cell r="B86" t="str">
            <v>Uitrustingen</v>
          </cell>
          <cell r="C86" t="str">
            <v>Equipement</v>
          </cell>
          <cell r="D86" t="str">
            <v>Equipement</v>
          </cell>
        </row>
        <row r="87">
          <cell r="A87">
            <v>60</v>
          </cell>
          <cell r="B87" t="str">
            <v>Transformatoren</v>
          </cell>
          <cell r="C87" t="str">
            <v>Transformateurs</v>
          </cell>
          <cell r="D87" t="str">
            <v>Transformateurs</v>
          </cell>
        </row>
        <row r="88">
          <cell r="A88">
            <v>61</v>
          </cell>
          <cell r="B88" t="str">
            <v>Uitrustingen voor afstandsverwerking</v>
          </cell>
          <cell r="C88" t="str">
            <v>Equipement de télégestion</v>
          </cell>
          <cell r="D88" t="str">
            <v>Equipement de télégestion</v>
          </cell>
        </row>
        <row r="89">
          <cell r="A89">
            <v>62</v>
          </cell>
          <cell r="B89" t="str">
            <v>TCC</v>
          </cell>
          <cell r="C89" t="str">
            <v>TCC</v>
          </cell>
          <cell r="D89" t="str">
            <v>TCC</v>
          </cell>
        </row>
        <row r="90">
          <cell r="A90">
            <v>63</v>
          </cell>
          <cell r="B90" t="str">
            <v>Schade aan de installaties</v>
          </cell>
          <cell r="C90" t="str">
            <v>Dégâts aux installations</v>
          </cell>
          <cell r="D90" t="str">
            <v>Dégâts aux installations</v>
          </cell>
        </row>
        <row r="91">
          <cell r="A91">
            <v>64</v>
          </cell>
          <cell r="B91" t="str">
            <v>Demontage van de installaties</v>
          </cell>
          <cell r="C91" t="str">
            <v>Démontage d'installations</v>
          </cell>
          <cell r="D91" t="str">
            <v>Démontage d'installations</v>
          </cell>
        </row>
        <row r="92">
          <cell r="A92">
            <v>65</v>
          </cell>
          <cell r="B92" t="str">
            <v>Afschrijvingsvergoedingen (gebruiksinbrengen)</v>
          </cell>
          <cell r="C92" t="str">
            <v>Redevances d'amortissement (apports d'usage)</v>
          </cell>
          <cell r="D92" t="str">
            <v>Redevances d'amortissement (apports d'usage)</v>
          </cell>
        </row>
        <row r="93">
          <cell r="A93">
            <v>66</v>
          </cell>
          <cell r="B93" t="str">
            <v>Afschrijvingen</v>
          </cell>
          <cell r="C93" t="str">
            <v>Amortissements</v>
          </cell>
          <cell r="D93" t="str">
            <v>Amortissements</v>
          </cell>
        </row>
        <row r="94">
          <cell r="A94">
            <v>67</v>
          </cell>
          <cell r="B94" t="str">
            <v>LS-net</v>
          </cell>
          <cell r="C94" t="str">
            <v>Réseau BT</v>
          </cell>
          <cell r="D94" t="str">
            <v>Réseau BT</v>
          </cell>
        </row>
        <row r="95">
          <cell r="A95">
            <v>68</v>
          </cell>
          <cell r="B95" t="str">
            <v>Luchtlijnen</v>
          </cell>
          <cell r="C95" t="str">
            <v>Aérien</v>
          </cell>
          <cell r="D95" t="str">
            <v>Aérien</v>
          </cell>
        </row>
        <row r="96">
          <cell r="A96">
            <v>69</v>
          </cell>
          <cell r="B96" t="str">
            <v>Ondergrondse leidingen</v>
          </cell>
          <cell r="C96" t="str">
            <v>Souterrain</v>
          </cell>
          <cell r="D96" t="str">
            <v>Souterrain</v>
          </cell>
        </row>
        <row r="97">
          <cell r="A97">
            <v>70</v>
          </cell>
          <cell r="B97" t="str">
            <v>Schade aan de installaties</v>
          </cell>
          <cell r="C97" t="str">
            <v>Dégâts aux installations</v>
          </cell>
          <cell r="D97" t="str">
            <v>Dégâts aux installations</v>
          </cell>
        </row>
        <row r="98">
          <cell r="A98">
            <v>71</v>
          </cell>
          <cell r="B98" t="str">
            <v>Demontage van de installaties</v>
          </cell>
          <cell r="C98" t="str">
            <v>Démontage d'installations</v>
          </cell>
          <cell r="D98" t="str">
            <v>Démontage d'installations</v>
          </cell>
        </row>
        <row r="99">
          <cell r="A99">
            <v>72</v>
          </cell>
          <cell r="B99" t="str">
            <v>Afschrijvingsvergoedingen (gebruiksinbrengen)</v>
          </cell>
          <cell r="C99" t="str">
            <v>Redevances d'amortisqsement (apports d'usage)</v>
          </cell>
          <cell r="D99" t="str">
            <v>Redevances d'amortisqsement (apports d'usage)</v>
          </cell>
        </row>
        <row r="100">
          <cell r="A100">
            <v>73</v>
          </cell>
          <cell r="B100" t="str">
            <v>Afschrijvingen</v>
          </cell>
          <cell r="C100" t="str">
            <v>Amortissements</v>
          </cell>
          <cell r="D100" t="str">
            <v>Amortissements</v>
          </cell>
        </row>
        <row r="101">
          <cell r="A101">
            <v>74</v>
          </cell>
          <cell r="B101" t="str">
            <v>LS-aansluitingen &amp; -meters</v>
          </cell>
          <cell r="C101" t="str">
            <v>Raccordements &amp; compteurs BT</v>
          </cell>
          <cell r="D101" t="str">
            <v>Raccordements &amp; compteurs BT</v>
          </cell>
        </row>
        <row r="102">
          <cell r="A102">
            <v>75</v>
          </cell>
          <cell r="B102" t="str">
            <v>Aftakkingen</v>
          </cell>
          <cell r="C102" t="str">
            <v>Branchements</v>
          </cell>
          <cell r="D102" t="str">
            <v>Branchements</v>
          </cell>
        </row>
        <row r="103">
          <cell r="A103">
            <v>76</v>
          </cell>
          <cell r="B103" t="str">
            <v>Meetgroepen</v>
          </cell>
          <cell r="C103" t="str">
            <v>Groupes de comptage</v>
          </cell>
          <cell r="D103" t="str">
            <v>Groupes de comptage</v>
          </cell>
        </row>
        <row r="104">
          <cell r="A104">
            <v>77</v>
          </cell>
          <cell r="B104" t="str">
            <v>Uitrustingen voor afstandsverwerking</v>
          </cell>
          <cell r="C104" t="str">
            <v>Equipement de télégestion</v>
          </cell>
          <cell r="D104" t="str">
            <v>Equipement de télégestion</v>
          </cell>
        </row>
        <row r="105">
          <cell r="A105">
            <v>78</v>
          </cell>
          <cell r="B105" t="str">
            <v>Kosten voor het wijzigen van de spanning</v>
          </cell>
          <cell r="C105" t="str">
            <v>Coûts des changements de tension</v>
          </cell>
          <cell r="D105" t="str">
            <v>Coûts des changements de tension</v>
          </cell>
        </row>
        <row r="106">
          <cell r="A106">
            <v>79</v>
          </cell>
          <cell r="B106" t="str">
            <v>Schade aan de installaties</v>
          </cell>
          <cell r="C106" t="str">
            <v>Dégâts aux installations</v>
          </cell>
          <cell r="D106" t="str">
            <v>Dégâts aux installations</v>
          </cell>
        </row>
        <row r="107">
          <cell r="A107">
            <v>80</v>
          </cell>
          <cell r="B107" t="str">
            <v>Demontage van de installaties</v>
          </cell>
          <cell r="C107" t="str">
            <v>Démontage d'installations</v>
          </cell>
          <cell r="D107" t="str">
            <v>Démontage d'installations</v>
          </cell>
        </row>
        <row r="108">
          <cell r="A108">
            <v>81</v>
          </cell>
          <cell r="B108" t="str">
            <v>Afschrijvingsvergoedingen (gebruiksinbrengen)</v>
          </cell>
          <cell r="C108" t="str">
            <v>Redevances d'amortissement (apports d'usage)</v>
          </cell>
          <cell r="D108" t="str">
            <v>Redevances d'amortissement (apports d'usage)</v>
          </cell>
        </row>
        <row r="109">
          <cell r="A109">
            <v>82</v>
          </cell>
          <cell r="B109" t="str">
            <v>Afschrijvingen</v>
          </cell>
          <cell r="C109" t="str">
            <v>Amortissements</v>
          </cell>
          <cell r="D109" t="str">
            <v>Amortissements</v>
          </cell>
        </row>
        <row r="110">
          <cell r="A110">
            <v>83</v>
          </cell>
          <cell r="B110" t="str">
            <v>Andere kosten in verband met de infrastructuur</v>
          </cell>
          <cell r="C110" t="str">
            <v>Autres coûts relatifs à l'infrastructure</v>
          </cell>
          <cell r="D110" t="str">
            <v>Autres coûts relatifs à l'infrastructure</v>
          </cell>
        </row>
        <row r="111">
          <cell r="A111">
            <v>84</v>
          </cell>
          <cell r="B111" t="str">
            <v>Openbare verlichting (Vlaanderen &amp; Wallonië):</v>
          </cell>
          <cell r="C111" t="str">
            <v>Eclairage Public (Vlaanderen &amp; Wallonie):</v>
          </cell>
          <cell r="D111" t="str">
            <v>Eclairage Public (Vlaanderen &amp; Wallonie):</v>
          </cell>
        </row>
        <row r="112">
          <cell r="A112">
            <v>85</v>
          </cell>
          <cell r="B112" t="str">
            <v>Onderhoud van de openbare verlichting</v>
          </cell>
          <cell r="C112" t="str">
            <v>Entretien de l’éclairage public</v>
          </cell>
          <cell r="D112" t="str">
            <v>Entretien de l’éclairage public</v>
          </cell>
        </row>
        <row r="113">
          <cell r="A113">
            <v>86</v>
          </cell>
          <cell r="B113" t="str">
            <v>Facturering van het onderhoud van de openbare verlichting</v>
          </cell>
          <cell r="C113" t="str">
            <v>Facturation de l'entretien de l’éclairage public</v>
          </cell>
          <cell r="D113" t="str">
            <v>Facturation de l'entretien de l’éclairage public</v>
          </cell>
        </row>
        <row r="114">
          <cell r="A114">
            <v>87</v>
          </cell>
          <cell r="B114" t="str">
            <v>Kosten voor de aanleg van openbare verlichting</v>
          </cell>
          <cell r="C114" t="str">
            <v>Coût de la construction de l’éclairage public</v>
          </cell>
          <cell r="D114" t="str">
            <v>Coût de la construction de l’éclairage public</v>
          </cell>
        </row>
        <row r="115">
          <cell r="A115">
            <v>88</v>
          </cell>
          <cell r="B115" t="str">
            <v>Facturering van de aanleg van openbare verlichting</v>
          </cell>
          <cell r="C115" t="str">
            <v>Facturation de la construction de l’éclairage public</v>
          </cell>
          <cell r="D115" t="str">
            <v>Facturation de la construction de l’éclairage public</v>
          </cell>
        </row>
        <row r="116">
          <cell r="A116">
            <v>89</v>
          </cell>
          <cell r="B116" t="str">
            <v>Kosten in verband met openbare-dienstverplichtingen</v>
          </cell>
          <cell r="C116" t="str">
            <v>Coûts liés aux obligations de service public</v>
          </cell>
          <cell r="D116" t="str">
            <v>Coûts liés aux obligations de service public</v>
          </cell>
        </row>
        <row r="117">
          <cell r="A117">
            <v>90</v>
          </cell>
          <cell r="B117" t="str">
            <v>Kosten in verband met de beschermde klanten</v>
          </cell>
          <cell r="C117" t="str">
            <v>Coûts liés à la clientèle protégée</v>
          </cell>
          <cell r="D117" t="str">
            <v>Coûts liés à la clientèle protégée</v>
          </cell>
        </row>
        <row r="118">
          <cell r="A118">
            <v>91</v>
          </cell>
          <cell r="B118" t="str">
            <v>Onderhoud, beheer en afschrijvingen van de budgetmeters</v>
          </cell>
          <cell r="C118" t="str">
            <v>Entretien, gestion et amortissements des compteurs à budget</v>
          </cell>
          <cell r="D118" t="str">
            <v>Entretien, gestion et amortissements des compteurs à budget</v>
          </cell>
        </row>
        <row r="119">
          <cell r="A119">
            <v>92</v>
          </cell>
          <cell r="B119" t="str">
            <v>Plaatsen van vermogenbegrenzers</v>
          </cell>
          <cell r="C119" t="str">
            <v>Placement de limiteurs de puissance</v>
          </cell>
          <cell r="D119" t="str">
            <v>Placement de limiteurs de puissance</v>
          </cell>
        </row>
        <row r="120">
          <cell r="A120">
            <v>93</v>
          </cell>
          <cell r="B120" t="str">
            <v>Levering van elektriciteit aan de beschermde klanten</v>
          </cell>
          <cell r="C120" t="str">
            <v>Fourniture d’électricité à la clientèle protégée</v>
          </cell>
          <cell r="D120" t="str">
            <v>Fourniture d’électricité à la clientèle protégée</v>
          </cell>
        </row>
        <row r="121">
          <cell r="A121">
            <v>94</v>
          </cell>
          <cell r="B121" t="str">
            <v>Levering van elektriciteit aan een specifiek sociaal tarief</v>
          </cell>
          <cell r="C121" t="str">
            <v>Fourniture d’électricité à un tarif social spécifique</v>
          </cell>
          <cell r="D121" t="str">
            <v>Fourniture d’électricité à un tarif social spécifique</v>
          </cell>
        </row>
        <row r="122">
          <cell r="A122">
            <v>95</v>
          </cell>
          <cell r="B122" t="str">
            <v>Waardeverminderingen en minderwaarden op de realisatie van handelsvorderingen - beschermde klanten</v>
          </cell>
          <cell r="C122" t="str">
            <v>Réductions de valeur et moins values sur réalisation de créances commerciales - clientèle protégée</v>
          </cell>
          <cell r="D122" t="str">
            <v>Réductions de valeur et moins values sur réalisation de créances commerciales - clientèle protégée</v>
          </cell>
        </row>
        <row r="123">
          <cell r="A123">
            <v>96</v>
          </cell>
          <cell r="B123" t="str">
            <v>REG-acties</v>
          </cell>
          <cell r="C123" t="str">
            <v>Actions URE</v>
          </cell>
          <cell r="D123" t="str">
            <v>Actions URE</v>
          </cell>
        </row>
        <row r="124">
          <cell r="A124">
            <v>97</v>
          </cell>
          <cell r="B124" t="str">
            <v>Openbare Verlichting (Centrum)</v>
          </cell>
          <cell r="C124" t="str">
            <v>Eclairage Public (Centre)</v>
          </cell>
          <cell r="D124" t="str">
            <v>Eclairage Public (Centre)</v>
          </cell>
        </row>
        <row r="125">
          <cell r="A125">
            <v>98</v>
          </cell>
          <cell r="B125" t="str">
            <v>Onderhoud van de openbare verlichting</v>
          </cell>
          <cell r="C125" t="str">
            <v>Entretien de l’éclairage public</v>
          </cell>
          <cell r="D125" t="str">
            <v>Entretien de l’éclairage public</v>
          </cell>
        </row>
        <row r="126">
          <cell r="A126">
            <v>99</v>
          </cell>
          <cell r="B126" t="str">
            <v>Facturering van het onderhoud van de openbare verlichting</v>
          </cell>
          <cell r="C126" t="str">
            <v>Facturation de l'entretien de l’éclairage public</v>
          </cell>
          <cell r="D126" t="str">
            <v>Facturation de l'entretien de l’éclairage public</v>
          </cell>
        </row>
        <row r="127">
          <cell r="A127">
            <v>100</v>
          </cell>
          <cell r="B127" t="str">
            <v>Levering van energie voor de openbare verlichting (Centrum)</v>
          </cell>
          <cell r="C127" t="str">
            <v>Fourniture d'énergie pour l'éclairage public (Centre)</v>
          </cell>
          <cell r="D127" t="str">
            <v>Fourniture d'énergie pour l'éclairage public (Centre)</v>
          </cell>
        </row>
        <row r="128">
          <cell r="A128">
            <v>101</v>
          </cell>
          <cell r="B128" t="str">
            <v>Facturering van de levering van energie voor de openbare verlichting (Centrum)</v>
          </cell>
          <cell r="C128" t="str">
            <v>Facturation de la fourniture d'énergie pour l'éclairage public (Centre)</v>
          </cell>
          <cell r="D128" t="str">
            <v>Facturation de la fourniture d'énergie pour l'éclairage public (Centre)</v>
          </cell>
        </row>
        <row r="129">
          <cell r="A129">
            <v>102</v>
          </cell>
          <cell r="B129" t="str">
            <v>Kosten voor de aanleg van openbare verlichting</v>
          </cell>
          <cell r="C129" t="str">
            <v>Coût de la construction de l’éclairage public</v>
          </cell>
          <cell r="D129" t="str">
            <v>Coût de la construction de l’éclairage public</v>
          </cell>
        </row>
        <row r="130">
          <cell r="A130">
            <v>103</v>
          </cell>
          <cell r="B130" t="str">
            <v>Facturering van de aanleg van openbare verlichting</v>
          </cell>
          <cell r="C130" t="str">
            <v>Facturation de la construction de l’éclairage public</v>
          </cell>
          <cell r="D130" t="str">
            <v>Facturation de la construction de l’éclairage public</v>
          </cell>
        </row>
        <row r="131">
          <cell r="A131">
            <v>104</v>
          </cell>
          <cell r="B131" t="str">
            <v>Door de overheid opgelegde verplaatsingen van installaties</v>
          </cell>
          <cell r="C131" t="str">
            <v>Déplacements d’installations imposés par les pouvoirs publics</v>
          </cell>
          <cell r="D131" t="str">
            <v>Déplacements d’installations imposés par les pouvoirs publics</v>
          </cell>
        </row>
        <row r="132">
          <cell r="A132">
            <v>105</v>
          </cell>
          <cell r="B132" t="str">
            <v>Dienst Ombudsman en informatie-activiteit</v>
          </cell>
          <cell r="C132" t="str">
            <v>Service « Ombudsman » et action d’information</v>
          </cell>
          <cell r="D132" t="str">
            <v>Service « Ombudsman » et action d’information</v>
          </cell>
        </row>
        <row r="133">
          <cell r="A133">
            <v>106</v>
          </cell>
          <cell r="B133" t="str">
            <v>Gratis levering van groene energie</v>
          </cell>
          <cell r="C133" t="str">
            <v>Fourniture gratuite d'énergie verte</v>
          </cell>
          <cell r="D133" t="str">
            <v>Fourniture gratuite d'énergie verte</v>
          </cell>
        </row>
        <row r="134">
          <cell r="A134">
            <v>107</v>
          </cell>
          <cell r="B134" t="str">
            <v>Andere prestaties opgelegd door de overheid</v>
          </cell>
          <cell r="C134" t="str">
            <v>Autres prestations imposées par les pouvoirs publics</v>
          </cell>
          <cell r="D134" t="str">
            <v>Autres prestations imposées par les pouvoirs publics</v>
          </cell>
        </row>
        <row r="135">
          <cell r="A135">
            <v>108</v>
          </cell>
          <cell r="B135" t="str">
            <v>Andere openbare-dienstverplichtingen</v>
          </cell>
          <cell r="C135" t="str">
            <v>Autres obligations de service public</v>
          </cell>
          <cell r="D135" t="str">
            <v>Autres obligations de service public</v>
          </cell>
        </row>
        <row r="136">
          <cell r="A136">
            <v>109</v>
          </cell>
          <cell r="B136" t="str">
            <v>Financiering van de openbare-dienstopdracht toevertrouwd aan de DNB (credit)</v>
          </cell>
          <cell r="C136" t="str">
            <v>Financement des missions de service public confiées aux GRD (crédit)</v>
          </cell>
          <cell r="D136" t="str">
            <v>Financement des missions de service public confiées aux GRD (crédit)</v>
          </cell>
        </row>
        <row r="137">
          <cell r="A137">
            <v>110</v>
          </cell>
          <cell r="B137" t="str">
            <v>Beheerskosten van het distributienet:</v>
          </cell>
          <cell r="C137" t="str">
            <v>Coûts de la gestion du réseau de distribution:</v>
          </cell>
          <cell r="D137" t="str">
            <v>Coûts de la gestion du réseau de distribution:</v>
          </cell>
        </row>
        <row r="138">
          <cell r="A138">
            <v>111</v>
          </cell>
          <cell r="B138" t="str">
            <v>Commercieel beheer van de toegangscontracten</v>
          </cell>
          <cell r="C138" t="str">
            <v>Gestion commerciale des contrats d'accès</v>
          </cell>
          <cell r="D138" t="str">
            <v>Gestion commerciale des contrats d'accès</v>
          </cell>
        </row>
        <row r="139">
          <cell r="A139">
            <v>112</v>
          </cell>
          <cell r="B139" t="str">
            <v>Programmering van de energie-uitwisselingen</v>
          </cell>
          <cell r="C139" t="str">
            <v>Programmation des échanges d'énergie</v>
          </cell>
          <cell r="D139" t="str">
            <v>Programmation des échanges d'énergie</v>
          </cell>
        </row>
        <row r="140">
          <cell r="A140">
            <v>113</v>
          </cell>
          <cell r="B140" t="str">
            <v>Beheer van het distributienet en opvolging van de energie-uitwisselingen</v>
          </cell>
          <cell r="C140" t="str">
            <v>Gestion du réseau de distribution et suivi des échanges d'énergie</v>
          </cell>
          <cell r="D140" t="str">
            <v>Gestion du réseau de distribution et suivi des échanges d'énergie</v>
          </cell>
        </row>
        <row r="141">
          <cell r="A141">
            <v>114</v>
          </cell>
          <cell r="B141" t="str">
            <v>Exploitatiekosten voor het systeembeheer</v>
          </cell>
          <cell r="C141" t="str">
            <v>Coûts d’exploitation de la gestion du système + Taxe de Voirie</v>
          </cell>
          <cell r="D141" t="str">
            <v>Coûts d’exploitation de la gestion du système + Taxe de Voirie</v>
          </cell>
        </row>
        <row r="142">
          <cell r="A142">
            <v>115</v>
          </cell>
          <cell r="B142" t="str">
            <v>Afschrijvingen van activa in verband met het systeembeheer</v>
          </cell>
          <cell r="C142" t="str">
            <v>Amortissement des actifs liés à la gestion du système</v>
          </cell>
          <cell r="D142" t="str">
            <v>Amortissement des actifs liés à la gestion du système</v>
          </cell>
        </row>
        <row r="143">
          <cell r="A143">
            <v>116</v>
          </cell>
          <cell r="B143" t="str">
            <v>Kosten voor de financiering van de activa in verband met het systeembeheer</v>
          </cell>
          <cell r="C143" t="str">
            <v>Coûts de financement des actifs liés à la gestion du système</v>
          </cell>
          <cell r="D143" t="str">
            <v>Coûts de financement des actifs liés à la gestion du système</v>
          </cell>
        </row>
        <row r="144">
          <cell r="A144">
            <v>117</v>
          </cell>
          <cell r="B144" t="str">
            <v>Controle op de kwaliteit van de bevoorrading en op de stabiliteit van het net</v>
          </cell>
          <cell r="C144" t="str">
            <v>Contrôle de la qualité de l'approvisionnement et de la stabilité du réseau</v>
          </cell>
          <cell r="D144" t="str">
            <v>Contrôle de la qualité de l'approvisionnement et de la stabilité du réseau</v>
          </cell>
        </row>
        <row r="145">
          <cell r="A145">
            <v>118</v>
          </cell>
          <cell r="B145" t="str">
            <v>Kosten voor het verzamelen en verwerken van de meet- en telgegevens</v>
          </cell>
          <cell r="C145" t="str">
            <v>Coût de l'acquisition et du traitement des informations de mesure et de comptage</v>
          </cell>
          <cell r="D145" t="str">
            <v>Coût de l'acquisition et du traitement des informations de mesure et de comptage</v>
          </cell>
        </row>
        <row r="146">
          <cell r="A146">
            <v>119</v>
          </cell>
          <cell r="B146" t="str">
            <v>Kosten voor ondersteunende diensten:</v>
          </cell>
          <cell r="C146" t="str">
            <v>Coût des services auxiliaires:</v>
          </cell>
          <cell r="D146" t="str">
            <v>Coût des services auxiliaires:</v>
          </cell>
        </row>
        <row r="147">
          <cell r="A147">
            <v>120</v>
          </cell>
          <cell r="B147" t="str">
            <v>Regeling van de spanning en van het blindvermogen</v>
          </cell>
          <cell r="C147" t="str">
            <v>Réglage de la tension et de la puissance réactive</v>
          </cell>
          <cell r="D147" t="str">
            <v>Réglage de la tension et de la puissance réactive</v>
          </cell>
        </row>
        <row r="148">
          <cell r="A148">
            <v>121</v>
          </cell>
          <cell r="B148" t="str">
            <v>Compensatie van de netverliezen</v>
          </cell>
          <cell r="C148" t="str">
            <v>Compensation des pertes sur réseau</v>
          </cell>
          <cell r="D148" t="str">
            <v>Compensation des pertes sur réseau</v>
          </cell>
        </row>
        <row r="149">
          <cell r="A149">
            <v>122</v>
          </cell>
          <cell r="B149" t="str">
            <v>Niet-naleving van een aanvaard programma</v>
          </cell>
          <cell r="C149" t="str">
            <v>Non-respect d'un programme accepté</v>
          </cell>
          <cell r="D149" t="str">
            <v>Non-respect d'un programme accepté</v>
          </cell>
        </row>
        <row r="150">
          <cell r="A150">
            <v>123</v>
          </cell>
          <cell r="B150" t="str">
            <v>Belastingen, heffingen, toeslagen, bijdragen en retributies:</v>
          </cell>
          <cell r="C150" t="str">
            <v>Impôts, prélèvements, surcharges, contributions et rétributions:</v>
          </cell>
          <cell r="D150" t="str">
            <v>Impôts, prélèvements, surcharges, contributions et rétributions:</v>
          </cell>
        </row>
        <row r="151">
          <cell r="A151">
            <v>124</v>
          </cell>
          <cell r="B151" t="str">
            <v>Financiering van de openbare-dienstverplichtingen:</v>
          </cell>
          <cell r="C151" t="str">
            <v>Financement des obligations de service public:</v>
          </cell>
          <cell r="D151" t="str">
            <v>Financement des obligations de service public:</v>
          </cell>
        </row>
        <row r="152">
          <cell r="A152">
            <v>125</v>
          </cell>
          <cell r="B152" t="str">
            <v>Maatregelen van sociale aard</v>
          </cell>
          <cell r="C152" t="str">
            <v>Mesures de nature sociale</v>
          </cell>
          <cell r="D152" t="str">
            <v>Mesures de nature sociale</v>
          </cell>
        </row>
        <row r="153">
          <cell r="A153">
            <v>126</v>
          </cell>
          <cell r="B153" t="str">
            <v>Plan Communal pour l'Emploi (in Wallonië)</v>
          </cell>
          <cell r="C153" t="str">
            <v>Plan communal pour l’emploi</v>
          </cell>
          <cell r="D153" t="str">
            <v>Plan communal pour l’emploi</v>
          </cell>
        </row>
        <row r="154">
          <cell r="A154">
            <v>127</v>
          </cell>
          <cell r="B154" t="str">
            <v>Andere maatregelen van sociale aard</v>
          </cell>
          <cell r="C154" t="str">
            <v>Autres mesures sociales</v>
          </cell>
          <cell r="D154" t="str">
            <v>Autres mesures sociales</v>
          </cell>
        </row>
        <row r="155">
          <cell r="A155">
            <v>128</v>
          </cell>
          <cell r="B155" t="str">
            <v>Maatregelen ter bevordering van het REG</v>
          </cell>
          <cell r="C155" t="str">
            <v>Mesures en faveur de l'URE</v>
          </cell>
          <cell r="D155" t="str">
            <v>Mesures en faveur de l'URE</v>
          </cell>
        </row>
        <row r="156">
          <cell r="A156">
            <v>129</v>
          </cell>
          <cell r="B156" t="str">
            <v>Maatregelen ter bevordering van het gebruik van hernieuwbare energiebronnen en kwalitatieve warmtekrachtinstallaties</v>
          </cell>
          <cell r="C156" t="str">
            <v>Mesures en faveur de l'utilisation de sources d'énergie renouvelables et d'installations de cogénération de qualité</v>
          </cell>
          <cell r="D156" t="str">
            <v>Mesures en faveur de l'utilisation de sources d'énergie renouvelables et d'installations de cogénération de qualité</v>
          </cell>
        </row>
        <row r="157">
          <cell r="A157">
            <v>130</v>
          </cell>
          <cell r="B157" t="str">
            <v>Financiering van de openbare-dienstverplichtingen gefactureerd door de TNB</v>
          </cell>
          <cell r="C157" t="str">
            <v>Financement des obligations de service public facturé par le GRT</v>
          </cell>
          <cell r="D157" t="str">
            <v>Financement des obligations de service public facturé par le GRT</v>
          </cell>
        </row>
        <row r="158">
          <cell r="A158">
            <v>131</v>
          </cell>
          <cell r="B158" t="str">
            <v>Andere maatregelen</v>
          </cell>
          <cell r="C158" t="str">
            <v>Autres mesures</v>
          </cell>
          <cell r="D158" t="str">
            <v>Autres mesures</v>
          </cell>
        </row>
        <row r="159">
          <cell r="A159">
            <v>132</v>
          </cell>
          <cell r="B159" t="str">
            <v>Financiering van de openbare-dienstopdracht toevertrouwd aan de DNB</v>
          </cell>
          <cell r="C159" t="str">
            <v>Financement des missions de service public confiées aux GRD</v>
          </cell>
          <cell r="D159" t="str">
            <v>Financement des missions de service public confiées aux GRD</v>
          </cell>
        </row>
        <row r="160">
          <cell r="A160">
            <v>133</v>
          </cell>
          <cell r="B160" t="str">
            <v>Toeslagen ter dekking van de werkingskosten van de reguleringsinstantie</v>
          </cell>
          <cell r="C160" t="str">
            <v>Surcharges en vue de la couverture des frais de fonctionnement de l'instance de régulation</v>
          </cell>
          <cell r="D160" t="str">
            <v>Surcharges en vue de la couverture des frais de fonctionnement de l'instance de régulation</v>
          </cell>
        </row>
        <row r="161">
          <cell r="A161">
            <v>134</v>
          </cell>
          <cell r="B161" t="str">
            <v>Bijdragen ter dekking van verloren kosten</v>
          </cell>
          <cell r="C161" t="str">
            <v>Contributions en vue de la couverture des coûts échoués</v>
          </cell>
          <cell r="D161" t="str">
            <v>Contributions en vue de la couverture des coûts échoués</v>
          </cell>
        </row>
        <row r="162">
          <cell r="A162">
            <v>135</v>
          </cell>
          <cell r="B162" t="str">
            <v>Niet-gekapitaliseerde pensioenlasten</v>
          </cell>
          <cell r="C162" t="str">
            <v>Charges de pension non capitalisées</v>
          </cell>
          <cell r="D162" t="str">
            <v>Charges de pension non capitalisées</v>
          </cell>
        </row>
        <row r="163">
          <cell r="A163">
            <v>136</v>
          </cell>
          <cell r="B163" t="str">
            <v>Niet-gekapitaliseerde pensioenlasten - debet</v>
          </cell>
          <cell r="C163" t="str">
            <v>Charges de pension non capitalisées-débit</v>
          </cell>
          <cell r="D163" t="str">
            <v>Charges de pension non capitalisées-débit</v>
          </cell>
        </row>
        <row r="164">
          <cell r="A164">
            <v>137</v>
          </cell>
          <cell r="B164" t="str">
            <v>Niet-gekapitaliseerde pensioenlasten - Overboeking naar activa</v>
          </cell>
          <cell r="C164" t="str">
            <v>Charges de pension non capitalisées-Transfert à l'actif</v>
          </cell>
          <cell r="D164" t="str">
            <v>Charges de pension non capitalisées-Transfert à l'actif</v>
          </cell>
        </row>
        <row r="165">
          <cell r="A165">
            <v>138</v>
          </cell>
          <cell r="B165" t="str">
            <v>Lokale, provinciale, gewestelijke en federale belastingen, heffingen, toeslagen, bijdragen en retributies:</v>
          </cell>
          <cell r="C165" t="str">
            <v>Impôts, prélèvements, surcharges, contributions, et rétributions locaux, provinciaux, régionaux et fédéraux:</v>
          </cell>
          <cell r="D165" t="str">
            <v>Impôts, prélèvements, surcharges, contributions, et rétributions locaux, provinciaux, régionaux et fédéraux:</v>
          </cell>
        </row>
        <row r="166">
          <cell r="A166">
            <v>139</v>
          </cell>
          <cell r="B166" t="str">
            <v>Inkomensbelastingen</v>
          </cell>
          <cell r="C166" t="str">
            <v>Impôts sur les revenus</v>
          </cell>
          <cell r="D166" t="str">
            <v>Impôts sur les revenus</v>
          </cell>
        </row>
        <row r="167">
          <cell r="A167">
            <v>140</v>
          </cell>
          <cell r="B167" t="str">
            <v>Roerende voorheffing op interesten op rekening-courant</v>
          </cell>
          <cell r="C167" t="str">
            <v>Précomptes mobiliers afférents aux intérêts sur compte courant</v>
          </cell>
          <cell r="D167" t="str">
            <v>Précomptes mobiliers afférents aux intérêts sur compte courant</v>
          </cell>
        </row>
        <row r="168">
          <cell r="A168">
            <v>141</v>
          </cell>
          <cell r="B168" t="str">
            <v>Andere roerende voorheffingen</v>
          </cell>
          <cell r="C168" t="str">
            <v>Autres précomptes mobiliers</v>
          </cell>
          <cell r="D168" t="str">
            <v>Autres précomptes mobiliers</v>
          </cell>
        </row>
        <row r="169">
          <cell r="A169">
            <v>142</v>
          </cell>
          <cell r="B169" t="str">
            <v>Rechtspersonenbelasting: bijdrage van het jaar (geraamde fiscale lasten)</v>
          </cell>
          <cell r="C169" t="str">
            <v>Impôt des personnes morales: cotisation de l'année (charge fiscale estimée)</v>
          </cell>
          <cell r="D169" t="str">
            <v>Impôt des personnes morales: cotisation de l'année (charge fiscale estimée)</v>
          </cell>
        </row>
        <row r="170">
          <cell r="A170">
            <v>143</v>
          </cell>
          <cell r="B170" t="str">
            <v>Rechtspersonenbelasting: rectificatie van voorgaande jaren (raming)</v>
          </cell>
          <cell r="C170" t="str">
            <v>Impôt des personnes morales: rectification des années antérieures (estimation)</v>
          </cell>
          <cell r="D170" t="str">
            <v>Impôt des personnes morales: rectification des années antérieures (estimation)</v>
          </cell>
        </row>
        <row r="171">
          <cell r="A171">
            <v>144</v>
          </cell>
          <cell r="B171" t="str">
            <v>Rechtspersonenbelasting: belasting over voorgaande boekjaren</v>
          </cell>
          <cell r="C171" t="str">
            <v>Impôt des personnes morales: impôt afférent aux exercices antérieurs</v>
          </cell>
          <cell r="D171" t="str">
            <v>Impôt des personnes morales: impôt afférent aux exercices antérieurs</v>
          </cell>
        </row>
        <row r="172">
          <cell r="A172">
            <v>145</v>
          </cell>
          <cell r="B172" t="str">
            <v>Overige lokale, provinciale, gewestelijke en federale belastingen, heffingen, toeslagen, bijdragen en retributies</v>
          </cell>
          <cell r="C172" t="str">
            <v>Impôts, prélèvements, surcharges, contributions, et rétributions locaux, provinciaux, régionaux et fédéraux restants</v>
          </cell>
          <cell r="D172" t="str">
            <v>Impôts, prélèvements, surcharges, contributions, et rétributions locaux, provinciaux, régionaux et fédéraux restants</v>
          </cell>
        </row>
        <row r="173">
          <cell r="A173">
            <v>146</v>
          </cell>
          <cell r="B173" t="str">
            <v>Vergoeding voor het innemen van het openbaar domein</v>
          </cell>
          <cell r="C173" t="str">
            <v>Redevance pour occupation du domaine public</v>
          </cell>
          <cell r="D173" t="str">
            <v>Redevance pour occupation du domaine public</v>
          </cell>
        </row>
        <row r="174">
          <cell r="A174">
            <v>147</v>
          </cell>
          <cell r="B174" t="str">
            <v>Andere belastingen, heffingen, toeslagen, bijdragen en retributies</v>
          </cell>
          <cell r="C174" t="str">
            <v>Autres impôts, prélèvements, surcharges, contributions et rétributions restants</v>
          </cell>
          <cell r="D174" t="str">
            <v>Autres impôts, prélèvements, surcharges, contributions et rétributions restants</v>
          </cell>
        </row>
        <row r="175">
          <cell r="A175">
            <v>148</v>
          </cell>
          <cell r="B175" t="str">
            <v>Vergoeding van het gëinvesteerde Kapitaal</v>
          </cell>
          <cell r="C175" t="str">
            <v>Rémunération du Capital investi</v>
          </cell>
          <cell r="D175" t="str">
            <v>Rémunération du Capital investi</v>
          </cell>
        </row>
        <row r="176">
          <cell r="A176">
            <v>149</v>
          </cell>
          <cell r="B176" t="str">
            <v>ALGEMEEN TOTAAL</v>
          </cell>
          <cell r="C176" t="str">
            <v>TOTAL GENERAL</v>
          </cell>
          <cell r="D176" t="str">
            <v>TOTAL GENERAL</v>
          </cell>
        </row>
        <row r="177">
          <cell r="A177">
            <v>150</v>
          </cell>
          <cell r="B177" t="str">
            <v>Studiekosten</v>
          </cell>
          <cell r="C177" t="str">
            <v>Coûts d'étude</v>
          </cell>
          <cell r="D177" t="str">
            <v>Coûts d'étude</v>
          </cell>
        </row>
        <row r="178">
          <cell r="A178">
            <v>151</v>
          </cell>
          <cell r="B178" t="str">
            <v>Oriëntatiestudie</v>
          </cell>
          <cell r="C178" t="str">
            <v>Etude d'orientation</v>
          </cell>
          <cell r="D178" t="str">
            <v>Etude d'orientation</v>
          </cell>
        </row>
        <row r="179">
          <cell r="A179">
            <v>152</v>
          </cell>
          <cell r="B179" t="str">
            <v>Detailstudie</v>
          </cell>
          <cell r="C179" t="str">
            <v>Etude de détail</v>
          </cell>
          <cell r="D179" t="str">
            <v>Etude de détail</v>
          </cell>
        </row>
        <row r="180">
          <cell r="A180">
            <v>153</v>
          </cell>
          <cell r="B180" t="str">
            <v>Kosten voor de uitvoering, aanpassing of verzwaring van de aansluitingen</v>
          </cell>
          <cell r="C180" t="str">
            <v>Coûts de réalisation, d'adaptation ou de renforcement des raccordements</v>
          </cell>
          <cell r="D180" t="str">
            <v>Coûts de réalisation, d'adaptation ou de renforcement des raccordements</v>
          </cell>
        </row>
        <row r="181">
          <cell r="A181">
            <v>154</v>
          </cell>
          <cell r="B181" t="str">
            <v>Aftakkingen - Kosten voor de uitvoering, aanpassing of verzwaring</v>
          </cell>
          <cell r="C181" t="str">
            <v>Branchements - Coûts de réalisation, d'adaptation ou de renforcement</v>
          </cell>
          <cell r="D181" t="str">
            <v>Branchements - Coûts de réalisation, d'adaptation ou de renforcement</v>
          </cell>
        </row>
        <row r="182">
          <cell r="A182">
            <v>155</v>
          </cell>
          <cell r="B182" t="str">
            <v>Aftakkingen - Overboeking naar Activa</v>
          </cell>
          <cell r="C182" t="str">
            <v>Branchements - Transfert à l’Actif</v>
          </cell>
          <cell r="D182" t="str">
            <v>Branchements - Transfert à l’Actif</v>
          </cell>
        </row>
        <row r="188">
          <cell r="A188">
            <v>195</v>
          </cell>
          <cell r="B188" t="str">
            <v>Tabel 1 (T1) : Toewijzing van kostensoorten aan kostenobjecten voor de klantengroep Netwerk 70/36/30kV</v>
          </cell>
          <cell r="C188" t="str">
            <v>Tableau 1 (T1) : Attribution des types de coûts aux objets de coût pour le groupe de clients Réseau 70/36/30kV</v>
          </cell>
          <cell r="D188" t="str">
            <v>Tableau 1 (T1) : Attribution des types de coûts aux objets de coût pour le groupe de clients Réseau 70/36/30kV</v>
          </cell>
        </row>
        <row r="189">
          <cell r="A189">
            <v>196</v>
          </cell>
          <cell r="B189" t="str">
            <v>Tabel 2 (T2) : Toewijzing van kostensoorten aan kostenobjecten voor de klantengroep Transformatie MS</v>
          </cell>
          <cell r="C189" t="str">
            <v>Tableau 2 (T2) : Attribution des types de coûts aux objets de coût pour le groupe de clients Transformation MT</v>
          </cell>
          <cell r="D189" t="str">
            <v>Tableau 2 (T2) : Attribution des types de coûts aux objets de coût pour le groupe de clients Transformation MT</v>
          </cell>
        </row>
        <row r="190">
          <cell r="A190">
            <v>197</v>
          </cell>
          <cell r="B190" t="str">
            <v>Tabel 3 (T3) : Toewijzing van kostensoorten aan kostenobjecten voor de klantengroep Netwerk MS</v>
          </cell>
          <cell r="C190" t="str">
            <v>Tableau 3 (T3) : Attribution des types de coûts aux objets de coût pour le groupe de clients Réseau MT</v>
          </cell>
          <cell r="D190" t="str">
            <v>Tableau 3 (T3) : Attribution des types de coûts aux objets de coût pour le groupe de clients Réseau MT</v>
          </cell>
        </row>
        <row r="191">
          <cell r="A191">
            <v>198</v>
          </cell>
          <cell r="B191" t="str">
            <v>Tabel 4 (T4) : Toewijzing van kostensoorten aan kostenobjecten voor de klantengroep Transformatie LS</v>
          </cell>
          <cell r="C191" t="str">
            <v>Tableau 4 (T4) : Attribution des types de coûts aux objets de coût pour le groupe de clients Transformation BT</v>
          </cell>
          <cell r="D191" t="str">
            <v>Tableau 4 (T4) : Attribution des types de coûts aux objets de coût pour le groupe de clients Transformation BT</v>
          </cell>
        </row>
        <row r="192">
          <cell r="A192">
            <v>199</v>
          </cell>
          <cell r="B192" t="str">
            <v>Tabel 5 (T5) : Toewijzing van kostensoorten aan kostenobjecten voor de klantengroep Netwerk LS</v>
          </cell>
          <cell r="C192" t="str">
            <v>Tableau 5 (T5) : Attribution des types de coûts aux objets de coût pour le groupe de clients Réseau BT</v>
          </cell>
          <cell r="D192" t="str">
            <v>Tableau 5 (T5) : Attribution des types de coûts aux objets de coût pour le groupe de clients Réseau BT</v>
          </cell>
        </row>
        <row r="193">
          <cell r="A193">
            <v>200</v>
          </cell>
          <cell r="B193" t="str">
            <v>Tabel 6 (T6) : Toewijzing van kostensoorten aan kostenobjecten voor alle klantengroepen (totaal)</v>
          </cell>
          <cell r="C193" t="str">
            <v>Tableau 6 (T6) : Attribution des types de coûts aux objets de coût pour tous les groupes de clients (total)</v>
          </cell>
          <cell r="D193" t="str">
            <v>Tableau 6 (T6) : Attribution des types de coûts aux objets de coût pour tous les groupes de clients (total)</v>
          </cell>
        </row>
        <row r="194">
          <cell r="A194">
            <v>201</v>
          </cell>
          <cell r="B194" t="str">
            <v xml:space="preserve">Kostenobjecten </v>
          </cell>
          <cell r="C194" t="str">
            <v xml:space="preserve">Objets de coûts </v>
          </cell>
          <cell r="D194" t="str">
            <v xml:space="preserve">Objets de coûts </v>
          </cell>
        </row>
        <row r="195">
          <cell r="A195">
            <v>202</v>
          </cell>
          <cell r="B195" t="str">
            <v>Kostensoorten</v>
          </cell>
          <cell r="C195" t="str">
            <v>Types de coûts</v>
          </cell>
          <cell r="D195" t="str">
            <v>Types de coûts</v>
          </cell>
        </row>
        <row r="196">
          <cell r="A196">
            <v>203</v>
          </cell>
          <cell r="B196" t="str">
            <v>Handelsgoederen, grond- en hulpstoffen (60)</v>
          </cell>
          <cell r="C196" t="str">
            <v>Approvisionnements et marchandises (60)</v>
          </cell>
          <cell r="D196" t="str">
            <v>Approvisionnements et marchandises (60)</v>
          </cell>
        </row>
        <row r="197">
          <cell r="A197">
            <v>204</v>
          </cell>
          <cell r="B197" t="str">
            <v>Kosten voor het gebruik van het transmissienet</v>
          </cell>
          <cell r="C197" t="str">
            <v>Coûts pour l'utilisation du réseau de transport</v>
          </cell>
          <cell r="D197" t="str">
            <v>Coûts pour l'utilisation du réseau de transport</v>
          </cell>
        </row>
        <row r="198">
          <cell r="A198">
            <v>205</v>
          </cell>
          <cell r="B198" t="str">
            <v>Andere</v>
          </cell>
          <cell r="C198" t="str">
            <v>Autres</v>
          </cell>
          <cell r="D198" t="str">
            <v>Autres</v>
          </cell>
        </row>
        <row r="199">
          <cell r="A199">
            <v>206</v>
          </cell>
          <cell r="B199" t="str">
            <v>Diensten en diverse goederen (61)</v>
          </cell>
          <cell r="C199" t="str">
            <v>Services et biens divers (61)</v>
          </cell>
          <cell r="D199" t="str">
            <v>Services et biens divers (61)</v>
          </cell>
        </row>
        <row r="200">
          <cell r="A200">
            <v>207</v>
          </cell>
          <cell r="B200" t="str">
            <v>Bezoldigingen, sociale lasten en pensioenen (62)</v>
          </cell>
          <cell r="C200" t="str">
            <v>Rémunérations, charges sociales et pensions (62)</v>
          </cell>
          <cell r="D200" t="str">
            <v>Rémunérations, charges sociales et pensions (62)</v>
          </cell>
        </row>
        <row r="201">
          <cell r="A201">
            <v>208</v>
          </cell>
          <cell r="B201" t="str">
            <v>Afschrijvingen, waardeverminderingen en voorzieningen voor risico's en kosten (63)</v>
          </cell>
          <cell r="C201" t="str">
            <v>Amortissements, réductions de valeur et provisions pour risques et charges (63)</v>
          </cell>
          <cell r="D201" t="str">
            <v>Amortissements, réductions de valeur et provisions pour risques et charges (63)</v>
          </cell>
        </row>
        <row r="202">
          <cell r="A202">
            <v>209</v>
          </cell>
          <cell r="B202" t="str">
            <v>Afschrijvingen, waardeverminderingen op oprichtingskosten en immateriële vaste activa</v>
          </cell>
          <cell r="C202" t="str">
            <v>Amortissements, réductions de valeur sur frais d'établissement et immobilisations incorporelles</v>
          </cell>
          <cell r="D202" t="str">
            <v>Amortissements, réductions de valeur sur frais d'établissement et immobilisations incorporelles</v>
          </cell>
        </row>
        <row r="203">
          <cell r="A203">
            <v>210</v>
          </cell>
          <cell r="B203" t="str">
            <v>Afschrijvingen, waardeverminderingen op materiële vaste activa</v>
          </cell>
          <cell r="C203" t="str">
            <v>Amortissements, réductions de valeur sur immobilisations corporelles</v>
          </cell>
          <cell r="D203" t="str">
            <v>Amortissements, réductions de valeur sur immobilisations corporelles</v>
          </cell>
        </row>
        <row r="204">
          <cell r="A204">
            <v>211</v>
          </cell>
          <cell r="B204" t="str">
            <v>Waardeverminderingen op voorraden en bestellingen in uitvoering</v>
          </cell>
          <cell r="C204" t="str">
            <v>Réductions de valeur sur stocks et commandes en cours</v>
          </cell>
          <cell r="D204" t="str">
            <v>Réductions de valeur sur stocks et commandes en cours</v>
          </cell>
        </row>
        <row r="205">
          <cell r="A205">
            <v>212</v>
          </cell>
          <cell r="B205" t="str">
            <v>Waardeverminderingen op handelsvorderingen</v>
          </cell>
          <cell r="C205" t="str">
            <v>Réductions de valeur sur créances commerciales</v>
          </cell>
          <cell r="D205" t="str">
            <v>Réductions de valeur sur créances commerciales</v>
          </cell>
        </row>
        <row r="206">
          <cell r="A206">
            <v>213</v>
          </cell>
          <cell r="B206" t="str">
            <v>Voorzieningen voor risico's en kosten</v>
          </cell>
          <cell r="C206" t="str">
            <v>Provisions pour risques et charges</v>
          </cell>
          <cell r="D206" t="str">
            <v>Provisions pour risques et charges</v>
          </cell>
        </row>
        <row r="207">
          <cell r="A207">
            <v>214</v>
          </cell>
          <cell r="B207" t="str">
            <v>Andere bedrijfskosten (64)</v>
          </cell>
          <cell r="C207" t="str">
            <v>Autres charges d'exploitation (64)</v>
          </cell>
          <cell r="D207" t="str">
            <v>Autres charges d'exploitation (64)</v>
          </cell>
        </row>
        <row r="208">
          <cell r="A208">
            <v>215</v>
          </cell>
          <cell r="B208" t="str">
            <v>Financiële kosten (65)</v>
          </cell>
          <cell r="C208" t="str">
            <v>Charges financières (65)</v>
          </cell>
          <cell r="D208" t="str">
            <v>Charges financières (65)</v>
          </cell>
        </row>
        <row r="209">
          <cell r="A209">
            <v>216</v>
          </cell>
          <cell r="B209" t="str">
            <v>(exclusief rub. '650 Kosten van schulden' (opgenomen als embedded cost bij de vergoeding van het kapitaal))</v>
          </cell>
          <cell r="C209" t="str">
            <v>(hors rub. '650 Charges des dettes' (repris comme embedded cost (coûts inévitables) dans la rémunération du capital))</v>
          </cell>
          <cell r="D209" t="str">
            <v>(hors rub. '650 Charges des dettes' (repris comme embedded cost (coûts inévitables) dans la rémunération du capital))</v>
          </cell>
        </row>
        <row r="210">
          <cell r="A210">
            <v>217</v>
          </cell>
          <cell r="B210" t="str">
            <v>Uitzonderlijke kosten (66)</v>
          </cell>
          <cell r="C210" t="str">
            <v>Charges exceptionnelles (66)</v>
          </cell>
          <cell r="D210" t="str">
            <v>Charges exceptionnelles (66)</v>
          </cell>
        </row>
        <row r="211">
          <cell r="A211">
            <v>218</v>
          </cell>
          <cell r="B211" t="str">
            <v>Belastingen op het resultaat (67)</v>
          </cell>
          <cell r="C211" t="str">
            <v>Impôts sur le résultat (67)</v>
          </cell>
          <cell r="D211" t="str">
            <v>Impôts sur le résultat (67)</v>
          </cell>
        </row>
        <row r="212">
          <cell r="A212">
            <v>219</v>
          </cell>
          <cell r="B212" t="str">
            <v>Vergoeding van het kapitaal</v>
          </cell>
          <cell r="C212" t="str">
            <v>Rémunération du capital</v>
          </cell>
          <cell r="D212" t="str">
            <v>Rémunération du capital</v>
          </cell>
        </row>
        <row r="213">
          <cell r="A213">
            <v>220</v>
          </cell>
          <cell r="B213" t="str">
            <v>(Bonus)/Malus</v>
          </cell>
          <cell r="C213" t="str">
            <v>(Bonus)/Malus</v>
          </cell>
          <cell r="D213" t="str">
            <v>(Bonus)/Malus</v>
          </cell>
        </row>
        <row r="214">
          <cell r="A214">
            <v>221</v>
          </cell>
          <cell r="B214" t="str">
            <v>TOTAAL</v>
          </cell>
          <cell r="C214" t="str">
            <v>TOTAL</v>
          </cell>
          <cell r="D214" t="str">
            <v>TOTAL</v>
          </cell>
        </row>
        <row r="215">
          <cell r="A215">
            <v>222</v>
          </cell>
          <cell r="B215" t="str">
            <v>Aansluitingen</v>
          </cell>
          <cell r="C215" t="str">
            <v>Raccordements</v>
          </cell>
          <cell r="D215" t="str">
            <v>Raccordements</v>
          </cell>
        </row>
        <row r="216">
          <cell r="A216">
            <v>223</v>
          </cell>
          <cell r="B216" t="str">
            <v>Gebruik van het net</v>
          </cell>
          <cell r="C216" t="str">
            <v>Utilisation du réseau</v>
          </cell>
          <cell r="D216" t="str">
            <v>Utilisation du réseau</v>
          </cell>
        </row>
        <row r="217">
          <cell r="A217">
            <v>224</v>
          </cell>
          <cell r="B217" t="str">
            <v>Ondersteunende diensten</v>
          </cell>
          <cell r="C217" t="str">
            <v>Services auxiliaires</v>
          </cell>
          <cell r="D217" t="str">
            <v>Services auxiliaires</v>
          </cell>
        </row>
        <row r="218">
          <cell r="A218">
            <v>225</v>
          </cell>
          <cell r="B218" t="str">
            <v>TOTAAL</v>
          </cell>
          <cell r="C218" t="str">
            <v>TOTAL</v>
          </cell>
          <cell r="D218" t="str">
            <v>TOTAL</v>
          </cell>
        </row>
        <row r="219">
          <cell r="A219">
            <v>226</v>
          </cell>
          <cell r="B219" t="str">
            <v>Oriëntatiestudie</v>
          </cell>
          <cell r="C219" t="str">
            <v>Etude d'orientation</v>
          </cell>
          <cell r="D219" t="str">
            <v>Etude d'orientation</v>
          </cell>
        </row>
        <row r="220">
          <cell r="A220">
            <v>227</v>
          </cell>
          <cell r="B220" t="str">
            <v>Detailstudie</v>
          </cell>
          <cell r="C220" t="str">
            <v>Etude de détail</v>
          </cell>
          <cell r="D220" t="str">
            <v>Etude de détail</v>
          </cell>
        </row>
        <row r="221">
          <cell r="A221">
            <v>228</v>
          </cell>
          <cell r="B221" t="str">
            <v>Nieuwe aansluiting - Aanpassing/Verzwaring</v>
          </cell>
          <cell r="C221" t="str">
            <v xml:space="preserve">Nouveau raccordement - Adaptation / Renforcement </v>
          </cell>
          <cell r="D221" t="str">
            <v xml:space="preserve">Nouveau raccordement - Adaptation / Renforcement </v>
          </cell>
        </row>
        <row r="222">
          <cell r="A222">
            <v>229</v>
          </cell>
          <cell r="B222" t="str">
            <v>Gebruik meetapparatuur</v>
          </cell>
          <cell r="C222" t="str">
            <v xml:space="preserve">Utilisation d'un appareil de mesure </v>
          </cell>
          <cell r="D222" t="str">
            <v xml:space="preserve">Utilisation d'un appareil de mesure </v>
          </cell>
        </row>
        <row r="223">
          <cell r="A223">
            <v>230</v>
          </cell>
          <cell r="B223" t="str">
            <v>Gebruik uitrustingen voor transformatie of spanningsondersteuning</v>
          </cell>
          <cell r="C223" t="str">
            <v xml:space="preserve">Utilisation des équipements pour la transformation ou le soutien de la tension </v>
          </cell>
          <cell r="D223" t="str">
            <v xml:space="preserve">Utilisation des équipements pour la transformation ou le soutien de la tension </v>
          </cell>
        </row>
        <row r="224">
          <cell r="A224">
            <v>231</v>
          </cell>
          <cell r="B224" t="str">
            <v>Gebruik van bijkomende uitrusting</v>
          </cell>
          <cell r="C224" t="str">
            <v>Utilisation d'équipement supplémentaire</v>
          </cell>
          <cell r="D224" t="str">
            <v>Utilisation d'équipement supplémentaire</v>
          </cell>
        </row>
        <row r="225">
          <cell r="A225">
            <v>232</v>
          </cell>
          <cell r="B225" t="str">
            <v>Onderschreven vermogen</v>
          </cell>
          <cell r="C225" t="str">
            <v>Puissance souscrite</v>
          </cell>
          <cell r="D225" t="str">
            <v>Puissance souscrite</v>
          </cell>
        </row>
        <row r="226">
          <cell r="A226">
            <v>233</v>
          </cell>
          <cell r="B226" t="str">
            <v>Bijkomend vermogen</v>
          </cell>
          <cell r="C226" t="str">
            <v>Puissance complémentaire</v>
          </cell>
          <cell r="D226" t="str">
            <v>Puissance complémentaire</v>
          </cell>
        </row>
        <row r="227">
          <cell r="A227">
            <v>234</v>
          </cell>
          <cell r="B227" t="str">
            <v>Systeembeheer</v>
          </cell>
          <cell r="C227" t="str">
            <v xml:space="preserve">Gestion système </v>
          </cell>
          <cell r="D227" t="str">
            <v xml:space="preserve">Gestion système </v>
          </cell>
        </row>
        <row r="228">
          <cell r="A228">
            <v>235</v>
          </cell>
          <cell r="B228" t="str">
            <v>Meet- en telactiviteit</v>
          </cell>
          <cell r="C228" t="str">
            <v>Activité de mesure et de comptage</v>
          </cell>
          <cell r="D228" t="str">
            <v>Activité de mesure et de comptage</v>
          </cell>
        </row>
        <row r="229">
          <cell r="A229">
            <v>236</v>
          </cell>
          <cell r="B229" t="str">
            <v>Forfaitaire afname van reactieve energie</v>
          </cell>
          <cell r="C229" t="str">
            <v xml:space="preserve">Prélèvement forfaitaire d'énergie réactive </v>
          </cell>
          <cell r="D229" t="str">
            <v xml:space="preserve">Prélèvement forfaitaire d'énergie réactive </v>
          </cell>
        </row>
        <row r="230">
          <cell r="A230">
            <v>237</v>
          </cell>
          <cell r="B230" t="str">
            <v>Overschrijding van forfait voor reactieve energie</v>
          </cell>
          <cell r="C230" t="str">
            <v>Dépassement d'énergie réactive par rapport au forfait :</v>
          </cell>
          <cell r="D230" t="str">
            <v>Dépassement d'énergie réactive par rapport au forfait :</v>
          </cell>
        </row>
        <row r="231">
          <cell r="A231">
            <v>238</v>
          </cell>
          <cell r="B231" t="str">
            <v>Compensatie van netverliezen</v>
          </cell>
          <cell r="C231" t="str">
            <v>Compensation des pertes en réseau</v>
          </cell>
          <cell r="D231" t="str">
            <v>Compensation des pertes en réseau</v>
          </cell>
        </row>
        <row r="232">
          <cell r="A232">
            <v>239</v>
          </cell>
          <cell r="B232" t="str">
            <v>Niet respecteren van een aanvaard programma</v>
          </cell>
          <cell r="C232" t="str">
            <v>Non-respect d'un programme accepté</v>
          </cell>
          <cell r="D232" t="str">
            <v>Non-respect d'un programme accepté</v>
          </cell>
        </row>
        <row r="233">
          <cell r="A233">
            <v>240</v>
          </cell>
          <cell r="D233">
            <v>0</v>
          </cell>
        </row>
        <row r="234">
          <cell r="A234">
            <v>241</v>
          </cell>
        </row>
        <row r="235">
          <cell r="A235">
            <v>242</v>
          </cell>
        </row>
        <row r="236">
          <cell r="A236">
            <v>243</v>
          </cell>
        </row>
        <row r="238">
          <cell r="A238">
            <v>250</v>
          </cell>
          <cell r="B238" t="str">
            <v>Tabel 7 (T7) : Interne cascade van kosten voor de klantengroep Netwerk 70/36/30kV</v>
          </cell>
          <cell r="C238" t="str">
            <v>Tableau 7 (T7) : Cascade interne des coûts pour le groupe de clients Réseau 70/36/30kV</v>
          </cell>
          <cell r="D238" t="str">
            <v>Tableau 7 (T7) : Cascade interne des coûts pour le groupe de clients Réseau 70/36/30kV</v>
          </cell>
        </row>
        <row r="239">
          <cell r="A239">
            <v>251</v>
          </cell>
          <cell r="B239" t="str">
            <v>Tabel 8 (T8) : Interne cascade van kosten voor de klantengroep Transformatie MS</v>
          </cell>
          <cell r="C239" t="str">
            <v>Tableau 8 (T8) : Cascade interne des coûts pour le groupe de clients Transformation MT</v>
          </cell>
          <cell r="D239" t="str">
            <v>Tableau 8 (T8) : Cascade interne des coûts pour le groupe de clients Transformation MT</v>
          </cell>
        </row>
        <row r="240">
          <cell r="A240">
            <v>252</v>
          </cell>
          <cell r="B240" t="str">
            <v>Tabel 9 (T9) : Interne cascade van kosten voor de klantengroep Netwerk MS</v>
          </cell>
          <cell r="C240" t="str">
            <v>Tableau 9 (T9) : Cascade interne des coûts pour le groupe de clients Réseau MT</v>
          </cell>
          <cell r="D240" t="str">
            <v>Tableau 9 (T9) : Cascade interne des coûts pour le groupe de clients Réseau MT</v>
          </cell>
        </row>
        <row r="241">
          <cell r="A241">
            <v>253</v>
          </cell>
          <cell r="B241" t="str">
            <v>Tabel 10 (T10) : Interne cascade van kosten voor de klantengroep Transformatie LS</v>
          </cell>
          <cell r="C241" t="str">
            <v>Tableau 10 (T10) : Cascade interne des coûts pour le groupe de clients Transformation BT</v>
          </cell>
          <cell r="D241" t="str">
            <v>Tableau 10 (T10) : Cascade interne des coûts pour le groupe de clients Transformation BT</v>
          </cell>
        </row>
        <row r="242">
          <cell r="A242">
            <v>254</v>
          </cell>
          <cell r="B242" t="str">
            <v>Tabel 11 (T11) : Interne cascade van kosten voor de klantengroep Netwerk LS</v>
          </cell>
          <cell r="C242" t="str">
            <v>Tableau 11 (T11) : Cascade interne des coûts pour le groupe de clients Réseau BT</v>
          </cell>
          <cell r="D242" t="str">
            <v>Tableau 11 (T11) : Cascade interne des coûts pour le groupe de clients Réseau BT</v>
          </cell>
        </row>
        <row r="243">
          <cell r="A243">
            <v>260</v>
          </cell>
          <cell r="B243" t="str">
            <v>Kostensoorten</v>
          </cell>
          <cell r="C243" t="str">
            <v>Types de coûts</v>
          </cell>
          <cell r="D243" t="str">
            <v>Types de coûts</v>
          </cell>
        </row>
        <row r="244">
          <cell r="A244">
            <v>261</v>
          </cell>
          <cell r="B244" t="str">
            <v>Handelsgoederen, grond- en hulpstoffen (60)</v>
          </cell>
          <cell r="C244" t="str">
            <v>Approvisionnements et marchandises (60)</v>
          </cell>
          <cell r="D244" t="str">
            <v>Approvisionnements et marchandises (60)</v>
          </cell>
        </row>
        <row r="245">
          <cell r="A245">
            <v>262</v>
          </cell>
          <cell r="B245" t="str">
            <v>Kosten voor het gebruik van het transmissienet</v>
          </cell>
          <cell r="C245" t="str">
            <v>Coûts pour l'utilisation du réseau de transport</v>
          </cell>
          <cell r="D245" t="str">
            <v>Coûts pour l'utilisation du réseau de transport</v>
          </cell>
        </row>
        <row r="246">
          <cell r="A246">
            <v>263</v>
          </cell>
          <cell r="B246" t="str">
            <v>Andere</v>
          </cell>
          <cell r="C246" t="str">
            <v>Autres</v>
          </cell>
          <cell r="D246" t="str">
            <v>Autres</v>
          </cell>
        </row>
        <row r="247">
          <cell r="A247">
            <v>264</v>
          </cell>
          <cell r="B247" t="str">
            <v>Diensten en diverse goederen (61)</v>
          </cell>
          <cell r="C247" t="str">
            <v>Services et biens divers (61)</v>
          </cell>
          <cell r="D247" t="str">
            <v>Services et biens divers (61)</v>
          </cell>
        </row>
        <row r="248">
          <cell r="A248">
            <v>265</v>
          </cell>
          <cell r="B248" t="str">
            <v>Bezoldigingen, sociale lasten en pensioenen (62)</v>
          </cell>
          <cell r="C248" t="str">
            <v>Rémunérations, charges sociales et pensions (62)</v>
          </cell>
          <cell r="D248" t="str">
            <v>Rémunérations, charges sociales et pensions (62)</v>
          </cell>
        </row>
        <row r="249">
          <cell r="A249">
            <v>266</v>
          </cell>
          <cell r="B249" t="str">
            <v>Afschrijvingen, waardeverminderingen en voorzieningen voor risico's en kosten (63)</v>
          </cell>
          <cell r="C249" t="str">
            <v>Amortissements, réductions de valeur et provisions pour risques et charges (63)</v>
          </cell>
          <cell r="D249" t="str">
            <v>Amortissements, réductions de valeur et provisions pour risques et charges (63)</v>
          </cell>
        </row>
        <row r="250">
          <cell r="A250">
            <v>267</v>
          </cell>
          <cell r="B250" t="str">
            <v>Afschrijvingen, waardeverminderingen op oprichtingskosten en immateriële vaste activa</v>
          </cell>
          <cell r="C250" t="str">
            <v>Amortissements, réductions de valeur sur frais d'établissement et immobilisations incorporelles</v>
          </cell>
          <cell r="D250" t="str">
            <v>Amortissements, réductions de valeur sur frais d'établissement et immobilisations incorporelles</v>
          </cell>
        </row>
        <row r="251">
          <cell r="A251">
            <v>268</v>
          </cell>
          <cell r="B251" t="str">
            <v>Afschrijvingen, waardeverminderingen op materiële vaste activa</v>
          </cell>
          <cell r="C251" t="str">
            <v>Amortissements, réductions de valeur sur immobilisations corporelles</v>
          </cell>
          <cell r="D251" t="str">
            <v>Amortissements, réductions de valeur sur immobilisations corporelles</v>
          </cell>
        </row>
        <row r="252">
          <cell r="A252">
            <v>269</v>
          </cell>
          <cell r="B252" t="str">
            <v>Waardeverminderingen op voorraden en bestellingen in uitvoering</v>
          </cell>
          <cell r="C252" t="str">
            <v>Réductions de valeur sur stocks et commandes en cours</v>
          </cell>
          <cell r="D252" t="str">
            <v>Réductions de valeur sur stocks et commandes en cours</v>
          </cell>
        </row>
        <row r="253">
          <cell r="A253">
            <v>270</v>
          </cell>
          <cell r="B253" t="str">
            <v>Waardeverminderingen op handelsvorderingen</v>
          </cell>
          <cell r="C253" t="str">
            <v>Réductions de valeur sur créances commerciales</v>
          </cell>
          <cell r="D253" t="str">
            <v>Réductions de valeur sur créances commerciales</v>
          </cell>
        </row>
        <row r="254">
          <cell r="A254">
            <v>271</v>
          </cell>
          <cell r="B254" t="str">
            <v>Voorzieningen voor risico's en kosten</v>
          </cell>
          <cell r="C254" t="str">
            <v>Provisions pour risques et charges</v>
          </cell>
          <cell r="D254" t="str">
            <v>Provisions pour risques et charges</v>
          </cell>
        </row>
        <row r="255">
          <cell r="A255">
            <v>272</v>
          </cell>
          <cell r="B255" t="str">
            <v>Andere bedrijfskosten (64)</v>
          </cell>
          <cell r="C255" t="str">
            <v>Autres charges d'exploitation (64)</v>
          </cell>
          <cell r="D255" t="str">
            <v>Autres charges d'exploitation (64)</v>
          </cell>
        </row>
        <row r="256">
          <cell r="A256">
            <v>273</v>
          </cell>
          <cell r="B256" t="str">
            <v>Financiële kosten (65)</v>
          </cell>
          <cell r="C256" t="str">
            <v>Charges financières (65)</v>
          </cell>
          <cell r="D256" t="str">
            <v>Charges financières (65)</v>
          </cell>
        </row>
        <row r="257">
          <cell r="A257">
            <v>274</v>
          </cell>
          <cell r="B257" t="str">
            <v>(exclusief rub. '650 Kosten van schulden' (opgenomen als embedded cost bij de vergoeding van het kapitaal)</v>
          </cell>
          <cell r="C257" t="str">
            <v>(hors rub. '650 Charges des dettes' (repris comme embedded cost dans la rémunération du capital)</v>
          </cell>
          <cell r="D257" t="str">
            <v>(hors rub. '650 Charges des dettes' (repris comme embedded cost dans la rémunération du capital)</v>
          </cell>
        </row>
        <row r="258">
          <cell r="A258">
            <v>275</v>
          </cell>
          <cell r="B258" t="str">
            <v>Uitzonderlijke kosten (66)</v>
          </cell>
          <cell r="C258" t="str">
            <v>Charges exceptionnelles (66)</v>
          </cell>
          <cell r="D258" t="str">
            <v>Charges exceptionnelles (66)</v>
          </cell>
        </row>
        <row r="259">
          <cell r="A259">
            <v>276</v>
          </cell>
          <cell r="B259" t="str">
            <v>Belastingen op het resultaat (67)</v>
          </cell>
          <cell r="C259" t="str">
            <v>Impôts sur le résultat (67)</v>
          </cell>
          <cell r="D259" t="str">
            <v>Impôts sur le résultat (67)</v>
          </cell>
        </row>
        <row r="260">
          <cell r="A260">
            <v>277</v>
          </cell>
          <cell r="B260" t="str">
            <v>Vergoeding van het kapitaal</v>
          </cell>
          <cell r="C260" t="str">
            <v>Rémunération du capital</v>
          </cell>
          <cell r="D260" t="str">
            <v>Rémunération du capital</v>
          </cell>
        </row>
        <row r="261">
          <cell r="A261">
            <v>278</v>
          </cell>
          <cell r="B261" t="str">
            <v>(Bonus)/Malus</v>
          </cell>
          <cell r="C261" t="str">
            <v>(Bonus)/Malus</v>
          </cell>
          <cell r="D261" t="str">
            <v>(Bonus)/Malus</v>
          </cell>
        </row>
        <row r="262">
          <cell r="A262">
            <v>279</v>
          </cell>
          <cell r="B262" t="str">
            <v>TOTAAL</v>
          </cell>
          <cell r="C262" t="str">
            <v>TOTAL</v>
          </cell>
          <cell r="D262" t="str">
            <v>TOTAL</v>
          </cell>
        </row>
        <row r="263">
          <cell r="A263">
            <v>280</v>
          </cell>
          <cell r="B263" t="str">
            <v>Klantengroep Netwerk 70/36/30kV</v>
          </cell>
          <cell r="C263" t="str">
            <v>Groupe de clients Réseau 70/36/30kV</v>
          </cell>
          <cell r="D263" t="str">
            <v>Groupe de clients Réseau 70/36/30kV</v>
          </cell>
        </row>
        <row r="264">
          <cell r="A264">
            <v>281</v>
          </cell>
          <cell r="B264" t="str">
            <v>Klantengroep Transformatie MS</v>
          </cell>
          <cell r="C264" t="str">
            <v>Groupe de clients Transformation MT</v>
          </cell>
          <cell r="D264" t="str">
            <v>Groupe de clients Transformation MT</v>
          </cell>
        </row>
        <row r="265">
          <cell r="A265">
            <v>282</v>
          </cell>
          <cell r="B265" t="str">
            <v>Klantengroep Netwerk MS</v>
          </cell>
          <cell r="C265" t="str">
            <v>Groupe de clients Réseau MT</v>
          </cell>
          <cell r="D265" t="str">
            <v>Groupe de clients Réseau MT</v>
          </cell>
        </row>
        <row r="266">
          <cell r="A266">
            <v>283</v>
          </cell>
          <cell r="B266" t="str">
            <v>Klantengroep Transformatie LS</v>
          </cell>
          <cell r="C266" t="str">
            <v>Groupe de clients Transformation BT</v>
          </cell>
          <cell r="D266" t="str">
            <v>Groupe de clients Transformation BT</v>
          </cell>
        </row>
        <row r="267">
          <cell r="A267">
            <v>284</v>
          </cell>
          <cell r="B267" t="str">
            <v>Klantengroep Netwerk LS</v>
          </cell>
          <cell r="C267" t="str">
            <v>Groupe de clients Réseau BT</v>
          </cell>
          <cell r="D267" t="str">
            <v>Groupe de clients Réseau BT</v>
          </cell>
        </row>
        <row r="268">
          <cell r="A268">
            <v>285</v>
          </cell>
          <cell r="B268" t="str">
            <v>Rechstreeks toegewezen kosten van de klantengroep</v>
          </cell>
          <cell r="C268" t="str">
            <v>Coûts du groupe de clients directement attribués</v>
          </cell>
          <cell r="D268" t="str">
            <v>Coûts du groupe de clients directement attribués</v>
          </cell>
        </row>
        <row r="269">
          <cell r="A269">
            <v>286</v>
          </cell>
          <cell r="B269" t="str">
            <v>Door te rekenen kosten aan andere klantengroepen</v>
          </cell>
          <cell r="C269" t="str">
            <v>Coûts à comptabiliser à d'autres groupes de clients</v>
          </cell>
          <cell r="D269" t="str">
            <v>Coûts à comptabiliser à d'autres groupes de clients</v>
          </cell>
        </row>
        <row r="270">
          <cell r="A270">
            <v>287</v>
          </cell>
          <cell r="B270" t="str">
            <v>Doorgerekende kosten van andere klantengroepen</v>
          </cell>
          <cell r="C270" t="str">
            <v>Coûts comptabilisés d'autres groupes de clients</v>
          </cell>
          <cell r="D270" t="str">
            <v>Coûts comptabilisés d'autres groupes de clients</v>
          </cell>
        </row>
        <row r="271">
          <cell r="A271">
            <v>288</v>
          </cell>
          <cell r="B271" t="str">
            <v>Totale kosten van de klantengroep</v>
          </cell>
          <cell r="C271" t="str">
            <v>Coûts totaux du groupe de clients</v>
          </cell>
          <cell r="D271" t="str">
            <v>Coûts totaux du groupe de clients</v>
          </cell>
        </row>
        <row r="273">
          <cell r="A273">
            <v>300</v>
          </cell>
          <cell r="B273" t="str">
            <v>Detail van de klas 60 per rekening van de klas 9</v>
          </cell>
          <cell r="C273" t="str">
            <v>Détail de la classe 60 par compte classe 9</v>
          </cell>
          <cell r="D273" t="str">
            <v>Détail de la classe 60 par compte classe 9</v>
          </cell>
        </row>
        <row r="274">
          <cell r="A274">
            <v>301</v>
          </cell>
          <cell r="B274" t="str">
            <v>Detail van de klas 61 per rekening van de klas 9</v>
          </cell>
          <cell r="C274" t="str">
            <v>Détail de la classe 61 par compte classe 9</v>
          </cell>
          <cell r="D274" t="str">
            <v>Détail de la classe 61 par compte classe 9</v>
          </cell>
        </row>
        <row r="275">
          <cell r="A275">
            <v>302</v>
          </cell>
          <cell r="B275" t="str">
            <v>Detail van de klas 62 per rekening van de klas 9</v>
          </cell>
          <cell r="C275" t="str">
            <v>Détail de la classe 62 par compte classe 9</v>
          </cell>
          <cell r="D275" t="str">
            <v>Détail de la classe 62 par compte classe 9</v>
          </cell>
        </row>
        <row r="276">
          <cell r="A276">
            <v>303</v>
          </cell>
          <cell r="B276" t="str">
            <v>Detail van de klas 630 per rekening van de klas 9</v>
          </cell>
          <cell r="C276" t="str">
            <v>Détail de la classe 630 par compte classe 9</v>
          </cell>
          <cell r="D276" t="str">
            <v>Détail de la classe 630 par compte classe 9</v>
          </cell>
        </row>
        <row r="277">
          <cell r="A277">
            <v>304</v>
          </cell>
          <cell r="B277" t="str">
            <v>Detail van de klas 631 per rekening van de klas 9</v>
          </cell>
          <cell r="C277" t="str">
            <v>Détail de la classe 631 par compte classe 9</v>
          </cell>
          <cell r="D277" t="str">
            <v>Détail de la classe 631 par compte classe 9</v>
          </cell>
        </row>
        <row r="278">
          <cell r="A278">
            <v>305</v>
          </cell>
          <cell r="B278" t="str">
            <v>Detail van de klas 67 per rekening van de klas 9</v>
          </cell>
          <cell r="C278" t="str">
            <v>Détail de la classe 67 par compte classe 9</v>
          </cell>
          <cell r="D278" t="str">
            <v>Détail de la classe 67 par compte classe 9</v>
          </cell>
        </row>
        <row r="279">
          <cell r="A279">
            <v>306</v>
          </cell>
          <cell r="B279" t="str">
            <v>Detail van de klas 68 per rekening van de klas 9</v>
          </cell>
          <cell r="C279" t="str">
            <v>Détail de la classe 68 par compte classe 9</v>
          </cell>
          <cell r="D279" t="str">
            <v>Détail de la classe 68 par compte classe 9</v>
          </cell>
        </row>
        <row r="280">
          <cell r="A280">
            <v>307</v>
          </cell>
        </row>
        <row r="283">
          <cell r="A283">
            <v>400</v>
          </cell>
          <cell r="B283" t="str">
            <v>RESULTATENREKENING</v>
          </cell>
          <cell r="C283" t="str">
            <v>COMPTES DE RESULTATS</v>
          </cell>
          <cell r="D283" t="str">
            <v>COMPTES DE RESULTATS</v>
          </cell>
        </row>
        <row r="284">
          <cell r="A284">
            <v>401</v>
          </cell>
          <cell r="B284" t="str">
            <v xml:space="preserve">    I. Bedrijfsopbrengsten</v>
          </cell>
          <cell r="C284" t="str">
            <v xml:space="preserve">   I. Ventes et prestations</v>
          </cell>
          <cell r="D284" t="str">
            <v xml:space="preserve">   I. Ventes et prestations</v>
          </cell>
        </row>
        <row r="285">
          <cell r="A285">
            <v>402</v>
          </cell>
          <cell r="B285" t="str">
            <v xml:space="preserve">       A. Omzet </v>
          </cell>
          <cell r="C285" t="str">
            <v xml:space="preserve">       A. Chiffre d'affaires </v>
          </cell>
          <cell r="D285" t="str">
            <v xml:space="preserve">       A. Chiffre d'affaires </v>
          </cell>
        </row>
        <row r="286">
          <cell r="A286">
            <v>403</v>
          </cell>
          <cell r="B286" t="str">
            <v xml:space="preserve">       B. Wijziging in de voorraad goederen bewerking en gereed product en in bestellingen in uitvoering </v>
          </cell>
          <cell r="C286" t="str">
            <v xml:space="preserve">       B. Variation des en-cours de fabrication, des produits finis et des commandes en cours d'exécution</v>
          </cell>
          <cell r="D286" t="str">
            <v xml:space="preserve">       B. Variation des en-cours de fabrication, des produits finis et des commandes en cours d'exécution</v>
          </cell>
        </row>
        <row r="287">
          <cell r="A287">
            <v>404</v>
          </cell>
          <cell r="B287" t="str">
            <v xml:space="preserve">       C. Geproduceerde vaste activa </v>
          </cell>
          <cell r="C287" t="str">
            <v xml:space="preserve">       C. Production immobilisée</v>
          </cell>
          <cell r="D287" t="str">
            <v xml:space="preserve">       C. Production immobilisée</v>
          </cell>
        </row>
        <row r="288">
          <cell r="A288">
            <v>405</v>
          </cell>
          <cell r="B288" t="str">
            <v xml:space="preserve">       D. Andere bedrijfsopbrengsten </v>
          </cell>
          <cell r="C288" t="str">
            <v xml:space="preserve">       D. Autres produits d'exploitation </v>
          </cell>
          <cell r="D288" t="str">
            <v xml:space="preserve">       D. Autres produits d'exploitation </v>
          </cell>
        </row>
        <row r="289">
          <cell r="A289">
            <v>406</v>
          </cell>
          <cell r="B289" t="str">
            <v xml:space="preserve">   II. Bedrijfskosten</v>
          </cell>
          <cell r="C289" t="str">
            <v xml:space="preserve">   II. Coût des ventes et prestations</v>
          </cell>
          <cell r="D289" t="str">
            <v xml:space="preserve">   II. Coût des ventes et prestations</v>
          </cell>
        </row>
        <row r="290">
          <cell r="A290">
            <v>407</v>
          </cell>
          <cell r="B290" t="str">
            <v xml:space="preserve">       A. Handelsgoederen, grond- en hulp stoffen</v>
          </cell>
          <cell r="C290" t="str">
            <v xml:space="preserve">       A. Approvisionnements et marchandises</v>
          </cell>
          <cell r="D290" t="str">
            <v xml:space="preserve">       A. Approvisionnements et marchandises</v>
          </cell>
        </row>
        <row r="291">
          <cell r="A291">
            <v>408</v>
          </cell>
          <cell r="B291" t="str">
            <v xml:space="preserve">          1. Inkopen</v>
          </cell>
          <cell r="C291" t="str">
            <v xml:space="preserve">          1. Achats</v>
          </cell>
          <cell r="D291" t="str">
            <v xml:space="preserve">          1. Achats</v>
          </cell>
        </row>
        <row r="292">
          <cell r="A292">
            <v>409</v>
          </cell>
          <cell r="B292" t="str">
            <v xml:space="preserve">          2. Wijziging in de voorraad</v>
          </cell>
          <cell r="C292" t="str">
            <v xml:space="preserve">          2. Variation des stocks</v>
          </cell>
          <cell r="D292" t="str">
            <v xml:space="preserve">          2. Variation des stocks</v>
          </cell>
        </row>
        <row r="293">
          <cell r="A293">
            <v>410</v>
          </cell>
          <cell r="B293" t="str">
            <v xml:space="preserve">       B. Diensten en diverse goederen</v>
          </cell>
          <cell r="C293" t="str">
            <v xml:space="preserve">       B. Services et biens divers</v>
          </cell>
          <cell r="D293" t="str">
            <v xml:space="preserve">       B. Services et biens divers</v>
          </cell>
        </row>
        <row r="294">
          <cell r="A294">
            <v>411</v>
          </cell>
          <cell r="B294" t="str">
            <v xml:space="preserve">       C. Bezoldigingen, sociale lasten en pensioenen</v>
          </cell>
          <cell r="C294" t="str">
            <v xml:space="preserve">       C. Rémunérations, charges sociales et pensions</v>
          </cell>
          <cell r="D294" t="str">
            <v xml:space="preserve">       C. Rémunérations, charges sociales et pensions</v>
          </cell>
        </row>
        <row r="295">
          <cell r="A295">
            <v>412</v>
          </cell>
          <cell r="B295" t="str">
            <v xml:space="preserve">       D. Afschrijvingen en waardeverminderingen op oprichtingskosten, op immateriële en materiële vaste activa</v>
          </cell>
          <cell r="C295" t="str">
            <v xml:space="preserve">       D. Amortissements et réductions de valeur sur frais d'établissement, sur immob. incorporelles et corporelles</v>
          </cell>
          <cell r="D295" t="str">
            <v xml:space="preserve">       D. Amortissements et réductions de valeur sur frais d'établissement, sur immob. incorporelles et corporelles</v>
          </cell>
        </row>
        <row r="296">
          <cell r="A296">
            <v>413</v>
          </cell>
          <cell r="B296" t="str">
            <v xml:space="preserve">       E. Waardeverminderingen op voorraden, bestellingen in uitvoering en handelsvorderingen (toevoegingen +, terugnemingen -)</v>
          </cell>
          <cell r="C296" t="str">
            <v xml:space="preserve">       E. Réductions de valeur sur stocks, sur commandes en cours d'exécution et sur créances commerciales</v>
          </cell>
          <cell r="D296" t="str">
            <v xml:space="preserve">       E. Réductions de valeur sur stocks, sur commandes en cours d'exécution et sur créances commerciales</v>
          </cell>
        </row>
        <row r="297">
          <cell r="A297">
            <v>414</v>
          </cell>
          <cell r="B297" t="str">
            <v xml:space="preserve">       F. Voorzieningen voor risico's en kosten (toevoegingen +, bestedingen en terugnemingen -)</v>
          </cell>
          <cell r="C297" t="str">
            <v xml:space="preserve">       F. Provisions pour risques et charges</v>
          </cell>
          <cell r="D297" t="str">
            <v xml:space="preserve">       F. Provisions pour risques et charges</v>
          </cell>
        </row>
        <row r="298">
          <cell r="A298">
            <v>415</v>
          </cell>
          <cell r="B298" t="str">
            <v xml:space="preserve">       G. Andere bedrijfskosten</v>
          </cell>
          <cell r="C298" t="str">
            <v xml:space="preserve">       G. Autres charges d'exploit</v>
          </cell>
          <cell r="D298" t="str">
            <v xml:space="preserve">       G. Autres charges d'exploit</v>
          </cell>
        </row>
        <row r="299">
          <cell r="A299">
            <v>416</v>
          </cell>
          <cell r="B299" t="str">
            <v xml:space="preserve">       H. Als herstructureringskosten geactiveerde bedrijfskosten</v>
          </cell>
          <cell r="C299" t="str">
            <v xml:space="preserve">       H. Charges d'exploit. portées à l'actif au titre de frais de restructur.</v>
          </cell>
          <cell r="D299" t="str">
            <v xml:space="preserve">       H. Charges d'exploit. portées à l'actif au titre de frais de restructur.</v>
          </cell>
        </row>
        <row r="300">
          <cell r="A300">
            <v>417</v>
          </cell>
          <cell r="B300" t="str">
            <v xml:space="preserve">  III. Bedrijfswinst</v>
          </cell>
          <cell r="C300" t="str">
            <v xml:space="preserve">  III. Bénéfice d'exploitation</v>
          </cell>
          <cell r="D300" t="str">
            <v xml:space="preserve">  III. Bénéfice d'exploitation</v>
          </cell>
        </row>
        <row r="301">
          <cell r="A301">
            <v>418</v>
          </cell>
          <cell r="B301" t="str">
            <v>.      Bedrijfsverlies</v>
          </cell>
          <cell r="C301" t="str">
            <v xml:space="preserve">       Perte d'exploitation</v>
          </cell>
          <cell r="D301" t="str">
            <v xml:space="preserve">       Perte d'exploitation</v>
          </cell>
        </row>
        <row r="302">
          <cell r="A302">
            <v>419</v>
          </cell>
          <cell r="B302" t="str">
            <v xml:space="preserve">    IV. Financiële opbrengsten</v>
          </cell>
          <cell r="C302" t="str">
            <v xml:space="preserve">   IV. Produits financiers</v>
          </cell>
          <cell r="D302" t="str">
            <v xml:space="preserve">   IV. Produits financiers</v>
          </cell>
        </row>
        <row r="303">
          <cell r="A303">
            <v>420</v>
          </cell>
          <cell r="B303" t="str">
            <v xml:space="preserve">       A. Opbrengsten uit financiële vaste activa</v>
          </cell>
          <cell r="C303" t="str">
            <v xml:space="preserve">       A. Produits des immobilisations financières</v>
          </cell>
          <cell r="D303" t="str">
            <v xml:space="preserve">       A. Produits des immobilisations financières</v>
          </cell>
        </row>
        <row r="304">
          <cell r="A304">
            <v>421</v>
          </cell>
          <cell r="B304" t="str">
            <v xml:space="preserve">       B. Opbrengsten uit vlottende activa</v>
          </cell>
          <cell r="C304" t="str">
            <v xml:space="preserve">       B. Produits des actifs circulants</v>
          </cell>
          <cell r="D304" t="str">
            <v xml:space="preserve">       B. Produits des actifs circulants</v>
          </cell>
        </row>
        <row r="305">
          <cell r="A305">
            <v>422</v>
          </cell>
          <cell r="B305" t="str">
            <v xml:space="preserve">       C. Andere financiële opbrengsten</v>
          </cell>
          <cell r="C305" t="str">
            <v xml:space="preserve">       C. Autres produits financiers</v>
          </cell>
          <cell r="D305" t="str">
            <v xml:space="preserve">       C. Autres produits financiers</v>
          </cell>
        </row>
        <row r="306">
          <cell r="A306">
            <v>423</v>
          </cell>
          <cell r="B306" t="str">
            <v xml:space="preserve">    V. Financiële kosten</v>
          </cell>
          <cell r="C306" t="str">
            <v xml:space="preserve">    V. Charges financières</v>
          </cell>
          <cell r="D306" t="str">
            <v xml:space="preserve">    V. Charges financières</v>
          </cell>
        </row>
        <row r="307">
          <cell r="A307">
            <v>424</v>
          </cell>
          <cell r="B307" t="str">
            <v xml:space="preserve">       A. Kosten van schulden</v>
          </cell>
          <cell r="C307" t="str">
            <v xml:space="preserve">       A. Charges des dettes</v>
          </cell>
          <cell r="D307" t="str">
            <v xml:space="preserve">       A. Charges des dettes</v>
          </cell>
        </row>
        <row r="308">
          <cell r="A308">
            <v>425</v>
          </cell>
          <cell r="B308" t="str">
            <v xml:space="preserve">       B. Waardeverminderingen op andere vlottende activa dan bedoeld onder II.E</v>
          </cell>
          <cell r="C308" t="str">
            <v xml:space="preserve">       B. Réductions de valeur sur actifs circulants autres que ceux visés sub. II.E.</v>
          </cell>
          <cell r="D308" t="str">
            <v xml:space="preserve">       B. Réductions de valeur sur actifs circulants autres que ceux visés sub. II.E.</v>
          </cell>
        </row>
        <row r="309">
          <cell r="A309">
            <v>426</v>
          </cell>
          <cell r="B309" t="str">
            <v xml:space="preserve">       C. Andere financiële kosten </v>
          </cell>
          <cell r="C309" t="str">
            <v xml:space="preserve">       C. Autres charges financières</v>
          </cell>
          <cell r="D309" t="str">
            <v xml:space="preserve">       C. Autres charges financières</v>
          </cell>
        </row>
        <row r="310">
          <cell r="A310">
            <v>427</v>
          </cell>
          <cell r="B310" t="str">
            <v xml:space="preserve">   VI. Winst uit de gewone bedrijfsuitoefening, vóór belasting</v>
          </cell>
          <cell r="C310" t="str">
            <v xml:space="preserve">   VI. Bénéfice courant  avant impôts</v>
          </cell>
          <cell r="D310" t="str">
            <v xml:space="preserve">   VI. Bénéfice courant  avant impôts</v>
          </cell>
        </row>
        <row r="311">
          <cell r="A311">
            <v>428</v>
          </cell>
          <cell r="B311" t="str">
            <v xml:space="preserve">       Verlies uit de gewone bedrijfsuitoefening, vóór belasting</v>
          </cell>
          <cell r="C311" t="str">
            <v xml:space="preserve">       Perte courante avant impôts</v>
          </cell>
          <cell r="D311" t="str">
            <v xml:space="preserve">       Perte courante avant impôts</v>
          </cell>
        </row>
        <row r="312">
          <cell r="A312">
            <v>429</v>
          </cell>
          <cell r="B312" t="str">
            <v xml:space="preserve">  VII. Uitzonderlijke opbrengsten</v>
          </cell>
          <cell r="C312" t="str">
            <v xml:space="preserve">  VII. Produits exceptionnels</v>
          </cell>
          <cell r="D312" t="str">
            <v xml:space="preserve">  VII. Produits exceptionnels</v>
          </cell>
        </row>
        <row r="313">
          <cell r="A313">
            <v>430</v>
          </cell>
          <cell r="B313" t="str">
            <v xml:space="preserve">       A. Terugneming van afschrijvingen en van waardeverminderingen op immateriële en materiële vaste activa</v>
          </cell>
          <cell r="C313" t="str">
            <v xml:space="preserve">       A. Reprises d'amortissements et de réductions de valeur sur immobilisations incorporelles et corporelles</v>
          </cell>
          <cell r="D313" t="str">
            <v xml:space="preserve">       A. Reprises d'amortissements et de réductions de valeur sur immobilisations incorporelles et corporelles</v>
          </cell>
        </row>
        <row r="314">
          <cell r="A314">
            <v>431</v>
          </cell>
          <cell r="B314" t="str">
            <v xml:space="preserve">       B. Terugneming van waardeverminderingen op financiële vaste activa</v>
          </cell>
          <cell r="C314" t="str">
            <v xml:space="preserve">       B. Reprises de réductions de valeur sur immobilisations financières</v>
          </cell>
          <cell r="D314" t="str">
            <v xml:space="preserve">       B. Reprises de réductions de valeur sur immobilisations financières</v>
          </cell>
        </row>
        <row r="315">
          <cell r="A315">
            <v>432</v>
          </cell>
          <cell r="B315" t="str">
            <v xml:space="preserve">       C. Terugneming van voorzieningen voor uitzonderlijke risico's en kosten</v>
          </cell>
          <cell r="C315" t="str">
            <v xml:space="preserve">       C. Reprises de provisions pour risques et charges exceptionnels</v>
          </cell>
          <cell r="D315" t="str">
            <v xml:space="preserve">       C. Reprises de provisions pour risques et charges exceptionnels</v>
          </cell>
        </row>
        <row r="316">
          <cell r="A316">
            <v>433</v>
          </cell>
          <cell r="B316" t="str">
            <v xml:space="preserve">       D. Meerwaarden bij de realisatie van vaste activa</v>
          </cell>
          <cell r="C316" t="str">
            <v xml:space="preserve">       D. Plus-values sur réalisation d'actifs immobilisés</v>
          </cell>
          <cell r="D316" t="str">
            <v xml:space="preserve">       D. Plus-values sur réalisation d'actifs immobilisés</v>
          </cell>
        </row>
        <row r="317">
          <cell r="A317">
            <v>434</v>
          </cell>
          <cell r="B317" t="str">
            <v xml:space="preserve">       E. Andere uitzonderlijke opbrengsten</v>
          </cell>
          <cell r="C317" t="str">
            <v xml:space="preserve">       E. Autres produits exceptionnels</v>
          </cell>
          <cell r="D317" t="str">
            <v xml:space="preserve">       E. Autres produits exceptionnels</v>
          </cell>
        </row>
        <row r="318">
          <cell r="A318">
            <v>435</v>
          </cell>
          <cell r="B318" t="str">
            <v>VIII. Uitzonderlijke kosten</v>
          </cell>
          <cell r="C318" t="str">
            <v xml:space="preserve"> VIII. Charges exceptionnelles.</v>
          </cell>
          <cell r="D318" t="str">
            <v xml:space="preserve"> VIII. Charges exceptionnelles.</v>
          </cell>
        </row>
        <row r="319">
          <cell r="A319">
            <v>436</v>
          </cell>
          <cell r="B319" t="str">
            <v xml:space="preserve">       A. Uitzonderlijke afschrijvingen en waardeverminderingen op oprichtingskosten, op immateriële en materiële vaste activa</v>
          </cell>
          <cell r="C319" t="str">
            <v xml:space="preserve">       A. Amortissements et réductions de valeur exceptionnels sur frais d'établissement, sur immobilisations incorporelles et corporelles</v>
          </cell>
          <cell r="D319" t="str">
            <v xml:space="preserve">       A. Amortissements et réductions de valeur exceptionnels sur frais d'établissement, sur immobilisations incorporelles et corporelles</v>
          </cell>
        </row>
        <row r="320">
          <cell r="A320">
            <v>437</v>
          </cell>
          <cell r="B320" t="str">
            <v xml:space="preserve">       B. Waardeverminderingen op financiële vaste activa</v>
          </cell>
          <cell r="C320" t="str">
            <v xml:space="preserve">       B. Réductions de valeur sur immobilisations financières </v>
          </cell>
          <cell r="D320" t="str">
            <v xml:space="preserve">       B. Réductions de valeur sur immobilisations financières </v>
          </cell>
        </row>
        <row r="321">
          <cell r="A321">
            <v>438</v>
          </cell>
          <cell r="B321" t="str">
            <v xml:space="preserve">       C. Voorzieningen voor uitzonderlijke risico's en kosten (toevoegingen +, bestedingen -)</v>
          </cell>
          <cell r="C321" t="str">
            <v xml:space="preserve">       C. Provisions pour risques et charges exceptionnels</v>
          </cell>
          <cell r="D321" t="str">
            <v xml:space="preserve">       C. Provisions pour risques et charges exceptionnels</v>
          </cell>
        </row>
        <row r="322">
          <cell r="A322">
            <v>439</v>
          </cell>
          <cell r="B322" t="str">
            <v xml:space="preserve">       D. Minderwaarden bij de realisatie van vaste activa</v>
          </cell>
          <cell r="C322" t="str">
            <v xml:space="preserve">       D. Moins-values sur réalisation d'actifs immobilisés </v>
          </cell>
          <cell r="D322" t="str">
            <v xml:space="preserve">       D. Moins-values sur réalisation d'actifs immobilisés </v>
          </cell>
        </row>
        <row r="323">
          <cell r="A323">
            <v>440</v>
          </cell>
          <cell r="B323" t="str">
            <v xml:space="preserve">       E. Andere uitzonderlijke kosten</v>
          </cell>
          <cell r="C323" t="str">
            <v xml:space="preserve">       E. Autres charges exceptionnelles</v>
          </cell>
          <cell r="D323" t="str">
            <v xml:space="preserve">       E. Autres charges exceptionnelles</v>
          </cell>
        </row>
        <row r="324">
          <cell r="A324">
            <v>441</v>
          </cell>
          <cell r="B324" t="str">
            <v xml:space="preserve">       F. Als herstructureringskosten geactiveerde uitzonderlijke kosten (-)</v>
          </cell>
          <cell r="C324" t="str">
            <v xml:space="preserve">       F. Charges exceptionnelles portées à l'actif au titre de frais de restructuration (-)</v>
          </cell>
          <cell r="D324" t="str">
            <v xml:space="preserve">       F. Charges exceptionnelles portées à l'actif au titre de frais de restructuration (-)</v>
          </cell>
        </row>
        <row r="325">
          <cell r="A325">
            <v>442</v>
          </cell>
          <cell r="B325" t="str">
            <v xml:space="preserve">   IX. Winst van het boekjaar vóór belasting</v>
          </cell>
          <cell r="C325" t="str">
            <v xml:space="preserve">   IX. Bénéfice de l'exercice avant impôts</v>
          </cell>
          <cell r="D325" t="str">
            <v xml:space="preserve">   IX. Bénéfice de l'exercice avant impôts</v>
          </cell>
        </row>
        <row r="326">
          <cell r="A326">
            <v>443</v>
          </cell>
          <cell r="B326" t="str">
            <v xml:space="preserve">        Verlies van het boekj. vóór belasting</v>
          </cell>
          <cell r="C326" t="str">
            <v xml:space="preserve">       Perte de l'exercice avant impôts</v>
          </cell>
          <cell r="D326" t="str">
            <v xml:space="preserve">       Perte de l'exercice avant impôts</v>
          </cell>
        </row>
        <row r="327">
          <cell r="A327">
            <v>444</v>
          </cell>
          <cell r="B327" t="str">
            <v xml:space="preserve">   IX bis. A. Onttrekking aan de uitgestelde belastingen</v>
          </cell>
          <cell r="C327" t="str">
            <v xml:space="preserve">   IX bis. A. Prélèvements sur les impôts différés      </v>
          </cell>
          <cell r="D327" t="str">
            <v xml:space="preserve">   IX bis. A. Prélèvements sur les impôts différés      </v>
          </cell>
        </row>
        <row r="328">
          <cell r="A328">
            <v>445</v>
          </cell>
          <cell r="B328" t="str">
            <v xml:space="preserve">           B. Overboeking naar de uitgestelde belastingen</v>
          </cell>
          <cell r="C328" t="str">
            <v xml:space="preserve">           B. Transfert aux impôts différés        </v>
          </cell>
          <cell r="D328" t="str">
            <v xml:space="preserve">           B. Transfert aux impôts différés        </v>
          </cell>
        </row>
        <row r="329">
          <cell r="A329">
            <v>446</v>
          </cell>
          <cell r="B329" t="str">
            <v xml:space="preserve">    X. Belastingen op het resultaat</v>
          </cell>
          <cell r="C329" t="str">
            <v xml:space="preserve">    X. Impôts sur le résultat        </v>
          </cell>
          <cell r="D329" t="str">
            <v xml:space="preserve">    X. Impôts sur le résultat        </v>
          </cell>
        </row>
        <row r="330">
          <cell r="A330">
            <v>447</v>
          </cell>
          <cell r="B330" t="str">
            <v xml:space="preserve">       A. Belastingen</v>
          </cell>
          <cell r="C330" t="str">
            <v xml:space="preserve">       A. Impôts</v>
          </cell>
          <cell r="D330" t="str">
            <v xml:space="preserve">       A. Impôts</v>
          </cell>
        </row>
        <row r="331">
          <cell r="A331">
            <v>448</v>
          </cell>
          <cell r="B331" t="str">
            <v xml:space="preserve">       B. Regularisering van belastingen en terugneming van voorzieningen voor belastingen</v>
          </cell>
          <cell r="C331" t="str">
            <v xml:space="preserve">       B. Régularisations d'impôts et reprises de provisions fiscales          </v>
          </cell>
          <cell r="D331" t="str">
            <v xml:space="preserve">       B. Régularisations d'impôts et reprises de provisions fiscales          </v>
          </cell>
        </row>
        <row r="332">
          <cell r="A332">
            <v>449</v>
          </cell>
          <cell r="B332" t="str">
            <v xml:space="preserve">   XI. Winst van het boekjaar</v>
          </cell>
          <cell r="C332" t="str">
            <v xml:space="preserve">   XI. Bénéfice de l'exercice        </v>
          </cell>
          <cell r="D332" t="str">
            <v xml:space="preserve">   XI. Bénéfice de l'exercice        </v>
          </cell>
        </row>
        <row r="333">
          <cell r="A333">
            <v>450</v>
          </cell>
          <cell r="B333" t="str">
            <v xml:space="preserve">       Verlies van het boekjaar</v>
          </cell>
          <cell r="C333" t="str">
            <v xml:space="preserve">       Perte de l'exercice         </v>
          </cell>
          <cell r="D333" t="str">
            <v xml:space="preserve">       Perte de l'exercice         </v>
          </cell>
        </row>
        <row r="334">
          <cell r="A334">
            <v>451</v>
          </cell>
          <cell r="B334" t="str">
            <v xml:space="preserve">  XII. Onttrekking aan de belastingvrije reserves</v>
          </cell>
          <cell r="C334" t="str">
            <v xml:space="preserve">  XII. Prélèvements sur les réserves immunisées</v>
          </cell>
          <cell r="D334" t="str">
            <v xml:space="preserve">  XII. Prélèvements sur les réserves immunisées</v>
          </cell>
        </row>
        <row r="335">
          <cell r="A335">
            <v>452</v>
          </cell>
          <cell r="B335" t="str">
            <v xml:space="preserve">       Overboeking naar de belastingvrije reserves</v>
          </cell>
          <cell r="C335" t="str">
            <v xml:space="preserve">       Transfert aux réserves immunisées      </v>
          </cell>
          <cell r="D335" t="str">
            <v xml:space="preserve">       Transfert aux réserves immunisées      </v>
          </cell>
        </row>
        <row r="336">
          <cell r="A336">
            <v>453</v>
          </cell>
          <cell r="B336" t="str">
            <v xml:space="preserve"> XIII. Te bestemmen winst van het boekjaar</v>
          </cell>
          <cell r="C336" t="str">
            <v xml:space="preserve"> XIII. Bénéfice de l'exercice à affecter</v>
          </cell>
          <cell r="D336" t="str">
            <v xml:space="preserve"> XIII. Bénéfice de l'exercice à affecter</v>
          </cell>
        </row>
        <row r="337">
          <cell r="A337">
            <v>454</v>
          </cell>
          <cell r="B337" t="str">
            <v xml:space="preserve">       Te verwerken verlies van het boekjaar</v>
          </cell>
          <cell r="C337" t="str">
            <v xml:space="preserve">       Perte de l'exercice à affecter</v>
          </cell>
          <cell r="D337" t="str">
            <v xml:space="preserve">       Perte de l'exercice à affecter</v>
          </cell>
        </row>
        <row r="338">
          <cell r="A338">
            <v>455</v>
          </cell>
          <cell r="D338">
            <v>0</v>
          </cell>
        </row>
      </sheetData>
      <sheetData sheetId="3"/>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udget 2003"/>
      <sheetName val="Budget 2004"/>
      <sheetName val="Codes des IM"/>
      <sheetName val="Résultats par IM &amp; par Groupe"/>
      <sheetName val="Artikellijst"/>
    </sheetNames>
    <sheetDataSet>
      <sheetData sheetId="0"/>
      <sheetData sheetId="1"/>
      <sheetData sheetId="2">
        <row r="2">
          <cell r="B2" t="str">
            <v>INTERCOMMUNALES</v>
          </cell>
          <cell r="C2" t="str">
            <v>CODES</v>
          </cell>
          <cell r="D2" t="str">
            <v>CODES</v>
          </cell>
        </row>
        <row r="3">
          <cell r="B3" t="str">
            <v>(IN100)</v>
          </cell>
          <cell r="D3" t="str">
            <v>Langues</v>
          </cell>
        </row>
        <row r="4">
          <cell r="B4" t="str">
            <v>Imea</v>
          </cell>
          <cell r="C4">
            <v>2911</v>
          </cell>
          <cell r="D4">
            <v>1</v>
          </cell>
        </row>
        <row r="5">
          <cell r="B5" t="str">
            <v>Intergem</v>
          </cell>
          <cell r="C5">
            <v>3811</v>
          </cell>
          <cell r="D5">
            <v>1</v>
          </cell>
        </row>
        <row r="6">
          <cell r="B6" t="str">
            <v>Iveka</v>
          </cell>
          <cell r="C6">
            <v>4211</v>
          </cell>
          <cell r="D6">
            <v>1</v>
          </cell>
        </row>
        <row r="7">
          <cell r="D7">
            <v>1</v>
          </cell>
        </row>
        <row r="8">
          <cell r="B8" t="str">
            <v>Imewo</v>
          </cell>
          <cell r="C8">
            <v>3001</v>
          </cell>
          <cell r="D8">
            <v>1</v>
          </cell>
        </row>
        <row r="9">
          <cell r="B9" t="str">
            <v>Gaselwest</v>
          </cell>
          <cell r="C9">
            <v>2201</v>
          </cell>
          <cell r="D9">
            <v>1</v>
          </cell>
        </row>
        <row r="10">
          <cell r="B10" t="str">
            <v>Iverlek</v>
          </cell>
          <cell r="C10">
            <v>4311</v>
          </cell>
          <cell r="D10">
            <v>1</v>
          </cell>
        </row>
        <row r="11">
          <cell r="D11">
            <v>1</v>
          </cell>
        </row>
        <row r="12">
          <cell r="B12" t="str">
            <v>Sibelgas N</v>
          </cell>
          <cell r="C12">
            <v>4802</v>
          </cell>
          <cell r="D12">
            <v>1</v>
          </cell>
        </row>
        <row r="13">
          <cell r="B13" t="str">
            <v>Sibelga</v>
          </cell>
          <cell r="C13">
            <v>3300</v>
          </cell>
          <cell r="D13">
            <v>2</v>
          </cell>
        </row>
        <row r="14">
          <cell r="C14">
            <v>4801</v>
          </cell>
          <cell r="D14">
            <v>2</v>
          </cell>
        </row>
        <row r="15">
          <cell r="B15" t="str">
            <v>Sedilec</v>
          </cell>
          <cell r="C15">
            <v>4600</v>
          </cell>
          <cell r="D15">
            <v>2</v>
          </cell>
        </row>
        <row r="16">
          <cell r="B16" t="str">
            <v>Ieh</v>
          </cell>
          <cell r="C16">
            <v>2500</v>
          </cell>
          <cell r="D16">
            <v>2</v>
          </cell>
        </row>
        <row r="17">
          <cell r="B17" t="str">
            <v>Simogel</v>
          </cell>
          <cell r="C17">
            <v>4900</v>
          </cell>
          <cell r="D17">
            <v>2</v>
          </cell>
        </row>
        <row r="18">
          <cell r="B18" t="str">
            <v>Ideg</v>
          </cell>
          <cell r="C18">
            <v>2300</v>
          </cell>
          <cell r="D18">
            <v>2</v>
          </cell>
        </row>
        <row r="19">
          <cell r="B19" t="str">
            <v>Interlux</v>
          </cell>
          <cell r="C19">
            <v>3900</v>
          </cell>
          <cell r="D19">
            <v>2</v>
          </cell>
        </row>
        <row r="20">
          <cell r="B20" t="str">
            <v>Interest</v>
          </cell>
          <cell r="C20">
            <v>3500</v>
          </cell>
          <cell r="D20">
            <v>2</v>
          </cell>
        </row>
        <row r="21">
          <cell r="D21">
            <v>2</v>
          </cell>
        </row>
        <row r="22">
          <cell r="B22" t="str">
            <v>Intermosane</v>
          </cell>
          <cell r="C22">
            <v>4002</v>
          </cell>
          <cell r="D22">
            <v>2</v>
          </cell>
        </row>
        <row r="28">
          <cell r="A28">
            <v>1</v>
          </cell>
          <cell r="B28" t="str">
            <v>Ontwerp van boekhoudplan DNB - volledige versie</v>
          </cell>
          <cell r="C28" t="str">
            <v>Projet de Plan Comptable GRD - version complète</v>
          </cell>
          <cell r="D28" t="str">
            <v>Projet de Plan Comptable GRD - version complète</v>
          </cell>
        </row>
        <row r="29">
          <cell r="A29">
            <v>2</v>
          </cell>
          <cell r="B29" t="str">
            <v>Kosten voor het gebruik van het distributienet, te verdelen tussen de klantengroepen</v>
          </cell>
          <cell r="C29" t="str">
            <v>Frais d’utilisation du réseau de distribution à répartir entre groupes de clients</v>
          </cell>
          <cell r="D29" t="str">
            <v>Frais d’utilisation du réseau de distribution à répartir entre groupes de clients</v>
          </cell>
        </row>
        <row r="30">
          <cell r="A30">
            <v>3</v>
          </cell>
          <cell r="B30" t="str">
            <v>Aansluiting op het distributienet:</v>
          </cell>
          <cell r="C30" t="str">
            <v>Coût des raccordements au réseau de distribution</v>
          </cell>
          <cell r="D30" t="str">
            <v>Coût des raccordements au réseau de distribution</v>
          </cell>
        </row>
        <row r="31">
          <cell r="A31">
            <v>4</v>
          </cell>
          <cell r="B31" t="str">
            <v>Kosten voor de uitvoering en het gebruik van de aansluiting</v>
          </cell>
          <cell r="C31" t="str">
            <v>Raccordements : coûts de réalisation &amp; d'utilisation</v>
          </cell>
          <cell r="D31" t="str">
            <v>Raccordements : coûts de réalisation &amp; d'utilisation</v>
          </cell>
        </row>
        <row r="32">
          <cell r="A32">
            <v>5</v>
          </cell>
          <cell r="B32" t="str">
            <v>Huur meetapparaat</v>
          </cell>
          <cell r="C32" t="str">
            <v>Raccordements : coût des appareils de mesurage donnés en location</v>
          </cell>
          <cell r="D32" t="str">
            <v>Raccordements : coût des appareils de mesurage donnés en location</v>
          </cell>
        </row>
        <row r="33">
          <cell r="A33">
            <v>6</v>
          </cell>
          <cell r="B33" t="str">
            <v>Huur uitrustingen voor transformatie, compensatie blindvermogen, filtreren spanningsgolf</v>
          </cell>
          <cell r="C33" t="str">
            <v>Raccordements : coût équipements de transformation, compensation énergie réactive ou de filtrage ..</v>
          </cell>
          <cell r="D33" t="str">
            <v>Raccordements : coût équipements de transformation, compensation énergie réactive ou de filtrage ..</v>
          </cell>
        </row>
        <row r="34">
          <cell r="A34">
            <v>7</v>
          </cell>
          <cell r="B34" t="str">
            <v>Huur bijkomende beveiligingsuitrustingen, bijkomende uitrustingen voor alarmsignalisaties, metingen, meteropnames, tele-acties en/of TCC.</v>
          </cell>
          <cell r="C34" t="str">
            <v>Raccordements : coût équipements protection complé., équip. complé. pour signal. alarmes …</v>
          </cell>
          <cell r="D34" t="str">
            <v>Raccordements : coût équipements protection complé., équip. complé. pour signal. alarmes …</v>
          </cell>
        </row>
        <row r="35">
          <cell r="A35">
            <v>8</v>
          </cell>
          <cell r="B35" t="str">
            <v xml:space="preserve">Kosten voor het gebruik van het distributienet </v>
          </cell>
          <cell r="C35" t="str">
            <v>Coût de l’utilisation du réseau de distribution</v>
          </cell>
          <cell r="D35" t="str">
            <v>Coût de l’utilisation du réseau de distribution</v>
          </cell>
        </row>
        <row r="36">
          <cell r="A36">
            <v>9</v>
          </cell>
          <cell r="B36" t="str">
            <v>Dossierkosten</v>
          </cell>
          <cell r="C36" t="str">
            <v>Coûts de dossier</v>
          </cell>
          <cell r="D36" t="str">
            <v>Coûts de dossier</v>
          </cell>
        </row>
        <row r="37">
          <cell r="A37">
            <v>10</v>
          </cell>
          <cell r="B37" t="str">
            <v>Kosten voor technische diensten</v>
          </cell>
          <cell r="C37" t="str">
            <v>Frais des services techniques</v>
          </cell>
          <cell r="D37" t="str">
            <v>Frais des services techniques</v>
          </cell>
        </row>
        <row r="38">
          <cell r="A38">
            <v>11</v>
          </cell>
          <cell r="B38" t="str">
            <v>Kosten voor algemene diensten</v>
          </cell>
          <cell r="C38" t="str">
            <v>Frais des services généraux</v>
          </cell>
          <cell r="D38" t="str">
            <v>Frais des services généraux</v>
          </cell>
        </row>
        <row r="39">
          <cell r="A39">
            <v>12</v>
          </cell>
          <cell r="B39" t="str">
            <v>Kosten voor klantenbeheer</v>
          </cell>
          <cell r="C39" t="str">
            <v>Frais de gestion de la clientèle</v>
          </cell>
          <cell r="D39" t="str">
            <v>Frais de gestion de la clientèle</v>
          </cell>
        </row>
        <row r="40">
          <cell r="A40">
            <v>13</v>
          </cell>
          <cell r="B40" t="str">
            <v>Diverse vergoedingen en bijdragen</v>
          </cell>
          <cell r="C40" t="str">
            <v>Redevances et cotisations diverses</v>
          </cell>
          <cell r="D40" t="str">
            <v>Redevances et cotisations diverses</v>
          </cell>
        </row>
        <row r="41">
          <cell r="A41">
            <v>14</v>
          </cell>
          <cell r="B41" t="str">
            <v>Financiële resultaten</v>
          </cell>
          <cell r="C41" t="str">
            <v>Résultats financiers</v>
          </cell>
          <cell r="D41" t="str">
            <v>Résultats financiers</v>
          </cell>
        </row>
        <row r="42">
          <cell r="A42">
            <v>15</v>
          </cell>
          <cell r="B42" t="str">
            <v>Kosten voor installaties buiten de infrastructuur (Afschrijvingen)</v>
          </cell>
          <cell r="C42" t="str">
            <v>Coûts des installations hors infrastructure (Amortissements)</v>
          </cell>
          <cell r="D42" t="str">
            <v>Coûts des installations hors infrastructure (Amortissements)</v>
          </cell>
        </row>
        <row r="43">
          <cell r="A43">
            <v>16</v>
          </cell>
          <cell r="B43" t="str">
            <v>Resultaat van werkzaamheden voor rekening van derden</v>
          </cell>
          <cell r="C43" t="str">
            <v>Résultat des travaux pour compte de tiers</v>
          </cell>
          <cell r="D43" t="str">
            <v>Résultat des travaux pour compte de tiers</v>
          </cell>
        </row>
        <row r="44">
          <cell r="A44">
            <v>17</v>
          </cell>
          <cell r="B44" t="str">
            <v>Bijstandskosten</v>
          </cell>
          <cell r="C44" t="str">
            <v>Frais d'assistance</v>
          </cell>
          <cell r="D44" t="str">
            <v>Frais d'assistance</v>
          </cell>
        </row>
        <row r="45">
          <cell r="A45">
            <v>18</v>
          </cell>
          <cell r="B45" t="str">
            <v>Overgeboekte kosten</v>
          </cell>
          <cell r="C45" t="str">
            <v>Frais transférés</v>
          </cell>
          <cell r="D45" t="str">
            <v>Frais transférés</v>
          </cell>
        </row>
        <row r="46">
          <cell r="A46">
            <v>19</v>
          </cell>
          <cell r="B46" t="str">
            <v>Kosten overgeboekt naar vaste activa</v>
          </cell>
          <cell r="C46" t="str">
            <v>Frais transférés aux immobilisations</v>
          </cell>
          <cell r="D46" t="str">
            <v>Frais transférés aux immobilisations</v>
          </cell>
        </row>
        <row r="47">
          <cell r="A47">
            <v>20</v>
          </cell>
          <cell r="B47" t="str">
            <v>Kosten overgeboekt naar andere exploitatierekeningen</v>
          </cell>
          <cell r="C47" t="str">
            <v>Frais transférés aux autres comptes d’exploitation</v>
          </cell>
          <cell r="D47" t="str">
            <v>Frais transférés aux autres comptes d’exploitation</v>
          </cell>
        </row>
        <row r="48">
          <cell r="A48">
            <v>21</v>
          </cell>
          <cell r="B48" t="str">
            <v>Kosten voor het gebruik van het transportnet en van de bijbehorende ondersteunende diensten</v>
          </cell>
          <cell r="C48" t="str">
            <v>Coûts d'utilisation du réseau de transport et des services auxiliaires y afférents</v>
          </cell>
          <cell r="D48" t="str">
            <v>Coûts d'utilisation du réseau de transport et des services auxiliaires y afférents</v>
          </cell>
        </row>
        <row r="49">
          <cell r="A49">
            <v>22</v>
          </cell>
          <cell r="B49" t="str">
            <v>Basistarief</v>
          </cell>
          <cell r="C49" t="str">
            <v>Tarif de base</v>
          </cell>
          <cell r="D49" t="str">
            <v>Tarif de base</v>
          </cell>
        </row>
        <row r="50">
          <cell r="A50">
            <v>23</v>
          </cell>
          <cell r="B50" t="str">
            <v xml:space="preserve">Systeemdiensten </v>
          </cell>
          <cell r="C50" t="str">
            <v>Services système</v>
          </cell>
          <cell r="D50" t="str">
            <v>Services système</v>
          </cell>
        </row>
        <row r="51">
          <cell r="A51">
            <v>24</v>
          </cell>
          <cell r="B51" t="str">
            <v>Netverliezen</v>
          </cell>
          <cell r="C51" t="str">
            <v>Pertes sur réseau</v>
          </cell>
          <cell r="D51" t="str">
            <v>Pertes sur réseau</v>
          </cell>
        </row>
        <row r="52">
          <cell r="A52">
            <v>25</v>
          </cell>
          <cell r="B52" t="str">
            <v>Kosten voor de studie, de aanleg en het onderhoud van de infrastructuur:</v>
          </cell>
          <cell r="C52" t="str">
            <v>Coûts d'étude, de construction et d'entretien de l'infrastructure:</v>
          </cell>
          <cell r="D52" t="str">
            <v>Coûts d'étude, de construction et d'entretien de l'infrastructure:</v>
          </cell>
        </row>
        <row r="53">
          <cell r="A53">
            <v>26</v>
          </cell>
          <cell r="B53" t="str">
            <v>Studies</v>
          </cell>
          <cell r="C53" t="str">
            <v>Etudes</v>
          </cell>
          <cell r="D53" t="str">
            <v>Etudes</v>
          </cell>
        </row>
        <row r="54">
          <cell r="A54">
            <v>27</v>
          </cell>
          <cell r="B54" t="str">
            <v>Onderstations voor transformatie</v>
          </cell>
          <cell r="C54" t="str">
            <v>Sous-stations de transformation</v>
          </cell>
          <cell r="D54" t="str">
            <v>Sous-stations de transformation</v>
          </cell>
        </row>
        <row r="55">
          <cell r="A55">
            <v>28</v>
          </cell>
          <cell r="B55" t="str">
            <v>Terreinen</v>
          </cell>
          <cell r="C55" t="str">
            <v>Terrains</v>
          </cell>
          <cell r="D55" t="str">
            <v>Terrains</v>
          </cell>
        </row>
        <row r="56">
          <cell r="A56">
            <v>29</v>
          </cell>
          <cell r="B56" t="str">
            <v>Gebouwen</v>
          </cell>
          <cell r="C56" t="str">
            <v>Batiments</v>
          </cell>
          <cell r="D56" t="str">
            <v>Batiments</v>
          </cell>
        </row>
        <row r="57">
          <cell r="A57">
            <v>30</v>
          </cell>
          <cell r="B57" t="str">
            <v>Uitrustingen</v>
          </cell>
          <cell r="C57" t="str">
            <v>Equipement</v>
          </cell>
          <cell r="D57" t="str">
            <v>Equipement</v>
          </cell>
        </row>
        <row r="58">
          <cell r="A58">
            <v>31</v>
          </cell>
          <cell r="B58" t="str">
            <v>TCC</v>
          </cell>
          <cell r="C58" t="str">
            <v>TCC</v>
          </cell>
          <cell r="D58" t="str">
            <v>TCC</v>
          </cell>
        </row>
        <row r="59">
          <cell r="A59">
            <v>32</v>
          </cell>
          <cell r="B59" t="str">
            <v>Uitrustingen voor afstandsverwerking</v>
          </cell>
          <cell r="C59" t="str">
            <v>Equipement de télégestion</v>
          </cell>
          <cell r="D59" t="str">
            <v>Equipement de télégestion</v>
          </cell>
        </row>
        <row r="60">
          <cell r="A60">
            <v>33</v>
          </cell>
          <cell r="B60" t="str">
            <v>Meting</v>
          </cell>
          <cell r="C60" t="str">
            <v>Comptage</v>
          </cell>
          <cell r="D60" t="str">
            <v>Comptage</v>
          </cell>
        </row>
        <row r="61">
          <cell r="A61">
            <v>34</v>
          </cell>
          <cell r="B61" t="str">
            <v>Schade aan de installaties</v>
          </cell>
          <cell r="C61" t="str">
            <v>Dégâts aux installations</v>
          </cell>
          <cell r="D61" t="str">
            <v>Dégâts aux installations</v>
          </cell>
        </row>
        <row r="62">
          <cell r="A62">
            <v>35</v>
          </cell>
          <cell r="B62" t="str">
            <v>Demontage van de installaties</v>
          </cell>
          <cell r="C62" t="str">
            <v>Démontage d'installations</v>
          </cell>
          <cell r="D62" t="str">
            <v>Démontage d'installations</v>
          </cell>
        </row>
        <row r="63">
          <cell r="A63">
            <v>36</v>
          </cell>
          <cell r="B63" t="str">
            <v>Afschrijvingsvergoedingen (gebruiksinbrengen)</v>
          </cell>
          <cell r="C63" t="str">
            <v>Redevances d'amortissement (apports d'usage)</v>
          </cell>
          <cell r="D63" t="str">
            <v>Redevances d'amortissement (apports d'usage)</v>
          </cell>
        </row>
        <row r="64">
          <cell r="A64">
            <v>37</v>
          </cell>
          <cell r="B64" t="str">
            <v>Afschrijvingen</v>
          </cell>
          <cell r="C64" t="str">
            <v>Amortissements</v>
          </cell>
          <cell r="D64" t="str">
            <v>Amortissements</v>
          </cell>
        </row>
        <row r="65">
          <cell r="A65">
            <v>38</v>
          </cell>
          <cell r="B65" t="str">
            <v>MS-net</v>
          </cell>
          <cell r="C65" t="str">
            <v>Réseau MT</v>
          </cell>
          <cell r="D65" t="str">
            <v>Réseau MT</v>
          </cell>
        </row>
        <row r="66">
          <cell r="A66">
            <v>39</v>
          </cell>
          <cell r="B66" t="str">
            <v>Luchtlijnen</v>
          </cell>
          <cell r="C66" t="str">
            <v>Aérien</v>
          </cell>
          <cell r="D66" t="str">
            <v>Aérien</v>
          </cell>
        </row>
        <row r="67">
          <cell r="A67">
            <v>40</v>
          </cell>
          <cell r="B67" t="str">
            <v>Ondergrondse leidingen</v>
          </cell>
          <cell r="C67" t="str">
            <v>Souterrain</v>
          </cell>
          <cell r="D67" t="str">
            <v>Souterrain</v>
          </cell>
        </row>
        <row r="68">
          <cell r="A68">
            <v>41</v>
          </cell>
          <cell r="B68" t="str">
            <v>Signalisatie &amp; Bediening</v>
          </cell>
          <cell r="C68" t="str">
            <v>Signalisat. &amp; Commande</v>
          </cell>
          <cell r="D68" t="str">
            <v>Signalisat. &amp; Commande</v>
          </cell>
        </row>
        <row r="69">
          <cell r="A69">
            <v>42</v>
          </cell>
          <cell r="B69" t="str">
            <v>Kathodische bescherming</v>
          </cell>
          <cell r="C69" t="str">
            <v>Protection cathodique</v>
          </cell>
          <cell r="D69" t="str">
            <v>Protection cathodique</v>
          </cell>
        </row>
        <row r="70">
          <cell r="A70">
            <v>43</v>
          </cell>
          <cell r="B70" t="str">
            <v>Meting van uitwisselingen</v>
          </cell>
          <cell r="C70" t="str">
            <v>Comptage d'échange</v>
          </cell>
          <cell r="D70" t="str">
            <v>Comptage d'échange</v>
          </cell>
        </row>
        <row r="71">
          <cell r="A71">
            <v>44</v>
          </cell>
          <cell r="B71" t="str">
            <v>Schade aan de installaties</v>
          </cell>
          <cell r="C71" t="str">
            <v>Dégâts aux installations</v>
          </cell>
          <cell r="D71" t="str">
            <v>Dégâts aux installations</v>
          </cell>
        </row>
        <row r="72">
          <cell r="A72">
            <v>45</v>
          </cell>
          <cell r="B72" t="str">
            <v>Demontage van de installaties</v>
          </cell>
          <cell r="C72" t="str">
            <v>Démontage d'installations</v>
          </cell>
          <cell r="D72" t="str">
            <v>Démontage d'installations</v>
          </cell>
        </row>
        <row r="73">
          <cell r="A73">
            <v>46</v>
          </cell>
          <cell r="B73" t="str">
            <v>Afschrijvingsvergoedingen (gebruiksinbrengen)</v>
          </cell>
          <cell r="C73" t="str">
            <v>Redevances d'amortissement (apports d'usage)</v>
          </cell>
          <cell r="D73" t="str">
            <v>Redevances d'amortissement (apports d'usage)</v>
          </cell>
        </row>
        <row r="74">
          <cell r="A74">
            <v>47</v>
          </cell>
          <cell r="B74" t="str">
            <v>Afschrijvingen</v>
          </cell>
          <cell r="C74" t="str">
            <v>Amortissements</v>
          </cell>
          <cell r="D74" t="str">
            <v>Amortissements</v>
          </cell>
        </row>
        <row r="75">
          <cell r="A75">
            <v>48</v>
          </cell>
          <cell r="B75" t="str">
            <v>MS-aansluitingen &amp; -meters</v>
          </cell>
          <cell r="C75" t="str">
            <v>Raccordements &amp; compteurs MT</v>
          </cell>
          <cell r="D75" t="str">
            <v>Raccordements &amp; compteurs MT</v>
          </cell>
        </row>
        <row r="76">
          <cell r="A76">
            <v>49</v>
          </cell>
          <cell r="B76" t="str">
            <v>Aftakkingen</v>
          </cell>
          <cell r="C76" t="str">
            <v>Branchements</v>
          </cell>
          <cell r="D76" t="str">
            <v>Branchements</v>
          </cell>
        </row>
        <row r="77">
          <cell r="A77">
            <v>50</v>
          </cell>
          <cell r="B77" t="str">
            <v>Elektrische meting</v>
          </cell>
          <cell r="C77" t="str">
            <v>Comptage électrique</v>
          </cell>
          <cell r="D77" t="str">
            <v>Comptage électrique</v>
          </cell>
        </row>
        <row r="78">
          <cell r="A78">
            <v>51</v>
          </cell>
          <cell r="B78" t="str">
            <v>Uitrustingen voor afstandsverwerking</v>
          </cell>
          <cell r="C78" t="str">
            <v>Equipement de télégestion</v>
          </cell>
          <cell r="D78" t="str">
            <v>Equipement de télégestion</v>
          </cell>
        </row>
        <row r="79">
          <cell r="A79">
            <v>52</v>
          </cell>
          <cell r="B79" t="str">
            <v>Schade aan de installaties</v>
          </cell>
          <cell r="C79" t="str">
            <v>Dégâts aux installations</v>
          </cell>
          <cell r="D79" t="str">
            <v>Dégâts aux installations</v>
          </cell>
        </row>
        <row r="80">
          <cell r="A80">
            <v>53</v>
          </cell>
          <cell r="B80" t="str">
            <v>Demontage van de installaties</v>
          </cell>
          <cell r="C80" t="str">
            <v>Démontage d'installations</v>
          </cell>
          <cell r="D80" t="str">
            <v>Démontage d'installations</v>
          </cell>
        </row>
        <row r="81">
          <cell r="A81">
            <v>54</v>
          </cell>
          <cell r="B81" t="str">
            <v>Afschrijvingsvergoedingen (gebruiksinbrengen)</v>
          </cell>
          <cell r="C81" t="str">
            <v>Redevances d'amortissement (apports d'usage)</v>
          </cell>
          <cell r="D81" t="str">
            <v>Redevances d'amortissement (apports d'usage)</v>
          </cell>
        </row>
        <row r="82">
          <cell r="A82">
            <v>55</v>
          </cell>
          <cell r="B82" t="str">
            <v>Afschrijvingen</v>
          </cell>
          <cell r="C82" t="str">
            <v>Amortissements</v>
          </cell>
          <cell r="D82" t="str">
            <v>Amortissements</v>
          </cell>
        </row>
        <row r="83">
          <cell r="A83">
            <v>56</v>
          </cell>
          <cell r="B83" t="str">
            <v>Dispersiecabines en MS/LS-transformatiecabines</v>
          </cell>
          <cell r="C83" t="str">
            <v>Cabines de dispersion et de transformation MT/BT</v>
          </cell>
          <cell r="D83" t="str">
            <v>Cabines de dispersion et de transformation MT/BT</v>
          </cell>
        </row>
        <row r="84">
          <cell r="A84">
            <v>57</v>
          </cell>
          <cell r="B84" t="str">
            <v>Terreinen</v>
          </cell>
          <cell r="C84" t="str">
            <v>Terrains</v>
          </cell>
          <cell r="D84" t="str">
            <v>Terrains</v>
          </cell>
        </row>
        <row r="85">
          <cell r="A85">
            <v>58</v>
          </cell>
          <cell r="B85" t="str">
            <v>Gebouwen</v>
          </cell>
          <cell r="C85" t="str">
            <v>Bâtiment</v>
          </cell>
          <cell r="D85" t="str">
            <v>Bâtiment</v>
          </cell>
        </row>
        <row r="86">
          <cell r="A86">
            <v>59</v>
          </cell>
          <cell r="B86" t="str">
            <v>Uitrustingen</v>
          </cell>
          <cell r="C86" t="str">
            <v>Equipement</v>
          </cell>
          <cell r="D86" t="str">
            <v>Equipement</v>
          </cell>
        </row>
        <row r="87">
          <cell r="A87">
            <v>60</v>
          </cell>
          <cell r="B87" t="str">
            <v>Transformatoren</v>
          </cell>
          <cell r="C87" t="str">
            <v>Transformateurs</v>
          </cell>
          <cell r="D87" t="str">
            <v>Transformateurs</v>
          </cell>
        </row>
        <row r="88">
          <cell r="A88">
            <v>61</v>
          </cell>
          <cell r="B88" t="str">
            <v>Uitrustingen voor afstandsverwerking</v>
          </cell>
          <cell r="C88" t="str">
            <v>Equipement de télégestion</v>
          </cell>
          <cell r="D88" t="str">
            <v>Equipement de télégestion</v>
          </cell>
        </row>
        <row r="89">
          <cell r="A89">
            <v>62</v>
          </cell>
          <cell r="B89" t="str">
            <v>TCC</v>
          </cell>
          <cell r="C89" t="str">
            <v>TCC</v>
          </cell>
          <cell r="D89" t="str">
            <v>TCC</v>
          </cell>
        </row>
        <row r="90">
          <cell r="A90">
            <v>63</v>
          </cell>
          <cell r="B90" t="str">
            <v>Schade aan de installaties</v>
          </cell>
          <cell r="C90" t="str">
            <v>Dégâts aux installations</v>
          </cell>
          <cell r="D90" t="str">
            <v>Dégâts aux installations</v>
          </cell>
        </row>
        <row r="91">
          <cell r="A91">
            <v>64</v>
          </cell>
          <cell r="B91" t="str">
            <v>Demontage van de installaties</v>
          </cell>
          <cell r="C91" t="str">
            <v>Démontage d'installations</v>
          </cell>
          <cell r="D91" t="str">
            <v>Démontage d'installations</v>
          </cell>
        </row>
        <row r="92">
          <cell r="A92">
            <v>65</v>
          </cell>
          <cell r="B92" t="str">
            <v>Afschrijvingsvergoedingen (gebruiksinbrengen)</v>
          </cell>
          <cell r="C92" t="str">
            <v>Redevances d'amortissement (apports d'usage)</v>
          </cell>
          <cell r="D92" t="str">
            <v>Redevances d'amortissement (apports d'usage)</v>
          </cell>
        </row>
        <row r="93">
          <cell r="A93">
            <v>66</v>
          </cell>
          <cell r="B93" t="str">
            <v>Afschrijvingen</v>
          </cell>
          <cell r="C93" t="str">
            <v>Amortissements</v>
          </cell>
          <cell r="D93" t="str">
            <v>Amortissements</v>
          </cell>
        </row>
        <row r="94">
          <cell r="A94">
            <v>67</v>
          </cell>
          <cell r="B94" t="str">
            <v>LS-net</v>
          </cell>
          <cell r="C94" t="str">
            <v>Réseau BT</v>
          </cell>
          <cell r="D94" t="str">
            <v>Réseau BT</v>
          </cell>
        </row>
        <row r="95">
          <cell r="A95">
            <v>68</v>
          </cell>
          <cell r="B95" t="str">
            <v>Luchtlijnen</v>
          </cell>
          <cell r="C95" t="str">
            <v>Aérien</v>
          </cell>
          <cell r="D95" t="str">
            <v>Aérien</v>
          </cell>
        </row>
        <row r="96">
          <cell r="A96">
            <v>69</v>
          </cell>
          <cell r="B96" t="str">
            <v>Ondergrondse leidingen</v>
          </cell>
          <cell r="C96" t="str">
            <v>Souterrain</v>
          </cell>
          <cell r="D96" t="str">
            <v>Souterrain</v>
          </cell>
        </row>
        <row r="97">
          <cell r="A97">
            <v>70</v>
          </cell>
          <cell r="B97" t="str">
            <v>Schade aan de installaties</v>
          </cell>
          <cell r="C97" t="str">
            <v>Dégâts aux installations</v>
          </cell>
          <cell r="D97" t="str">
            <v>Dégâts aux installations</v>
          </cell>
        </row>
        <row r="98">
          <cell r="A98">
            <v>71</v>
          </cell>
          <cell r="B98" t="str">
            <v>Demontage van de installaties</v>
          </cell>
          <cell r="C98" t="str">
            <v>Démontage d'installations</v>
          </cell>
          <cell r="D98" t="str">
            <v>Démontage d'installations</v>
          </cell>
        </row>
        <row r="99">
          <cell r="A99">
            <v>72</v>
          </cell>
          <cell r="B99" t="str">
            <v>Afschrijvingsvergoedingen (gebruiksinbrengen)</v>
          </cell>
          <cell r="C99" t="str">
            <v>Redevances d'amortisqsement (apports d'usage)</v>
          </cell>
          <cell r="D99" t="str">
            <v>Redevances d'amortisqsement (apports d'usage)</v>
          </cell>
        </row>
        <row r="100">
          <cell r="A100">
            <v>73</v>
          </cell>
          <cell r="B100" t="str">
            <v>Afschrijvingen</v>
          </cell>
          <cell r="C100" t="str">
            <v>Amortissements</v>
          </cell>
          <cell r="D100" t="str">
            <v>Amortissements</v>
          </cell>
        </row>
        <row r="101">
          <cell r="A101">
            <v>74</v>
          </cell>
          <cell r="B101" t="str">
            <v>LS-aansluitingen &amp; -meters</v>
          </cell>
          <cell r="C101" t="str">
            <v>Raccordements &amp; compteurs BT</v>
          </cell>
          <cell r="D101" t="str">
            <v>Raccordements &amp; compteurs BT</v>
          </cell>
        </row>
        <row r="102">
          <cell r="A102">
            <v>75</v>
          </cell>
          <cell r="B102" t="str">
            <v>Aftakkingen</v>
          </cell>
          <cell r="C102" t="str">
            <v>Branchements</v>
          </cell>
          <cell r="D102" t="str">
            <v>Branchements</v>
          </cell>
        </row>
        <row r="103">
          <cell r="A103">
            <v>76</v>
          </cell>
          <cell r="B103" t="str">
            <v>Meetgroepen</v>
          </cell>
          <cell r="C103" t="str">
            <v>Groupes de comptage</v>
          </cell>
          <cell r="D103" t="str">
            <v>Groupes de comptage</v>
          </cell>
        </row>
        <row r="104">
          <cell r="A104">
            <v>77</v>
          </cell>
          <cell r="B104" t="str">
            <v>Uitrustingen voor afstandsverwerking</v>
          </cell>
          <cell r="C104" t="str">
            <v>Equipement de télégestion</v>
          </cell>
          <cell r="D104" t="str">
            <v>Equipement de télégestion</v>
          </cell>
        </row>
        <row r="105">
          <cell r="A105">
            <v>78</v>
          </cell>
          <cell r="B105" t="str">
            <v>Kosten voor het wijzigen van de spanning</v>
          </cell>
          <cell r="C105" t="str">
            <v>Coûts des changements de tension</v>
          </cell>
          <cell r="D105" t="str">
            <v>Coûts des changements de tension</v>
          </cell>
        </row>
        <row r="106">
          <cell r="A106">
            <v>79</v>
          </cell>
          <cell r="B106" t="str">
            <v>Schade aan de installaties</v>
          </cell>
          <cell r="C106" t="str">
            <v>Dégâts aux installations</v>
          </cell>
          <cell r="D106" t="str">
            <v>Dégâts aux installations</v>
          </cell>
        </row>
        <row r="107">
          <cell r="A107">
            <v>80</v>
          </cell>
          <cell r="B107" t="str">
            <v>Demontage van de installaties</v>
          </cell>
          <cell r="C107" t="str">
            <v>Démontage d'installations</v>
          </cell>
          <cell r="D107" t="str">
            <v>Démontage d'installations</v>
          </cell>
        </row>
        <row r="108">
          <cell r="A108">
            <v>81</v>
          </cell>
          <cell r="B108" t="str">
            <v>Afschrijvingsvergoedingen (gebruiksinbrengen)</v>
          </cell>
          <cell r="C108" t="str">
            <v>Redevances d'amortissement (apports d'usage)</v>
          </cell>
          <cell r="D108" t="str">
            <v>Redevances d'amortissement (apports d'usage)</v>
          </cell>
        </row>
        <row r="109">
          <cell r="A109">
            <v>82</v>
          </cell>
          <cell r="B109" t="str">
            <v>Afschrijvingen</v>
          </cell>
          <cell r="C109" t="str">
            <v>Amortissements</v>
          </cell>
          <cell r="D109" t="str">
            <v>Amortissements</v>
          </cell>
        </row>
        <row r="110">
          <cell r="A110">
            <v>83</v>
          </cell>
          <cell r="B110" t="str">
            <v>Andere kosten in verband met de infrastructuur</v>
          </cell>
          <cell r="C110" t="str">
            <v>Autres coûts relatifs à l'infrastructure</v>
          </cell>
          <cell r="D110" t="str">
            <v>Autres coûts relatifs à l'infrastructure</v>
          </cell>
        </row>
        <row r="111">
          <cell r="A111">
            <v>84</v>
          </cell>
          <cell r="B111" t="str">
            <v>Openbare verlichting (Vlaanderen &amp; Wallonië):</v>
          </cell>
          <cell r="C111" t="str">
            <v>Eclairage Public (Vlaanderen &amp; Wallonie):</v>
          </cell>
          <cell r="D111" t="str">
            <v>Eclairage Public (Vlaanderen &amp; Wallonie):</v>
          </cell>
        </row>
        <row r="112">
          <cell r="A112">
            <v>85</v>
          </cell>
          <cell r="B112" t="str">
            <v>Onderhoud van de openbare verlichting</v>
          </cell>
          <cell r="C112" t="str">
            <v>Entretien de l’éclairage public</v>
          </cell>
          <cell r="D112" t="str">
            <v>Entretien de l’éclairage public</v>
          </cell>
        </row>
        <row r="113">
          <cell r="A113">
            <v>86</v>
          </cell>
          <cell r="B113" t="str">
            <v>Facturering van het onderhoud van de openbare verlichting</v>
          </cell>
          <cell r="C113" t="str">
            <v>Facturation de l'entretien de l’éclairage public</v>
          </cell>
          <cell r="D113" t="str">
            <v>Facturation de l'entretien de l’éclairage public</v>
          </cell>
        </row>
        <row r="114">
          <cell r="A114">
            <v>87</v>
          </cell>
          <cell r="B114" t="str">
            <v>Kosten voor de aanleg van openbare verlichting</v>
          </cell>
          <cell r="C114" t="str">
            <v>Coût de la construction de l’éclairage public</v>
          </cell>
          <cell r="D114" t="str">
            <v>Coût de la construction de l’éclairage public</v>
          </cell>
        </row>
        <row r="115">
          <cell r="A115">
            <v>88</v>
          </cell>
          <cell r="B115" t="str">
            <v>Facturering van de aanleg van openbare verlichting</v>
          </cell>
          <cell r="C115" t="str">
            <v>Facturation de la construction de l’éclairage public</v>
          </cell>
          <cell r="D115" t="str">
            <v>Facturation de la construction de l’éclairage public</v>
          </cell>
        </row>
        <row r="116">
          <cell r="A116">
            <v>89</v>
          </cell>
          <cell r="B116" t="str">
            <v>Kosten in verband met openbare-dienstverplichtingen</v>
          </cell>
          <cell r="C116" t="str">
            <v>Coûts liés aux obligations de service public</v>
          </cell>
          <cell r="D116" t="str">
            <v>Coûts liés aux obligations de service public</v>
          </cell>
        </row>
        <row r="117">
          <cell r="A117">
            <v>90</v>
          </cell>
          <cell r="B117" t="str">
            <v>Kosten in verband met de beschermde klanten</v>
          </cell>
          <cell r="C117" t="str">
            <v>Coûts liés à la clientèle protégée</v>
          </cell>
          <cell r="D117" t="str">
            <v>Coûts liés à la clientèle protégée</v>
          </cell>
        </row>
        <row r="118">
          <cell r="A118">
            <v>91</v>
          </cell>
          <cell r="B118" t="str">
            <v>Onderhoud, beheer en afschrijvingen van de budgetmeters</v>
          </cell>
          <cell r="C118" t="str">
            <v>Entretien, gestion et amortissements des compteurs à budget</v>
          </cell>
          <cell r="D118" t="str">
            <v>Entretien, gestion et amortissements des compteurs à budget</v>
          </cell>
        </row>
        <row r="119">
          <cell r="A119">
            <v>92</v>
          </cell>
          <cell r="B119" t="str">
            <v>Plaatsen van vermogenbegrenzers</v>
          </cell>
          <cell r="C119" t="str">
            <v>Placement de limiteurs de puissance</v>
          </cell>
          <cell r="D119" t="str">
            <v>Placement de limiteurs de puissance</v>
          </cell>
        </row>
        <row r="120">
          <cell r="A120">
            <v>93</v>
          </cell>
          <cell r="B120" t="str">
            <v>Levering van elektriciteit aan de beschermde klanten</v>
          </cell>
          <cell r="C120" t="str">
            <v>Fourniture d’électricité à la clientèle protégée</v>
          </cell>
          <cell r="D120" t="str">
            <v>Fourniture d’électricité à la clientèle protégée</v>
          </cell>
        </row>
        <row r="121">
          <cell r="A121">
            <v>94</v>
          </cell>
          <cell r="B121" t="str">
            <v>Levering van elektriciteit aan een specifiek sociaal tarief</v>
          </cell>
          <cell r="C121" t="str">
            <v>Fourniture d’électricité à un tarif social spécifique</v>
          </cell>
          <cell r="D121" t="str">
            <v>Fourniture d’électricité à un tarif social spécifique</v>
          </cell>
        </row>
        <row r="122">
          <cell r="A122">
            <v>95</v>
          </cell>
          <cell r="B122" t="str">
            <v>Waardeverminderingen en minderwaarden op de realisatie van handelsvorderingen - beschermde klanten</v>
          </cell>
          <cell r="C122" t="str">
            <v>Réductions de valeur et moins values sur réalisation de créances commerciales - clientèle protégée</v>
          </cell>
          <cell r="D122" t="str">
            <v>Réductions de valeur et moins values sur réalisation de créances commerciales - clientèle protégée</v>
          </cell>
        </row>
        <row r="123">
          <cell r="A123">
            <v>96</v>
          </cell>
          <cell r="B123" t="str">
            <v>REG-acties</v>
          </cell>
          <cell r="C123" t="str">
            <v>Actions URE</v>
          </cell>
          <cell r="D123" t="str">
            <v>Actions URE</v>
          </cell>
        </row>
        <row r="124">
          <cell r="A124">
            <v>97</v>
          </cell>
          <cell r="B124" t="str">
            <v>Openbare Verlichting (Centrum)</v>
          </cell>
          <cell r="C124" t="str">
            <v>Eclairage Public (Centre)</v>
          </cell>
          <cell r="D124" t="str">
            <v>Eclairage Public (Centre)</v>
          </cell>
        </row>
        <row r="125">
          <cell r="A125">
            <v>98</v>
          </cell>
          <cell r="B125" t="str">
            <v>Onderhoud van de openbare verlichting</v>
          </cell>
          <cell r="C125" t="str">
            <v>Entretien de l’éclairage public</v>
          </cell>
          <cell r="D125" t="str">
            <v>Entretien de l’éclairage public</v>
          </cell>
        </row>
        <row r="126">
          <cell r="A126">
            <v>99</v>
          </cell>
          <cell r="B126" t="str">
            <v>Facturering van het onderhoud van de openbare verlichting</v>
          </cell>
          <cell r="C126" t="str">
            <v>Facturation de l'entretien de l’éclairage public</v>
          </cell>
          <cell r="D126" t="str">
            <v>Facturation de l'entretien de l’éclairage public</v>
          </cell>
        </row>
        <row r="127">
          <cell r="A127">
            <v>100</v>
          </cell>
          <cell r="B127" t="str">
            <v>Levering van energie voor de openbare verlichting (Centrum)</v>
          </cell>
          <cell r="C127" t="str">
            <v>Fourniture d'énergie pour l'éclairage public (Centre)</v>
          </cell>
          <cell r="D127" t="str">
            <v>Fourniture d'énergie pour l'éclairage public (Centre)</v>
          </cell>
        </row>
        <row r="128">
          <cell r="A128">
            <v>101</v>
          </cell>
          <cell r="B128" t="str">
            <v>Facturering van de levering van energie voor de openbare verlichting (Centrum)</v>
          </cell>
          <cell r="C128" t="str">
            <v>Facturation de la fourniture d'énergie pour l'éclairage public (Centre)</v>
          </cell>
          <cell r="D128" t="str">
            <v>Facturation de la fourniture d'énergie pour l'éclairage public (Centre)</v>
          </cell>
        </row>
        <row r="129">
          <cell r="A129">
            <v>102</v>
          </cell>
          <cell r="B129" t="str">
            <v>Kosten voor de aanleg van openbare verlichting</v>
          </cell>
          <cell r="C129" t="str">
            <v>Coût de la construction de l’éclairage public</v>
          </cell>
          <cell r="D129" t="str">
            <v>Coût de la construction de l’éclairage public</v>
          </cell>
        </row>
        <row r="130">
          <cell r="A130">
            <v>103</v>
          </cell>
          <cell r="B130" t="str">
            <v>Facturering van de aanleg van openbare verlichting</v>
          </cell>
          <cell r="C130" t="str">
            <v>Facturation de la construction de l’éclairage public</v>
          </cell>
          <cell r="D130" t="str">
            <v>Facturation de la construction de l’éclairage public</v>
          </cell>
        </row>
        <row r="131">
          <cell r="A131">
            <v>104</v>
          </cell>
          <cell r="B131" t="str">
            <v>Door de overheid opgelegde verplaatsingen van installaties</v>
          </cell>
          <cell r="C131" t="str">
            <v>Déplacements d’installations imposés par les pouvoirs publics</v>
          </cell>
          <cell r="D131" t="str">
            <v>Déplacements d’installations imposés par les pouvoirs publics</v>
          </cell>
        </row>
        <row r="132">
          <cell r="A132">
            <v>105</v>
          </cell>
          <cell r="B132" t="str">
            <v>Dienst Ombudsman en informatie-activiteit</v>
          </cell>
          <cell r="C132" t="str">
            <v>Service « Ombudsman » et action d’information</v>
          </cell>
          <cell r="D132" t="str">
            <v>Service « Ombudsman » et action d’information</v>
          </cell>
        </row>
        <row r="133">
          <cell r="A133">
            <v>106</v>
          </cell>
          <cell r="B133" t="str">
            <v>Gratis levering van groene energie</v>
          </cell>
          <cell r="C133" t="str">
            <v>Fourniture gratuite d'énergie verte</v>
          </cell>
          <cell r="D133" t="str">
            <v>Fourniture gratuite d'énergie verte</v>
          </cell>
        </row>
        <row r="134">
          <cell r="A134">
            <v>107</v>
          </cell>
          <cell r="B134" t="str">
            <v>Andere prestaties opgelegd door de overheid</v>
          </cell>
          <cell r="C134" t="str">
            <v>Autres prestations imposées par les pouvoirs publics</v>
          </cell>
          <cell r="D134" t="str">
            <v>Autres prestations imposées par les pouvoirs publics</v>
          </cell>
        </row>
        <row r="135">
          <cell r="A135">
            <v>108</v>
          </cell>
          <cell r="B135" t="str">
            <v>Andere openbare-dienstverplichtingen</v>
          </cell>
          <cell r="C135" t="str">
            <v>Autres obligations de service public</v>
          </cell>
          <cell r="D135" t="str">
            <v>Autres obligations de service public</v>
          </cell>
        </row>
        <row r="136">
          <cell r="A136">
            <v>109</v>
          </cell>
          <cell r="B136" t="str">
            <v>Financiering van de openbare-dienstopdracht toevertrouwd aan de DNB (credit)</v>
          </cell>
          <cell r="C136" t="str">
            <v>Financement des missions de service public confiées aux GRD (crédit)</v>
          </cell>
          <cell r="D136" t="str">
            <v>Financement des missions de service public confiées aux GRD (crédit)</v>
          </cell>
        </row>
        <row r="137">
          <cell r="A137">
            <v>110</v>
          </cell>
          <cell r="B137" t="str">
            <v>Beheerskosten van het distributienet:</v>
          </cell>
          <cell r="C137" t="str">
            <v>Coûts de la gestion du réseau de distribution:</v>
          </cell>
          <cell r="D137" t="str">
            <v>Coûts de la gestion du réseau de distribution:</v>
          </cell>
        </row>
        <row r="138">
          <cell r="A138">
            <v>111</v>
          </cell>
          <cell r="B138" t="str">
            <v>Commercieel beheer van de toegangscontracten</v>
          </cell>
          <cell r="C138" t="str">
            <v>Gestion commerciale des contrats d'accès</v>
          </cell>
          <cell r="D138" t="str">
            <v>Gestion commerciale des contrats d'accès</v>
          </cell>
        </row>
        <row r="139">
          <cell r="A139">
            <v>112</v>
          </cell>
          <cell r="B139" t="str">
            <v>Programmering van de energie-uitwisselingen</v>
          </cell>
          <cell r="C139" t="str">
            <v>Programmation des échanges d'énergie</v>
          </cell>
          <cell r="D139" t="str">
            <v>Programmation des échanges d'énergie</v>
          </cell>
        </row>
        <row r="140">
          <cell r="A140">
            <v>113</v>
          </cell>
          <cell r="B140" t="str">
            <v>Beheer van het distributienet en opvolging van de energie-uitwisselingen</v>
          </cell>
          <cell r="C140" t="str">
            <v>Gestion du réseau de distribution et suivi des échanges d'énergie</v>
          </cell>
          <cell r="D140" t="str">
            <v>Gestion du réseau de distribution et suivi des échanges d'énergie</v>
          </cell>
        </row>
        <row r="141">
          <cell r="A141">
            <v>114</v>
          </cell>
          <cell r="B141" t="str">
            <v>Exploitatiekosten voor het systeembeheer</v>
          </cell>
          <cell r="C141" t="str">
            <v>Coûts d’exploitation de la gestion du système + Taxe de Voirie</v>
          </cell>
          <cell r="D141" t="str">
            <v>Coûts d’exploitation de la gestion du système + Taxe de Voirie</v>
          </cell>
        </row>
        <row r="142">
          <cell r="A142">
            <v>115</v>
          </cell>
          <cell r="B142" t="str">
            <v>Afschrijvingen van activa in verband met het systeembeheer</v>
          </cell>
          <cell r="C142" t="str">
            <v>Amortissement des actifs liés à la gestion du système</v>
          </cell>
          <cell r="D142" t="str">
            <v>Amortissement des actifs liés à la gestion du système</v>
          </cell>
        </row>
        <row r="143">
          <cell r="A143">
            <v>116</v>
          </cell>
          <cell r="B143" t="str">
            <v>Kosten voor de financiering van de activa in verband met het systeembeheer</v>
          </cell>
          <cell r="C143" t="str">
            <v>Coûts de financement des actifs liés à la gestion du système</v>
          </cell>
          <cell r="D143" t="str">
            <v>Coûts de financement des actifs liés à la gestion du système</v>
          </cell>
        </row>
        <row r="144">
          <cell r="A144">
            <v>117</v>
          </cell>
          <cell r="B144" t="str">
            <v>Controle op de kwaliteit van de bevoorrading en op de stabiliteit van het net</v>
          </cell>
          <cell r="C144" t="str">
            <v>Contrôle de la qualité de l'approvisionnement et de la stabilité du réseau</v>
          </cell>
          <cell r="D144" t="str">
            <v>Contrôle de la qualité de l'approvisionnement et de la stabilité du réseau</v>
          </cell>
        </row>
        <row r="145">
          <cell r="A145">
            <v>118</v>
          </cell>
          <cell r="B145" t="str">
            <v>Kosten voor het verzamelen en verwerken van de meet- en telgegevens</v>
          </cell>
          <cell r="C145" t="str">
            <v>Coût de l'acquisition et du traitement des informations de mesure et de comptage</v>
          </cell>
          <cell r="D145" t="str">
            <v>Coût de l'acquisition et du traitement des informations de mesure et de comptage</v>
          </cell>
        </row>
        <row r="146">
          <cell r="A146">
            <v>119</v>
          </cell>
          <cell r="B146" t="str">
            <v>Kosten voor ondersteunende diensten:</v>
          </cell>
          <cell r="C146" t="str">
            <v>Coût des services auxiliaires:</v>
          </cell>
          <cell r="D146" t="str">
            <v>Coût des services auxiliaires:</v>
          </cell>
        </row>
        <row r="147">
          <cell r="A147">
            <v>120</v>
          </cell>
          <cell r="B147" t="str">
            <v>Regeling van de spanning en van het blindvermogen</v>
          </cell>
          <cell r="C147" t="str">
            <v>Réglage de la tension et de la puissance réactive</v>
          </cell>
          <cell r="D147" t="str">
            <v>Réglage de la tension et de la puissance réactive</v>
          </cell>
        </row>
        <row r="148">
          <cell r="A148">
            <v>121</v>
          </cell>
          <cell r="B148" t="str">
            <v>Compensatie van de netverliezen</v>
          </cell>
          <cell r="C148" t="str">
            <v>Compensation des pertes sur réseau</v>
          </cell>
          <cell r="D148" t="str">
            <v>Compensation des pertes sur réseau</v>
          </cell>
        </row>
        <row r="149">
          <cell r="A149">
            <v>122</v>
          </cell>
          <cell r="B149" t="str">
            <v>Niet-naleving van een aanvaard programma</v>
          </cell>
          <cell r="C149" t="str">
            <v>Non-respect d'un programme accepté</v>
          </cell>
          <cell r="D149" t="str">
            <v>Non-respect d'un programme accepté</v>
          </cell>
        </row>
        <row r="150">
          <cell r="A150">
            <v>123</v>
          </cell>
          <cell r="B150" t="str">
            <v>Belastingen, heffingen, toeslagen, bijdragen en retributies:</v>
          </cell>
          <cell r="C150" t="str">
            <v>Impôts, prélèvements, surcharges, contributions et rétributions:</v>
          </cell>
          <cell r="D150" t="str">
            <v>Impôts, prélèvements, surcharges, contributions et rétributions:</v>
          </cell>
        </row>
        <row r="151">
          <cell r="A151">
            <v>124</v>
          </cell>
          <cell r="B151" t="str">
            <v>Financiering van de openbare-dienstverplichtingen:</v>
          </cell>
          <cell r="C151" t="str">
            <v>Financement des obligations de service public:</v>
          </cell>
          <cell r="D151" t="str">
            <v>Financement des obligations de service public:</v>
          </cell>
        </row>
        <row r="152">
          <cell r="A152">
            <v>125</v>
          </cell>
          <cell r="B152" t="str">
            <v>Maatregelen van sociale aard</v>
          </cell>
          <cell r="C152" t="str">
            <v>Mesures de nature sociale</v>
          </cell>
          <cell r="D152" t="str">
            <v>Mesures de nature sociale</v>
          </cell>
        </row>
        <row r="153">
          <cell r="A153">
            <v>126</v>
          </cell>
          <cell r="B153" t="str">
            <v>Plan Communal pour l'Emploi (in Wallonië)</v>
          </cell>
          <cell r="C153" t="str">
            <v>Plan communal pour l’emploi</v>
          </cell>
          <cell r="D153" t="str">
            <v>Plan communal pour l’emploi</v>
          </cell>
        </row>
        <row r="154">
          <cell r="A154">
            <v>127</v>
          </cell>
          <cell r="B154" t="str">
            <v>Andere maatregelen van sociale aard</v>
          </cell>
          <cell r="C154" t="str">
            <v>Autres mesures sociales</v>
          </cell>
          <cell r="D154" t="str">
            <v>Autres mesures sociales</v>
          </cell>
        </row>
        <row r="155">
          <cell r="A155">
            <v>128</v>
          </cell>
          <cell r="B155" t="str">
            <v>Maatregelen ter bevordering van het REG</v>
          </cell>
          <cell r="C155" t="str">
            <v>Mesures en faveur de l'URE</v>
          </cell>
          <cell r="D155" t="str">
            <v>Mesures en faveur de l'URE</v>
          </cell>
        </row>
        <row r="156">
          <cell r="A156">
            <v>129</v>
          </cell>
          <cell r="B156" t="str">
            <v>Maatregelen ter bevordering van het gebruik van hernieuwbare energiebronnen en kwalitatieve warmtekrachtinstallaties</v>
          </cell>
          <cell r="C156" t="str">
            <v>Mesures en faveur de l'utilisation de sources d'énergie renouvelables et d'installations de cogénération de qualité</v>
          </cell>
          <cell r="D156" t="str">
            <v>Mesures en faveur de l'utilisation de sources d'énergie renouvelables et d'installations de cogénération de qualité</v>
          </cell>
        </row>
        <row r="157">
          <cell r="A157">
            <v>130</v>
          </cell>
          <cell r="B157" t="str">
            <v>Financiering van de openbare-dienstverplichtingen gefactureerd door de TNB</v>
          </cell>
          <cell r="C157" t="str">
            <v>Financement des obligations de service public facturé par le GRT</v>
          </cell>
          <cell r="D157" t="str">
            <v>Financement des obligations de service public facturé par le GRT</v>
          </cell>
        </row>
        <row r="158">
          <cell r="A158">
            <v>131</v>
          </cell>
          <cell r="B158" t="str">
            <v>Andere maatregelen</v>
          </cell>
          <cell r="C158" t="str">
            <v>Autres mesures</v>
          </cell>
          <cell r="D158" t="str">
            <v>Autres mesures</v>
          </cell>
        </row>
        <row r="159">
          <cell r="A159">
            <v>132</v>
          </cell>
          <cell r="B159" t="str">
            <v>Financiering van de openbare-dienstopdracht toevertrouwd aan de DNB</v>
          </cell>
          <cell r="C159" t="str">
            <v>Financement des missions de service public confiées aux GRD</v>
          </cell>
          <cell r="D159" t="str">
            <v>Financement des missions de service public confiées aux GRD</v>
          </cell>
        </row>
        <row r="160">
          <cell r="A160">
            <v>133</v>
          </cell>
          <cell r="B160" t="str">
            <v>Toeslagen ter dekking van de werkingskosten van de reguleringsinstantie</v>
          </cell>
          <cell r="C160" t="str">
            <v>Surcharges en vue de la couverture des frais de fonctionnement de l'instance de régulation</v>
          </cell>
          <cell r="D160" t="str">
            <v>Surcharges en vue de la couverture des frais de fonctionnement de l'instance de régulation</v>
          </cell>
        </row>
        <row r="161">
          <cell r="A161">
            <v>134</v>
          </cell>
          <cell r="B161" t="str">
            <v>Bijdragen ter dekking van verloren kosten</v>
          </cell>
          <cell r="C161" t="str">
            <v>Contributions en vue de la couverture des coûts échoués</v>
          </cell>
          <cell r="D161" t="str">
            <v>Contributions en vue de la couverture des coûts échoués</v>
          </cell>
        </row>
        <row r="162">
          <cell r="A162">
            <v>135</v>
          </cell>
          <cell r="B162" t="str">
            <v>Niet-gekapitaliseerde pensioenlasten</v>
          </cell>
          <cell r="C162" t="str">
            <v>Charges de pension non capitalisées</v>
          </cell>
          <cell r="D162" t="str">
            <v>Charges de pension non capitalisées</v>
          </cell>
        </row>
        <row r="163">
          <cell r="A163">
            <v>136</v>
          </cell>
          <cell r="B163" t="str">
            <v>Niet-gekapitaliseerde pensioenlasten - debet</v>
          </cell>
          <cell r="C163" t="str">
            <v>Charges de pension non capitalisées-débit</v>
          </cell>
          <cell r="D163" t="str">
            <v>Charges de pension non capitalisées-débit</v>
          </cell>
        </row>
        <row r="164">
          <cell r="A164">
            <v>137</v>
          </cell>
          <cell r="B164" t="str">
            <v>Niet-gekapitaliseerde pensioenlasten - Overboeking naar activa</v>
          </cell>
          <cell r="C164" t="str">
            <v>Charges de pension non capitalisées-Transfert à l'actif</v>
          </cell>
          <cell r="D164" t="str">
            <v>Charges de pension non capitalisées-Transfert à l'actif</v>
          </cell>
        </row>
        <row r="165">
          <cell r="A165">
            <v>138</v>
          </cell>
          <cell r="B165" t="str">
            <v>Lokale, provinciale, gewestelijke en federale belastingen, heffingen, toeslagen, bijdragen en retributies:</v>
          </cell>
          <cell r="C165" t="str">
            <v>Impôts, prélèvements, surcharges, contributions, et rétributions locaux, provinciaux, régionaux et fédéraux:</v>
          </cell>
          <cell r="D165" t="str">
            <v>Impôts, prélèvements, surcharges, contributions, et rétributions locaux, provinciaux, régionaux et fédéraux:</v>
          </cell>
        </row>
        <row r="166">
          <cell r="A166">
            <v>139</v>
          </cell>
          <cell r="B166" t="str">
            <v>Inkomensbelastingen</v>
          </cell>
          <cell r="C166" t="str">
            <v>Impôts sur les revenus</v>
          </cell>
          <cell r="D166" t="str">
            <v>Impôts sur les revenus</v>
          </cell>
        </row>
        <row r="167">
          <cell r="A167">
            <v>140</v>
          </cell>
          <cell r="B167" t="str">
            <v>Roerende voorheffing op interesten op rekening-courant</v>
          </cell>
          <cell r="C167" t="str">
            <v>Précomptes mobiliers afférents aux intérêts sur compte courant</v>
          </cell>
          <cell r="D167" t="str">
            <v>Précomptes mobiliers afférents aux intérêts sur compte courant</v>
          </cell>
        </row>
        <row r="168">
          <cell r="A168">
            <v>141</v>
          </cell>
          <cell r="B168" t="str">
            <v>Andere roerende voorheffingen</v>
          </cell>
          <cell r="C168" t="str">
            <v>Autres précomptes mobiliers</v>
          </cell>
          <cell r="D168" t="str">
            <v>Autres précomptes mobiliers</v>
          </cell>
        </row>
        <row r="169">
          <cell r="A169">
            <v>142</v>
          </cell>
          <cell r="B169" t="str">
            <v>Rechtspersonenbelasting: bijdrage van het jaar (geraamde fiscale lasten)</v>
          </cell>
          <cell r="C169" t="str">
            <v>Impôt des personnes morales: cotisation de l'année (charge fiscale estimée)</v>
          </cell>
          <cell r="D169" t="str">
            <v>Impôt des personnes morales: cotisation de l'année (charge fiscale estimée)</v>
          </cell>
        </row>
        <row r="170">
          <cell r="A170">
            <v>143</v>
          </cell>
          <cell r="B170" t="str">
            <v>Rechtspersonenbelasting: rectificatie van voorgaande jaren (raming)</v>
          </cell>
          <cell r="C170" t="str">
            <v>Impôt des personnes morales: rectification des années antérieures (estimation)</v>
          </cell>
          <cell r="D170" t="str">
            <v>Impôt des personnes morales: rectification des années antérieures (estimation)</v>
          </cell>
        </row>
        <row r="171">
          <cell r="A171">
            <v>144</v>
          </cell>
          <cell r="B171" t="str">
            <v>Rechtspersonenbelasting: belasting over voorgaande boekjaren</v>
          </cell>
          <cell r="C171" t="str">
            <v>Impôt des personnes morales: impôt afférent aux exercices antérieurs</v>
          </cell>
          <cell r="D171" t="str">
            <v>Impôt des personnes morales: impôt afférent aux exercices antérieurs</v>
          </cell>
        </row>
        <row r="172">
          <cell r="A172">
            <v>145</v>
          </cell>
          <cell r="B172" t="str">
            <v>Overige lokale, provinciale, gewestelijke en federale belastingen, heffingen, toeslagen, bijdragen en retributies</v>
          </cell>
          <cell r="C172" t="str">
            <v>Impôts, prélèvements, surcharges, contributions, et rétributions locaux, provinciaux, régionaux et fédéraux restants</v>
          </cell>
          <cell r="D172" t="str">
            <v>Impôts, prélèvements, surcharges, contributions, et rétributions locaux, provinciaux, régionaux et fédéraux restants</v>
          </cell>
        </row>
        <row r="173">
          <cell r="A173">
            <v>146</v>
          </cell>
          <cell r="B173" t="str">
            <v>Vergoeding voor het innemen van het openbaar domein</v>
          </cell>
          <cell r="C173" t="str">
            <v>Redevance pour occupation du domaine public</v>
          </cell>
          <cell r="D173" t="str">
            <v>Redevance pour occupation du domaine public</v>
          </cell>
        </row>
        <row r="174">
          <cell r="A174">
            <v>147</v>
          </cell>
          <cell r="B174" t="str">
            <v>Andere belastingen, heffingen, toeslagen, bijdragen en retributies</v>
          </cell>
          <cell r="C174" t="str">
            <v>Autres impôts, prélèvements, surcharges, contributions et rétributions restants</v>
          </cell>
          <cell r="D174" t="str">
            <v>Autres impôts, prélèvements, surcharges, contributions et rétributions restants</v>
          </cell>
        </row>
        <row r="175">
          <cell r="A175">
            <v>148</v>
          </cell>
          <cell r="B175" t="str">
            <v>Vergoeding van het gëinvesteerde Kapitaal</v>
          </cell>
          <cell r="C175" t="str">
            <v>Rémunération du Capital investi</v>
          </cell>
          <cell r="D175" t="str">
            <v>Rémunération du Capital investi</v>
          </cell>
        </row>
        <row r="176">
          <cell r="A176">
            <v>149</v>
          </cell>
          <cell r="B176" t="str">
            <v>ALGEMEEN TOTAAL</v>
          </cell>
          <cell r="C176" t="str">
            <v>TOTAL GENERAL</v>
          </cell>
          <cell r="D176" t="str">
            <v>TOTAL GENERAL</v>
          </cell>
        </row>
        <row r="177">
          <cell r="A177">
            <v>150</v>
          </cell>
          <cell r="B177" t="str">
            <v>Studiekosten</v>
          </cell>
          <cell r="C177" t="str">
            <v>Coûts d'étude</v>
          </cell>
          <cell r="D177" t="str">
            <v>Coûts d'étude</v>
          </cell>
        </row>
        <row r="178">
          <cell r="A178">
            <v>151</v>
          </cell>
          <cell r="B178" t="str">
            <v>Oriëntatiestudie</v>
          </cell>
          <cell r="C178" t="str">
            <v>Etude d'orientation</v>
          </cell>
          <cell r="D178" t="str">
            <v>Etude d'orientation</v>
          </cell>
        </row>
        <row r="179">
          <cell r="A179">
            <v>152</v>
          </cell>
          <cell r="B179" t="str">
            <v>Detailstudie</v>
          </cell>
          <cell r="C179" t="str">
            <v>Etude de détail</v>
          </cell>
          <cell r="D179" t="str">
            <v>Etude de détail</v>
          </cell>
        </row>
        <row r="180">
          <cell r="A180">
            <v>153</v>
          </cell>
          <cell r="B180" t="str">
            <v>Kosten voor de uitvoering, aanpassing of verzwaring van de aansluitingen</v>
          </cell>
          <cell r="C180" t="str">
            <v>Coûts de réalisation, d'adaptation ou de renforcement des raccordements</v>
          </cell>
          <cell r="D180" t="str">
            <v>Coûts de réalisation, d'adaptation ou de renforcement des raccordements</v>
          </cell>
        </row>
        <row r="181">
          <cell r="A181">
            <v>154</v>
          </cell>
          <cell r="B181" t="str">
            <v>Aftakkingen - Kosten voor de uitvoering, aanpassing of verzwaring</v>
          </cell>
          <cell r="C181" t="str">
            <v>Branchements - Coûts de réalisation, d'adaptation ou de renforcement</v>
          </cell>
          <cell r="D181" t="str">
            <v>Branchements - Coûts de réalisation, d'adaptation ou de renforcement</v>
          </cell>
        </row>
        <row r="182">
          <cell r="A182">
            <v>155</v>
          </cell>
          <cell r="B182" t="str">
            <v>Aftakkingen - Overboeking naar Activa</v>
          </cell>
          <cell r="C182" t="str">
            <v>Branchements - Transfert à l’Actif</v>
          </cell>
          <cell r="D182" t="str">
            <v>Branchements - Transfert à l’Actif</v>
          </cell>
        </row>
        <row r="188">
          <cell r="A188">
            <v>195</v>
          </cell>
          <cell r="B188" t="str">
            <v>Tabel 1 (T1) : Toewijzing van kostensoorten aan kostenobjecten voor de klantengroep Netwerk 70/36/30kV</v>
          </cell>
          <cell r="C188" t="str">
            <v>Tableau 1 (T1) : Attribution des types de coûts aux objets de coût pour le groupe de clients Réseau 70/36/30kV</v>
          </cell>
          <cell r="D188" t="str">
            <v>Tableau 1 (T1) : Attribution des types de coûts aux objets de coût pour le groupe de clients Réseau 70/36/30kV</v>
          </cell>
        </row>
        <row r="189">
          <cell r="A189">
            <v>196</v>
          </cell>
          <cell r="B189" t="str">
            <v>Tabel 2 (T2) : Toewijzing van kostensoorten aan kostenobjecten voor de klantengroep Transformatie MS</v>
          </cell>
          <cell r="C189" t="str">
            <v>Tableau 2 (T2) : Attribution des types de coûts aux objets de coût pour le groupe de clients Transformation MT</v>
          </cell>
          <cell r="D189" t="str">
            <v>Tableau 2 (T2) : Attribution des types de coûts aux objets de coût pour le groupe de clients Transformation MT</v>
          </cell>
        </row>
        <row r="190">
          <cell r="A190">
            <v>197</v>
          </cell>
          <cell r="B190" t="str">
            <v>Tabel 3 (T3) : Toewijzing van kostensoorten aan kostenobjecten voor de klantengroep Netwerk MS</v>
          </cell>
          <cell r="C190" t="str">
            <v>Tableau 3 (T3) : Attribution des types de coûts aux objets de coût pour le groupe de clients Réseau MT</v>
          </cell>
          <cell r="D190" t="str">
            <v>Tableau 3 (T3) : Attribution des types de coûts aux objets de coût pour le groupe de clients Réseau MT</v>
          </cell>
        </row>
        <row r="191">
          <cell r="A191">
            <v>198</v>
          </cell>
          <cell r="B191" t="str">
            <v>Tabel 4 (T4) : Toewijzing van kostensoorten aan kostenobjecten voor de klantengroep Transformatie LS</v>
          </cell>
          <cell r="C191" t="str">
            <v>Tableau 4 (T4) : Attribution des types de coûts aux objets de coût pour le groupe de clients Transformation BT</v>
          </cell>
          <cell r="D191" t="str">
            <v>Tableau 4 (T4) : Attribution des types de coûts aux objets de coût pour le groupe de clients Transformation BT</v>
          </cell>
        </row>
        <row r="192">
          <cell r="A192">
            <v>199</v>
          </cell>
          <cell r="B192" t="str">
            <v>Tabel 5 (T5) : Toewijzing van kostensoorten aan kostenobjecten voor de klantengroep Netwerk LS</v>
          </cell>
          <cell r="C192" t="str">
            <v>Tableau 5 (T5) : Attribution des types de coûts aux objets de coût pour le groupe de clients Réseau BT</v>
          </cell>
          <cell r="D192" t="str">
            <v>Tableau 5 (T5) : Attribution des types de coûts aux objets de coût pour le groupe de clients Réseau BT</v>
          </cell>
        </row>
        <row r="193">
          <cell r="A193">
            <v>200</v>
          </cell>
          <cell r="B193" t="str">
            <v>Tabel 6 (T6) : Toewijzing van kostensoorten aan kostenobjecten voor alle klantengroepen (totaal)</v>
          </cell>
          <cell r="C193" t="str">
            <v>Tableau 6 (T6) : Attribution des types de coûts aux objets de coût pour tous les groupes de clients (total)</v>
          </cell>
          <cell r="D193" t="str">
            <v>Tableau 6 (T6) : Attribution des types de coûts aux objets de coût pour tous les groupes de clients (total)</v>
          </cell>
        </row>
        <row r="194">
          <cell r="A194">
            <v>201</v>
          </cell>
          <cell r="B194" t="str">
            <v xml:space="preserve">Kostenobjecten </v>
          </cell>
          <cell r="C194" t="str">
            <v xml:space="preserve">Objets de coûts </v>
          </cell>
          <cell r="D194" t="str">
            <v xml:space="preserve">Objets de coûts </v>
          </cell>
        </row>
        <row r="195">
          <cell r="A195">
            <v>202</v>
          </cell>
          <cell r="B195" t="str">
            <v>Kostensoorten</v>
          </cell>
          <cell r="C195" t="str">
            <v>Types de coûts</v>
          </cell>
          <cell r="D195" t="str">
            <v>Types de coûts</v>
          </cell>
        </row>
        <row r="196">
          <cell r="A196">
            <v>203</v>
          </cell>
          <cell r="B196" t="str">
            <v>Handelsgoederen, grond- en hulpstoffen (60)</v>
          </cell>
          <cell r="C196" t="str">
            <v>Approvisionnements et marchandises (60)</v>
          </cell>
          <cell r="D196" t="str">
            <v>Approvisionnements et marchandises (60)</v>
          </cell>
        </row>
        <row r="197">
          <cell r="A197">
            <v>204</v>
          </cell>
          <cell r="B197" t="str">
            <v>Kosten voor het gebruik van het transmissienet</v>
          </cell>
          <cell r="C197" t="str">
            <v>Coûts pour l'utilisation du réseau de transport</v>
          </cell>
          <cell r="D197" t="str">
            <v>Coûts pour l'utilisation du réseau de transport</v>
          </cell>
        </row>
        <row r="198">
          <cell r="A198">
            <v>205</v>
          </cell>
          <cell r="B198" t="str">
            <v>Andere</v>
          </cell>
          <cell r="C198" t="str">
            <v>Autres</v>
          </cell>
          <cell r="D198" t="str">
            <v>Autres</v>
          </cell>
        </row>
        <row r="199">
          <cell r="A199">
            <v>206</v>
          </cell>
          <cell r="B199" t="str">
            <v>Diensten en diverse goederen (61)</v>
          </cell>
          <cell r="C199" t="str">
            <v>Services et biens divers (61)</v>
          </cell>
          <cell r="D199" t="str">
            <v>Services et biens divers (61)</v>
          </cell>
        </row>
        <row r="200">
          <cell r="A200">
            <v>207</v>
          </cell>
          <cell r="B200" t="str">
            <v>Bezoldigingen, sociale lasten en pensioenen (62)</v>
          </cell>
          <cell r="C200" t="str">
            <v>Rémunérations, charges sociales et pensions (62)</v>
          </cell>
          <cell r="D200" t="str">
            <v>Rémunérations, charges sociales et pensions (62)</v>
          </cell>
        </row>
        <row r="201">
          <cell r="A201">
            <v>208</v>
          </cell>
          <cell r="B201" t="str">
            <v>Afschrijvingen, waardeverminderingen en voorzieningen voor risico's en kosten (63)</v>
          </cell>
          <cell r="C201" t="str">
            <v>Amortissements, réductions de valeur et provisions pour risques et charges (63)</v>
          </cell>
          <cell r="D201" t="str">
            <v>Amortissements, réductions de valeur et provisions pour risques et charges (63)</v>
          </cell>
        </row>
        <row r="202">
          <cell r="A202">
            <v>209</v>
          </cell>
          <cell r="B202" t="str">
            <v>Afschrijvingen, waardeverminderingen op oprichtingskosten en immateriële vaste activa</v>
          </cell>
          <cell r="C202" t="str">
            <v>Amortissements, réductions de valeur sur frais d'établissement et immobilisations incorporelles</v>
          </cell>
          <cell r="D202" t="str">
            <v>Amortissements, réductions de valeur sur frais d'établissement et immobilisations incorporelles</v>
          </cell>
        </row>
        <row r="203">
          <cell r="A203">
            <v>210</v>
          </cell>
          <cell r="B203" t="str">
            <v>Afschrijvingen, waardeverminderingen op materiële vaste activa</v>
          </cell>
          <cell r="C203" t="str">
            <v>Amortissements, réductions de valeur sur immobilisations corporelles</v>
          </cell>
          <cell r="D203" t="str">
            <v>Amortissements, réductions de valeur sur immobilisations corporelles</v>
          </cell>
        </row>
        <row r="204">
          <cell r="A204">
            <v>211</v>
          </cell>
          <cell r="B204" t="str">
            <v>Waardeverminderingen op voorraden en bestellingen in uitvoering</v>
          </cell>
          <cell r="C204" t="str">
            <v>Réductions de valeur sur stocks et commandes en cours</v>
          </cell>
          <cell r="D204" t="str">
            <v>Réductions de valeur sur stocks et commandes en cours</v>
          </cell>
        </row>
        <row r="205">
          <cell r="A205">
            <v>212</v>
          </cell>
          <cell r="B205" t="str">
            <v>Waardeverminderingen op handelsvorderingen</v>
          </cell>
          <cell r="C205" t="str">
            <v>Réductions de valeur sur créances commerciales</v>
          </cell>
          <cell r="D205" t="str">
            <v>Réductions de valeur sur créances commerciales</v>
          </cell>
        </row>
        <row r="206">
          <cell r="A206">
            <v>213</v>
          </cell>
          <cell r="B206" t="str">
            <v>Voorzieningen voor risico's en kosten</v>
          </cell>
          <cell r="C206" t="str">
            <v>Provisions pour risques et charges</v>
          </cell>
          <cell r="D206" t="str">
            <v>Provisions pour risques et charges</v>
          </cell>
        </row>
        <row r="207">
          <cell r="A207">
            <v>214</v>
          </cell>
          <cell r="B207" t="str">
            <v>Andere bedrijfskosten (64)</v>
          </cell>
          <cell r="C207" t="str">
            <v>Autres charges d'exploitation (64)</v>
          </cell>
          <cell r="D207" t="str">
            <v>Autres charges d'exploitation (64)</v>
          </cell>
        </row>
        <row r="208">
          <cell r="A208">
            <v>215</v>
          </cell>
          <cell r="B208" t="str">
            <v>Financiële kosten (65)</v>
          </cell>
          <cell r="C208" t="str">
            <v>Charges financières (65)</v>
          </cell>
          <cell r="D208" t="str">
            <v>Charges financières (65)</v>
          </cell>
        </row>
        <row r="209">
          <cell r="A209">
            <v>216</v>
          </cell>
          <cell r="B209" t="str">
            <v>(exclusief rub. '650 Kosten van schulden' (opgenomen als embedded cost bij de vergoeding van het kapitaal))</v>
          </cell>
          <cell r="C209" t="str">
            <v>(hors rub. '650 Charges des dettes' (repris comme embedded cost (coûts inévitables) dans la rémunération du capital))</v>
          </cell>
          <cell r="D209" t="str">
            <v>(hors rub. '650 Charges des dettes' (repris comme embedded cost (coûts inévitables) dans la rémunération du capital))</v>
          </cell>
        </row>
        <row r="210">
          <cell r="A210">
            <v>217</v>
          </cell>
          <cell r="B210" t="str">
            <v>Uitzonderlijke kosten (66)</v>
          </cell>
          <cell r="C210" t="str">
            <v>Charges exceptionnelles (66)</v>
          </cell>
          <cell r="D210" t="str">
            <v>Charges exceptionnelles (66)</v>
          </cell>
        </row>
        <row r="211">
          <cell r="A211">
            <v>218</v>
          </cell>
          <cell r="B211" t="str">
            <v>Belastingen op het resultaat (67)</v>
          </cell>
          <cell r="C211" t="str">
            <v>Impôts sur le résultat (67)</v>
          </cell>
          <cell r="D211" t="str">
            <v>Impôts sur le résultat (67)</v>
          </cell>
        </row>
        <row r="212">
          <cell r="A212">
            <v>219</v>
          </cell>
          <cell r="B212" t="str">
            <v>Vergoeding van het kapitaal</v>
          </cell>
          <cell r="C212" t="str">
            <v>Rémunération du capital</v>
          </cell>
          <cell r="D212" t="str">
            <v>Rémunération du capital</v>
          </cell>
        </row>
        <row r="213">
          <cell r="A213">
            <v>220</v>
          </cell>
          <cell r="B213" t="str">
            <v>(Bonus)/Malus</v>
          </cell>
          <cell r="C213" t="str">
            <v>(Bonus)/Malus</v>
          </cell>
          <cell r="D213" t="str">
            <v>(Bonus)/Malus</v>
          </cell>
        </row>
        <row r="214">
          <cell r="A214">
            <v>221</v>
          </cell>
          <cell r="B214" t="str">
            <v>TOTAAL</v>
          </cell>
          <cell r="C214" t="str">
            <v>TOTAL</v>
          </cell>
          <cell r="D214" t="str">
            <v>TOTAL</v>
          </cell>
        </row>
        <row r="215">
          <cell r="A215">
            <v>222</v>
          </cell>
          <cell r="B215" t="str">
            <v>Aansluitingen</v>
          </cell>
          <cell r="C215" t="str">
            <v>Raccordements</v>
          </cell>
          <cell r="D215" t="str">
            <v>Raccordements</v>
          </cell>
        </row>
        <row r="216">
          <cell r="A216">
            <v>223</v>
          </cell>
          <cell r="B216" t="str">
            <v>Gebruik van het net</v>
          </cell>
          <cell r="C216" t="str">
            <v>Utilisation du réseau</v>
          </cell>
          <cell r="D216" t="str">
            <v>Utilisation du réseau</v>
          </cell>
        </row>
        <row r="217">
          <cell r="A217">
            <v>224</v>
          </cell>
          <cell r="B217" t="str">
            <v>Ondersteunende diensten</v>
          </cell>
          <cell r="C217" t="str">
            <v>Services auxiliaires</v>
          </cell>
          <cell r="D217" t="str">
            <v>Services auxiliaires</v>
          </cell>
        </row>
        <row r="218">
          <cell r="A218">
            <v>225</v>
          </cell>
          <cell r="B218" t="str">
            <v>TOTAAL</v>
          </cell>
          <cell r="C218" t="str">
            <v>TOTAL</v>
          </cell>
          <cell r="D218" t="str">
            <v>TOTAL</v>
          </cell>
        </row>
        <row r="219">
          <cell r="A219">
            <v>226</v>
          </cell>
          <cell r="B219" t="str">
            <v>Oriëntatiestudie</v>
          </cell>
          <cell r="C219" t="str">
            <v>Etude d'orientation</v>
          </cell>
          <cell r="D219" t="str">
            <v>Etude d'orientation</v>
          </cell>
        </row>
        <row r="220">
          <cell r="A220">
            <v>227</v>
          </cell>
          <cell r="B220" t="str">
            <v>Detailstudie</v>
          </cell>
          <cell r="C220" t="str">
            <v>Etude de détail</v>
          </cell>
          <cell r="D220" t="str">
            <v>Etude de détail</v>
          </cell>
        </row>
        <row r="221">
          <cell r="A221">
            <v>228</v>
          </cell>
          <cell r="B221" t="str">
            <v>Nieuwe aansluiting - Aanpassing/Verzwaring</v>
          </cell>
          <cell r="C221" t="str">
            <v xml:space="preserve">Nouveau raccordement - Adaptation / Renforcement </v>
          </cell>
          <cell r="D221" t="str">
            <v xml:space="preserve">Nouveau raccordement - Adaptation / Renforcement </v>
          </cell>
        </row>
        <row r="222">
          <cell r="A222">
            <v>229</v>
          </cell>
          <cell r="B222" t="str">
            <v>Gebruik meetapparatuur</v>
          </cell>
          <cell r="C222" t="str">
            <v xml:space="preserve">Utilisation d'un appareil de mesure </v>
          </cell>
          <cell r="D222" t="str">
            <v xml:space="preserve">Utilisation d'un appareil de mesure </v>
          </cell>
        </row>
        <row r="223">
          <cell r="A223">
            <v>230</v>
          </cell>
          <cell r="B223" t="str">
            <v>Gebruik uitrustingen voor transformatie of spanningsondersteuning</v>
          </cell>
          <cell r="C223" t="str">
            <v xml:space="preserve">Utilisation des équipements pour la transformation ou le soutien de la tension </v>
          </cell>
          <cell r="D223" t="str">
            <v xml:space="preserve">Utilisation des équipements pour la transformation ou le soutien de la tension </v>
          </cell>
        </row>
        <row r="224">
          <cell r="A224">
            <v>231</v>
          </cell>
          <cell r="B224" t="str">
            <v>Gebruik van bijkomende uitrusting</v>
          </cell>
          <cell r="C224" t="str">
            <v>Utilisation d'équipement supplémentaire</v>
          </cell>
          <cell r="D224" t="str">
            <v>Utilisation d'équipement supplémentaire</v>
          </cell>
        </row>
        <row r="225">
          <cell r="A225">
            <v>232</v>
          </cell>
          <cell r="B225" t="str">
            <v>Onderschreven vermogen</v>
          </cell>
          <cell r="C225" t="str">
            <v>Puissance souscrite</v>
          </cell>
          <cell r="D225" t="str">
            <v>Puissance souscrite</v>
          </cell>
        </row>
        <row r="226">
          <cell r="A226">
            <v>233</v>
          </cell>
          <cell r="B226" t="str">
            <v>Bijkomend vermogen</v>
          </cell>
          <cell r="C226" t="str">
            <v>Puissance complémentaire</v>
          </cell>
          <cell r="D226" t="str">
            <v>Puissance complémentaire</v>
          </cell>
        </row>
        <row r="227">
          <cell r="A227">
            <v>234</v>
          </cell>
          <cell r="B227" t="str">
            <v>Systeembeheer</v>
          </cell>
          <cell r="C227" t="str">
            <v xml:space="preserve">Gestion système </v>
          </cell>
          <cell r="D227" t="str">
            <v xml:space="preserve">Gestion système </v>
          </cell>
        </row>
        <row r="228">
          <cell r="A228">
            <v>235</v>
          </cell>
          <cell r="B228" t="str">
            <v>Meet- en telactiviteit</v>
          </cell>
          <cell r="C228" t="str">
            <v>Activité de mesure et de comptage</v>
          </cell>
          <cell r="D228" t="str">
            <v>Activité de mesure et de comptage</v>
          </cell>
        </row>
        <row r="229">
          <cell r="A229">
            <v>236</v>
          </cell>
          <cell r="B229" t="str">
            <v>Forfaitaire afname van reactieve energie</v>
          </cell>
          <cell r="C229" t="str">
            <v xml:space="preserve">Prélèvement forfaitaire d'énergie réactive </v>
          </cell>
          <cell r="D229" t="str">
            <v xml:space="preserve">Prélèvement forfaitaire d'énergie réactive </v>
          </cell>
        </row>
        <row r="230">
          <cell r="A230">
            <v>237</v>
          </cell>
          <cell r="B230" t="str">
            <v>Overschrijding van forfait voor reactieve energie</v>
          </cell>
          <cell r="C230" t="str">
            <v>Dépassement d'énergie réactive par rapport au forfait :</v>
          </cell>
          <cell r="D230" t="str">
            <v>Dépassement d'énergie réactive par rapport au forfait :</v>
          </cell>
        </row>
        <row r="231">
          <cell r="A231">
            <v>238</v>
          </cell>
          <cell r="B231" t="str">
            <v>Compensatie van netverliezen</v>
          </cell>
          <cell r="C231" t="str">
            <v>Compensation des pertes en réseau</v>
          </cell>
          <cell r="D231" t="str">
            <v>Compensation des pertes en réseau</v>
          </cell>
        </row>
        <row r="232">
          <cell r="A232">
            <v>239</v>
          </cell>
          <cell r="B232" t="str">
            <v>Niet respecteren van een aanvaard programma</v>
          </cell>
          <cell r="C232" t="str">
            <v>Non-respect d'un programme accepté</v>
          </cell>
          <cell r="D232" t="str">
            <v>Non-respect d'un programme accepté</v>
          </cell>
        </row>
        <row r="233">
          <cell r="A233">
            <v>240</v>
          </cell>
          <cell r="D233">
            <v>0</v>
          </cell>
        </row>
        <row r="234">
          <cell r="A234">
            <v>241</v>
          </cell>
        </row>
        <row r="235">
          <cell r="A235">
            <v>242</v>
          </cell>
        </row>
        <row r="236">
          <cell r="A236">
            <v>243</v>
          </cell>
        </row>
        <row r="238">
          <cell r="A238">
            <v>250</v>
          </cell>
          <cell r="B238" t="str">
            <v>Tabel 7 (T7) : Interne cascade van kosten voor de klantengroep Netwerk 70/36/30kV</v>
          </cell>
          <cell r="C238" t="str">
            <v>Tableau 7 (T7) : Cascade interne des coûts pour le groupe de clients Réseau 70/36/30kV</v>
          </cell>
          <cell r="D238" t="str">
            <v>Tableau 7 (T7) : Cascade interne des coûts pour le groupe de clients Réseau 70/36/30kV</v>
          </cell>
        </row>
        <row r="239">
          <cell r="A239">
            <v>251</v>
          </cell>
          <cell r="B239" t="str">
            <v>Tabel 8 (T8) : Interne cascade van kosten voor de klantengroep Transformatie MS</v>
          </cell>
          <cell r="C239" t="str">
            <v>Tableau 8 (T8) : Cascade interne des coûts pour le groupe de clients Transformation MT</v>
          </cell>
          <cell r="D239" t="str">
            <v>Tableau 8 (T8) : Cascade interne des coûts pour le groupe de clients Transformation MT</v>
          </cell>
        </row>
        <row r="240">
          <cell r="A240">
            <v>252</v>
          </cell>
          <cell r="B240" t="str">
            <v>Tabel 9 (T9) : Interne cascade van kosten voor de klantengroep Netwerk MS</v>
          </cell>
          <cell r="C240" t="str">
            <v>Tableau 9 (T9) : Cascade interne des coûts pour le groupe de clients Réseau MT</v>
          </cell>
          <cell r="D240" t="str">
            <v>Tableau 9 (T9) : Cascade interne des coûts pour le groupe de clients Réseau MT</v>
          </cell>
        </row>
        <row r="241">
          <cell r="A241">
            <v>253</v>
          </cell>
          <cell r="B241" t="str">
            <v>Tabel 10 (T10) : Interne cascade van kosten voor de klantengroep Transformatie LS</v>
          </cell>
          <cell r="C241" t="str">
            <v>Tableau 10 (T10) : Cascade interne des coûts pour le groupe de clients Transformation BT</v>
          </cell>
          <cell r="D241" t="str">
            <v>Tableau 10 (T10) : Cascade interne des coûts pour le groupe de clients Transformation BT</v>
          </cell>
        </row>
        <row r="242">
          <cell r="A242">
            <v>254</v>
          </cell>
          <cell r="B242" t="str">
            <v>Tabel 11 (T11) : Interne cascade van kosten voor de klantengroep Netwerk LS</v>
          </cell>
          <cell r="C242" t="str">
            <v>Tableau 11 (T11) : Cascade interne des coûts pour le groupe de clients Réseau BT</v>
          </cell>
          <cell r="D242" t="str">
            <v>Tableau 11 (T11) : Cascade interne des coûts pour le groupe de clients Réseau BT</v>
          </cell>
        </row>
        <row r="243">
          <cell r="A243">
            <v>260</v>
          </cell>
          <cell r="B243" t="str">
            <v>Kostensoorten</v>
          </cell>
          <cell r="C243" t="str">
            <v>Types de coûts</v>
          </cell>
          <cell r="D243" t="str">
            <v>Types de coûts</v>
          </cell>
        </row>
        <row r="244">
          <cell r="A244">
            <v>261</v>
          </cell>
          <cell r="B244" t="str">
            <v>Handelsgoederen, grond- en hulpstoffen (60)</v>
          </cell>
          <cell r="C244" t="str">
            <v>Approvisionnements et marchandises (60)</v>
          </cell>
          <cell r="D244" t="str">
            <v>Approvisionnements et marchandises (60)</v>
          </cell>
        </row>
        <row r="245">
          <cell r="A245">
            <v>262</v>
          </cell>
          <cell r="B245" t="str">
            <v>Kosten voor het gebruik van het transmissienet</v>
          </cell>
          <cell r="C245" t="str">
            <v>Coûts pour l'utilisation du réseau de transport</v>
          </cell>
          <cell r="D245" t="str">
            <v>Coûts pour l'utilisation du réseau de transport</v>
          </cell>
        </row>
        <row r="246">
          <cell r="A246">
            <v>263</v>
          </cell>
          <cell r="B246" t="str">
            <v>Andere</v>
          </cell>
          <cell r="C246" t="str">
            <v>Autres</v>
          </cell>
          <cell r="D246" t="str">
            <v>Autres</v>
          </cell>
        </row>
        <row r="247">
          <cell r="A247">
            <v>264</v>
          </cell>
          <cell r="B247" t="str">
            <v>Diensten en diverse goederen (61)</v>
          </cell>
          <cell r="C247" t="str">
            <v>Services et biens divers (61)</v>
          </cell>
          <cell r="D247" t="str">
            <v>Services et biens divers (61)</v>
          </cell>
        </row>
        <row r="248">
          <cell r="A248">
            <v>265</v>
          </cell>
          <cell r="B248" t="str">
            <v>Bezoldigingen, sociale lasten en pensioenen (62)</v>
          </cell>
          <cell r="C248" t="str">
            <v>Rémunérations, charges sociales et pensions (62)</v>
          </cell>
          <cell r="D248" t="str">
            <v>Rémunérations, charges sociales et pensions (62)</v>
          </cell>
        </row>
        <row r="249">
          <cell r="A249">
            <v>266</v>
          </cell>
          <cell r="B249" t="str">
            <v>Afschrijvingen, waardeverminderingen en voorzieningen voor risico's en kosten (63)</v>
          </cell>
          <cell r="C249" t="str">
            <v>Amortissements, réductions de valeur et provisions pour risques et charges (63)</v>
          </cell>
          <cell r="D249" t="str">
            <v>Amortissements, réductions de valeur et provisions pour risques et charges (63)</v>
          </cell>
        </row>
        <row r="250">
          <cell r="A250">
            <v>267</v>
          </cell>
          <cell r="B250" t="str">
            <v>Afschrijvingen, waardeverminderingen op oprichtingskosten en immateriële vaste activa</v>
          </cell>
          <cell r="C250" t="str">
            <v>Amortissements, réductions de valeur sur frais d'établissement et immobilisations incorporelles</v>
          </cell>
          <cell r="D250" t="str">
            <v>Amortissements, réductions de valeur sur frais d'établissement et immobilisations incorporelles</v>
          </cell>
        </row>
        <row r="251">
          <cell r="A251">
            <v>268</v>
          </cell>
          <cell r="B251" t="str">
            <v>Afschrijvingen, waardeverminderingen op materiële vaste activa</v>
          </cell>
          <cell r="C251" t="str">
            <v>Amortissements, réductions de valeur sur immobilisations corporelles</v>
          </cell>
          <cell r="D251" t="str">
            <v>Amortissements, réductions de valeur sur immobilisations corporelles</v>
          </cell>
        </row>
        <row r="252">
          <cell r="A252">
            <v>269</v>
          </cell>
          <cell r="B252" t="str">
            <v>Waardeverminderingen op voorraden en bestellingen in uitvoering</v>
          </cell>
          <cell r="C252" t="str">
            <v>Réductions de valeur sur stocks et commandes en cours</v>
          </cell>
          <cell r="D252" t="str">
            <v>Réductions de valeur sur stocks et commandes en cours</v>
          </cell>
        </row>
        <row r="253">
          <cell r="A253">
            <v>270</v>
          </cell>
          <cell r="B253" t="str">
            <v>Waardeverminderingen op handelsvorderingen</v>
          </cell>
          <cell r="C253" t="str">
            <v>Réductions de valeur sur créances commerciales</v>
          </cell>
          <cell r="D253" t="str">
            <v>Réductions de valeur sur créances commerciales</v>
          </cell>
        </row>
        <row r="254">
          <cell r="A254">
            <v>271</v>
          </cell>
          <cell r="B254" t="str">
            <v>Voorzieningen voor risico's en kosten</v>
          </cell>
          <cell r="C254" t="str">
            <v>Provisions pour risques et charges</v>
          </cell>
          <cell r="D254" t="str">
            <v>Provisions pour risques et charges</v>
          </cell>
        </row>
        <row r="255">
          <cell r="A255">
            <v>272</v>
          </cell>
          <cell r="B255" t="str">
            <v>Andere bedrijfskosten (64)</v>
          </cell>
          <cell r="C255" t="str">
            <v>Autres charges d'exploitation (64)</v>
          </cell>
          <cell r="D255" t="str">
            <v>Autres charges d'exploitation (64)</v>
          </cell>
        </row>
        <row r="256">
          <cell r="A256">
            <v>273</v>
          </cell>
          <cell r="B256" t="str">
            <v>Financiële kosten (65)</v>
          </cell>
          <cell r="C256" t="str">
            <v>Charges financières (65)</v>
          </cell>
          <cell r="D256" t="str">
            <v>Charges financières (65)</v>
          </cell>
        </row>
        <row r="257">
          <cell r="A257">
            <v>274</v>
          </cell>
          <cell r="B257" t="str">
            <v>(exclusief rub. '650 Kosten van schulden' (opgenomen als embedded cost bij de vergoeding van het kapitaal)</v>
          </cell>
          <cell r="C257" t="str">
            <v>(hors rub. '650 Charges des dettes' (repris comme embedded cost dans la rémunération du capital)</v>
          </cell>
          <cell r="D257" t="str">
            <v>(hors rub. '650 Charges des dettes' (repris comme embedded cost dans la rémunération du capital)</v>
          </cell>
        </row>
        <row r="258">
          <cell r="A258">
            <v>275</v>
          </cell>
          <cell r="B258" t="str">
            <v>Uitzonderlijke kosten (66)</v>
          </cell>
          <cell r="C258" t="str">
            <v>Charges exceptionnelles (66)</v>
          </cell>
          <cell r="D258" t="str">
            <v>Charges exceptionnelles (66)</v>
          </cell>
        </row>
        <row r="259">
          <cell r="A259">
            <v>276</v>
          </cell>
          <cell r="B259" t="str">
            <v>Belastingen op het resultaat (67)</v>
          </cell>
          <cell r="C259" t="str">
            <v>Impôts sur le résultat (67)</v>
          </cell>
          <cell r="D259" t="str">
            <v>Impôts sur le résultat (67)</v>
          </cell>
        </row>
        <row r="260">
          <cell r="A260">
            <v>277</v>
          </cell>
          <cell r="B260" t="str">
            <v>Vergoeding van het kapitaal</v>
          </cell>
          <cell r="C260" t="str">
            <v>Rémunération du capital</v>
          </cell>
          <cell r="D260" t="str">
            <v>Rémunération du capital</v>
          </cell>
        </row>
        <row r="261">
          <cell r="A261">
            <v>278</v>
          </cell>
          <cell r="B261" t="str">
            <v>(Bonus)/Malus</v>
          </cell>
          <cell r="C261" t="str">
            <v>(Bonus)/Malus</v>
          </cell>
          <cell r="D261" t="str">
            <v>(Bonus)/Malus</v>
          </cell>
        </row>
        <row r="262">
          <cell r="A262">
            <v>279</v>
          </cell>
          <cell r="B262" t="str">
            <v>TOTAAL</v>
          </cell>
          <cell r="C262" t="str">
            <v>TOTAL</v>
          </cell>
          <cell r="D262" t="str">
            <v>TOTAL</v>
          </cell>
        </row>
        <row r="263">
          <cell r="A263">
            <v>280</v>
          </cell>
          <cell r="B263" t="str">
            <v>Klantengroep Netwerk 70/36/30kV</v>
          </cell>
          <cell r="C263" t="str">
            <v>Groupe de clients Réseau 70/36/30kV</v>
          </cell>
          <cell r="D263" t="str">
            <v>Groupe de clients Réseau 70/36/30kV</v>
          </cell>
        </row>
        <row r="264">
          <cell r="A264">
            <v>281</v>
          </cell>
          <cell r="B264" t="str">
            <v>Klantengroep Transformatie MS</v>
          </cell>
          <cell r="C264" t="str">
            <v>Groupe de clients Transformation MT</v>
          </cell>
          <cell r="D264" t="str">
            <v>Groupe de clients Transformation MT</v>
          </cell>
        </row>
        <row r="265">
          <cell r="A265">
            <v>282</v>
          </cell>
          <cell r="B265" t="str">
            <v>Klantengroep Netwerk MS</v>
          </cell>
          <cell r="C265" t="str">
            <v>Groupe de clients Réseau MT</v>
          </cell>
          <cell r="D265" t="str">
            <v>Groupe de clients Réseau MT</v>
          </cell>
        </row>
        <row r="266">
          <cell r="A266">
            <v>283</v>
          </cell>
          <cell r="B266" t="str">
            <v>Klantengroep Transformatie LS</v>
          </cell>
          <cell r="C266" t="str">
            <v>Groupe de clients Transformation BT</v>
          </cell>
          <cell r="D266" t="str">
            <v>Groupe de clients Transformation BT</v>
          </cell>
        </row>
        <row r="267">
          <cell r="A267">
            <v>284</v>
          </cell>
          <cell r="B267" t="str">
            <v>Klantengroep Netwerk LS</v>
          </cell>
          <cell r="C267" t="str">
            <v>Groupe de clients Réseau BT</v>
          </cell>
          <cell r="D267" t="str">
            <v>Groupe de clients Réseau BT</v>
          </cell>
        </row>
        <row r="268">
          <cell r="A268">
            <v>285</v>
          </cell>
          <cell r="B268" t="str">
            <v>Rechstreeks toegewezen kosten van de klantengroep</v>
          </cell>
          <cell r="C268" t="str">
            <v>Coûts du groupe de clients directement attribués</v>
          </cell>
          <cell r="D268" t="str">
            <v>Coûts du groupe de clients directement attribués</v>
          </cell>
        </row>
        <row r="269">
          <cell r="A269">
            <v>286</v>
          </cell>
          <cell r="B269" t="str">
            <v>Door te rekenen kosten aan andere klantengroepen</v>
          </cell>
          <cell r="C269" t="str">
            <v>Coûts à comptabiliser à d'autres groupes de clients</v>
          </cell>
          <cell r="D269" t="str">
            <v>Coûts à comptabiliser à d'autres groupes de clients</v>
          </cell>
        </row>
        <row r="270">
          <cell r="A270">
            <v>287</v>
          </cell>
          <cell r="B270" t="str">
            <v>Doorgerekende kosten van andere klantengroepen</v>
          </cell>
          <cell r="C270" t="str">
            <v>Coûts comptabilisés d'autres groupes de clients</v>
          </cell>
          <cell r="D270" t="str">
            <v>Coûts comptabilisés d'autres groupes de clients</v>
          </cell>
        </row>
        <row r="271">
          <cell r="A271">
            <v>288</v>
          </cell>
          <cell r="B271" t="str">
            <v>Totale kosten van de klantengroep</v>
          </cell>
          <cell r="C271" t="str">
            <v>Coûts totaux du groupe de clients</v>
          </cell>
          <cell r="D271" t="str">
            <v>Coûts totaux du groupe de clients</v>
          </cell>
        </row>
        <row r="273">
          <cell r="A273">
            <v>300</v>
          </cell>
          <cell r="B273" t="str">
            <v>Detail van de klas 60 per rekening van de klas 9</v>
          </cell>
          <cell r="C273" t="str">
            <v>Détail de la classe 60 par compte classe 9</v>
          </cell>
          <cell r="D273" t="str">
            <v>Détail de la classe 60 par compte classe 9</v>
          </cell>
        </row>
        <row r="274">
          <cell r="A274">
            <v>301</v>
          </cell>
          <cell r="B274" t="str">
            <v>Detail van de klas 61 per rekening van de klas 9</v>
          </cell>
          <cell r="C274" t="str">
            <v>Détail de la classe 61 par compte classe 9</v>
          </cell>
          <cell r="D274" t="str">
            <v>Détail de la classe 61 par compte classe 9</v>
          </cell>
        </row>
        <row r="275">
          <cell r="A275">
            <v>302</v>
          </cell>
          <cell r="B275" t="str">
            <v>Detail van de klas 62 per rekening van de klas 9</v>
          </cell>
          <cell r="C275" t="str">
            <v>Détail de la classe 62 par compte classe 9</v>
          </cell>
          <cell r="D275" t="str">
            <v>Détail de la classe 62 par compte classe 9</v>
          </cell>
        </row>
        <row r="276">
          <cell r="A276">
            <v>303</v>
          </cell>
          <cell r="B276" t="str">
            <v>Detail van de klas 630 per rekening van de klas 9</v>
          </cell>
          <cell r="C276" t="str">
            <v>Détail de la classe 630 par compte classe 9</v>
          </cell>
          <cell r="D276" t="str">
            <v>Détail de la classe 630 par compte classe 9</v>
          </cell>
        </row>
        <row r="277">
          <cell r="A277">
            <v>304</v>
          </cell>
          <cell r="B277" t="str">
            <v>Detail van de klas 631 per rekening van de klas 9</v>
          </cell>
          <cell r="C277" t="str">
            <v>Détail de la classe 631 par compte classe 9</v>
          </cell>
          <cell r="D277" t="str">
            <v>Détail de la classe 631 par compte classe 9</v>
          </cell>
        </row>
        <row r="278">
          <cell r="A278">
            <v>305</v>
          </cell>
          <cell r="B278" t="str">
            <v>Detail van de klas 67 per rekening van de klas 9</v>
          </cell>
          <cell r="C278" t="str">
            <v>Détail de la classe 67 par compte classe 9</v>
          </cell>
          <cell r="D278" t="str">
            <v>Détail de la classe 67 par compte classe 9</v>
          </cell>
        </row>
        <row r="279">
          <cell r="A279">
            <v>306</v>
          </cell>
          <cell r="B279" t="str">
            <v>Detail van de klas 68 per rekening van de klas 9</v>
          </cell>
          <cell r="C279" t="str">
            <v>Détail de la classe 68 par compte classe 9</v>
          </cell>
          <cell r="D279" t="str">
            <v>Détail de la classe 68 par compte classe 9</v>
          </cell>
        </row>
        <row r="280">
          <cell r="A280">
            <v>307</v>
          </cell>
        </row>
        <row r="283">
          <cell r="A283">
            <v>400</v>
          </cell>
          <cell r="B283" t="str">
            <v>RESULTATENREKENING</v>
          </cell>
          <cell r="C283" t="str">
            <v>COMPTES DE RESULTATS</v>
          </cell>
          <cell r="D283" t="str">
            <v>COMPTES DE RESULTATS</v>
          </cell>
        </row>
        <row r="284">
          <cell r="A284">
            <v>401</v>
          </cell>
          <cell r="B284" t="str">
            <v xml:space="preserve">    I. Bedrijfsopbrengsten</v>
          </cell>
          <cell r="C284" t="str">
            <v xml:space="preserve">   I. Ventes et prestations</v>
          </cell>
          <cell r="D284" t="str">
            <v xml:space="preserve">   I. Ventes et prestations</v>
          </cell>
        </row>
        <row r="285">
          <cell r="A285">
            <v>402</v>
          </cell>
          <cell r="B285" t="str">
            <v xml:space="preserve">       A. Omzet </v>
          </cell>
          <cell r="C285" t="str">
            <v xml:space="preserve">       A. Chiffre d'affaires </v>
          </cell>
          <cell r="D285" t="str">
            <v xml:space="preserve">       A. Chiffre d'affaires </v>
          </cell>
        </row>
        <row r="286">
          <cell r="A286">
            <v>403</v>
          </cell>
          <cell r="B286" t="str">
            <v xml:space="preserve">       B. Wijziging in de voorraad goederen bewerking en gereed product en in bestellingen in uitvoering </v>
          </cell>
          <cell r="C286" t="str">
            <v xml:space="preserve">       B. Variation des en-cours de fabrication, des produits finis et des commandes en cours d'exécution</v>
          </cell>
          <cell r="D286" t="str">
            <v xml:space="preserve">       B. Variation des en-cours de fabrication, des produits finis et des commandes en cours d'exécution</v>
          </cell>
        </row>
        <row r="287">
          <cell r="A287">
            <v>404</v>
          </cell>
          <cell r="B287" t="str">
            <v xml:space="preserve">       C. Geproduceerde vaste activa </v>
          </cell>
          <cell r="C287" t="str">
            <v xml:space="preserve">       C. Production immobilisée</v>
          </cell>
          <cell r="D287" t="str">
            <v xml:space="preserve">       C. Production immobilisée</v>
          </cell>
        </row>
        <row r="288">
          <cell r="A288">
            <v>405</v>
          </cell>
          <cell r="B288" t="str">
            <v xml:space="preserve">       D. Andere bedrijfsopbrengsten </v>
          </cell>
          <cell r="C288" t="str">
            <v xml:space="preserve">       D. Autres produits d'exploitation </v>
          </cell>
          <cell r="D288" t="str">
            <v xml:space="preserve">       D. Autres produits d'exploitation </v>
          </cell>
        </row>
        <row r="289">
          <cell r="A289">
            <v>406</v>
          </cell>
          <cell r="B289" t="str">
            <v xml:space="preserve">   II. Bedrijfskosten</v>
          </cell>
          <cell r="C289" t="str">
            <v xml:space="preserve">   II. Coût des ventes et prestations</v>
          </cell>
          <cell r="D289" t="str">
            <v xml:space="preserve">   II. Coût des ventes et prestations</v>
          </cell>
        </row>
        <row r="290">
          <cell r="A290">
            <v>407</v>
          </cell>
          <cell r="B290" t="str">
            <v xml:space="preserve">       A. Handelsgoederen, grond- en hulp stoffen</v>
          </cell>
          <cell r="C290" t="str">
            <v xml:space="preserve">       A. Approvisionnements et marchandises</v>
          </cell>
          <cell r="D290" t="str">
            <v xml:space="preserve">       A. Approvisionnements et marchandises</v>
          </cell>
        </row>
        <row r="291">
          <cell r="A291">
            <v>408</v>
          </cell>
          <cell r="B291" t="str">
            <v xml:space="preserve">          1. Inkopen</v>
          </cell>
          <cell r="C291" t="str">
            <v xml:space="preserve">          1. Achats</v>
          </cell>
          <cell r="D291" t="str">
            <v xml:space="preserve">          1. Achats</v>
          </cell>
        </row>
        <row r="292">
          <cell r="A292">
            <v>409</v>
          </cell>
          <cell r="B292" t="str">
            <v xml:space="preserve">          2. Wijziging in de voorraad</v>
          </cell>
          <cell r="C292" t="str">
            <v xml:space="preserve">          2. Variation des stocks</v>
          </cell>
          <cell r="D292" t="str">
            <v xml:space="preserve">          2. Variation des stocks</v>
          </cell>
        </row>
        <row r="293">
          <cell r="A293">
            <v>410</v>
          </cell>
          <cell r="B293" t="str">
            <v xml:space="preserve">       B. Diensten en diverse goederen</v>
          </cell>
          <cell r="C293" t="str">
            <v xml:space="preserve">       B. Services et biens divers</v>
          </cell>
          <cell r="D293" t="str">
            <v xml:space="preserve">       B. Services et biens divers</v>
          </cell>
        </row>
        <row r="294">
          <cell r="A294">
            <v>411</v>
          </cell>
          <cell r="B294" t="str">
            <v xml:space="preserve">       C. Bezoldigingen, sociale lasten en pensioenen</v>
          </cell>
          <cell r="C294" t="str">
            <v xml:space="preserve">       C. Rémunérations, charges sociales et pensions</v>
          </cell>
          <cell r="D294" t="str">
            <v xml:space="preserve">       C. Rémunérations, charges sociales et pensions</v>
          </cell>
        </row>
        <row r="295">
          <cell r="A295">
            <v>412</v>
          </cell>
          <cell r="B295" t="str">
            <v xml:space="preserve">       D. Afschrijvingen en waardeverminderingen op oprichtingskosten, op immateriële en materiële vaste activa</v>
          </cell>
          <cell r="C295" t="str">
            <v xml:space="preserve">       D. Amortissements et réductions de valeur sur frais d'établissement, sur immob. incorporelles et corporelles</v>
          </cell>
          <cell r="D295" t="str">
            <v xml:space="preserve">       D. Amortissements et réductions de valeur sur frais d'établissement, sur immob. incorporelles et corporelles</v>
          </cell>
        </row>
        <row r="296">
          <cell r="A296">
            <v>413</v>
          </cell>
          <cell r="B296" t="str">
            <v xml:space="preserve">       E. Waardeverminderingen op voorraden, bestellingen in uitvoering en handelsvorderingen (toevoegingen +, terugnemingen -)</v>
          </cell>
          <cell r="C296" t="str">
            <v xml:space="preserve">       E. Réductions de valeur sur stocks, sur commandes en cours d'exécution et sur créances commerciales</v>
          </cell>
          <cell r="D296" t="str">
            <v xml:space="preserve">       E. Réductions de valeur sur stocks, sur commandes en cours d'exécution et sur créances commerciales</v>
          </cell>
        </row>
        <row r="297">
          <cell r="A297">
            <v>414</v>
          </cell>
          <cell r="B297" t="str">
            <v xml:space="preserve">       F. Voorzieningen voor risico's en kosten (toevoegingen +, bestedingen en terugnemingen -)</v>
          </cell>
          <cell r="C297" t="str">
            <v xml:space="preserve">       F. Provisions pour risques et charges</v>
          </cell>
          <cell r="D297" t="str">
            <v xml:space="preserve">       F. Provisions pour risques et charges</v>
          </cell>
        </row>
        <row r="298">
          <cell r="A298">
            <v>415</v>
          </cell>
          <cell r="B298" t="str">
            <v xml:space="preserve">       G. Andere bedrijfskosten</v>
          </cell>
          <cell r="C298" t="str">
            <v xml:space="preserve">       G. Autres charges d'exploit</v>
          </cell>
          <cell r="D298" t="str">
            <v xml:space="preserve">       G. Autres charges d'exploit</v>
          </cell>
        </row>
        <row r="299">
          <cell r="A299">
            <v>416</v>
          </cell>
          <cell r="B299" t="str">
            <v xml:space="preserve">       H. Als herstructureringskosten geactiveerde bedrijfskosten</v>
          </cell>
          <cell r="C299" t="str">
            <v xml:space="preserve">       H. Charges d'exploit. portées à l'actif au titre de frais de restructur.</v>
          </cell>
          <cell r="D299" t="str">
            <v xml:space="preserve">       H. Charges d'exploit. portées à l'actif au titre de frais de restructur.</v>
          </cell>
        </row>
        <row r="300">
          <cell r="A300">
            <v>417</v>
          </cell>
          <cell r="B300" t="str">
            <v xml:space="preserve">  III. Bedrijfswinst</v>
          </cell>
          <cell r="C300" t="str">
            <v xml:space="preserve">  III. Bénéfice d'exploitation</v>
          </cell>
          <cell r="D300" t="str">
            <v xml:space="preserve">  III. Bénéfice d'exploitation</v>
          </cell>
        </row>
        <row r="301">
          <cell r="A301">
            <v>418</v>
          </cell>
          <cell r="B301" t="str">
            <v>.      Bedrijfsverlies</v>
          </cell>
          <cell r="C301" t="str">
            <v xml:space="preserve">       Perte d'exploitation</v>
          </cell>
          <cell r="D301" t="str">
            <v xml:space="preserve">       Perte d'exploitation</v>
          </cell>
        </row>
        <row r="302">
          <cell r="A302">
            <v>419</v>
          </cell>
          <cell r="B302" t="str">
            <v xml:space="preserve">    IV. Financiële opbrengsten</v>
          </cell>
          <cell r="C302" t="str">
            <v xml:space="preserve">   IV. Produits financiers</v>
          </cell>
          <cell r="D302" t="str">
            <v xml:space="preserve">   IV. Produits financiers</v>
          </cell>
        </row>
        <row r="303">
          <cell r="A303">
            <v>420</v>
          </cell>
          <cell r="B303" t="str">
            <v xml:space="preserve">       A. Opbrengsten uit financiële vaste activa</v>
          </cell>
          <cell r="C303" t="str">
            <v xml:space="preserve">       A. Produits des immobilisations financières</v>
          </cell>
          <cell r="D303" t="str">
            <v xml:space="preserve">       A. Produits des immobilisations financières</v>
          </cell>
        </row>
        <row r="304">
          <cell r="A304">
            <v>421</v>
          </cell>
          <cell r="B304" t="str">
            <v xml:space="preserve">       B. Opbrengsten uit vlottende activa</v>
          </cell>
          <cell r="C304" t="str">
            <v xml:space="preserve">       B. Produits des actifs circulants</v>
          </cell>
          <cell r="D304" t="str">
            <v xml:space="preserve">       B. Produits des actifs circulants</v>
          </cell>
        </row>
        <row r="305">
          <cell r="A305">
            <v>422</v>
          </cell>
          <cell r="B305" t="str">
            <v xml:space="preserve">       C. Andere financiële opbrengsten</v>
          </cell>
          <cell r="C305" t="str">
            <v xml:space="preserve">       C. Autres produits financiers</v>
          </cell>
          <cell r="D305" t="str">
            <v xml:space="preserve">       C. Autres produits financiers</v>
          </cell>
        </row>
        <row r="306">
          <cell r="A306">
            <v>423</v>
          </cell>
          <cell r="B306" t="str">
            <v xml:space="preserve">    V. Financiële kosten</v>
          </cell>
          <cell r="C306" t="str">
            <v xml:space="preserve">    V. Charges financières</v>
          </cell>
          <cell r="D306" t="str">
            <v xml:space="preserve">    V. Charges financières</v>
          </cell>
        </row>
        <row r="307">
          <cell r="A307">
            <v>424</v>
          </cell>
          <cell r="B307" t="str">
            <v xml:space="preserve">       A. Kosten van schulden</v>
          </cell>
          <cell r="C307" t="str">
            <v xml:space="preserve">       A. Charges des dettes</v>
          </cell>
          <cell r="D307" t="str">
            <v xml:space="preserve">       A. Charges des dettes</v>
          </cell>
        </row>
        <row r="308">
          <cell r="A308">
            <v>425</v>
          </cell>
          <cell r="B308" t="str">
            <v xml:space="preserve">       B. Waardeverminderingen op andere vlottende activa dan bedoeld onder II.E</v>
          </cell>
          <cell r="C308" t="str">
            <v xml:space="preserve">       B. Réductions de valeur sur actifs circulants autres que ceux visés sub. II.E.</v>
          </cell>
          <cell r="D308" t="str">
            <v xml:space="preserve">       B. Réductions de valeur sur actifs circulants autres que ceux visés sub. II.E.</v>
          </cell>
        </row>
        <row r="309">
          <cell r="A309">
            <v>426</v>
          </cell>
          <cell r="B309" t="str">
            <v xml:space="preserve">       C. Andere financiële kosten </v>
          </cell>
          <cell r="C309" t="str">
            <v xml:space="preserve">       C. Autres charges financières</v>
          </cell>
          <cell r="D309" t="str">
            <v xml:space="preserve">       C. Autres charges financières</v>
          </cell>
        </row>
        <row r="310">
          <cell r="A310">
            <v>427</v>
          </cell>
          <cell r="B310" t="str">
            <v xml:space="preserve">   VI. Winst uit de gewone bedrijfsuitoefening, vóór belasting</v>
          </cell>
          <cell r="C310" t="str">
            <v xml:space="preserve">   VI. Bénéfice courant  avant impôts</v>
          </cell>
          <cell r="D310" t="str">
            <v xml:space="preserve">   VI. Bénéfice courant  avant impôts</v>
          </cell>
        </row>
        <row r="311">
          <cell r="A311">
            <v>428</v>
          </cell>
          <cell r="B311" t="str">
            <v xml:space="preserve">       Verlies uit de gewone bedrijfsuitoefening, vóór belasting</v>
          </cell>
          <cell r="C311" t="str">
            <v xml:space="preserve">       Perte courante avant impôts</v>
          </cell>
          <cell r="D311" t="str">
            <v xml:space="preserve">       Perte courante avant impôts</v>
          </cell>
        </row>
        <row r="312">
          <cell r="A312">
            <v>429</v>
          </cell>
          <cell r="B312" t="str">
            <v xml:space="preserve">  VII. Uitzonderlijke opbrengsten</v>
          </cell>
          <cell r="C312" t="str">
            <v xml:space="preserve">  VII. Produits exceptionnels</v>
          </cell>
          <cell r="D312" t="str">
            <v xml:space="preserve">  VII. Produits exceptionnels</v>
          </cell>
        </row>
        <row r="313">
          <cell r="A313">
            <v>430</v>
          </cell>
          <cell r="B313" t="str">
            <v xml:space="preserve">       A. Terugneming van afschrijvingen en van waardeverminderingen op immateriële en materiële vaste activa</v>
          </cell>
          <cell r="C313" t="str">
            <v xml:space="preserve">       A. Reprises d'amortissements et de réductions de valeur sur immobilisations incorporelles et corporelles</v>
          </cell>
          <cell r="D313" t="str">
            <v xml:space="preserve">       A. Reprises d'amortissements et de réductions de valeur sur immobilisations incorporelles et corporelles</v>
          </cell>
        </row>
        <row r="314">
          <cell r="A314">
            <v>431</v>
          </cell>
          <cell r="B314" t="str">
            <v xml:space="preserve">       B. Terugneming van waardeverminderingen op financiële vaste activa</v>
          </cell>
          <cell r="C314" t="str">
            <v xml:space="preserve">       B. Reprises de réductions de valeur sur immobilisations financières</v>
          </cell>
          <cell r="D314" t="str">
            <v xml:space="preserve">       B. Reprises de réductions de valeur sur immobilisations financières</v>
          </cell>
        </row>
        <row r="315">
          <cell r="A315">
            <v>432</v>
          </cell>
          <cell r="B315" t="str">
            <v xml:space="preserve">       C. Terugneming van voorzieningen voor uitzonderlijke risico's en kosten</v>
          </cell>
          <cell r="C315" t="str">
            <v xml:space="preserve">       C. Reprises de provisions pour risques et charges exceptionnels</v>
          </cell>
          <cell r="D315" t="str">
            <v xml:space="preserve">       C. Reprises de provisions pour risques et charges exceptionnels</v>
          </cell>
        </row>
        <row r="316">
          <cell r="A316">
            <v>433</v>
          </cell>
          <cell r="B316" t="str">
            <v xml:space="preserve">       D. Meerwaarden bij de realisatie van vaste activa</v>
          </cell>
          <cell r="C316" t="str">
            <v xml:space="preserve">       D. Plus-values sur réalisation d'actifs immobilisés</v>
          </cell>
          <cell r="D316" t="str">
            <v xml:space="preserve">       D. Plus-values sur réalisation d'actifs immobilisés</v>
          </cell>
        </row>
        <row r="317">
          <cell r="A317">
            <v>434</v>
          </cell>
          <cell r="B317" t="str">
            <v xml:space="preserve">       E. Andere uitzonderlijke opbrengsten</v>
          </cell>
          <cell r="C317" t="str">
            <v xml:space="preserve">       E. Autres produits exceptionnels</v>
          </cell>
          <cell r="D317" t="str">
            <v xml:space="preserve">       E. Autres produits exceptionnels</v>
          </cell>
        </row>
        <row r="318">
          <cell r="A318">
            <v>435</v>
          </cell>
          <cell r="B318" t="str">
            <v>VIII. Uitzonderlijke kosten</v>
          </cell>
          <cell r="C318" t="str">
            <v xml:space="preserve"> VIII. Charges exceptionnelles.</v>
          </cell>
          <cell r="D318" t="str">
            <v xml:space="preserve"> VIII. Charges exceptionnelles.</v>
          </cell>
        </row>
        <row r="319">
          <cell r="A319">
            <v>436</v>
          </cell>
          <cell r="B319" t="str">
            <v xml:space="preserve">       A. Uitzonderlijke afschrijvingen en waardeverminderingen op oprichtingskosten, op immateriële en materiële vaste activa</v>
          </cell>
          <cell r="C319" t="str">
            <v xml:space="preserve">       A. Amortissements et réductions de valeur exceptionnels sur frais d'établissement, sur immobilisations incorporelles et corporelles</v>
          </cell>
          <cell r="D319" t="str">
            <v xml:space="preserve">       A. Amortissements et réductions de valeur exceptionnels sur frais d'établissement, sur immobilisations incorporelles et corporelles</v>
          </cell>
        </row>
        <row r="320">
          <cell r="A320">
            <v>437</v>
          </cell>
          <cell r="B320" t="str">
            <v xml:space="preserve">       B. Waardeverminderingen op financiële vaste activa</v>
          </cell>
          <cell r="C320" t="str">
            <v xml:space="preserve">       B. Réductions de valeur sur immobilisations financières </v>
          </cell>
          <cell r="D320" t="str">
            <v xml:space="preserve">       B. Réductions de valeur sur immobilisations financières </v>
          </cell>
        </row>
        <row r="321">
          <cell r="A321">
            <v>438</v>
          </cell>
          <cell r="B321" t="str">
            <v xml:space="preserve">       C. Voorzieningen voor uitzonderlijke risico's en kosten (toevoegingen +, bestedingen -)</v>
          </cell>
          <cell r="C321" t="str">
            <v xml:space="preserve">       C. Provisions pour risques et charges exceptionnels</v>
          </cell>
          <cell r="D321" t="str">
            <v xml:space="preserve">       C. Provisions pour risques et charges exceptionnels</v>
          </cell>
        </row>
        <row r="322">
          <cell r="A322">
            <v>439</v>
          </cell>
          <cell r="B322" t="str">
            <v xml:space="preserve">       D. Minderwaarden bij de realisatie van vaste activa</v>
          </cell>
          <cell r="C322" t="str">
            <v xml:space="preserve">       D. Moins-values sur réalisation d'actifs immobilisés </v>
          </cell>
          <cell r="D322" t="str">
            <v xml:space="preserve">       D. Moins-values sur réalisation d'actifs immobilisés </v>
          </cell>
        </row>
        <row r="323">
          <cell r="A323">
            <v>440</v>
          </cell>
          <cell r="B323" t="str">
            <v xml:space="preserve">       E. Andere uitzonderlijke kosten</v>
          </cell>
          <cell r="C323" t="str">
            <v xml:space="preserve">       E. Autres charges exceptionnelles</v>
          </cell>
          <cell r="D323" t="str">
            <v xml:space="preserve">       E. Autres charges exceptionnelles</v>
          </cell>
        </row>
        <row r="324">
          <cell r="A324">
            <v>441</v>
          </cell>
          <cell r="B324" t="str">
            <v xml:space="preserve">       F. Als herstructureringskosten geactiveerde uitzonderlijke kosten (-)</v>
          </cell>
          <cell r="C324" t="str">
            <v xml:space="preserve">       F. Charges exceptionnelles portées à l'actif au titre de frais de restructuration (-)</v>
          </cell>
          <cell r="D324" t="str">
            <v xml:space="preserve">       F. Charges exceptionnelles portées à l'actif au titre de frais de restructuration (-)</v>
          </cell>
        </row>
        <row r="325">
          <cell r="A325">
            <v>442</v>
          </cell>
          <cell r="B325" t="str">
            <v xml:space="preserve">   IX. Winst van het boekjaar vóór belasting</v>
          </cell>
          <cell r="C325" t="str">
            <v xml:space="preserve">   IX. Bénéfice de l'exercice avant impôts</v>
          </cell>
          <cell r="D325" t="str">
            <v xml:space="preserve">   IX. Bénéfice de l'exercice avant impôts</v>
          </cell>
        </row>
        <row r="326">
          <cell r="A326">
            <v>443</v>
          </cell>
          <cell r="B326" t="str">
            <v xml:space="preserve">        Verlies van het boekj. vóór belasting</v>
          </cell>
          <cell r="C326" t="str">
            <v xml:space="preserve">       Perte de l'exercice avant impôts</v>
          </cell>
          <cell r="D326" t="str">
            <v xml:space="preserve">       Perte de l'exercice avant impôts</v>
          </cell>
        </row>
        <row r="327">
          <cell r="A327">
            <v>444</v>
          </cell>
          <cell r="B327" t="str">
            <v xml:space="preserve">   IX bis. A. Onttrekking aan de uitgestelde belastingen</v>
          </cell>
          <cell r="C327" t="str">
            <v xml:space="preserve">   IX bis. A. Prélèvements sur les impôts différés      </v>
          </cell>
          <cell r="D327" t="str">
            <v xml:space="preserve">   IX bis. A. Prélèvements sur les impôts différés      </v>
          </cell>
        </row>
        <row r="328">
          <cell r="A328">
            <v>445</v>
          </cell>
          <cell r="B328" t="str">
            <v xml:space="preserve">           B. Overboeking naar de uitgestelde belastingen</v>
          </cell>
          <cell r="C328" t="str">
            <v xml:space="preserve">           B. Transfert aux impôts différés        </v>
          </cell>
          <cell r="D328" t="str">
            <v xml:space="preserve">           B. Transfert aux impôts différés        </v>
          </cell>
        </row>
        <row r="329">
          <cell r="A329">
            <v>446</v>
          </cell>
          <cell r="B329" t="str">
            <v xml:space="preserve">    X. Belastingen op het resultaat</v>
          </cell>
          <cell r="C329" t="str">
            <v xml:space="preserve">    X. Impôts sur le résultat        </v>
          </cell>
          <cell r="D329" t="str">
            <v xml:space="preserve">    X. Impôts sur le résultat        </v>
          </cell>
        </row>
        <row r="330">
          <cell r="A330">
            <v>447</v>
          </cell>
          <cell r="B330" t="str">
            <v xml:space="preserve">       A. Belastingen</v>
          </cell>
          <cell r="C330" t="str">
            <v xml:space="preserve">       A. Impôts</v>
          </cell>
          <cell r="D330" t="str">
            <v xml:space="preserve">       A. Impôts</v>
          </cell>
        </row>
        <row r="331">
          <cell r="A331">
            <v>448</v>
          </cell>
          <cell r="B331" t="str">
            <v xml:space="preserve">       B. Regularisering van belastingen en terugneming van voorzieningen voor belastingen</v>
          </cell>
          <cell r="C331" t="str">
            <v xml:space="preserve">       B. Régularisations d'impôts et reprises de provisions fiscales          </v>
          </cell>
          <cell r="D331" t="str">
            <v xml:space="preserve">       B. Régularisations d'impôts et reprises de provisions fiscales          </v>
          </cell>
        </row>
        <row r="332">
          <cell r="A332">
            <v>449</v>
          </cell>
          <cell r="B332" t="str">
            <v xml:space="preserve">   XI. Winst van het boekjaar</v>
          </cell>
          <cell r="C332" t="str">
            <v xml:space="preserve">   XI. Bénéfice de l'exercice        </v>
          </cell>
          <cell r="D332" t="str">
            <v xml:space="preserve">   XI. Bénéfice de l'exercice        </v>
          </cell>
        </row>
        <row r="333">
          <cell r="A333">
            <v>450</v>
          </cell>
          <cell r="B333" t="str">
            <v xml:space="preserve">       Verlies van het boekjaar</v>
          </cell>
          <cell r="C333" t="str">
            <v xml:space="preserve">       Perte de l'exercice         </v>
          </cell>
          <cell r="D333" t="str">
            <v xml:space="preserve">       Perte de l'exercice         </v>
          </cell>
        </row>
        <row r="334">
          <cell r="A334">
            <v>451</v>
          </cell>
          <cell r="B334" t="str">
            <v xml:space="preserve">  XII. Onttrekking aan de belastingvrije reserves</v>
          </cell>
          <cell r="C334" t="str">
            <v xml:space="preserve">  XII. Prélèvements sur les réserves immunisées</v>
          </cell>
          <cell r="D334" t="str">
            <v xml:space="preserve">  XII. Prélèvements sur les réserves immunisées</v>
          </cell>
        </row>
        <row r="335">
          <cell r="A335">
            <v>452</v>
          </cell>
          <cell r="B335" t="str">
            <v xml:space="preserve">       Overboeking naar de belastingvrije reserves</v>
          </cell>
          <cell r="C335" t="str">
            <v xml:space="preserve">       Transfert aux réserves immunisées      </v>
          </cell>
          <cell r="D335" t="str">
            <v xml:space="preserve">       Transfert aux réserves immunisées      </v>
          </cell>
        </row>
        <row r="336">
          <cell r="A336">
            <v>453</v>
          </cell>
          <cell r="B336" t="str">
            <v xml:space="preserve"> XIII. Te bestemmen winst van het boekjaar</v>
          </cell>
          <cell r="C336" t="str">
            <v xml:space="preserve"> XIII. Bénéfice de l'exercice à affecter</v>
          </cell>
          <cell r="D336" t="str">
            <v xml:space="preserve"> XIII. Bénéfice de l'exercice à affecter</v>
          </cell>
        </row>
        <row r="337">
          <cell r="A337">
            <v>454</v>
          </cell>
          <cell r="B337" t="str">
            <v xml:space="preserve">       Te verwerken verlies van het boekjaar</v>
          </cell>
          <cell r="C337" t="str">
            <v xml:space="preserve">       Perte de l'exercice à affecter</v>
          </cell>
          <cell r="D337" t="str">
            <v xml:space="preserve">       Perte de l'exercice à affecter</v>
          </cell>
        </row>
        <row r="338">
          <cell r="A338">
            <v>455</v>
          </cell>
          <cell r="D338">
            <v>0</v>
          </cell>
        </row>
      </sheetData>
      <sheetData sheetId="3"/>
      <sheetData sheetId="4"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ôle"/>
      <sheetName val="Invoice Base"/>
      <sheetName val="B AnnA - SUB_OS"/>
      <sheetName val="B AnnA - SUB_IS"/>
      <sheetName val="B Ann1 - SS_OS"/>
      <sheetName val="B Ann2 - LC_OS"/>
      <sheetName val="Invoice Regularization"/>
      <sheetName val="R Ann1 - SS_OS"/>
      <sheetName val="R Ann2 - LC_OS"/>
      <sheetName val="R Ann3 - AP_OS"/>
      <sheetName val="R Ann3 - AP_IS"/>
      <sheetName val="R Ann4 - RP_OS"/>
      <sheetName val="R Ann5 - CREG_OS"/>
      <sheetName val="R Ann5 - OSP_OS"/>
      <sheetName val="R Ann5 - URE_OS"/>
      <sheetName val="R Ann5 - FER_OS"/>
      <sheetName val="R Ann5 - ODP_OS"/>
      <sheetName val="Imput BASE"/>
      <sheetName val="Imput REGUL"/>
      <sheetName val="Autoproductions"/>
      <sheetName val="Données Complètes"/>
      <sheetName val="Suivi 4000qh"/>
      <sheetName val="Souscr Rejetée"/>
      <sheetName val="Souscr Manquante"/>
      <sheetName val="Estim. Energ. Manquante"/>
      <sheetName val="Probl Access"/>
      <sheetName val="Probl Souscr"/>
      <sheetName val="Probl Estim. Energ."/>
      <sheetName val="Probl Autoprod"/>
      <sheetName val="INPUT Access"/>
      <sheetName val="INPUT Souscr"/>
      <sheetName val="INPUT Estim. Ener."/>
      <sheetName val="Détail QH"/>
      <sheetName val="Compens Pertes act BXL"/>
      <sheetName val="Compens Pertes act VLN"/>
      <sheetName val="Compens Pertes act WAL"/>
      <sheetName val="Gest. Syst. et Serv. Aux. BXL"/>
      <sheetName val="Gest. Syst. et Serv. Aux. VLN"/>
      <sheetName val="Gest. Syst. et Serv. Aux. WAL"/>
      <sheetName val="Dépas Souscr OFF BXL"/>
      <sheetName val="Dépas Souscr OFF VLN"/>
      <sheetName val="Dépas Sousc OFF WAL"/>
      <sheetName val="Dépas Souscr INJ BXL"/>
      <sheetName val="Dépas Souscr INJ VLN"/>
      <sheetName val="Dépas Souscr INJ WAL"/>
      <sheetName val="Dépas Réactif BXL"/>
      <sheetName val="Dépas Réactif VLN"/>
      <sheetName val="Dépas Réactif WAL"/>
      <sheetName val="Tarifs BXL"/>
      <sheetName val="Tarifs VLN"/>
      <sheetName val="Tarifs WAL"/>
      <sheetName val="Imput BXL"/>
      <sheetName val="Imput VLN"/>
      <sheetName val="Imput WAL"/>
      <sheetName val="TIC Data"/>
      <sheetName val="Ctrl PUTM"/>
      <sheetName val="Modèle Invoice Base"/>
      <sheetName val="Modèle Invoice Regularization"/>
      <sheetName val="Modèle AnnA"/>
      <sheetName val="Modèle Ann1"/>
      <sheetName val="Modèle Ann2"/>
      <sheetName val="Modèle Ann3"/>
      <sheetName val="Modèle Ann4"/>
      <sheetName val="Modèle Ann5"/>
      <sheetName val="TES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PBEXqueriesDefunct"/>
      <sheetName val="SAPBEXfiltersDefunct"/>
      <sheetName val="BIW 2009"/>
      <sheetName val="consomm_tarif"/>
      <sheetName val="BExRepositorySheet"/>
      <sheetName val="EAN exonérés"/>
      <sheetName val="indexis"/>
      <sheetName val="Feuil3"/>
      <sheetName val="tarif indexis"/>
      <sheetName val="liste EAN"/>
      <sheetName val="prix"/>
      <sheetName val="fichier TXT"/>
      <sheetName val="fichier TXT définitif"/>
      <sheetName val="access transit"/>
      <sheetName val="TbCrDyn"/>
    </sheetNames>
    <sheetDataSet>
      <sheetData sheetId="0" refreshError="1"/>
      <sheetData sheetId="1" refreshError="1"/>
      <sheetData sheetId="2">
        <row r="10">
          <cell r="E10" t="str">
            <v>Nbre</v>
          </cell>
          <cell r="F10" t="str">
            <v>EAN Connexion</v>
          </cell>
        </row>
        <row r="11">
          <cell r="F11" t="str">
            <v>541449011000018561</v>
          </cell>
        </row>
        <row r="12">
          <cell r="F12" t="str">
            <v>541449011000018615</v>
          </cell>
        </row>
        <row r="13">
          <cell r="F13" t="str">
            <v>541449011000018691</v>
          </cell>
        </row>
        <row r="14">
          <cell r="F14" t="str">
            <v>541449011000018707</v>
          </cell>
        </row>
        <row r="15">
          <cell r="F15" t="str">
            <v>541449011000018721</v>
          </cell>
        </row>
        <row r="16">
          <cell r="F16" t="str">
            <v>541449011000019056</v>
          </cell>
        </row>
        <row r="17">
          <cell r="F17" t="str">
            <v>541449011000019100</v>
          </cell>
        </row>
        <row r="18">
          <cell r="F18" t="str">
            <v>541449011000019186</v>
          </cell>
        </row>
        <row r="19">
          <cell r="F19" t="str">
            <v>541449011000019216</v>
          </cell>
        </row>
        <row r="20">
          <cell r="F20" t="str">
            <v>541449011000019247</v>
          </cell>
        </row>
        <row r="21">
          <cell r="F21" t="str">
            <v>541449011000019322</v>
          </cell>
        </row>
        <row r="22">
          <cell r="F22" t="str">
            <v>541449011000019483</v>
          </cell>
        </row>
        <row r="23">
          <cell r="F23" t="str">
            <v>541449011000019643</v>
          </cell>
        </row>
        <row r="24">
          <cell r="F24" t="str">
            <v>541449011000019773</v>
          </cell>
        </row>
        <row r="25">
          <cell r="F25" t="str">
            <v>541449011000019827</v>
          </cell>
        </row>
        <row r="26">
          <cell r="F26" t="str">
            <v>541449011000020021</v>
          </cell>
        </row>
        <row r="27">
          <cell r="F27" t="str">
            <v>541449011000020113</v>
          </cell>
        </row>
        <row r="28">
          <cell r="F28" t="str">
            <v>541449011000020205</v>
          </cell>
        </row>
        <row r="29">
          <cell r="F29" t="str">
            <v>541449011000020236</v>
          </cell>
        </row>
        <row r="30">
          <cell r="F30" t="str">
            <v>541449011000020441</v>
          </cell>
        </row>
        <row r="31">
          <cell r="F31" t="str">
            <v>541449011000020823</v>
          </cell>
        </row>
        <row r="32">
          <cell r="F32" t="str">
            <v>541449011000020861</v>
          </cell>
        </row>
        <row r="33">
          <cell r="F33" t="str">
            <v>541449011000020946</v>
          </cell>
        </row>
        <row r="34">
          <cell r="F34" t="str">
            <v>541449011000021202</v>
          </cell>
        </row>
        <row r="35">
          <cell r="F35" t="str">
            <v>541449011000021301</v>
          </cell>
        </row>
        <row r="36">
          <cell r="F36" t="str">
            <v>541449011000021318</v>
          </cell>
        </row>
        <row r="37">
          <cell r="F37" t="str">
            <v>541449011000021554</v>
          </cell>
        </row>
        <row r="38">
          <cell r="F38" t="str">
            <v>541449011000021608</v>
          </cell>
        </row>
        <row r="39">
          <cell r="F39" t="str">
            <v>541449011000021684</v>
          </cell>
        </row>
        <row r="40">
          <cell r="F40" t="str">
            <v>541449011000021691</v>
          </cell>
        </row>
        <row r="41">
          <cell r="F41" t="str">
            <v>541449011000021790</v>
          </cell>
        </row>
        <row r="42">
          <cell r="F42" t="str">
            <v>541449011000021899</v>
          </cell>
        </row>
        <row r="43">
          <cell r="F43" t="str">
            <v>541449011000021912</v>
          </cell>
        </row>
        <row r="44">
          <cell r="F44" t="str">
            <v>541449011000021929</v>
          </cell>
        </row>
        <row r="45">
          <cell r="F45" t="str">
            <v>541449011000022285</v>
          </cell>
        </row>
        <row r="46">
          <cell r="F46" t="str">
            <v>541449011000022711</v>
          </cell>
        </row>
        <row r="47">
          <cell r="F47" t="str">
            <v>541449011000022834</v>
          </cell>
        </row>
        <row r="48">
          <cell r="F48" t="str">
            <v>541449011000022971</v>
          </cell>
        </row>
        <row r="49">
          <cell r="F49" t="str">
            <v>541449011000022988</v>
          </cell>
        </row>
        <row r="50">
          <cell r="F50" t="str">
            <v>541449011000023008</v>
          </cell>
        </row>
        <row r="51">
          <cell r="F51" t="str">
            <v>541449011000023015</v>
          </cell>
        </row>
        <row r="52">
          <cell r="F52" t="str">
            <v>541449011000023039</v>
          </cell>
        </row>
        <row r="53">
          <cell r="F53" t="str">
            <v>541449011000023046</v>
          </cell>
        </row>
        <row r="54">
          <cell r="F54" t="str">
            <v>541449011000023152</v>
          </cell>
        </row>
        <row r="55">
          <cell r="F55" t="str">
            <v>541449011000023190</v>
          </cell>
        </row>
        <row r="56">
          <cell r="F56" t="str">
            <v>541449011000023206</v>
          </cell>
        </row>
        <row r="57">
          <cell r="F57" t="str">
            <v>541449011000023367</v>
          </cell>
        </row>
        <row r="58">
          <cell r="F58" t="str">
            <v>541449011000023374</v>
          </cell>
        </row>
        <row r="59">
          <cell r="F59" t="str">
            <v>541449011000023572</v>
          </cell>
        </row>
        <row r="60">
          <cell r="F60" t="str">
            <v>541449011000023602</v>
          </cell>
        </row>
        <row r="61">
          <cell r="F61" t="str">
            <v>541449011000023626</v>
          </cell>
        </row>
        <row r="62">
          <cell r="F62" t="str">
            <v>541449011000023725</v>
          </cell>
        </row>
        <row r="63">
          <cell r="F63" t="str">
            <v>541449011000023831</v>
          </cell>
        </row>
        <row r="64">
          <cell r="F64" t="str">
            <v>541449011000023848</v>
          </cell>
        </row>
        <row r="65">
          <cell r="F65" t="str">
            <v>541449011000023992</v>
          </cell>
        </row>
        <row r="66">
          <cell r="F66" t="str">
            <v>541449011000024043</v>
          </cell>
        </row>
        <row r="67">
          <cell r="F67" t="str">
            <v>541449011000024104</v>
          </cell>
        </row>
        <row r="68">
          <cell r="F68" t="str">
            <v>541449011000024173</v>
          </cell>
        </row>
        <row r="69">
          <cell r="F69" t="str">
            <v>541449011000024210</v>
          </cell>
        </row>
        <row r="70">
          <cell r="F70" t="str">
            <v>541449011000024302</v>
          </cell>
        </row>
        <row r="71">
          <cell r="F71" t="str">
            <v>541449011000024340</v>
          </cell>
        </row>
        <row r="72">
          <cell r="F72" t="str">
            <v>541449011000024357</v>
          </cell>
        </row>
        <row r="73">
          <cell r="F73" t="str">
            <v>541449011000024364</v>
          </cell>
        </row>
        <row r="74">
          <cell r="F74" t="str">
            <v>541449011000024463</v>
          </cell>
        </row>
        <row r="75">
          <cell r="F75" t="str">
            <v>541449011000024555</v>
          </cell>
        </row>
        <row r="76">
          <cell r="F76" t="str">
            <v>541449011000024593</v>
          </cell>
        </row>
        <row r="77">
          <cell r="F77" t="str">
            <v>541449011000024609</v>
          </cell>
        </row>
        <row r="78">
          <cell r="F78" t="str">
            <v>541449011000024630</v>
          </cell>
        </row>
        <row r="79">
          <cell r="F79" t="str">
            <v>541449011000024654</v>
          </cell>
        </row>
        <row r="80">
          <cell r="F80" t="str">
            <v>541449011000025057</v>
          </cell>
        </row>
        <row r="81">
          <cell r="F81" t="str">
            <v>541449011000025514</v>
          </cell>
        </row>
        <row r="82">
          <cell r="F82" t="str">
            <v>541449011000027860</v>
          </cell>
        </row>
        <row r="83">
          <cell r="F83" t="str">
            <v>541449011000027877</v>
          </cell>
        </row>
        <row r="84">
          <cell r="F84" t="str">
            <v>541449011000028034</v>
          </cell>
        </row>
        <row r="85">
          <cell r="F85" t="str">
            <v>541449011000028164</v>
          </cell>
        </row>
        <row r="86">
          <cell r="F86" t="str">
            <v>541449011000028188</v>
          </cell>
        </row>
        <row r="87">
          <cell r="F87" t="str">
            <v>541449011000028201</v>
          </cell>
        </row>
        <row r="88">
          <cell r="F88" t="str">
            <v>541449011000028317</v>
          </cell>
        </row>
        <row r="89">
          <cell r="F89" t="str">
            <v>541449011000028324</v>
          </cell>
        </row>
        <row r="90">
          <cell r="F90" t="str">
            <v>541449011000028355</v>
          </cell>
        </row>
        <row r="91">
          <cell r="F91" t="str">
            <v>541449011000028379</v>
          </cell>
        </row>
        <row r="92">
          <cell r="F92" t="str">
            <v>541449011000028416</v>
          </cell>
        </row>
        <row r="93">
          <cell r="F93" t="str">
            <v>541449011000028492</v>
          </cell>
        </row>
        <row r="94">
          <cell r="F94" t="str">
            <v>541449011000028515</v>
          </cell>
        </row>
        <row r="95">
          <cell r="F95" t="str">
            <v>541449011000028539</v>
          </cell>
        </row>
        <row r="96">
          <cell r="F96" t="str">
            <v>541449011000028607</v>
          </cell>
        </row>
        <row r="97">
          <cell r="F97" t="str">
            <v>541449011000028614</v>
          </cell>
        </row>
        <row r="98">
          <cell r="F98" t="str">
            <v>541449011000028676</v>
          </cell>
        </row>
        <row r="99">
          <cell r="F99" t="str">
            <v>541449011000028690</v>
          </cell>
        </row>
        <row r="100">
          <cell r="F100" t="str">
            <v>541449011000028713</v>
          </cell>
        </row>
        <row r="101">
          <cell r="F101" t="str">
            <v>541449011000028720</v>
          </cell>
        </row>
        <row r="102">
          <cell r="F102" t="str">
            <v>541449011000028720</v>
          </cell>
        </row>
        <row r="103">
          <cell r="F103" t="str">
            <v>541449011000028782</v>
          </cell>
        </row>
        <row r="104">
          <cell r="F104" t="str">
            <v>541449011000028805</v>
          </cell>
        </row>
        <row r="105">
          <cell r="F105" t="str">
            <v>541449011000028874</v>
          </cell>
        </row>
        <row r="106">
          <cell r="F106" t="str">
            <v>541449011000028881</v>
          </cell>
        </row>
        <row r="107">
          <cell r="F107" t="str">
            <v>541449011000028898</v>
          </cell>
        </row>
        <row r="108">
          <cell r="F108" t="str">
            <v>541449011000028904</v>
          </cell>
        </row>
        <row r="109">
          <cell r="F109" t="str">
            <v>541449011000028935</v>
          </cell>
        </row>
        <row r="110">
          <cell r="F110" t="str">
            <v>541449011000028942</v>
          </cell>
        </row>
        <row r="111">
          <cell r="F111" t="str">
            <v>541449011000028997</v>
          </cell>
        </row>
        <row r="112">
          <cell r="F112" t="str">
            <v>541449011000029017</v>
          </cell>
        </row>
        <row r="113">
          <cell r="F113" t="str">
            <v>541449011000029055</v>
          </cell>
        </row>
        <row r="114">
          <cell r="F114" t="str">
            <v>541449011000029093</v>
          </cell>
        </row>
        <row r="115">
          <cell r="F115" t="str">
            <v>541449011000029109</v>
          </cell>
        </row>
        <row r="116">
          <cell r="F116" t="str">
            <v>541449011000029123</v>
          </cell>
        </row>
        <row r="117">
          <cell r="F117" t="str">
            <v>541449011000029147</v>
          </cell>
        </row>
        <row r="118">
          <cell r="F118" t="str">
            <v>541449011000029161</v>
          </cell>
        </row>
        <row r="119">
          <cell r="F119" t="str">
            <v>541449011000029192</v>
          </cell>
        </row>
        <row r="120">
          <cell r="F120" t="str">
            <v>541449011000029208</v>
          </cell>
        </row>
        <row r="121">
          <cell r="F121" t="str">
            <v>541449011000029215</v>
          </cell>
        </row>
        <row r="122">
          <cell r="F122" t="str">
            <v>541449011000029284</v>
          </cell>
        </row>
        <row r="123">
          <cell r="F123" t="str">
            <v>541449011000029338</v>
          </cell>
        </row>
        <row r="124">
          <cell r="F124" t="str">
            <v>541449011000029406</v>
          </cell>
        </row>
        <row r="125">
          <cell r="F125" t="str">
            <v>541449011000029420</v>
          </cell>
        </row>
        <row r="126">
          <cell r="F126" t="str">
            <v>541449011000029437</v>
          </cell>
        </row>
        <row r="127">
          <cell r="F127" t="str">
            <v>541449011000029451</v>
          </cell>
        </row>
        <row r="128">
          <cell r="F128" t="str">
            <v>541449011000029475</v>
          </cell>
        </row>
        <row r="129">
          <cell r="F129" t="str">
            <v>541449011000029499</v>
          </cell>
        </row>
        <row r="130">
          <cell r="F130" t="str">
            <v>541449011000029505</v>
          </cell>
        </row>
        <row r="131">
          <cell r="F131" t="str">
            <v>541449011000029529</v>
          </cell>
        </row>
        <row r="132">
          <cell r="F132" t="str">
            <v>541449011000029543</v>
          </cell>
        </row>
        <row r="133">
          <cell r="F133" t="str">
            <v>541449011000029550</v>
          </cell>
        </row>
        <row r="134">
          <cell r="F134" t="str">
            <v>541449011000029680</v>
          </cell>
        </row>
        <row r="135">
          <cell r="F135" t="str">
            <v>541449011000029734</v>
          </cell>
        </row>
        <row r="136">
          <cell r="F136" t="str">
            <v>541449011000029772</v>
          </cell>
        </row>
        <row r="137">
          <cell r="F137" t="str">
            <v>541449011000029796</v>
          </cell>
        </row>
        <row r="138">
          <cell r="F138" t="str">
            <v>541449011000029826</v>
          </cell>
        </row>
        <row r="139">
          <cell r="F139" t="str">
            <v>541449011000029833</v>
          </cell>
        </row>
        <row r="140">
          <cell r="F140" t="str">
            <v>541449011000029840</v>
          </cell>
        </row>
        <row r="141">
          <cell r="F141" t="str">
            <v>541449011000029918</v>
          </cell>
        </row>
        <row r="142">
          <cell r="F142" t="str">
            <v>541449011000029949</v>
          </cell>
        </row>
        <row r="143">
          <cell r="F143" t="str">
            <v>541449011000029970</v>
          </cell>
        </row>
        <row r="144">
          <cell r="F144" t="str">
            <v>541449011000029994</v>
          </cell>
        </row>
        <row r="145">
          <cell r="F145" t="str">
            <v>541449011000030068</v>
          </cell>
        </row>
        <row r="146">
          <cell r="F146" t="str">
            <v>541449011000030129</v>
          </cell>
        </row>
        <row r="147">
          <cell r="F147" t="str">
            <v>541449011000030136</v>
          </cell>
        </row>
        <row r="148">
          <cell r="F148" t="str">
            <v>541449011000030211</v>
          </cell>
        </row>
        <row r="149">
          <cell r="F149" t="str">
            <v>541449011000030617</v>
          </cell>
        </row>
        <row r="150">
          <cell r="F150" t="str">
            <v>541449011000030624</v>
          </cell>
        </row>
        <row r="151">
          <cell r="F151" t="str">
            <v>541449011000030969</v>
          </cell>
        </row>
        <row r="152">
          <cell r="F152" t="str">
            <v>541449011000030976</v>
          </cell>
        </row>
        <row r="153">
          <cell r="F153" t="str">
            <v>541449011000030990</v>
          </cell>
        </row>
        <row r="154">
          <cell r="F154" t="str">
            <v>541449011000031010</v>
          </cell>
        </row>
        <row r="155">
          <cell r="F155" t="str">
            <v>541449011000031089</v>
          </cell>
        </row>
        <row r="156">
          <cell r="F156" t="str">
            <v>541449011000031096</v>
          </cell>
        </row>
        <row r="157">
          <cell r="F157" t="str">
            <v>541449011000031102</v>
          </cell>
        </row>
        <row r="158">
          <cell r="F158" t="str">
            <v>541449011000031218</v>
          </cell>
        </row>
        <row r="159">
          <cell r="F159" t="str">
            <v>541449011000031294</v>
          </cell>
        </row>
        <row r="160">
          <cell r="F160" t="str">
            <v>541449011000031539</v>
          </cell>
        </row>
        <row r="161">
          <cell r="F161" t="str">
            <v>541449011000031652</v>
          </cell>
        </row>
        <row r="162">
          <cell r="F162" t="str">
            <v>541449011000031768</v>
          </cell>
        </row>
        <row r="163">
          <cell r="F163" t="str">
            <v>541449011000031799</v>
          </cell>
        </row>
        <row r="164">
          <cell r="F164" t="str">
            <v>541449011000031829</v>
          </cell>
        </row>
        <row r="165">
          <cell r="F165" t="str">
            <v>541449011000031836</v>
          </cell>
        </row>
        <row r="166">
          <cell r="F166" t="str">
            <v>541449011000031928</v>
          </cell>
        </row>
        <row r="167">
          <cell r="F167" t="str">
            <v>541449011000032154</v>
          </cell>
        </row>
        <row r="168">
          <cell r="F168" t="str">
            <v>541449011000032178</v>
          </cell>
        </row>
        <row r="169">
          <cell r="F169" t="str">
            <v>541449011000032208</v>
          </cell>
        </row>
        <row r="170">
          <cell r="F170" t="str">
            <v>541449011000032284</v>
          </cell>
        </row>
        <row r="171">
          <cell r="F171" t="str">
            <v>541449011000032567</v>
          </cell>
        </row>
        <row r="172">
          <cell r="F172" t="str">
            <v>541449011000032765</v>
          </cell>
        </row>
        <row r="173">
          <cell r="F173" t="str">
            <v>541449011000032789</v>
          </cell>
        </row>
        <row r="174">
          <cell r="F174" t="str">
            <v>541449011000032802</v>
          </cell>
        </row>
        <row r="175">
          <cell r="F175" t="str">
            <v>541449011000032826</v>
          </cell>
        </row>
        <row r="176">
          <cell r="F176" t="str">
            <v>541449011000032840</v>
          </cell>
        </row>
        <row r="177">
          <cell r="F177" t="str">
            <v>541449011000032857</v>
          </cell>
        </row>
        <row r="178">
          <cell r="F178" t="str">
            <v>541449011000032864</v>
          </cell>
        </row>
        <row r="179">
          <cell r="F179" t="str">
            <v>541449011000032888</v>
          </cell>
        </row>
        <row r="180">
          <cell r="F180" t="str">
            <v>541449011000032901</v>
          </cell>
        </row>
        <row r="181">
          <cell r="F181" t="str">
            <v>541449011000032918</v>
          </cell>
        </row>
        <row r="182">
          <cell r="F182" t="str">
            <v>541449011000032925</v>
          </cell>
        </row>
        <row r="183">
          <cell r="F183" t="str">
            <v>541449011000032956</v>
          </cell>
        </row>
        <row r="184">
          <cell r="F184" t="str">
            <v>541449011000032963</v>
          </cell>
        </row>
        <row r="185">
          <cell r="F185" t="str">
            <v>541449011000032970</v>
          </cell>
        </row>
        <row r="186">
          <cell r="F186" t="str">
            <v>541449011000032994</v>
          </cell>
        </row>
        <row r="187">
          <cell r="F187" t="str">
            <v>541449011000033274</v>
          </cell>
        </row>
        <row r="188">
          <cell r="F188" t="str">
            <v>541449011000033298</v>
          </cell>
        </row>
        <row r="189">
          <cell r="F189" t="str">
            <v>541449011000033304</v>
          </cell>
        </row>
        <row r="190">
          <cell r="F190" t="str">
            <v>541449011000033328</v>
          </cell>
        </row>
        <row r="191">
          <cell r="F191" t="str">
            <v>541449011000033335</v>
          </cell>
        </row>
        <row r="192">
          <cell r="F192" t="str">
            <v>541449011000033373</v>
          </cell>
        </row>
        <row r="193">
          <cell r="F193" t="str">
            <v>541449011000033410</v>
          </cell>
        </row>
        <row r="194">
          <cell r="F194" t="str">
            <v>541449011000033427</v>
          </cell>
        </row>
        <row r="195">
          <cell r="F195" t="str">
            <v>541449011000033458</v>
          </cell>
        </row>
        <row r="196">
          <cell r="F196" t="str">
            <v>541449011000033489</v>
          </cell>
        </row>
        <row r="197">
          <cell r="F197" t="str">
            <v>541449011000033502</v>
          </cell>
        </row>
        <row r="198">
          <cell r="F198" t="str">
            <v>541449011000033526</v>
          </cell>
        </row>
        <row r="199">
          <cell r="F199" t="str">
            <v>541449011000033533</v>
          </cell>
        </row>
        <row r="200">
          <cell r="F200" t="str">
            <v>541449011000033540</v>
          </cell>
        </row>
        <row r="201">
          <cell r="F201" t="str">
            <v>541449011000033564</v>
          </cell>
        </row>
        <row r="202">
          <cell r="F202" t="str">
            <v>541449011000033571</v>
          </cell>
        </row>
        <row r="203">
          <cell r="F203" t="str">
            <v>541449011000033588</v>
          </cell>
        </row>
        <row r="204">
          <cell r="F204" t="str">
            <v>541449011000033601</v>
          </cell>
        </row>
        <row r="205">
          <cell r="F205" t="str">
            <v>541449011000033700</v>
          </cell>
        </row>
        <row r="206">
          <cell r="F206" t="str">
            <v>541449011000033731</v>
          </cell>
        </row>
        <row r="207">
          <cell r="F207" t="str">
            <v>541449011000033786</v>
          </cell>
        </row>
        <row r="208">
          <cell r="F208" t="str">
            <v>541449011000033892</v>
          </cell>
        </row>
        <row r="209">
          <cell r="F209" t="str">
            <v>541449011000033991</v>
          </cell>
        </row>
        <row r="210">
          <cell r="F210" t="str">
            <v>541449011000034011</v>
          </cell>
        </row>
        <row r="211">
          <cell r="F211" t="str">
            <v>541449011000034097</v>
          </cell>
        </row>
        <row r="212">
          <cell r="F212" t="str">
            <v>541449011000034103</v>
          </cell>
        </row>
        <row r="213">
          <cell r="F213" t="str">
            <v>541449011000034127</v>
          </cell>
        </row>
        <row r="214">
          <cell r="F214" t="str">
            <v>541449011000034141</v>
          </cell>
        </row>
        <row r="215">
          <cell r="F215" t="str">
            <v>541449011000034165</v>
          </cell>
        </row>
        <row r="216">
          <cell r="F216" t="str">
            <v>541449011000034172</v>
          </cell>
        </row>
        <row r="217">
          <cell r="F217" t="str">
            <v>541449011000034226</v>
          </cell>
        </row>
        <row r="218">
          <cell r="F218" t="str">
            <v>541449011000034233</v>
          </cell>
        </row>
        <row r="219">
          <cell r="F219" t="str">
            <v>541449011000034257</v>
          </cell>
        </row>
        <row r="220">
          <cell r="F220" t="str">
            <v>541449011000034356</v>
          </cell>
        </row>
        <row r="221">
          <cell r="F221" t="str">
            <v>541449011000034363</v>
          </cell>
        </row>
        <row r="222">
          <cell r="F222" t="str">
            <v>541449011000034516</v>
          </cell>
        </row>
        <row r="223">
          <cell r="F223" t="str">
            <v>541449011000034622</v>
          </cell>
        </row>
        <row r="224">
          <cell r="F224" t="str">
            <v>541449011000034639</v>
          </cell>
        </row>
        <row r="225">
          <cell r="F225" t="str">
            <v>541449011000034653</v>
          </cell>
        </row>
        <row r="226">
          <cell r="F226" t="str">
            <v>541449011000034677</v>
          </cell>
        </row>
        <row r="227">
          <cell r="F227" t="str">
            <v>541449011000034684</v>
          </cell>
        </row>
        <row r="228">
          <cell r="F228" t="str">
            <v>541449011000034691</v>
          </cell>
        </row>
        <row r="229">
          <cell r="F229" t="str">
            <v>541449011000034714</v>
          </cell>
        </row>
        <row r="230">
          <cell r="F230" t="str">
            <v>541449011000034721</v>
          </cell>
        </row>
        <row r="231">
          <cell r="F231" t="str">
            <v>541449011000034738</v>
          </cell>
        </row>
        <row r="232">
          <cell r="F232" t="str">
            <v>541449011000034813</v>
          </cell>
        </row>
        <row r="233">
          <cell r="F233" t="str">
            <v>541449011000034851</v>
          </cell>
        </row>
        <row r="234">
          <cell r="F234" t="str">
            <v>541449011000034936</v>
          </cell>
        </row>
        <row r="235">
          <cell r="F235" t="str">
            <v>541449011000034950</v>
          </cell>
        </row>
        <row r="236">
          <cell r="F236" t="str">
            <v>541449011000034974</v>
          </cell>
        </row>
        <row r="237">
          <cell r="F237" t="str">
            <v>541449011000034998</v>
          </cell>
        </row>
        <row r="238">
          <cell r="F238" t="str">
            <v>541449011000035001</v>
          </cell>
        </row>
        <row r="239">
          <cell r="F239" t="str">
            <v>541449011000035018</v>
          </cell>
        </row>
        <row r="240">
          <cell r="F240" t="str">
            <v>541449011000035025</v>
          </cell>
        </row>
        <row r="241">
          <cell r="F241" t="str">
            <v>541449011000035032</v>
          </cell>
        </row>
        <row r="242">
          <cell r="F242" t="str">
            <v>541449011000035049</v>
          </cell>
        </row>
        <row r="243">
          <cell r="F243" t="str">
            <v>541449011000035056</v>
          </cell>
        </row>
        <row r="244">
          <cell r="F244" t="str">
            <v>541449011000035063</v>
          </cell>
        </row>
        <row r="245">
          <cell r="F245" t="str">
            <v>541449011000035070</v>
          </cell>
        </row>
        <row r="246">
          <cell r="F246" t="str">
            <v>541449011000035087</v>
          </cell>
        </row>
        <row r="247">
          <cell r="F247" t="str">
            <v>541449011000035179</v>
          </cell>
        </row>
        <row r="248">
          <cell r="F248" t="str">
            <v>541449011000035285</v>
          </cell>
        </row>
        <row r="249">
          <cell r="F249" t="str">
            <v>541449011000035407</v>
          </cell>
        </row>
        <row r="250">
          <cell r="F250" t="str">
            <v>541449011000035506</v>
          </cell>
        </row>
        <row r="251">
          <cell r="F251" t="str">
            <v>541449011000035520</v>
          </cell>
        </row>
        <row r="252">
          <cell r="F252" t="str">
            <v>541449011000035537</v>
          </cell>
        </row>
        <row r="253">
          <cell r="F253" t="str">
            <v>541449011000035704</v>
          </cell>
        </row>
        <row r="254">
          <cell r="F254" t="str">
            <v>541449011000035728</v>
          </cell>
        </row>
        <row r="255">
          <cell r="F255" t="str">
            <v>541449011000035742</v>
          </cell>
        </row>
        <row r="256">
          <cell r="F256" t="str">
            <v>541449011000035841</v>
          </cell>
        </row>
        <row r="257">
          <cell r="F257" t="str">
            <v>541449011000035940</v>
          </cell>
        </row>
        <row r="258">
          <cell r="F258" t="str">
            <v>541449011000035964</v>
          </cell>
        </row>
        <row r="259">
          <cell r="F259" t="str">
            <v>541449011000036220</v>
          </cell>
        </row>
        <row r="260">
          <cell r="F260" t="str">
            <v>541449011000036237</v>
          </cell>
        </row>
        <row r="261">
          <cell r="F261" t="str">
            <v>541449011000036299</v>
          </cell>
        </row>
        <row r="262">
          <cell r="F262" t="str">
            <v>541449011000036367</v>
          </cell>
        </row>
        <row r="263">
          <cell r="F263" t="str">
            <v>541449011000036473</v>
          </cell>
        </row>
        <row r="264">
          <cell r="F264" t="str">
            <v>541449011000036596</v>
          </cell>
        </row>
        <row r="265">
          <cell r="F265" t="str">
            <v>541449011000036718</v>
          </cell>
        </row>
        <row r="266">
          <cell r="F266" t="str">
            <v>541449011000036732</v>
          </cell>
        </row>
        <row r="267">
          <cell r="F267" t="str">
            <v>541449011000036749</v>
          </cell>
        </row>
        <row r="268">
          <cell r="F268" t="str">
            <v>541449011000036756</v>
          </cell>
        </row>
        <row r="269">
          <cell r="F269" t="str">
            <v>541449011000036923</v>
          </cell>
        </row>
        <row r="270">
          <cell r="F270" t="str">
            <v>541449011000037104</v>
          </cell>
        </row>
        <row r="271">
          <cell r="F271" t="str">
            <v>541449011000037173</v>
          </cell>
        </row>
        <row r="272">
          <cell r="F272" t="str">
            <v>541449011000037296</v>
          </cell>
        </row>
        <row r="273">
          <cell r="F273" t="str">
            <v>541449011000037302</v>
          </cell>
        </row>
        <row r="274">
          <cell r="F274" t="str">
            <v>541449011000037326</v>
          </cell>
        </row>
        <row r="275">
          <cell r="F275" t="str">
            <v>541449011000037364</v>
          </cell>
        </row>
        <row r="276">
          <cell r="F276" t="str">
            <v>541449011000037432</v>
          </cell>
        </row>
        <row r="277">
          <cell r="F277" t="str">
            <v>541449011000037524</v>
          </cell>
        </row>
        <row r="278">
          <cell r="F278" t="str">
            <v>541449011000037548</v>
          </cell>
        </row>
        <row r="279">
          <cell r="F279" t="str">
            <v>541449011000037562</v>
          </cell>
        </row>
        <row r="280">
          <cell r="F280" t="str">
            <v>541449011000037586</v>
          </cell>
        </row>
        <row r="281">
          <cell r="F281" t="str">
            <v>541449011000037623</v>
          </cell>
        </row>
        <row r="282">
          <cell r="F282" t="str">
            <v>541449011000037647</v>
          </cell>
        </row>
        <row r="283">
          <cell r="F283" t="str">
            <v>541449011000037821</v>
          </cell>
        </row>
        <row r="284">
          <cell r="F284" t="str">
            <v>541449011000037845</v>
          </cell>
        </row>
        <row r="285">
          <cell r="F285" t="str">
            <v>541449011000037852</v>
          </cell>
        </row>
        <row r="286">
          <cell r="F286" t="str">
            <v>541449011000037883</v>
          </cell>
        </row>
        <row r="287">
          <cell r="F287" t="str">
            <v>541449011000038040</v>
          </cell>
        </row>
        <row r="288">
          <cell r="F288" t="str">
            <v>541449011000038118</v>
          </cell>
        </row>
        <row r="289">
          <cell r="F289" t="str">
            <v>541449011000038163</v>
          </cell>
        </row>
        <row r="290">
          <cell r="F290" t="str">
            <v>541449011000038392</v>
          </cell>
        </row>
        <row r="291">
          <cell r="F291" t="str">
            <v>541449011000038767</v>
          </cell>
        </row>
        <row r="292">
          <cell r="F292" t="str">
            <v>541449011000038774</v>
          </cell>
        </row>
        <row r="293">
          <cell r="F293" t="str">
            <v>541449011000038781</v>
          </cell>
        </row>
        <row r="294">
          <cell r="F294" t="str">
            <v>541449011000038866</v>
          </cell>
        </row>
        <row r="295">
          <cell r="F295" t="str">
            <v>541449011000038989</v>
          </cell>
        </row>
        <row r="296">
          <cell r="F296" t="str">
            <v>541449011000039023</v>
          </cell>
        </row>
        <row r="297">
          <cell r="F297" t="str">
            <v>541449011000039054</v>
          </cell>
        </row>
        <row r="298">
          <cell r="F298" t="str">
            <v>541449011000039191</v>
          </cell>
        </row>
        <row r="299">
          <cell r="F299" t="str">
            <v>541449011000039276</v>
          </cell>
        </row>
        <row r="300">
          <cell r="F300" t="str">
            <v>541449011000039351</v>
          </cell>
        </row>
        <row r="301">
          <cell r="F301" t="str">
            <v>541449011000039405</v>
          </cell>
        </row>
        <row r="302">
          <cell r="F302" t="str">
            <v>541449011000039498</v>
          </cell>
        </row>
        <row r="303">
          <cell r="F303" t="str">
            <v>541449011000039528</v>
          </cell>
        </row>
        <row r="304">
          <cell r="F304" t="str">
            <v>541449011000039603</v>
          </cell>
        </row>
        <row r="305">
          <cell r="F305" t="str">
            <v>541449011000039627</v>
          </cell>
        </row>
        <row r="306">
          <cell r="F306" t="str">
            <v>541449011000039634</v>
          </cell>
        </row>
        <row r="307">
          <cell r="F307" t="str">
            <v>541449011000039672</v>
          </cell>
        </row>
        <row r="308">
          <cell r="F308" t="str">
            <v>541449011000039924</v>
          </cell>
        </row>
        <row r="309">
          <cell r="F309" t="str">
            <v>541449011000039931</v>
          </cell>
        </row>
        <row r="310">
          <cell r="F310" t="str">
            <v>541449011000039948</v>
          </cell>
        </row>
        <row r="311">
          <cell r="F311" t="str">
            <v>541449011000039955</v>
          </cell>
        </row>
        <row r="312">
          <cell r="F312" t="str">
            <v>541449011000039986</v>
          </cell>
        </row>
        <row r="313">
          <cell r="F313" t="str">
            <v>541449011000040029</v>
          </cell>
        </row>
        <row r="314">
          <cell r="F314" t="str">
            <v>541449011000040043</v>
          </cell>
        </row>
        <row r="315">
          <cell r="F315" t="str">
            <v>541449011000040067</v>
          </cell>
        </row>
        <row r="316">
          <cell r="F316" t="str">
            <v>541449011000040081</v>
          </cell>
        </row>
        <row r="317">
          <cell r="F317" t="str">
            <v>541449011000040104</v>
          </cell>
        </row>
        <row r="318">
          <cell r="F318" t="str">
            <v>541449011000040128</v>
          </cell>
        </row>
        <row r="319">
          <cell r="F319" t="str">
            <v>541449011000040142</v>
          </cell>
        </row>
        <row r="320">
          <cell r="F320" t="str">
            <v>541449011000040173</v>
          </cell>
        </row>
        <row r="321">
          <cell r="F321" t="str">
            <v>541449011000040258</v>
          </cell>
        </row>
        <row r="322">
          <cell r="F322" t="str">
            <v>541449011000040302</v>
          </cell>
        </row>
        <row r="323">
          <cell r="F323" t="str">
            <v>541449011000040654</v>
          </cell>
        </row>
        <row r="324">
          <cell r="F324" t="str">
            <v>541449011000040678</v>
          </cell>
        </row>
        <row r="325">
          <cell r="F325" t="str">
            <v>541449011000040685</v>
          </cell>
        </row>
        <row r="326">
          <cell r="F326" t="str">
            <v>541449011000040753</v>
          </cell>
        </row>
        <row r="327">
          <cell r="F327" t="str">
            <v>541449011000040777</v>
          </cell>
        </row>
        <row r="328">
          <cell r="F328" t="str">
            <v>541449011000040784</v>
          </cell>
        </row>
        <row r="329">
          <cell r="F329" t="str">
            <v>541449011000040807</v>
          </cell>
        </row>
        <row r="330">
          <cell r="F330" t="str">
            <v>541449011000040883</v>
          </cell>
        </row>
        <row r="331">
          <cell r="F331" t="str">
            <v>541449011000041002</v>
          </cell>
        </row>
        <row r="332">
          <cell r="F332" t="str">
            <v>541449011000041019</v>
          </cell>
        </row>
        <row r="333">
          <cell r="F333" t="str">
            <v>541449011000041026</v>
          </cell>
        </row>
        <row r="334">
          <cell r="F334" t="str">
            <v>541449011000041033</v>
          </cell>
        </row>
        <row r="335">
          <cell r="F335" t="str">
            <v>541449011000041231</v>
          </cell>
        </row>
        <row r="336">
          <cell r="F336" t="str">
            <v>541449011000041286</v>
          </cell>
        </row>
        <row r="337">
          <cell r="F337" t="str">
            <v>541449011000041316</v>
          </cell>
        </row>
        <row r="338">
          <cell r="F338" t="str">
            <v>541449011000041354</v>
          </cell>
        </row>
        <row r="339">
          <cell r="F339" t="str">
            <v>541449011000041361</v>
          </cell>
        </row>
        <row r="340">
          <cell r="F340" t="str">
            <v>541449011000041477</v>
          </cell>
        </row>
        <row r="341">
          <cell r="F341" t="str">
            <v>541449011000041552</v>
          </cell>
        </row>
        <row r="342">
          <cell r="F342" t="str">
            <v>541449011000041576</v>
          </cell>
        </row>
        <row r="343">
          <cell r="F343" t="str">
            <v>541449011000041590</v>
          </cell>
        </row>
        <row r="344">
          <cell r="F344" t="str">
            <v>541449011000041613</v>
          </cell>
        </row>
        <row r="345">
          <cell r="F345" t="str">
            <v>541449011000041989</v>
          </cell>
        </row>
        <row r="346">
          <cell r="F346" t="str">
            <v>541449011000042009</v>
          </cell>
        </row>
        <row r="347">
          <cell r="F347" t="str">
            <v>541449011000042023</v>
          </cell>
        </row>
        <row r="348">
          <cell r="F348" t="str">
            <v>541449011000042078</v>
          </cell>
        </row>
        <row r="349">
          <cell r="F349" t="str">
            <v>541449011000042085</v>
          </cell>
        </row>
        <row r="350">
          <cell r="F350" t="str">
            <v>541449011000042108</v>
          </cell>
        </row>
        <row r="351">
          <cell r="F351" t="str">
            <v>541449011000042139</v>
          </cell>
        </row>
        <row r="352">
          <cell r="F352" t="str">
            <v>541449011000042146</v>
          </cell>
        </row>
        <row r="353">
          <cell r="F353" t="str">
            <v>541449011000042344</v>
          </cell>
        </row>
        <row r="354">
          <cell r="F354" t="str">
            <v>541449011000042436</v>
          </cell>
        </row>
        <row r="355">
          <cell r="F355" t="str">
            <v>541449011000042566</v>
          </cell>
        </row>
        <row r="356">
          <cell r="F356" t="str">
            <v>541449011000042726</v>
          </cell>
        </row>
        <row r="357">
          <cell r="F357" t="str">
            <v>541449011000042788</v>
          </cell>
        </row>
        <row r="358">
          <cell r="F358" t="str">
            <v>541449011000042795</v>
          </cell>
        </row>
        <row r="359">
          <cell r="F359" t="str">
            <v>541449011000043068</v>
          </cell>
        </row>
        <row r="360">
          <cell r="F360" t="str">
            <v>541449011000043112</v>
          </cell>
        </row>
        <row r="361">
          <cell r="F361" t="str">
            <v>541449011000043150</v>
          </cell>
        </row>
        <row r="362">
          <cell r="F362" t="str">
            <v>541449011000043181</v>
          </cell>
        </row>
        <row r="363">
          <cell r="F363" t="str">
            <v>541449011000043662</v>
          </cell>
        </row>
        <row r="364">
          <cell r="F364" t="str">
            <v>541449011000043761</v>
          </cell>
        </row>
        <row r="365">
          <cell r="F365" t="str">
            <v>541449011000043785</v>
          </cell>
        </row>
        <row r="366">
          <cell r="F366" t="str">
            <v>541449011000043860</v>
          </cell>
        </row>
        <row r="367">
          <cell r="F367" t="str">
            <v>541449011000043884</v>
          </cell>
        </row>
        <row r="368">
          <cell r="F368" t="str">
            <v>541449011000043914</v>
          </cell>
        </row>
        <row r="369">
          <cell r="F369" t="str">
            <v>541449011000043976</v>
          </cell>
        </row>
        <row r="370">
          <cell r="F370" t="str">
            <v>541449011000043983</v>
          </cell>
        </row>
        <row r="371">
          <cell r="F371" t="str">
            <v>541449011000044027</v>
          </cell>
        </row>
        <row r="372">
          <cell r="F372" t="str">
            <v>541449011000044058</v>
          </cell>
        </row>
        <row r="373">
          <cell r="F373" t="str">
            <v>541449011000044089</v>
          </cell>
        </row>
        <row r="374">
          <cell r="F374" t="str">
            <v>541449011000044331</v>
          </cell>
        </row>
        <row r="375">
          <cell r="F375" t="str">
            <v>541449011000044355</v>
          </cell>
        </row>
        <row r="376">
          <cell r="F376" t="str">
            <v>541449011000044621</v>
          </cell>
        </row>
        <row r="377">
          <cell r="F377" t="str">
            <v>541449011000044850</v>
          </cell>
        </row>
        <row r="378">
          <cell r="F378" t="str">
            <v>541449011000045024</v>
          </cell>
        </row>
        <row r="379">
          <cell r="F379" t="str">
            <v>541449011000045031</v>
          </cell>
        </row>
        <row r="380">
          <cell r="F380" t="str">
            <v>541449011000045062</v>
          </cell>
        </row>
        <row r="381">
          <cell r="F381" t="str">
            <v>541449011000045086</v>
          </cell>
        </row>
        <row r="382">
          <cell r="F382" t="str">
            <v>541449011000045161</v>
          </cell>
        </row>
        <row r="383">
          <cell r="F383" t="str">
            <v>541449011000045185</v>
          </cell>
        </row>
        <row r="384">
          <cell r="F384" t="str">
            <v>541449011000045208</v>
          </cell>
        </row>
        <row r="385">
          <cell r="F385" t="str">
            <v>541449011000045253</v>
          </cell>
        </row>
        <row r="386">
          <cell r="F386" t="str">
            <v>541449011000045260</v>
          </cell>
        </row>
        <row r="387">
          <cell r="F387" t="str">
            <v>541449011000045307</v>
          </cell>
        </row>
        <row r="388">
          <cell r="F388" t="str">
            <v>541449011000045369</v>
          </cell>
        </row>
        <row r="389">
          <cell r="F389" t="str">
            <v>541449011000045536</v>
          </cell>
        </row>
        <row r="390">
          <cell r="F390" t="str">
            <v>541449011000045673</v>
          </cell>
        </row>
        <row r="391">
          <cell r="F391" t="str">
            <v>541449011000045932</v>
          </cell>
        </row>
        <row r="392">
          <cell r="F392" t="str">
            <v>541449011000046014</v>
          </cell>
        </row>
        <row r="393">
          <cell r="F393" t="str">
            <v>541449011000046076</v>
          </cell>
        </row>
        <row r="394">
          <cell r="F394" t="str">
            <v>541449011000046106</v>
          </cell>
        </row>
        <row r="395">
          <cell r="F395" t="str">
            <v>541449011000046120</v>
          </cell>
        </row>
        <row r="396">
          <cell r="F396" t="str">
            <v>541449011000046144</v>
          </cell>
        </row>
        <row r="397">
          <cell r="F397" t="str">
            <v>541449011000046212</v>
          </cell>
        </row>
        <row r="398">
          <cell r="F398" t="str">
            <v>541449011000046304</v>
          </cell>
        </row>
        <row r="399">
          <cell r="F399" t="str">
            <v>541449011000046342</v>
          </cell>
        </row>
        <row r="400">
          <cell r="F400" t="str">
            <v>541449011000046366</v>
          </cell>
        </row>
        <row r="401">
          <cell r="F401" t="str">
            <v>541449011000046380</v>
          </cell>
        </row>
        <row r="402">
          <cell r="F402" t="str">
            <v>541449011000046397</v>
          </cell>
        </row>
        <row r="403">
          <cell r="F403" t="str">
            <v>541449011000046427</v>
          </cell>
        </row>
        <row r="404">
          <cell r="F404" t="str">
            <v>541449011000046434</v>
          </cell>
        </row>
        <row r="405">
          <cell r="F405" t="str">
            <v>541449011000046687</v>
          </cell>
        </row>
        <row r="406">
          <cell r="F406" t="str">
            <v>541449011000046694</v>
          </cell>
        </row>
        <row r="407">
          <cell r="F407" t="str">
            <v>541449011000046731</v>
          </cell>
        </row>
        <row r="408">
          <cell r="F408" t="str">
            <v>541449011000046847</v>
          </cell>
        </row>
        <row r="409">
          <cell r="F409" t="str">
            <v>541449011000046861</v>
          </cell>
        </row>
        <row r="410">
          <cell r="F410" t="str">
            <v>541449011000046878</v>
          </cell>
        </row>
        <row r="411">
          <cell r="F411" t="str">
            <v>541449011000046892</v>
          </cell>
        </row>
        <row r="412">
          <cell r="F412" t="str">
            <v>541449011000046908</v>
          </cell>
        </row>
        <row r="413">
          <cell r="F413" t="str">
            <v>541449011000046922</v>
          </cell>
        </row>
        <row r="414">
          <cell r="F414" t="str">
            <v>541449011000046946</v>
          </cell>
        </row>
        <row r="415">
          <cell r="F415" t="str">
            <v>541449011000047127</v>
          </cell>
        </row>
        <row r="416">
          <cell r="F416" t="str">
            <v>541449011000047141</v>
          </cell>
        </row>
        <row r="417">
          <cell r="F417" t="str">
            <v>541449011000047219</v>
          </cell>
        </row>
        <row r="418">
          <cell r="F418" t="str">
            <v>541449011000047271</v>
          </cell>
        </row>
        <row r="419">
          <cell r="F419" t="str">
            <v>541449011000047301</v>
          </cell>
        </row>
        <row r="420">
          <cell r="F420" t="str">
            <v>541449011000047356</v>
          </cell>
        </row>
        <row r="421">
          <cell r="F421" t="str">
            <v>541449011000047394</v>
          </cell>
        </row>
        <row r="422">
          <cell r="F422" t="str">
            <v>541449011000047448</v>
          </cell>
        </row>
        <row r="423">
          <cell r="F423" t="str">
            <v>541449011000047547</v>
          </cell>
        </row>
        <row r="424">
          <cell r="F424" t="str">
            <v>541449011000047561</v>
          </cell>
        </row>
        <row r="425">
          <cell r="F425" t="str">
            <v>541449011000047578</v>
          </cell>
        </row>
        <row r="426">
          <cell r="F426" t="str">
            <v>541449011000047691</v>
          </cell>
        </row>
        <row r="427">
          <cell r="F427" t="str">
            <v>541449011000047738</v>
          </cell>
        </row>
        <row r="428">
          <cell r="F428" t="str">
            <v>541449011000047752</v>
          </cell>
        </row>
        <row r="429">
          <cell r="F429" t="str">
            <v>541449011000047882</v>
          </cell>
        </row>
        <row r="430">
          <cell r="F430" t="str">
            <v>541449011000047950</v>
          </cell>
        </row>
        <row r="431">
          <cell r="F431" t="str">
            <v>541449011000047981</v>
          </cell>
        </row>
        <row r="432">
          <cell r="F432" t="str">
            <v>541449011000048605</v>
          </cell>
        </row>
        <row r="433">
          <cell r="F433" t="str">
            <v>541449011000048636</v>
          </cell>
        </row>
        <row r="434">
          <cell r="F434" t="str">
            <v>541449011000048926</v>
          </cell>
        </row>
        <row r="435">
          <cell r="F435" t="str">
            <v>541449011000049121</v>
          </cell>
        </row>
        <row r="436">
          <cell r="F436" t="str">
            <v>541449011000050066</v>
          </cell>
        </row>
        <row r="437">
          <cell r="F437" t="str">
            <v>541449011000050196</v>
          </cell>
        </row>
        <row r="438">
          <cell r="F438" t="str">
            <v>541449011000050240</v>
          </cell>
        </row>
        <row r="439">
          <cell r="F439" t="str">
            <v>541449011000050301</v>
          </cell>
        </row>
        <row r="440">
          <cell r="F440" t="str">
            <v>541449011000050325</v>
          </cell>
        </row>
        <row r="441">
          <cell r="F441" t="str">
            <v>541449011000050516</v>
          </cell>
        </row>
        <row r="442">
          <cell r="F442" t="str">
            <v>541449011000050547</v>
          </cell>
        </row>
        <row r="443">
          <cell r="F443" t="str">
            <v>541449011000050585</v>
          </cell>
        </row>
        <row r="444">
          <cell r="F444" t="str">
            <v>541449011000050608</v>
          </cell>
        </row>
        <row r="445">
          <cell r="F445" t="str">
            <v>541449011000050745</v>
          </cell>
        </row>
        <row r="446">
          <cell r="F446" t="str">
            <v>541449011000051285</v>
          </cell>
        </row>
        <row r="447">
          <cell r="F447" t="str">
            <v>541449011000051506</v>
          </cell>
        </row>
        <row r="448">
          <cell r="F448" t="str">
            <v>541449011000051520</v>
          </cell>
        </row>
        <row r="449">
          <cell r="F449" t="str">
            <v>541449011000051674</v>
          </cell>
        </row>
        <row r="450">
          <cell r="F450" t="str">
            <v>541449011000051834</v>
          </cell>
        </row>
        <row r="451">
          <cell r="F451" t="str">
            <v>541449011000052176</v>
          </cell>
        </row>
        <row r="452">
          <cell r="F452" t="str">
            <v>541449011000052343</v>
          </cell>
        </row>
        <row r="453">
          <cell r="F453" t="str">
            <v>541449011000052442</v>
          </cell>
        </row>
        <row r="454">
          <cell r="F454" t="str">
            <v>541449011000052664</v>
          </cell>
        </row>
        <row r="455">
          <cell r="F455" t="str">
            <v>541449011000052701</v>
          </cell>
        </row>
        <row r="456">
          <cell r="F456" t="str">
            <v>541449011000052756</v>
          </cell>
        </row>
        <row r="457">
          <cell r="F457" t="str">
            <v>541449011000052770</v>
          </cell>
        </row>
        <row r="458">
          <cell r="F458" t="str">
            <v>541449011000052794</v>
          </cell>
        </row>
        <row r="459">
          <cell r="F459" t="str">
            <v>541449011000052848</v>
          </cell>
        </row>
        <row r="460">
          <cell r="F460" t="str">
            <v>541449011000052909</v>
          </cell>
        </row>
        <row r="461">
          <cell r="F461" t="str">
            <v>541449011000053012</v>
          </cell>
        </row>
        <row r="462">
          <cell r="F462" t="str">
            <v>541449011000053043</v>
          </cell>
        </row>
        <row r="463">
          <cell r="F463" t="str">
            <v>541449011000053104</v>
          </cell>
        </row>
        <row r="464">
          <cell r="F464" t="str">
            <v>541449011000053135</v>
          </cell>
        </row>
        <row r="465">
          <cell r="F465" t="str">
            <v>541449011000053159</v>
          </cell>
        </row>
        <row r="466">
          <cell r="F466" t="str">
            <v>541449011000053166</v>
          </cell>
        </row>
        <row r="467">
          <cell r="F467" t="str">
            <v>541449011000053203</v>
          </cell>
        </row>
        <row r="468">
          <cell r="F468" t="str">
            <v>541449011000053234</v>
          </cell>
        </row>
        <row r="469">
          <cell r="F469" t="str">
            <v>541449011000053739</v>
          </cell>
        </row>
        <row r="470">
          <cell r="F470" t="str">
            <v>541449011000053760</v>
          </cell>
        </row>
        <row r="471">
          <cell r="F471" t="str">
            <v>541449011000053968</v>
          </cell>
        </row>
        <row r="472">
          <cell r="F472" t="str">
            <v>541449011000053982</v>
          </cell>
        </row>
        <row r="473">
          <cell r="F473" t="str">
            <v>541449011000053999</v>
          </cell>
        </row>
        <row r="474">
          <cell r="F474" t="str">
            <v>541449011000054019</v>
          </cell>
        </row>
        <row r="475">
          <cell r="F475" t="str">
            <v>541449011000054200</v>
          </cell>
        </row>
        <row r="476">
          <cell r="F476" t="str">
            <v>541449011000054279</v>
          </cell>
        </row>
        <row r="477">
          <cell r="F477" t="str">
            <v>541449011000054316</v>
          </cell>
        </row>
        <row r="478">
          <cell r="F478" t="str">
            <v>541449011000054378</v>
          </cell>
        </row>
        <row r="479">
          <cell r="F479" t="str">
            <v>541449011000054828</v>
          </cell>
        </row>
        <row r="480">
          <cell r="F480" t="str">
            <v>541449011000054866</v>
          </cell>
        </row>
        <row r="481">
          <cell r="F481" t="str">
            <v>541449011000055184</v>
          </cell>
        </row>
        <row r="482">
          <cell r="F482" t="str">
            <v>541449011000055269</v>
          </cell>
        </row>
        <row r="483">
          <cell r="F483" t="str">
            <v>541449011000055290</v>
          </cell>
        </row>
        <row r="484">
          <cell r="F484" t="str">
            <v>541449011000055382</v>
          </cell>
        </row>
        <row r="485">
          <cell r="F485" t="str">
            <v>541449011000055771</v>
          </cell>
        </row>
        <row r="486">
          <cell r="F486" t="str">
            <v>541449011000055788</v>
          </cell>
        </row>
        <row r="487">
          <cell r="F487" t="str">
            <v>541449011000055795</v>
          </cell>
        </row>
        <row r="488">
          <cell r="F488" t="str">
            <v>541449011000055801</v>
          </cell>
        </row>
        <row r="489">
          <cell r="F489" t="str">
            <v>541449011000055931</v>
          </cell>
        </row>
        <row r="490">
          <cell r="F490" t="str">
            <v>541449011000056006</v>
          </cell>
        </row>
        <row r="491">
          <cell r="F491" t="str">
            <v>541449011000056044</v>
          </cell>
        </row>
        <row r="492">
          <cell r="F492" t="str">
            <v>541449011000056075</v>
          </cell>
        </row>
        <row r="493">
          <cell r="F493" t="str">
            <v>541449011000056099</v>
          </cell>
        </row>
        <row r="494">
          <cell r="F494" t="str">
            <v>541449011000056327</v>
          </cell>
        </row>
        <row r="495">
          <cell r="F495" t="str">
            <v>541449011000056341</v>
          </cell>
        </row>
        <row r="496">
          <cell r="F496" t="str">
            <v>541449011000056396</v>
          </cell>
        </row>
        <row r="497">
          <cell r="F497" t="str">
            <v>541449011000056457</v>
          </cell>
        </row>
        <row r="498">
          <cell r="F498" t="str">
            <v>541449011000056464</v>
          </cell>
        </row>
        <row r="499">
          <cell r="F499" t="str">
            <v>541449011000056471</v>
          </cell>
        </row>
        <row r="500">
          <cell r="F500" t="str">
            <v>541449011000056495</v>
          </cell>
        </row>
        <row r="501">
          <cell r="F501" t="str">
            <v>541449011000056518</v>
          </cell>
        </row>
        <row r="502">
          <cell r="F502" t="str">
            <v>541449011000056563</v>
          </cell>
        </row>
        <row r="503">
          <cell r="F503" t="str">
            <v>541449011000056587</v>
          </cell>
        </row>
        <row r="504">
          <cell r="F504" t="str">
            <v>541449011000056631</v>
          </cell>
        </row>
        <row r="505">
          <cell r="F505" t="str">
            <v>541449011000056655</v>
          </cell>
        </row>
        <row r="506">
          <cell r="F506" t="str">
            <v>541449011000056730</v>
          </cell>
        </row>
        <row r="507">
          <cell r="F507" t="str">
            <v>541449011000056815</v>
          </cell>
        </row>
        <row r="508">
          <cell r="F508" t="str">
            <v>541449011000057171</v>
          </cell>
        </row>
        <row r="509">
          <cell r="F509" t="str">
            <v>541449011000057195</v>
          </cell>
        </row>
        <row r="510">
          <cell r="F510" t="str">
            <v>541449011000057331</v>
          </cell>
        </row>
        <row r="511">
          <cell r="F511" t="str">
            <v>541449011000057416</v>
          </cell>
        </row>
        <row r="512">
          <cell r="F512" t="str">
            <v>541449011000057454</v>
          </cell>
        </row>
        <row r="513">
          <cell r="F513" t="str">
            <v>541449011000057997</v>
          </cell>
        </row>
        <row r="514">
          <cell r="F514" t="str">
            <v>541449011000058000</v>
          </cell>
        </row>
        <row r="515">
          <cell r="F515" t="str">
            <v>541449011000058024</v>
          </cell>
        </row>
        <row r="516">
          <cell r="F516" t="str">
            <v>541449011000058031</v>
          </cell>
        </row>
        <row r="517">
          <cell r="F517" t="str">
            <v>541449011000058048</v>
          </cell>
        </row>
        <row r="518">
          <cell r="F518" t="str">
            <v>541449011000058062</v>
          </cell>
        </row>
        <row r="519">
          <cell r="F519" t="str">
            <v>541449011000058079</v>
          </cell>
        </row>
        <row r="520">
          <cell r="F520" t="str">
            <v>541449011000058345</v>
          </cell>
        </row>
        <row r="521">
          <cell r="F521" t="str">
            <v>541449011000058369</v>
          </cell>
        </row>
        <row r="522">
          <cell r="F522" t="str">
            <v>541449011000058376</v>
          </cell>
        </row>
        <row r="523">
          <cell r="F523" t="str">
            <v>541449011000058529</v>
          </cell>
        </row>
        <row r="524">
          <cell r="F524" t="str">
            <v>541449011000058574</v>
          </cell>
        </row>
        <row r="525">
          <cell r="F525" t="str">
            <v>541449011000058598</v>
          </cell>
        </row>
        <row r="526">
          <cell r="F526" t="str">
            <v>541449011000058635</v>
          </cell>
        </row>
        <row r="527">
          <cell r="F527" t="str">
            <v>541449011000058659</v>
          </cell>
        </row>
        <row r="528">
          <cell r="F528" t="str">
            <v>541449011000058710</v>
          </cell>
        </row>
        <row r="529">
          <cell r="F529" t="str">
            <v>541449011000058741</v>
          </cell>
        </row>
        <row r="530">
          <cell r="F530" t="str">
            <v>541449011000058758</v>
          </cell>
        </row>
        <row r="531">
          <cell r="F531" t="str">
            <v>541449011000058765</v>
          </cell>
        </row>
        <row r="532">
          <cell r="F532" t="str">
            <v>541449011000058888</v>
          </cell>
        </row>
        <row r="533">
          <cell r="F533" t="str">
            <v>541449011000058963</v>
          </cell>
        </row>
        <row r="534">
          <cell r="F534" t="str">
            <v>541449011000059045</v>
          </cell>
        </row>
        <row r="535">
          <cell r="F535" t="str">
            <v>541449011000059298</v>
          </cell>
        </row>
        <row r="536">
          <cell r="F536" t="str">
            <v>541449011000059946</v>
          </cell>
        </row>
        <row r="537">
          <cell r="F537" t="str">
            <v>541449011000060119</v>
          </cell>
        </row>
        <row r="538">
          <cell r="F538" t="str">
            <v>541449011000060263</v>
          </cell>
        </row>
        <row r="539">
          <cell r="F539" t="str">
            <v>541449011000060522</v>
          </cell>
        </row>
        <row r="540">
          <cell r="F540" t="str">
            <v>541449011000060706</v>
          </cell>
        </row>
        <row r="541">
          <cell r="F541" t="str">
            <v>541449011000060737</v>
          </cell>
        </row>
        <row r="542">
          <cell r="F542" t="str">
            <v>541449011000062823</v>
          </cell>
        </row>
        <row r="543">
          <cell r="F543" t="str">
            <v>541449011000063110</v>
          </cell>
        </row>
        <row r="544">
          <cell r="F544" t="str">
            <v>541449011000063349</v>
          </cell>
        </row>
        <row r="545">
          <cell r="F545" t="str">
            <v>541449011000063387</v>
          </cell>
        </row>
        <row r="546">
          <cell r="F546" t="str">
            <v>541449011000063806</v>
          </cell>
        </row>
        <row r="547">
          <cell r="F547" t="str">
            <v>541449011000064469</v>
          </cell>
        </row>
        <row r="548">
          <cell r="F548" t="str">
            <v>541449011000064551</v>
          </cell>
        </row>
        <row r="549">
          <cell r="F549" t="str">
            <v>541449011000064568</v>
          </cell>
        </row>
        <row r="550">
          <cell r="F550" t="str">
            <v>541449011000064582</v>
          </cell>
        </row>
        <row r="551">
          <cell r="F551" t="str">
            <v>541449011000065497</v>
          </cell>
        </row>
        <row r="552">
          <cell r="F552" t="str">
            <v>541449011000065954</v>
          </cell>
        </row>
        <row r="553">
          <cell r="F553" t="str">
            <v>541449011000066210</v>
          </cell>
        </row>
        <row r="554">
          <cell r="F554" t="str">
            <v>541449011000066234</v>
          </cell>
        </row>
        <row r="555">
          <cell r="F555" t="str">
            <v>541449011000066258</v>
          </cell>
        </row>
        <row r="556">
          <cell r="F556" t="str">
            <v>541449011000066265</v>
          </cell>
        </row>
        <row r="557">
          <cell r="F557" t="str">
            <v>541449011000066302</v>
          </cell>
        </row>
        <row r="558">
          <cell r="F558" t="str">
            <v>541449011000066685</v>
          </cell>
        </row>
        <row r="559">
          <cell r="F559" t="str">
            <v>541449011000070859</v>
          </cell>
        </row>
        <row r="560">
          <cell r="F560" t="str">
            <v>541449011000070941</v>
          </cell>
        </row>
        <row r="561">
          <cell r="F561" t="str">
            <v>541449011000070972</v>
          </cell>
        </row>
        <row r="562">
          <cell r="F562" t="str">
            <v>541449011000071931</v>
          </cell>
        </row>
        <row r="563">
          <cell r="F563" t="str">
            <v>541449011000072488</v>
          </cell>
        </row>
        <row r="564">
          <cell r="F564" t="str">
            <v>541449011000072563</v>
          </cell>
        </row>
        <row r="565">
          <cell r="F565" t="str">
            <v>541449011000072624</v>
          </cell>
        </row>
        <row r="566">
          <cell r="F566" t="str">
            <v>541449011000072778</v>
          </cell>
        </row>
        <row r="567">
          <cell r="F567" t="str">
            <v>541449011000073201</v>
          </cell>
        </row>
        <row r="568">
          <cell r="F568" t="str">
            <v>541449011000073676</v>
          </cell>
        </row>
        <row r="569">
          <cell r="F569" t="str">
            <v>541449011000073713</v>
          </cell>
        </row>
        <row r="570">
          <cell r="F570" t="str">
            <v>541449011000073720</v>
          </cell>
        </row>
        <row r="571">
          <cell r="F571" t="str">
            <v>541449011000073737</v>
          </cell>
        </row>
        <row r="572">
          <cell r="F572" t="str">
            <v>541449011000074000</v>
          </cell>
        </row>
        <row r="573">
          <cell r="F573" t="str">
            <v>541449011000074017</v>
          </cell>
        </row>
        <row r="574">
          <cell r="F574" t="str">
            <v>541449011000074024</v>
          </cell>
        </row>
        <row r="575">
          <cell r="F575" t="str">
            <v>541449011000074123</v>
          </cell>
        </row>
        <row r="576">
          <cell r="F576" t="str">
            <v>541449011000074437</v>
          </cell>
        </row>
        <row r="577">
          <cell r="F577" t="str">
            <v>541449011000074789</v>
          </cell>
        </row>
        <row r="578">
          <cell r="F578" t="str">
            <v>541449011000074932</v>
          </cell>
        </row>
        <row r="579">
          <cell r="F579" t="str">
            <v>541449011000075106</v>
          </cell>
        </row>
        <row r="580">
          <cell r="F580" t="str">
            <v>541449011000075632</v>
          </cell>
        </row>
        <row r="581">
          <cell r="F581" t="str">
            <v>541449011000075717</v>
          </cell>
        </row>
        <row r="582">
          <cell r="F582" t="str">
            <v>541449011000075830</v>
          </cell>
        </row>
        <row r="583">
          <cell r="F583" t="str">
            <v>541449011000075939</v>
          </cell>
        </row>
        <row r="584">
          <cell r="F584" t="str">
            <v>541449011000075984</v>
          </cell>
        </row>
        <row r="585">
          <cell r="F585" t="str">
            <v>541449011000076172</v>
          </cell>
        </row>
        <row r="586">
          <cell r="F586" t="str">
            <v>541449011000103069</v>
          </cell>
        </row>
        <row r="587">
          <cell r="F587" t="str">
            <v>541449011000103328</v>
          </cell>
        </row>
        <row r="588">
          <cell r="F588" t="str">
            <v>541449011000103397</v>
          </cell>
        </row>
        <row r="589">
          <cell r="F589" t="str">
            <v>541449011000103441</v>
          </cell>
        </row>
        <row r="590">
          <cell r="F590" t="str">
            <v>541449011000103601</v>
          </cell>
        </row>
        <row r="591">
          <cell r="F591" t="str">
            <v>541449011000103618</v>
          </cell>
        </row>
        <row r="592">
          <cell r="F592" t="str">
            <v>541449011000103656</v>
          </cell>
        </row>
        <row r="593">
          <cell r="F593" t="str">
            <v>541449011000103779</v>
          </cell>
        </row>
        <row r="594">
          <cell r="F594" t="str">
            <v>541449011000103953</v>
          </cell>
        </row>
        <row r="595">
          <cell r="F595" t="str">
            <v>541449011000104004</v>
          </cell>
        </row>
        <row r="596">
          <cell r="F596" t="str">
            <v>541449011000104035</v>
          </cell>
        </row>
        <row r="597">
          <cell r="F597" t="str">
            <v>541449011000104127</v>
          </cell>
        </row>
        <row r="598">
          <cell r="F598" t="str">
            <v>541449011000104141</v>
          </cell>
        </row>
        <row r="599">
          <cell r="F599" t="str">
            <v>541449011000104172</v>
          </cell>
        </row>
        <row r="600">
          <cell r="F600" t="str">
            <v>541449011000104691</v>
          </cell>
        </row>
        <row r="601">
          <cell r="F601" t="str">
            <v>541449011000105179</v>
          </cell>
        </row>
        <row r="602">
          <cell r="F602" t="str">
            <v>541449011000105292</v>
          </cell>
        </row>
        <row r="603">
          <cell r="F603" t="str">
            <v>541449011000108996</v>
          </cell>
        </row>
        <row r="604">
          <cell r="F604" t="str">
            <v>541449011000109009</v>
          </cell>
        </row>
        <row r="605">
          <cell r="F605" t="str">
            <v>541449011000109115</v>
          </cell>
        </row>
        <row r="606">
          <cell r="F606" t="str">
            <v>541449011000109474</v>
          </cell>
        </row>
        <row r="607">
          <cell r="F607" t="str">
            <v>541449011000109740</v>
          </cell>
        </row>
        <row r="608">
          <cell r="F608" t="str">
            <v>541449011000109801</v>
          </cell>
        </row>
        <row r="609">
          <cell r="F609" t="str">
            <v>541449011000109993</v>
          </cell>
        </row>
        <row r="610">
          <cell r="F610" t="str">
            <v>541449011000110029</v>
          </cell>
        </row>
        <row r="611">
          <cell r="F611" t="str">
            <v>541449011000110395</v>
          </cell>
        </row>
        <row r="612">
          <cell r="F612" t="str">
            <v>541449011000111309</v>
          </cell>
        </row>
        <row r="613">
          <cell r="F613" t="str">
            <v>541449011000111774</v>
          </cell>
        </row>
        <row r="614">
          <cell r="F614" t="str">
            <v>541449011000112061</v>
          </cell>
        </row>
        <row r="615">
          <cell r="F615" t="str">
            <v>541449011000112771</v>
          </cell>
        </row>
        <row r="616">
          <cell r="F616" t="str">
            <v>541449011000113068</v>
          </cell>
        </row>
        <row r="617">
          <cell r="F617" t="str">
            <v>541449011000113082</v>
          </cell>
        </row>
        <row r="618">
          <cell r="F618" t="str">
            <v>541449011000113259</v>
          </cell>
        </row>
        <row r="619">
          <cell r="F619" t="str">
            <v>541449011000113310</v>
          </cell>
        </row>
        <row r="620">
          <cell r="F620" t="str">
            <v>541449011000113600</v>
          </cell>
        </row>
        <row r="621">
          <cell r="F621" t="str">
            <v>541449011000113761</v>
          </cell>
        </row>
        <row r="622">
          <cell r="F622" t="str">
            <v>541449011000114041</v>
          </cell>
        </row>
        <row r="623">
          <cell r="F623" t="str">
            <v>541449011000114577</v>
          </cell>
        </row>
        <row r="624">
          <cell r="F624" t="str">
            <v>541449011000115758</v>
          </cell>
        </row>
        <row r="625">
          <cell r="F625" t="str">
            <v>541449011000116182</v>
          </cell>
        </row>
        <row r="626">
          <cell r="F626" t="str">
            <v>541449011000116434</v>
          </cell>
        </row>
        <row r="627">
          <cell r="F627" t="str">
            <v>541449011000116991</v>
          </cell>
        </row>
        <row r="628">
          <cell r="F628" t="str">
            <v>541449011000117615</v>
          </cell>
        </row>
        <row r="629">
          <cell r="F629" t="str">
            <v>541449011000118254</v>
          </cell>
        </row>
        <row r="630">
          <cell r="F630" t="str">
            <v>541449011000118513</v>
          </cell>
        </row>
        <row r="631">
          <cell r="F631" t="str">
            <v>541449011000119190</v>
          </cell>
        </row>
        <row r="632">
          <cell r="F632" t="str">
            <v>541449011000119251</v>
          </cell>
        </row>
        <row r="633">
          <cell r="F633" t="str">
            <v>541449011000121650</v>
          </cell>
        </row>
        <row r="634">
          <cell r="F634" t="str">
            <v>541449011000121711</v>
          </cell>
        </row>
        <row r="635">
          <cell r="F635" t="str">
            <v>541449011000123418</v>
          </cell>
        </row>
        <row r="636">
          <cell r="F636" t="str">
            <v>541449011000123630</v>
          </cell>
        </row>
        <row r="637">
          <cell r="F637" t="str">
            <v>541449011000123845</v>
          </cell>
        </row>
        <row r="638">
          <cell r="F638" t="str">
            <v>541449011000125238</v>
          </cell>
        </row>
        <row r="639">
          <cell r="F639" t="str">
            <v>541449011000125658</v>
          </cell>
        </row>
        <row r="640">
          <cell r="F640" t="str">
            <v>541449011000125924</v>
          </cell>
        </row>
        <row r="641">
          <cell r="F641" t="str">
            <v>541449011000126037</v>
          </cell>
        </row>
        <row r="642">
          <cell r="F642" t="str">
            <v>541449011000126037</v>
          </cell>
        </row>
        <row r="643">
          <cell r="F643" t="str">
            <v>541449011000126150</v>
          </cell>
        </row>
        <row r="644">
          <cell r="F644" t="str">
            <v>541449011000128024</v>
          </cell>
        </row>
        <row r="645">
          <cell r="F645" t="str">
            <v>541449011000128185</v>
          </cell>
        </row>
        <row r="646">
          <cell r="F646" t="str">
            <v>541449011000128512</v>
          </cell>
        </row>
        <row r="647">
          <cell r="F647" t="str">
            <v>541449011000128574</v>
          </cell>
        </row>
        <row r="648">
          <cell r="F648" t="str">
            <v>541449011000131277</v>
          </cell>
        </row>
        <row r="649">
          <cell r="F649" t="str">
            <v>541449011000132526</v>
          </cell>
        </row>
        <row r="650">
          <cell r="F650" t="str">
            <v>541449011000134636</v>
          </cell>
        </row>
        <row r="651">
          <cell r="F651" t="str">
            <v>541449011000135688</v>
          </cell>
        </row>
        <row r="652">
          <cell r="F652" t="str">
            <v>541449011000135688</v>
          </cell>
        </row>
        <row r="653">
          <cell r="F653" t="str">
            <v>541449011000136708</v>
          </cell>
        </row>
        <row r="654">
          <cell r="F654" t="str">
            <v>541449011000136838</v>
          </cell>
        </row>
        <row r="655">
          <cell r="F655" t="str">
            <v>541449011000142112</v>
          </cell>
        </row>
        <row r="656">
          <cell r="F656" t="str">
            <v>541449011000144215</v>
          </cell>
        </row>
        <row r="657">
          <cell r="F657" t="str">
            <v>541449011000144222</v>
          </cell>
        </row>
        <row r="658">
          <cell r="F658" t="str">
            <v>541449011000145281</v>
          </cell>
        </row>
        <row r="659">
          <cell r="F659" t="str">
            <v>541449011000151237</v>
          </cell>
        </row>
        <row r="660">
          <cell r="F660" t="str">
            <v>541449011000151404</v>
          </cell>
        </row>
        <row r="661">
          <cell r="F661" t="str">
            <v>541449011000151596</v>
          </cell>
        </row>
        <row r="662">
          <cell r="F662" t="str">
            <v>541449011000152227</v>
          </cell>
        </row>
        <row r="663">
          <cell r="F663" t="str">
            <v>541449011000152388</v>
          </cell>
        </row>
        <row r="664">
          <cell r="F664" t="str">
            <v>541449011000152951</v>
          </cell>
        </row>
        <row r="665">
          <cell r="F665" t="str">
            <v>541449011000152968</v>
          </cell>
        </row>
        <row r="666">
          <cell r="F666" t="str">
            <v>541449011000153491</v>
          </cell>
        </row>
        <row r="667">
          <cell r="F667" t="str">
            <v>541449011000154658</v>
          </cell>
        </row>
        <row r="668">
          <cell r="F668" t="str">
            <v>541449011000154757</v>
          </cell>
        </row>
        <row r="669">
          <cell r="F669" t="str">
            <v>541449011000154962</v>
          </cell>
        </row>
        <row r="670">
          <cell r="F670" t="str">
            <v>541449011000155006</v>
          </cell>
        </row>
        <row r="671">
          <cell r="F671" t="str">
            <v>541449011000155013</v>
          </cell>
        </row>
        <row r="672">
          <cell r="F672" t="str">
            <v>541449011000155143</v>
          </cell>
        </row>
        <row r="673">
          <cell r="F673" t="str">
            <v>541449011000155815</v>
          </cell>
        </row>
        <row r="674">
          <cell r="F674" t="str">
            <v>541449011000156133</v>
          </cell>
        </row>
        <row r="675">
          <cell r="F675" t="str">
            <v>541449011700000163</v>
          </cell>
        </row>
        <row r="676">
          <cell r="F676" t="str">
            <v>541449011700000316</v>
          </cell>
        </row>
        <row r="677">
          <cell r="F677" t="str">
            <v>541449011700000408</v>
          </cell>
        </row>
        <row r="678">
          <cell r="F678" t="str">
            <v>541449011700000576</v>
          </cell>
        </row>
        <row r="679">
          <cell r="F679" t="str">
            <v>541449011700000675</v>
          </cell>
        </row>
        <row r="680">
          <cell r="F680" t="str">
            <v>541449011700002792</v>
          </cell>
        </row>
        <row r="681">
          <cell r="F681" t="str">
            <v>541449012000000136</v>
          </cell>
        </row>
        <row r="682">
          <cell r="F682" t="str">
            <v>541449012000000150</v>
          </cell>
        </row>
        <row r="683">
          <cell r="F683" t="str">
            <v>541449012000000235</v>
          </cell>
        </row>
        <row r="684">
          <cell r="F684" t="str">
            <v>541449012000000266</v>
          </cell>
        </row>
        <row r="685">
          <cell r="F685" t="str">
            <v>541449012000000280</v>
          </cell>
        </row>
        <row r="686">
          <cell r="F686" t="str">
            <v>541449012000000334</v>
          </cell>
        </row>
        <row r="687">
          <cell r="F687" t="str">
            <v>541449012000000518</v>
          </cell>
        </row>
        <row r="688">
          <cell r="F688" t="str">
            <v>541449012000000532</v>
          </cell>
        </row>
        <row r="689">
          <cell r="F689" t="str">
            <v>541449012000000617</v>
          </cell>
        </row>
        <row r="690">
          <cell r="F690" t="str">
            <v>541449012000000846</v>
          </cell>
        </row>
        <row r="691">
          <cell r="F691" t="str">
            <v>541449012000000891</v>
          </cell>
        </row>
        <row r="692">
          <cell r="F692" t="str">
            <v>541449012000000914</v>
          </cell>
        </row>
        <row r="693">
          <cell r="F693" t="str">
            <v>541449012000000976</v>
          </cell>
        </row>
        <row r="694">
          <cell r="F694" t="str">
            <v>541449012000000990</v>
          </cell>
        </row>
        <row r="695">
          <cell r="F695" t="str">
            <v>541449012000001072</v>
          </cell>
        </row>
        <row r="696">
          <cell r="F696" t="str">
            <v>541449012000001393</v>
          </cell>
        </row>
        <row r="697">
          <cell r="F697" t="str">
            <v>541449012000001447</v>
          </cell>
        </row>
        <row r="698">
          <cell r="F698" t="str">
            <v>541449012000001485</v>
          </cell>
        </row>
        <row r="699">
          <cell r="F699" t="str">
            <v>541449012000001560</v>
          </cell>
        </row>
        <row r="700">
          <cell r="F700" t="str">
            <v>541449012000001706</v>
          </cell>
        </row>
        <row r="701">
          <cell r="F701" t="str">
            <v>541449012000001959</v>
          </cell>
        </row>
        <row r="702">
          <cell r="F702" t="str">
            <v>541449012000002017</v>
          </cell>
        </row>
        <row r="703">
          <cell r="F703" t="str">
            <v>541449012000002062</v>
          </cell>
        </row>
        <row r="704">
          <cell r="F704" t="str">
            <v>541449012000002154</v>
          </cell>
        </row>
        <row r="705">
          <cell r="F705" t="str">
            <v>541449012000002376</v>
          </cell>
        </row>
        <row r="706">
          <cell r="F706" t="str">
            <v>541449012000002895</v>
          </cell>
        </row>
        <row r="707">
          <cell r="F707" t="str">
            <v>541449012000003199</v>
          </cell>
        </row>
        <row r="708">
          <cell r="F708" t="str">
            <v>541449012000003847</v>
          </cell>
        </row>
        <row r="709">
          <cell r="F709" t="str">
            <v>541449012000021803</v>
          </cell>
        </row>
        <row r="710">
          <cell r="F710" t="str">
            <v>541449012000024231</v>
          </cell>
        </row>
        <row r="711">
          <cell r="F711" t="str">
            <v>541449012000401452</v>
          </cell>
        </row>
        <row r="712">
          <cell r="F712" t="str">
            <v>541449012000432289</v>
          </cell>
        </row>
        <row r="713">
          <cell r="F713" t="str">
            <v>541449012700112320</v>
          </cell>
        </row>
        <row r="714">
          <cell r="F714" t="str">
            <v>541449012700112344</v>
          </cell>
        </row>
        <row r="715">
          <cell r="F715" t="str">
            <v>541449012700112412</v>
          </cell>
        </row>
        <row r="716">
          <cell r="F716" t="str">
            <v>541449012700112429</v>
          </cell>
        </row>
        <row r="717">
          <cell r="F717" t="str">
            <v>541449012700112474</v>
          </cell>
        </row>
        <row r="718">
          <cell r="F718" t="str">
            <v>541449012700112498</v>
          </cell>
        </row>
        <row r="719">
          <cell r="F719" t="str">
            <v>541449012700112528</v>
          </cell>
        </row>
        <row r="720">
          <cell r="F720" t="str">
            <v>541449012700112603</v>
          </cell>
        </row>
        <row r="721">
          <cell r="F721" t="str">
            <v>541449012700112795</v>
          </cell>
        </row>
        <row r="722">
          <cell r="F722" t="str">
            <v>541449012700112979</v>
          </cell>
        </row>
        <row r="723">
          <cell r="F723" t="str">
            <v>541449012700113051</v>
          </cell>
        </row>
        <row r="724">
          <cell r="F724" t="str">
            <v>541449012700113068</v>
          </cell>
        </row>
        <row r="725">
          <cell r="F725" t="str">
            <v>541449012700113105</v>
          </cell>
        </row>
        <row r="726">
          <cell r="F726" t="str">
            <v>541449012700113167</v>
          </cell>
        </row>
        <row r="727">
          <cell r="F727" t="str">
            <v>541449012700113211</v>
          </cell>
        </row>
        <row r="728">
          <cell r="F728" t="str">
            <v>541449012700113297</v>
          </cell>
        </row>
        <row r="729">
          <cell r="F729" t="str">
            <v>541449012700113358</v>
          </cell>
        </row>
        <row r="730">
          <cell r="F730" t="str">
            <v>541449012700113396</v>
          </cell>
        </row>
        <row r="731">
          <cell r="F731" t="str">
            <v>541449012700114089</v>
          </cell>
        </row>
        <row r="732">
          <cell r="F732" t="str">
            <v>541449012700114096</v>
          </cell>
        </row>
        <row r="733">
          <cell r="F733" t="str">
            <v>541449012700114560</v>
          </cell>
        </row>
        <row r="734">
          <cell r="F734" t="str">
            <v>541449012700114614</v>
          </cell>
        </row>
        <row r="735">
          <cell r="F735" t="str">
            <v>541449012700115093</v>
          </cell>
        </row>
        <row r="736">
          <cell r="F736" t="str">
            <v>541449012700115673</v>
          </cell>
        </row>
        <row r="737">
          <cell r="F737" t="str">
            <v>541449012700116342</v>
          </cell>
        </row>
        <row r="738">
          <cell r="F738" t="str">
            <v>541449012700117752</v>
          </cell>
        </row>
        <row r="739">
          <cell r="F739" t="str">
            <v>541449012700117967</v>
          </cell>
        </row>
        <row r="740">
          <cell r="F740" t="str">
            <v>541449012700117981</v>
          </cell>
        </row>
        <row r="741">
          <cell r="F741" t="str">
            <v>541449012700118155</v>
          </cell>
        </row>
        <row r="742">
          <cell r="F742" t="str">
            <v>541449012700118285</v>
          </cell>
        </row>
        <row r="743">
          <cell r="F743" t="str">
            <v>541449012700118414</v>
          </cell>
        </row>
        <row r="744">
          <cell r="F744" t="str">
            <v>541449012700118766</v>
          </cell>
        </row>
        <row r="745">
          <cell r="F745" t="str">
            <v>541449012700119121</v>
          </cell>
        </row>
        <row r="746">
          <cell r="F746" t="str">
            <v>541449012700119695</v>
          </cell>
        </row>
        <row r="747">
          <cell r="F747" t="str">
            <v>541449012700119794</v>
          </cell>
        </row>
        <row r="748">
          <cell r="F748" t="str">
            <v>541449012700119886</v>
          </cell>
        </row>
        <row r="749">
          <cell r="F749" t="str">
            <v>541449012700119916</v>
          </cell>
        </row>
        <row r="750">
          <cell r="F750" t="str">
            <v>541449012700120073</v>
          </cell>
        </row>
        <row r="751">
          <cell r="F751" t="str">
            <v>541449012700120240</v>
          </cell>
        </row>
        <row r="752">
          <cell r="F752" t="str">
            <v>541449012700120479</v>
          </cell>
        </row>
        <row r="753">
          <cell r="F753" t="str">
            <v>541449012700120820</v>
          </cell>
        </row>
        <row r="754">
          <cell r="F754" t="str">
            <v>541449012700120851</v>
          </cell>
        </row>
        <row r="755">
          <cell r="F755" t="str">
            <v>541449012700120899</v>
          </cell>
        </row>
        <row r="756">
          <cell r="F756" t="str">
            <v>541449012700121247</v>
          </cell>
        </row>
        <row r="757">
          <cell r="F757" t="str">
            <v>541449012700121469</v>
          </cell>
        </row>
        <row r="758">
          <cell r="F758" t="str">
            <v>541449012700121674</v>
          </cell>
        </row>
        <row r="759">
          <cell r="F759" t="str">
            <v>541449012700121797</v>
          </cell>
        </row>
        <row r="760">
          <cell r="F760" t="str">
            <v>541449012700122060</v>
          </cell>
        </row>
        <row r="761">
          <cell r="F761" t="str">
            <v>541449012700122381</v>
          </cell>
        </row>
        <row r="762">
          <cell r="F762" t="str">
            <v>541449012700122725</v>
          </cell>
        </row>
        <row r="763">
          <cell r="F763" t="str">
            <v>541449012700123005</v>
          </cell>
        </row>
        <row r="764">
          <cell r="F764" t="str">
            <v>541449012700123166</v>
          </cell>
        </row>
        <row r="765">
          <cell r="F765" t="str">
            <v>541449012700123272</v>
          </cell>
        </row>
        <row r="766">
          <cell r="F766" t="str">
            <v>541449012700123463</v>
          </cell>
        </row>
        <row r="767">
          <cell r="F767" t="str">
            <v>541449012700124187</v>
          </cell>
        </row>
        <row r="768">
          <cell r="F768" t="str">
            <v>541449012700125139</v>
          </cell>
        </row>
        <row r="769">
          <cell r="F769" t="str">
            <v>541449012700125696</v>
          </cell>
        </row>
        <row r="770">
          <cell r="F770" t="str">
            <v>541449012700125726</v>
          </cell>
        </row>
        <row r="771">
          <cell r="F771" t="str">
            <v>541449012700126334</v>
          </cell>
        </row>
        <row r="772">
          <cell r="F772" t="str">
            <v>541449012700127102</v>
          </cell>
        </row>
        <row r="773">
          <cell r="F773" t="str">
            <v>541449012700127119</v>
          </cell>
        </row>
        <row r="774">
          <cell r="F774" t="str">
            <v>541449012700127225</v>
          </cell>
        </row>
        <row r="775">
          <cell r="F775" t="str">
            <v>541449012700127232</v>
          </cell>
        </row>
        <row r="776">
          <cell r="F776" t="str">
            <v>541449012700127256</v>
          </cell>
        </row>
        <row r="777">
          <cell r="F777" t="str">
            <v>541449012700127256</v>
          </cell>
        </row>
        <row r="778">
          <cell r="F778" t="str">
            <v>541449012700127447</v>
          </cell>
        </row>
        <row r="779">
          <cell r="F779" t="str">
            <v>541449012700127621</v>
          </cell>
        </row>
        <row r="780">
          <cell r="F780" t="str">
            <v>541449012700127812</v>
          </cell>
        </row>
        <row r="781">
          <cell r="F781" t="str">
            <v>541449012700127843</v>
          </cell>
        </row>
        <row r="782">
          <cell r="F782" t="str">
            <v>541449012700128604</v>
          </cell>
        </row>
        <row r="783">
          <cell r="F783" t="str">
            <v>541449012700128611</v>
          </cell>
        </row>
        <row r="784">
          <cell r="F784" t="str">
            <v>541449012700128703</v>
          </cell>
        </row>
        <row r="785">
          <cell r="F785" t="str">
            <v>541449012700128765</v>
          </cell>
        </row>
        <row r="786">
          <cell r="F786" t="str">
            <v>541449012700129236</v>
          </cell>
        </row>
        <row r="787">
          <cell r="F787" t="str">
            <v>541449012700129298</v>
          </cell>
        </row>
        <row r="788">
          <cell r="F788" t="str">
            <v>541449012700129502</v>
          </cell>
        </row>
        <row r="789">
          <cell r="F789" t="str">
            <v>541449012700129595</v>
          </cell>
        </row>
        <row r="790">
          <cell r="F790" t="str">
            <v>541449012700129892</v>
          </cell>
        </row>
        <row r="791">
          <cell r="F791" t="str">
            <v>541449012700130003</v>
          </cell>
        </row>
        <row r="792">
          <cell r="F792" t="str">
            <v>541449012700130393</v>
          </cell>
        </row>
        <row r="793">
          <cell r="F793" t="str">
            <v>541449012700130492</v>
          </cell>
        </row>
        <row r="794">
          <cell r="F794" t="str">
            <v>541449012700130904</v>
          </cell>
        </row>
        <row r="795">
          <cell r="F795" t="str">
            <v>541449012700130973</v>
          </cell>
        </row>
        <row r="796">
          <cell r="F796" t="str">
            <v>541449012700131482</v>
          </cell>
        </row>
        <row r="797">
          <cell r="F797" t="str">
            <v>541449012700131574</v>
          </cell>
        </row>
        <row r="798">
          <cell r="F798" t="str">
            <v>541449012700131635</v>
          </cell>
        </row>
        <row r="799">
          <cell r="F799" t="str">
            <v>541449012700131833</v>
          </cell>
        </row>
        <row r="800">
          <cell r="F800" t="str">
            <v>541449012700131864</v>
          </cell>
        </row>
        <row r="801">
          <cell r="F801" t="str">
            <v>541449012700131994</v>
          </cell>
        </row>
        <row r="802">
          <cell r="F802" t="str">
            <v>541449012700132229</v>
          </cell>
        </row>
        <row r="803">
          <cell r="F803" t="str">
            <v>541449012700132366</v>
          </cell>
        </row>
        <row r="804">
          <cell r="F804" t="str">
            <v>541449012700132397</v>
          </cell>
        </row>
        <row r="805">
          <cell r="F805" t="str">
            <v>541449012700132519</v>
          </cell>
        </row>
        <row r="806">
          <cell r="F806" t="str">
            <v>541449012700132816</v>
          </cell>
        </row>
        <row r="807">
          <cell r="F807" t="str">
            <v>541449012700135619</v>
          </cell>
        </row>
        <row r="808">
          <cell r="F808" t="str">
            <v>541449012700140859</v>
          </cell>
        </row>
        <row r="809">
          <cell r="F809" t="str">
            <v>541449012700146912</v>
          </cell>
        </row>
        <row r="810">
          <cell r="F810" t="str">
            <v>541449012700147469</v>
          </cell>
        </row>
        <row r="811">
          <cell r="F811" t="str">
            <v>541449012700147490</v>
          </cell>
        </row>
        <row r="812">
          <cell r="F812" t="str">
            <v>541449012700154665</v>
          </cell>
        </row>
        <row r="813">
          <cell r="F813" t="str">
            <v>541449012700157239</v>
          </cell>
        </row>
        <row r="814">
          <cell r="F814" t="str">
            <v>541449012700159691</v>
          </cell>
        </row>
        <row r="815">
          <cell r="F815" t="str">
            <v>541449012700160574</v>
          </cell>
        </row>
        <row r="816">
          <cell r="F816" t="str">
            <v>541449012700163391</v>
          </cell>
        </row>
        <row r="817">
          <cell r="F817" t="str">
            <v>541449012700164657</v>
          </cell>
        </row>
        <row r="818">
          <cell r="F818" t="str">
            <v>541449012700178364</v>
          </cell>
        </row>
        <row r="819">
          <cell r="F819" t="str">
            <v>541449012700178456</v>
          </cell>
        </row>
        <row r="820">
          <cell r="F820" t="str">
            <v>541449012700181067</v>
          </cell>
        </row>
        <row r="821">
          <cell r="F821" t="str">
            <v>541449012700190076</v>
          </cell>
        </row>
        <row r="822">
          <cell r="F822" t="str">
            <v>541449012700190779</v>
          </cell>
        </row>
        <row r="823">
          <cell r="F823" t="str">
            <v>541449012700193268</v>
          </cell>
        </row>
        <row r="824">
          <cell r="F824" t="str">
            <v>541449012700194432</v>
          </cell>
        </row>
        <row r="825">
          <cell r="F825" t="str">
            <v>541449012700194449</v>
          </cell>
        </row>
        <row r="826">
          <cell r="F826" t="str">
            <v>541449012700197419</v>
          </cell>
        </row>
        <row r="827">
          <cell r="F827" t="str">
            <v>541449012700198133</v>
          </cell>
        </row>
        <row r="828">
          <cell r="F828" t="str">
            <v>541449012700201383</v>
          </cell>
        </row>
        <row r="829">
          <cell r="F829" t="str">
            <v>541449012700204285</v>
          </cell>
        </row>
        <row r="830">
          <cell r="F830" t="str">
            <v>541449012700209693</v>
          </cell>
        </row>
        <row r="831">
          <cell r="F831" t="str">
            <v>541449012700209709</v>
          </cell>
        </row>
        <row r="832">
          <cell r="F832" t="str">
            <v>541449012700211924</v>
          </cell>
        </row>
        <row r="833">
          <cell r="F833" t="str">
            <v>541449012700212099</v>
          </cell>
        </row>
        <row r="834">
          <cell r="F834" t="str">
            <v>541449012700212891</v>
          </cell>
        </row>
        <row r="835">
          <cell r="F835" t="str">
            <v>541449012700226201</v>
          </cell>
        </row>
        <row r="836">
          <cell r="F836" t="str">
            <v>541449012700226218</v>
          </cell>
        </row>
        <row r="837">
          <cell r="F837" t="str">
            <v>541449012700226249</v>
          </cell>
        </row>
        <row r="838">
          <cell r="F838" t="str">
            <v>541449012700227345</v>
          </cell>
        </row>
        <row r="839">
          <cell r="F839" t="str">
            <v>541449012700229905</v>
          </cell>
        </row>
        <row r="840">
          <cell r="F840" t="str">
            <v>541449012700235319</v>
          </cell>
        </row>
        <row r="841">
          <cell r="F841" t="str">
            <v>541449012700235753</v>
          </cell>
        </row>
        <row r="842">
          <cell r="F842" t="str">
            <v>541449012700245417</v>
          </cell>
        </row>
        <row r="843">
          <cell r="F843" t="str">
            <v>541449012700245509</v>
          </cell>
        </row>
        <row r="844">
          <cell r="F844" t="str">
            <v>541449012700246537</v>
          </cell>
        </row>
        <row r="845">
          <cell r="F845" t="str">
            <v>541449012700246629</v>
          </cell>
        </row>
        <row r="846">
          <cell r="F846" t="str">
            <v>541449012700250015</v>
          </cell>
        </row>
        <row r="847">
          <cell r="F847" t="str">
            <v>541449012700250053</v>
          </cell>
        </row>
        <row r="848">
          <cell r="F848" t="str">
            <v>541449012700250473</v>
          </cell>
        </row>
        <row r="849">
          <cell r="F849" t="str">
            <v>541449012700251043</v>
          </cell>
        </row>
        <row r="850">
          <cell r="F850" t="str">
            <v>541449012700251401</v>
          </cell>
        </row>
        <row r="851">
          <cell r="F851" t="str">
            <v>541449020700491376</v>
          </cell>
        </row>
        <row r="852">
          <cell r="F852" t="str">
            <v>541449020700526108</v>
          </cell>
        </row>
        <row r="853">
          <cell r="F853" t="str">
            <v>541449020701647321</v>
          </cell>
        </row>
        <row r="854">
          <cell r="F854" t="str">
            <v>541449020702465696</v>
          </cell>
        </row>
        <row r="855">
          <cell r="F855" t="str">
            <v>541449020702465801</v>
          </cell>
        </row>
        <row r="856">
          <cell r="F856" t="str">
            <v>541449020703267947</v>
          </cell>
        </row>
        <row r="857">
          <cell r="F857" t="str">
            <v>541449020703675575</v>
          </cell>
        </row>
        <row r="858">
          <cell r="F858" t="str">
            <v>541449020704460057</v>
          </cell>
        </row>
        <row r="859">
          <cell r="F859" t="str">
            <v>541449020704460095</v>
          </cell>
        </row>
        <row r="860">
          <cell r="F860" t="str">
            <v>541449020704495530</v>
          </cell>
        </row>
        <row r="861">
          <cell r="F861" t="str">
            <v>541449020704501910</v>
          </cell>
        </row>
        <row r="862">
          <cell r="F862" t="str">
            <v>541449020704501934</v>
          </cell>
        </row>
        <row r="863">
          <cell r="F863" t="str">
            <v>541449020704589970</v>
          </cell>
        </row>
        <row r="864">
          <cell r="F864" t="str">
            <v>541449020704589970</v>
          </cell>
        </row>
        <row r="865">
          <cell r="F865" t="str">
            <v>541449020705186536</v>
          </cell>
        </row>
        <row r="866">
          <cell r="F866" t="str">
            <v>541449020705186574</v>
          </cell>
        </row>
        <row r="867">
          <cell r="F867" t="str">
            <v>541449020705186581</v>
          </cell>
        </row>
        <row r="868">
          <cell r="F868" t="str">
            <v>541449020708804512</v>
          </cell>
        </row>
        <row r="869">
          <cell r="F869" t="str">
            <v>541449020708912507</v>
          </cell>
        </row>
        <row r="870">
          <cell r="F870" t="str">
            <v>541449020710648296</v>
          </cell>
        </row>
        <row r="871">
          <cell r="F871" t="str">
            <v>541449020711245456</v>
          </cell>
        </row>
        <row r="872">
          <cell r="F872" t="str">
            <v>541449020711554862</v>
          </cell>
        </row>
        <row r="873">
          <cell r="F873" t="str">
            <v>541449020711773645</v>
          </cell>
        </row>
        <row r="874">
          <cell r="F874" t="str">
            <v>541449020712003352</v>
          </cell>
        </row>
        <row r="875">
          <cell r="F875" t="str">
            <v>541449020712256451</v>
          </cell>
        </row>
        <row r="876">
          <cell r="F876" t="str">
            <v>541449020713742533</v>
          </cell>
        </row>
        <row r="877">
          <cell r="F877" t="str">
            <v>541449020714979440</v>
          </cell>
        </row>
        <row r="878">
          <cell r="F878" t="str">
            <v>541449020715616726</v>
          </cell>
        </row>
        <row r="879">
          <cell r="F879" t="str">
            <v>541449060000982839</v>
          </cell>
        </row>
        <row r="880">
          <cell r="F880" t="str">
            <v>541449060001506409</v>
          </cell>
        </row>
        <row r="881">
          <cell r="F881" t="str">
            <v>541449060001527770</v>
          </cell>
        </row>
        <row r="882">
          <cell r="F882" t="str">
            <v>541449060001574057</v>
          </cell>
        </row>
        <row r="883">
          <cell r="F883" t="str">
            <v>541449060001635833</v>
          </cell>
        </row>
        <row r="884">
          <cell r="F884" t="str">
            <v>541449060001728351</v>
          </cell>
        </row>
        <row r="885">
          <cell r="F885" t="str">
            <v>541449060001793007</v>
          </cell>
        </row>
        <row r="886">
          <cell r="F886" t="str">
            <v>541449060001828570</v>
          </cell>
        </row>
        <row r="887">
          <cell r="F887" t="str">
            <v>541449060001838340</v>
          </cell>
        </row>
        <row r="888">
          <cell r="F888" t="str">
            <v>541449060001920113</v>
          </cell>
        </row>
        <row r="889">
          <cell r="F889" t="str">
            <v>541449060002009022</v>
          </cell>
        </row>
        <row r="890">
          <cell r="F890" t="str">
            <v>541449060002480494</v>
          </cell>
        </row>
        <row r="891">
          <cell r="F891" t="str">
            <v>541449060002481514</v>
          </cell>
        </row>
        <row r="892">
          <cell r="F892" t="str">
            <v>541449060002481644</v>
          </cell>
        </row>
        <row r="893">
          <cell r="F893" t="str">
            <v>541449060002512751</v>
          </cell>
        </row>
        <row r="894">
          <cell r="F894" t="str">
            <v>541449060002645794</v>
          </cell>
        </row>
        <row r="895">
          <cell r="F895" t="str">
            <v>541449060002658572</v>
          </cell>
        </row>
        <row r="896">
          <cell r="F896" t="str">
            <v>541449060002691845</v>
          </cell>
        </row>
        <row r="897">
          <cell r="F897" t="str">
            <v>541449060002715145</v>
          </cell>
        </row>
        <row r="898">
          <cell r="F898" t="str">
            <v>541449060002807253</v>
          </cell>
        </row>
        <row r="899">
          <cell r="F899" t="str">
            <v>541449060002848461</v>
          </cell>
        </row>
        <row r="900">
          <cell r="F900" t="str">
            <v>541449060002908783</v>
          </cell>
        </row>
        <row r="901">
          <cell r="F901" t="str">
            <v>541449060003084486</v>
          </cell>
        </row>
        <row r="902">
          <cell r="F902" t="str">
            <v>541449060003118945</v>
          </cell>
        </row>
        <row r="903">
          <cell r="F903" t="str">
            <v>541449060003121365</v>
          </cell>
        </row>
        <row r="904">
          <cell r="F904" t="str">
            <v>541449060003271770</v>
          </cell>
        </row>
        <row r="905">
          <cell r="F905" t="str">
            <v>541449060003509941</v>
          </cell>
        </row>
        <row r="906">
          <cell r="F906" t="str">
            <v>541449060003510220</v>
          </cell>
        </row>
        <row r="907">
          <cell r="F907" t="str">
            <v>541449060003859923</v>
          </cell>
        </row>
        <row r="908">
          <cell r="F908" t="str">
            <v>541449060003916886</v>
          </cell>
        </row>
        <row r="909">
          <cell r="F909" t="str">
            <v>541449060004045486</v>
          </cell>
        </row>
        <row r="910">
          <cell r="F910" t="str">
            <v>541449060004053191</v>
          </cell>
        </row>
        <row r="911">
          <cell r="F911" t="str">
            <v>541449060004064111</v>
          </cell>
        </row>
        <row r="912">
          <cell r="F912" t="str">
            <v>541449060004202087</v>
          </cell>
        </row>
        <row r="913">
          <cell r="F913" t="str">
            <v>541449060004302848</v>
          </cell>
        </row>
        <row r="914">
          <cell r="F914" t="str">
            <v>541449060004313141</v>
          </cell>
        </row>
        <row r="915">
          <cell r="F915" t="str">
            <v>541449060004327223</v>
          </cell>
        </row>
        <row r="916">
          <cell r="F916" t="str">
            <v>541449060004477652</v>
          </cell>
        </row>
        <row r="917">
          <cell r="F917" t="str">
            <v>541449060004614743</v>
          </cell>
        </row>
        <row r="918">
          <cell r="F918" t="str">
            <v>541449060004619281</v>
          </cell>
        </row>
        <row r="919">
          <cell r="F919" t="str">
            <v>541449060004651830</v>
          </cell>
        </row>
        <row r="920">
          <cell r="F920" t="str">
            <v>541449060004656101</v>
          </cell>
        </row>
        <row r="921">
          <cell r="F921" t="str">
            <v>541449060004738562</v>
          </cell>
        </row>
        <row r="922">
          <cell r="F922" t="str">
            <v>541449060004834479</v>
          </cell>
        </row>
        <row r="923">
          <cell r="F923" t="str">
            <v>541449060004856587</v>
          </cell>
        </row>
        <row r="924">
          <cell r="F924" t="str">
            <v>541449060005050519</v>
          </cell>
        </row>
        <row r="925">
          <cell r="F925" t="str">
            <v>541449060005106452</v>
          </cell>
        </row>
        <row r="926">
          <cell r="F926" t="str">
            <v>541449060005106780</v>
          </cell>
        </row>
        <row r="927">
          <cell r="F927" t="str">
            <v>541449060005108616</v>
          </cell>
        </row>
        <row r="928">
          <cell r="F928" t="str">
            <v>541449060005109187</v>
          </cell>
        </row>
        <row r="929">
          <cell r="F929" t="str">
            <v>541449060005136961</v>
          </cell>
        </row>
        <row r="930">
          <cell r="F930" t="str">
            <v>541449060005210593</v>
          </cell>
        </row>
        <row r="931">
          <cell r="F931" t="str">
            <v>541449060005228178</v>
          </cell>
        </row>
        <row r="932">
          <cell r="F932" t="str">
            <v>541449060005417992</v>
          </cell>
        </row>
        <row r="933">
          <cell r="F933" t="str">
            <v>541449060005438584</v>
          </cell>
        </row>
        <row r="934">
          <cell r="F934" t="str">
            <v>541449060005651785</v>
          </cell>
        </row>
        <row r="935">
          <cell r="F935" t="str">
            <v>541449060005720658</v>
          </cell>
        </row>
        <row r="936">
          <cell r="F936" t="str">
            <v>541449060005818508</v>
          </cell>
        </row>
        <row r="937">
          <cell r="F937" t="str">
            <v>541449060005989765</v>
          </cell>
        </row>
        <row r="938">
          <cell r="F938" t="str">
            <v>541449060006105980</v>
          </cell>
        </row>
        <row r="939">
          <cell r="F939" t="str">
            <v>541449060006110328</v>
          </cell>
        </row>
        <row r="940">
          <cell r="F940" t="str">
            <v>541449060006208186</v>
          </cell>
        </row>
        <row r="941">
          <cell r="F941" t="str">
            <v>541449060006563001</v>
          </cell>
        </row>
        <row r="942">
          <cell r="F942" t="str">
            <v>541449060006611047</v>
          </cell>
        </row>
        <row r="943">
          <cell r="F943" t="str">
            <v>541449060006638006</v>
          </cell>
        </row>
        <row r="944">
          <cell r="F944" t="str">
            <v>541449060006996175</v>
          </cell>
        </row>
        <row r="945">
          <cell r="F945" t="str">
            <v>541449060007002516</v>
          </cell>
        </row>
        <row r="946">
          <cell r="F946" t="str">
            <v>541449060007388290</v>
          </cell>
        </row>
        <row r="947">
          <cell r="F947" t="str">
            <v>541449060007438544</v>
          </cell>
        </row>
        <row r="948">
          <cell r="F948" t="str">
            <v>541449060007624008</v>
          </cell>
        </row>
        <row r="949">
          <cell r="F949" t="str">
            <v>541449060007633147</v>
          </cell>
        </row>
        <row r="950">
          <cell r="F950" t="str">
            <v>541449060007831178</v>
          </cell>
        </row>
      </sheetData>
      <sheetData sheetId="3" refreshError="1"/>
      <sheetData sheetId="4" refreshError="1"/>
      <sheetData sheetId="5">
        <row r="1">
          <cell r="A1" t="str">
            <v>Entités</v>
          </cell>
          <cell r="B1" t="str">
            <v>EAN</v>
          </cell>
          <cell r="L1" t="str">
            <v>Tarif</v>
          </cell>
          <cell r="M1" t="str">
            <v>Nbre</v>
          </cell>
          <cell r="O1" t="str">
            <v>Tarifs_indexis</v>
          </cell>
        </row>
        <row r="2">
          <cell r="B2" t="str">
            <v>541449012700149838</v>
          </cell>
          <cell r="L2" t="str">
            <v>T2A</v>
          </cell>
          <cell r="M2">
            <v>1</v>
          </cell>
          <cell r="O2" t="str">
            <v>T2A</v>
          </cell>
        </row>
        <row r="3">
          <cell r="B3" t="str">
            <v>541449012700114294</v>
          </cell>
          <cell r="L3" t="str">
            <v>T2A</v>
          </cell>
          <cell r="M3">
            <v>1</v>
          </cell>
          <cell r="O3" t="str">
            <v>T2A</v>
          </cell>
        </row>
        <row r="4">
          <cell r="B4" t="str">
            <v>541449012700113969</v>
          </cell>
          <cell r="L4" t="str">
            <v>T2A</v>
          </cell>
          <cell r="M4">
            <v>1</v>
          </cell>
          <cell r="O4" t="str">
            <v>T2A</v>
          </cell>
        </row>
        <row r="5">
          <cell r="B5" t="str">
            <v>541449012700113914</v>
          </cell>
          <cell r="L5" t="str">
            <v>T2A</v>
          </cell>
          <cell r="M5">
            <v>1</v>
          </cell>
          <cell r="O5" t="str">
            <v>T2A</v>
          </cell>
        </row>
        <row r="6">
          <cell r="B6" t="str">
            <v>541449020700491376</v>
          </cell>
          <cell r="L6" t="str">
            <v>T2A</v>
          </cell>
          <cell r="M6">
            <v>1</v>
          </cell>
          <cell r="O6" t="str">
            <v>T2A</v>
          </cell>
        </row>
        <row r="7">
          <cell r="B7" t="str">
            <v>541449012700113921</v>
          </cell>
          <cell r="L7" t="str">
            <v>T2A</v>
          </cell>
          <cell r="M7">
            <v>1</v>
          </cell>
          <cell r="O7" t="str">
            <v>T2A</v>
          </cell>
        </row>
        <row r="8">
          <cell r="B8" t="str">
            <v>541449011000019773</v>
          </cell>
          <cell r="L8" t="str">
            <v>T3A</v>
          </cell>
          <cell r="M8">
            <v>1</v>
          </cell>
          <cell r="O8" t="str">
            <v>T3A</v>
          </cell>
        </row>
        <row r="9">
          <cell r="B9" t="str">
            <v>541449011000019643</v>
          </cell>
          <cell r="L9" t="str">
            <v>T1A</v>
          </cell>
          <cell r="M9">
            <v>1</v>
          </cell>
          <cell r="O9" t="str">
            <v>T1A</v>
          </cell>
        </row>
        <row r="10">
          <cell r="B10" t="str">
            <v>541449060004614743</v>
          </cell>
          <cell r="L10" t="str">
            <v>T2A</v>
          </cell>
          <cell r="M10">
            <v>1</v>
          </cell>
          <cell r="O10" t="str">
            <v>T2A</v>
          </cell>
        </row>
        <row r="11">
          <cell r="B11" t="str">
            <v>541449012700114096</v>
          </cell>
          <cell r="L11" t="str">
            <v>T2A</v>
          </cell>
          <cell r="M11">
            <v>1</v>
          </cell>
          <cell r="O11" t="str">
            <v>T2A</v>
          </cell>
        </row>
        <row r="12">
          <cell r="B12" t="str">
            <v>541449020700526108</v>
          </cell>
          <cell r="L12" t="str">
            <v>T1A</v>
          </cell>
          <cell r="M12">
            <v>1</v>
          </cell>
          <cell r="O12" t="str">
            <v>T1A</v>
          </cell>
        </row>
        <row r="13">
          <cell r="B13" t="str">
            <v>541449012700114133</v>
          </cell>
          <cell r="L13" t="str">
            <v>T1A</v>
          </cell>
          <cell r="M13">
            <v>1</v>
          </cell>
          <cell r="O13" t="str">
            <v>T1A</v>
          </cell>
        </row>
        <row r="14">
          <cell r="B14" t="str">
            <v>541449012700114270</v>
          </cell>
          <cell r="L14" t="str">
            <v>T2A</v>
          </cell>
          <cell r="M14">
            <v>1</v>
          </cell>
          <cell r="O14" t="str">
            <v>T2A</v>
          </cell>
        </row>
        <row r="15">
          <cell r="B15" t="str">
            <v>541449012700114157</v>
          </cell>
          <cell r="L15" t="str">
            <v>T2A</v>
          </cell>
          <cell r="M15">
            <v>1</v>
          </cell>
          <cell r="O15" t="str">
            <v>T2A</v>
          </cell>
        </row>
        <row r="16">
          <cell r="B16" t="str">
            <v>541449012700114195</v>
          </cell>
          <cell r="L16" t="str">
            <v>T1A</v>
          </cell>
          <cell r="M16">
            <v>1</v>
          </cell>
          <cell r="O16" t="str">
            <v>T1A</v>
          </cell>
        </row>
        <row r="17">
          <cell r="B17" t="str">
            <v>541449012700114256</v>
          </cell>
          <cell r="L17" t="str">
            <v>T2A</v>
          </cell>
          <cell r="M17">
            <v>1</v>
          </cell>
          <cell r="O17" t="str">
            <v>T2A</v>
          </cell>
        </row>
        <row r="18">
          <cell r="B18" t="str">
            <v>541449012700250473</v>
          </cell>
          <cell r="L18" t="str">
            <v>T3A</v>
          </cell>
          <cell r="M18">
            <v>1</v>
          </cell>
          <cell r="O18" t="str">
            <v>T3A</v>
          </cell>
        </row>
        <row r="19">
          <cell r="B19" t="str">
            <v>541449060005818508</v>
          </cell>
          <cell r="L19" t="str">
            <v>T3A</v>
          </cell>
          <cell r="M19">
            <v>1</v>
          </cell>
          <cell r="O19" t="str">
            <v>T3A</v>
          </cell>
        </row>
        <row r="20">
          <cell r="B20" t="str">
            <v>541449011000019483</v>
          </cell>
          <cell r="L20" t="str">
            <v>T3A</v>
          </cell>
          <cell r="M20">
            <v>1</v>
          </cell>
          <cell r="O20" t="str">
            <v>T2A</v>
          </cell>
        </row>
        <row r="21">
          <cell r="B21" t="str">
            <v>541449011000103069</v>
          </cell>
          <cell r="L21" t="str">
            <v>T2A</v>
          </cell>
          <cell r="M21">
            <v>1</v>
          </cell>
          <cell r="O21" t="str">
            <v>T2A</v>
          </cell>
        </row>
        <row r="22">
          <cell r="B22" t="str">
            <v>541449012700179064</v>
          </cell>
          <cell r="L22" t="str">
            <v>T3A</v>
          </cell>
          <cell r="M22">
            <v>1</v>
          </cell>
          <cell r="O22" t="str">
            <v>T3A</v>
          </cell>
        </row>
        <row r="23">
          <cell r="B23" t="str">
            <v>541449012700231229</v>
          </cell>
          <cell r="L23" t="str">
            <v>T2A</v>
          </cell>
          <cell r="M23">
            <v>1</v>
          </cell>
          <cell r="O23" t="str">
            <v>T2A</v>
          </cell>
        </row>
        <row r="24">
          <cell r="B24" t="str">
            <v>541449060006334854</v>
          </cell>
          <cell r="L24" t="str">
            <v>T2A</v>
          </cell>
          <cell r="M24">
            <v>1</v>
          </cell>
          <cell r="O24" t="str">
            <v>T2A</v>
          </cell>
        </row>
        <row r="25">
          <cell r="B25" t="str">
            <v>541449060004933691</v>
          </cell>
          <cell r="L25" t="str">
            <v>T2A</v>
          </cell>
          <cell r="M25">
            <v>1</v>
          </cell>
          <cell r="O25" t="str">
            <v>T2A</v>
          </cell>
        </row>
        <row r="26">
          <cell r="B26" t="str">
            <v>541449060007617093</v>
          </cell>
          <cell r="L26" t="str">
            <v>T2A</v>
          </cell>
          <cell r="M26">
            <v>1</v>
          </cell>
          <cell r="O26" t="str">
            <v>T2A</v>
          </cell>
        </row>
        <row r="27">
          <cell r="B27" t="str">
            <v>541449060006676770</v>
          </cell>
          <cell r="L27" t="str">
            <v>T2A</v>
          </cell>
          <cell r="M27">
            <v>1</v>
          </cell>
          <cell r="O27" t="str">
            <v>T2A</v>
          </cell>
        </row>
        <row r="28">
          <cell r="B28" t="str">
            <v>541449020700650094</v>
          </cell>
          <cell r="L28" t="str">
            <v>T2A</v>
          </cell>
          <cell r="M28">
            <v>1</v>
          </cell>
          <cell r="O28" t="str">
            <v>T1A</v>
          </cell>
        </row>
        <row r="29">
          <cell r="B29" t="str">
            <v>541449060006611047</v>
          </cell>
          <cell r="L29" t="str">
            <v>T4B</v>
          </cell>
          <cell r="M29">
            <v>1</v>
          </cell>
          <cell r="O29" t="str">
            <v>T3A</v>
          </cell>
        </row>
        <row r="30">
          <cell r="B30" t="str">
            <v>541449011000019216</v>
          </cell>
          <cell r="L30" t="str">
            <v>T3A</v>
          </cell>
          <cell r="M30">
            <v>1</v>
          </cell>
          <cell r="O30" t="str">
            <v>T3A</v>
          </cell>
        </row>
        <row r="31">
          <cell r="B31" t="str">
            <v>541449012700114843</v>
          </cell>
          <cell r="L31" t="str">
            <v>T1A</v>
          </cell>
          <cell r="M31">
            <v>1</v>
          </cell>
          <cell r="O31" t="str">
            <v>T1A</v>
          </cell>
        </row>
        <row r="32">
          <cell r="B32" t="str">
            <v>541449012700114850</v>
          </cell>
          <cell r="L32" t="str">
            <v>T2A</v>
          </cell>
          <cell r="M32">
            <v>1</v>
          </cell>
          <cell r="O32" t="str">
            <v>T2A</v>
          </cell>
        </row>
        <row r="33">
          <cell r="B33" t="str">
            <v>541449012700114867</v>
          </cell>
          <cell r="L33" t="str">
            <v>T2A</v>
          </cell>
          <cell r="M33">
            <v>1</v>
          </cell>
          <cell r="O33" t="str">
            <v>T2A</v>
          </cell>
        </row>
        <row r="34">
          <cell r="B34" t="str">
            <v>541449012700114898</v>
          </cell>
          <cell r="L34" t="str">
            <v>T2A</v>
          </cell>
          <cell r="M34">
            <v>1</v>
          </cell>
          <cell r="O34" t="str">
            <v>T2A</v>
          </cell>
        </row>
        <row r="35">
          <cell r="B35" t="str">
            <v>541449012700114928</v>
          </cell>
          <cell r="L35" t="str">
            <v>T2A</v>
          </cell>
          <cell r="M35">
            <v>1</v>
          </cell>
          <cell r="O35" t="str">
            <v>T2A</v>
          </cell>
        </row>
        <row r="36">
          <cell r="B36" t="str">
            <v>541449012700184112</v>
          </cell>
          <cell r="L36" t="str">
            <v>T2A</v>
          </cell>
          <cell r="M36">
            <v>1</v>
          </cell>
          <cell r="O36" t="str">
            <v>T2A</v>
          </cell>
        </row>
        <row r="37">
          <cell r="B37" t="str">
            <v>541449011000020236</v>
          </cell>
          <cell r="L37" t="str">
            <v>T3A</v>
          </cell>
          <cell r="M37">
            <v>1</v>
          </cell>
          <cell r="O37" t="str">
            <v>T3A</v>
          </cell>
        </row>
        <row r="38">
          <cell r="B38" t="str">
            <v>541449011000020441</v>
          </cell>
          <cell r="L38" t="str">
            <v>T3A</v>
          </cell>
          <cell r="M38">
            <v>1</v>
          </cell>
          <cell r="O38" t="str">
            <v>T3A</v>
          </cell>
        </row>
        <row r="39">
          <cell r="B39" t="str">
            <v>541449011000020861</v>
          </cell>
          <cell r="L39" t="str">
            <v>T3A</v>
          </cell>
          <cell r="M39">
            <v>1</v>
          </cell>
          <cell r="O39" t="str">
            <v>T3A</v>
          </cell>
        </row>
        <row r="40">
          <cell r="B40" t="str">
            <v>541449011000020946</v>
          </cell>
          <cell r="L40" t="str">
            <v>T4B</v>
          </cell>
          <cell r="M40">
            <v>1</v>
          </cell>
          <cell r="O40" t="str">
            <v>T4B</v>
          </cell>
        </row>
        <row r="41">
          <cell r="B41" t="str">
            <v>541449011000021202</v>
          </cell>
          <cell r="L41" t="str">
            <v>T3A</v>
          </cell>
          <cell r="M41">
            <v>1</v>
          </cell>
          <cell r="O41" t="str">
            <v>T3A</v>
          </cell>
        </row>
        <row r="42">
          <cell r="B42" t="str">
            <v>541449011000021790</v>
          </cell>
          <cell r="L42" t="str">
            <v>T4B</v>
          </cell>
          <cell r="M42">
            <v>1</v>
          </cell>
          <cell r="O42" t="str">
            <v>T4B</v>
          </cell>
        </row>
        <row r="43">
          <cell r="B43" t="str">
            <v>541449011000021899</v>
          </cell>
          <cell r="L43" t="str">
            <v>T3A</v>
          </cell>
          <cell r="M43">
            <v>1</v>
          </cell>
          <cell r="O43" t="str">
            <v>T3A</v>
          </cell>
        </row>
        <row r="44">
          <cell r="B44" t="str">
            <v>541449011000021912</v>
          </cell>
          <cell r="L44" t="str">
            <v>T2A</v>
          </cell>
          <cell r="M44">
            <v>1</v>
          </cell>
          <cell r="O44" t="str">
            <v>T2A</v>
          </cell>
        </row>
        <row r="45">
          <cell r="B45" t="str">
            <v>541449011000021929</v>
          </cell>
          <cell r="L45" t="str">
            <v>T3A</v>
          </cell>
          <cell r="M45">
            <v>1</v>
          </cell>
          <cell r="O45" t="str">
            <v>T3A</v>
          </cell>
        </row>
        <row r="46">
          <cell r="B46" t="str">
            <v>541449011000022285</v>
          </cell>
          <cell r="L46" t="str">
            <v>T3A</v>
          </cell>
          <cell r="M46">
            <v>1</v>
          </cell>
          <cell r="O46" t="str">
            <v>T3A</v>
          </cell>
        </row>
        <row r="47">
          <cell r="B47" t="str">
            <v>541449011000022971</v>
          </cell>
          <cell r="L47" t="str">
            <v>T2A</v>
          </cell>
          <cell r="M47">
            <v>1</v>
          </cell>
          <cell r="O47" t="str">
            <v>T2A</v>
          </cell>
        </row>
        <row r="48">
          <cell r="B48" t="str">
            <v>541449011000022988</v>
          </cell>
          <cell r="L48" t="str">
            <v>T3A</v>
          </cell>
          <cell r="M48">
            <v>1</v>
          </cell>
          <cell r="O48" t="str">
            <v>T3A</v>
          </cell>
        </row>
        <row r="49">
          <cell r="B49" t="str">
            <v>541449011000023152</v>
          </cell>
          <cell r="L49" t="str">
            <v>T3A</v>
          </cell>
          <cell r="M49">
            <v>1</v>
          </cell>
          <cell r="O49" t="str">
            <v>T3A</v>
          </cell>
        </row>
        <row r="50">
          <cell r="B50" t="str">
            <v>541449011000023190</v>
          </cell>
          <cell r="L50" t="str">
            <v>T4B</v>
          </cell>
          <cell r="M50">
            <v>1</v>
          </cell>
          <cell r="O50" t="str">
            <v>T4B</v>
          </cell>
        </row>
        <row r="51">
          <cell r="B51" t="str">
            <v>541449011000023206</v>
          </cell>
          <cell r="L51" t="str">
            <v>T3A</v>
          </cell>
          <cell r="M51">
            <v>1</v>
          </cell>
          <cell r="O51" t="str">
            <v>T3A</v>
          </cell>
        </row>
        <row r="52">
          <cell r="B52" t="str">
            <v>541449011000023374</v>
          </cell>
          <cell r="L52" t="str">
            <v>T2A</v>
          </cell>
          <cell r="M52">
            <v>1</v>
          </cell>
          <cell r="O52" t="str">
            <v>T2A</v>
          </cell>
        </row>
        <row r="53">
          <cell r="B53" t="str">
            <v>541449011000023572</v>
          </cell>
          <cell r="L53" t="str">
            <v>T3A</v>
          </cell>
          <cell r="M53">
            <v>1</v>
          </cell>
          <cell r="O53" t="str">
            <v>T3A</v>
          </cell>
        </row>
        <row r="54">
          <cell r="B54" t="str">
            <v>541449011000023602</v>
          </cell>
          <cell r="L54" t="str">
            <v>T3A</v>
          </cell>
          <cell r="M54">
            <v>1</v>
          </cell>
          <cell r="O54" t="str">
            <v>T3A</v>
          </cell>
        </row>
        <row r="55">
          <cell r="B55" t="str">
            <v>541449011000023626</v>
          </cell>
          <cell r="L55" t="str">
            <v>T3A</v>
          </cell>
          <cell r="M55">
            <v>1</v>
          </cell>
          <cell r="O55" t="str">
            <v>T3A</v>
          </cell>
        </row>
        <row r="56">
          <cell r="B56" t="str">
            <v>541449011000023848</v>
          </cell>
          <cell r="L56" t="str">
            <v>T4B</v>
          </cell>
          <cell r="M56">
            <v>1</v>
          </cell>
          <cell r="O56" t="str">
            <v>T4B</v>
          </cell>
        </row>
        <row r="57">
          <cell r="B57" t="str">
            <v>541449011000024104</v>
          </cell>
          <cell r="L57" t="str">
            <v>T3A</v>
          </cell>
          <cell r="M57">
            <v>1</v>
          </cell>
          <cell r="O57" t="str">
            <v>T3A</v>
          </cell>
        </row>
        <row r="58">
          <cell r="B58" t="str">
            <v>541449011000024173</v>
          </cell>
          <cell r="L58" t="str">
            <v>T2A</v>
          </cell>
          <cell r="M58">
            <v>1</v>
          </cell>
          <cell r="O58" t="str">
            <v>T3A</v>
          </cell>
        </row>
        <row r="59">
          <cell r="B59" t="str">
            <v>541449011000024210</v>
          </cell>
          <cell r="L59" t="str">
            <v>T3A</v>
          </cell>
          <cell r="M59">
            <v>1</v>
          </cell>
          <cell r="O59" t="str">
            <v>T3A</v>
          </cell>
        </row>
        <row r="60">
          <cell r="B60" t="str">
            <v>541449011000024302</v>
          </cell>
          <cell r="L60" t="str">
            <v>T3A</v>
          </cell>
          <cell r="M60">
            <v>1</v>
          </cell>
          <cell r="O60" t="str">
            <v>T3A</v>
          </cell>
        </row>
        <row r="61">
          <cell r="B61" t="str">
            <v>541449011000024593</v>
          </cell>
          <cell r="L61" t="str">
            <v>T3A</v>
          </cell>
          <cell r="M61">
            <v>1</v>
          </cell>
          <cell r="O61" t="str">
            <v>T3A</v>
          </cell>
        </row>
        <row r="62">
          <cell r="B62" t="str">
            <v>541449011000024609</v>
          </cell>
          <cell r="L62" t="str">
            <v>T3A</v>
          </cell>
          <cell r="M62">
            <v>1</v>
          </cell>
          <cell r="O62" t="str">
            <v>T3A</v>
          </cell>
        </row>
        <row r="63">
          <cell r="B63" t="str">
            <v>541449011000024630</v>
          </cell>
          <cell r="L63" t="str">
            <v>T3A</v>
          </cell>
          <cell r="M63">
            <v>1</v>
          </cell>
          <cell r="O63" t="str">
            <v>T3A</v>
          </cell>
        </row>
        <row r="64">
          <cell r="B64" t="str">
            <v>541449011000024654</v>
          </cell>
          <cell r="L64" t="str">
            <v>T3A</v>
          </cell>
          <cell r="M64">
            <v>1</v>
          </cell>
          <cell r="O64" t="str">
            <v>T3A</v>
          </cell>
        </row>
        <row r="65">
          <cell r="B65" t="str">
            <v>541449011000073201</v>
          </cell>
          <cell r="L65" t="str">
            <v>T3A</v>
          </cell>
          <cell r="M65">
            <v>1</v>
          </cell>
          <cell r="O65" t="str">
            <v>T3A</v>
          </cell>
        </row>
        <row r="66">
          <cell r="B66" t="str">
            <v>541449011000073676</v>
          </cell>
          <cell r="L66" t="str">
            <v>T2A</v>
          </cell>
          <cell r="M66">
            <v>1</v>
          </cell>
          <cell r="O66" t="str">
            <v>T2A</v>
          </cell>
        </row>
        <row r="67">
          <cell r="B67" t="str">
            <v>541449011000073713</v>
          </cell>
          <cell r="L67" t="str">
            <v>T3A</v>
          </cell>
          <cell r="M67">
            <v>1</v>
          </cell>
          <cell r="O67" t="str">
            <v>T3A</v>
          </cell>
        </row>
        <row r="68">
          <cell r="B68" t="str">
            <v>541449011000073720</v>
          </cell>
          <cell r="L68" t="str">
            <v>T3A</v>
          </cell>
          <cell r="M68">
            <v>1</v>
          </cell>
          <cell r="O68" t="str">
            <v>T3A</v>
          </cell>
        </row>
        <row r="69">
          <cell r="B69" t="str">
            <v>541449011000073737</v>
          </cell>
          <cell r="L69" t="str">
            <v>T3A</v>
          </cell>
          <cell r="M69">
            <v>1</v>
          </cell>
          <cell r="O69" t="str">
            <v>T3A</v>
          </cell>
        </row>
        <row r="70">
          <cell r="B70" t="str">
            <v>541449011000074123</v>
          </cell>
          <cell r="L70" t="str">
            <v>T3A</v>
          </cell>
          <cell r="M70">
            <v>1</v>
          </cell>
          <cell r="O70" t="str">
            <v>T3A</v>
          </cell>
        </row>
        <row r="71">
          <cell r="B71" t="str">
            <v>541449011000074437</v>
          </cell>
          <cell r="L71" t="str">
            <v>T3A</v>
          </cell>
          <cell r="M71">
            <v>1</v>
          </cell>
          <cell r="O71" t="str">
            <v>T3A</v>
          </cell>
        </row>
        <row r="72">
          <cell r="B72" t="str">
            <v>541449011000074789</v>
          </cell>
          <cell r="L72" t="str">
            <v>T3A</v>
          </cell>
          <cell r="M72">
            <v>1</v>
          </cell>
          <cell r="O72" t="str">
            <v>T3A</v>
          </cell>
        </row>
        <row r="73">
          <cell r="B73" t="str">
            <v>541449011000103397</v>
          </cell>
          <cell r="L73" t="str">
            <v>T3A</v>
          </cell>
          <cell r="M73">
            <v>1</v>
          </cell>
          <cell r="O73" t="str">
            <v>T3A</v>
          </cell>
        </row>
        <row r="74">
          <cell r="B74" t="str">
            <v>541449011000103441</v>
          </cell>
          <cell r="L74" t="str">
            <v>T3A</v>
          </cell>
          <cell r="M74">
            <v>1</v>
          </cell>
          <cell r="O74" t="str">
            <v>T3A</v>
          </cell>
        </row>
        <row r="75">
          <cell r="B75" t="str">
            <v>541449011000103601</v>
          </cell>
          <cell r="L75" t="str">
            <v>T3A</v>
          </cell>
          <cell r="M75">
            <v>1</v>
          </cell>
          <cell r="O75" t="str">
            <v>T3A</v>
          </cell>
        </row>
        <row r="76">
          <cell r="B76" t="str">
            <v>541449011000103618</v>
          </cell>
          <cell r="L76" t="str">
            <v>T3A</v>
          </cell>
          <cell r="M76">
            <v>1</v>
          </cell>
          <cell r="O76" t="str">
            <v>T3A</v>
          </cell>
        </row>
        <row r="77">
          <cell r="B77" t="str">
            <v>541449011000103656</v>
          </cell>
          <cell r="L77" t="str">
            <v>T3A</v>
          </cell>
          <cell r="M77">
            <v>1</v>
          </cell>
          <cell r="O77" t="str">
            <v>T3A</v>
          </cell>
        </row>
        <row r="78">
          <cell r="B78" t="str">
            <v>541449011000103779</v>
          </cell>
          <cell r="L78" t="str">
            <v>T3A</v>
          </cell>
          <cell r="M78">
            <v>1</v>
          </cell>
          <cell r="O78" t="str">
            <v>T3A</v>
          </cell>
        </row>
        <row r="79">
          <cell r="B79" t="str">
            <v>541449011000103953</v>
          </cell>
          <cell r="L79" t="str">
            <v>T2A</v>
          </cell>
          <cell r="M79">
            <v>1</v>
          </cell>
          <cell r="O79" t="str">
            <v>T2A</v>
          </cell>
        </row>
        <row r="80">
          <cell r="B80" t="str">
            <v>541449011000104004</v>
          </cell>
          <cell r="L80" t="str">
            <v>T3A</v>
          </cell>
          <cell r="M80">
            <v>1</v>
          </cell>
          <cell r="O80" t="str">
            <v>T3A</v>
          </cell>
        </row>
        <row r="81">
          <cell r="B81" t="str">
            <v>541449011000104141</v>
          </cell>
          <cell r="L81" t="str">
            <v>T3A</v>
          </cell>
          <cell r="M81">
            <v>1</v>
          </cell>
          <cell r="O81" t="str">
            <v>T3A</v>
          </cell>
        </row>
        <row r="82">
          <cell r="B82" t="str">
            <v>541449011000104691</v>
          </cell>
          <cell r="L82" t="str">
            <v>T3A</v>
          </cell>
          <cell r="M82">
            <v>1</v>
          </cell>
          <cell r="O82" t="str">
            <v>T3A</v>
          </cell>
        </row>
        <row r="83">
          <cell r="B83" t="str">
            <v>541449011000105179</v>
          </cell>
          <cell r="L83" t="str">
            <v>T1A</v>
          </cell>
          <cell r="M83">
            <v>1</v>
          </cell>
          <cell r="O83" t="str">
            <v>T1A</v>
          </cell>
        </row>
        <row r="84">
          <cell r="B84" t="str">
            <v>541449012000000617</v>
          </cell>
          <cell r="L84" t="str">
            <v>T2A</v>
          </cell>
          <cell r="M84">
            <v>1</v>
          </cell>
          <cell r="O84" t="str">
            <v>T2A</v>
          </cell>
        </row>
        <row r="85">
          <cell r="B85" t="str">
            <v>541449012700115031</v>
          </cell>
          <cell r="L85" t="str">
            <v>T2A</v>
          </cell>
          <cell r="M85">
            <v>1</v>
          </cell>
          <cell r="O85" t="str">
            <v>T2A</v>
          </cell>
        </row>
        <row r="86">
          <cell r="B86" t="str">
            <v>541449012700115055</v>
          </cell>
          <cell r="L86" t="str">
            <v>T1A</v>
          </cell>
          <cell r="M86">
            <v>1</v>
          </cell>
          <cell r="O86" t="str">
            <v>T1A</v>
          </cell>
        </row>
        <row r="87">
          <cell r="B87" t="str">
            <v>541449012700115253</v>
          </cell>
          <cell r="L87" t="str">
            <v>T2A</v>
          </cell>
          <cell r="M87">
            <v>1</v>
          </cell>
          <cell r="O87" t="str">
            <v>T2A</v>
          </cell>
        </row>
        <row r="88">
          <cell r="B88" t="str">
            <v>541449012700115260</v>
          </cell>
          <cell r="L88" t="str">
            <v>T2A</v>
          </cell>
          <cell r="M88">
            <v>1</v>
          </cell>
          <cell r="O88" t="str">
            <v>T2A</v>
          </cell>
        </row>
        <row r="89">
          <cell r="B89" t="str">
            <v>541449012700115277</v>
          </cell>
          <cell r="L89" t="str">
            <v>T2A</v>
          </cell>
          <cell r="M89">
            <v>1</v>
          </cell>
          <cell r="O89" t="str">
            <v>T2A</v>
          </cell>
        </row>
        <row r="90">
          <cell r="B90" t="str">
            <v>541449012700115307</v>
          </cell>
          <cell r="L90" t="str">
            <v>T2A</v>
          </cell>
          <cell r="M90">
            <v>1</v>
          </cell>
          <cell r="O90" t="str">
            <v>T2A</v>
          </cell>
        </row>
        <row r="91">
          <cell r="B91" t="str">
            <v>541449012700115314</v>
          </cell>
          <cell r="L91" t="str">
            <v>T2A</v>
          </cell>
          <cell r="M91">
            <v>1</v>
          </cell>
          <cell r="O91" t="str">
            <v>T2A</v>
          </cell>
        </row>
        <row r="92">
          <cell r="B92" t="str">
            <v>541449012700115338</v>
          </cell>
          <cell r="L92" t="str">
            <v>T2A</v>
          </cell>
          <cell r="M92">
            <v>1</v>
          </cell>
          <cell r="O92" t="str">
            <v>T2A</v>
          </cell>
        </row>
        <row r="93">
          <cell r="B93" t="str">
            <v>541449012700115369</v>
          </cell>
          <cell r="L93" t="str">
            <v>T2A</v>
          </cell>
          <cell r="M93">
            <v>1</v>
          </cell>
          <cell r="O93" t="str">
            <v>T2A</v>
          </cell>
        </row>
        <row r="94">
          <cell r="B94" t="str">
            <v>541449012700115406</v>
          </cell>
          <cell r="L94" t="str">
            <v>T2A</v>
          </cell>
          <cell r="M94">
            <v>1</v>
          </cell>
          <cell r="O94" t="str">
            <v>T2A</v>
          </cell>
        </row>
        <row r="95">
          <cell r="B95" t="str">
            <v>541449012700115444</v>
          </cell>
          <cell r="L95" t="str">
            <v>T2A</v>
          </cell>
          <cell r="M95">
            <v>1</v>
          </cell>
          <cell r="O95" t="str">
            <v>T2A</v>
          </cell>
        </row>
        <row r="96">
          <cell r="B96" t="str">
            <v>541449012700115468</v>
          </cell>
          <cell r="L96" t="str">
            <v>T1A</v>
          </cell>
          <cell r="M96">
            <v>1</v>
          </cell>
          <cell r="O96" t="str">
            <v>T2A</v>
          </cell>
        </row>
        <row r="97">
          <cell r="B97" t="str">
            <v>541449012700115512</v>
          </cell>
          <cell r="L97" t="str">
            <v>T2A</v>
          </cell>
          <cell r="M97">
            <v>1</v>
          </cell>
          <cell r="O97" t="str">
            <v>T2A</v>
          </cell>
        </row>
        <row r="98">
          <cell r="B98" t="str">
            <v>541449012700115581</v>
          </cell>
          <cell r="L98" t="str">
            <v>T2A</v>
          </cell>
          <cell r="M98">
            <v>1</v>
          </cell>
          <cell r="O98" t="str">
            <v>T2A</v>
          </cell>
        </row>
        <row r="99">
          <cell r="B99" t="str">
            <v>541449012700115666</v>
          </cell>
          <cell r="L99" t="str">
            <v>T2A</v>
          </cell>
          <cell r="M99">
            <v>1</v>
          </cell>
          <cell r="O99" t="str">
            <v>T2A</v>
          </cell>
        </row>
        <row r="100">
          <cell r="B100" t="str">
            <v>541449012700115673</v>
          </cell>
          <cell r="L100" t="str">
            <v>T2A</v>
          </cell>
          <cell r="M100">
            <v>1</v>
          </cell>
          <cell r="O100" t="str">
            <v>T2A</v>
          </cell>
        </row>
        <row r="101">
          <cell r="B101" t="str">
            <v>541449012700115680</v>
          </cell>
          <cell r="L101" t="str">
            <v>T2A</v>
          </cell>
          <cell r="M101">
            <v>1</v>
          </cell>
          <cell r="O101" t="str">
            <v>T2A</v>
          </cell>
        </row>
        <row r="102">
          <cell r="B102" t="str">
            <v>541449012700115734</v>
          </cell>
          <cell r="L102" t="str">
            <v>T2A</v>
          </cell>
          <cell r="M102">
            <v>1</v>
          </cell>
          <cell r="O102" t="str">
            <v>T2A</v>
          </cell>
        </row>
        <row r="103">
          <cell r="B103" t="str">
            <v>541449012700115895</v>
          </cell>
          <cell r="L103" t="str">
            <v>T2A</v>
          </cell>
          <cell r="M103">
            <v>1</v>
          </cell>
          <cell r="O103" t="str">
            <v>T2A</v>
          </cell>
        </row>
        <row r="104">
          <cell r="B104" t="str">
            <v>541449012700115963</v>
          </cell>
          <cell r="L104" t="str">
            <v>T2A</v>
          </cell>
          <cell r="M104">
            <v>1</v>
          </cell>
          <cell r="O104" t="str">
            <v>T2A</v>
          </cell>
        </row>
        <row r="105">
          <cell r="B105" t="str">
            <v>541449012700115970</v>
          </cell>
          <cell r="L105" t="str">
            <v>T1A</v>
          </cell>
          <cell r="M105">
            <v>1</v>
          </cell>
          <cell r="O105" t="str">
            <v>T1A</v>
          </cell>
        </row>
        <row r="106">
          <cell r="B106" t="str">
            <v>541449012700115987</v>
          </cell>
          <cell r="L106" t="str">
            <v>T1A</v>
          </cell>
          <cell r="M106">
            <v>1</v>
          </cell>
          <cell r="O106" t="str">
            <v>T1A</v>
          </cell>
        </row>
        <row r="107">
          <cell r="B107" t="str">
            <v>541449012700115994</v>
          </cell>
          <cell r="L107" t="str">
            <v>T2A</v>
          </cell>
          <cell r="M107">
            <v>1</v>
          </cell>
          <cell r="O107" t="str">
            <v>T2A</v>
          </cell>
        </row>
        <row r="108">
          <cell r="B108" t="str">
            <v>541449012700116212</v>
          </cell>
          <cell r="L108" t="str">
            <v>T3A</v>
          </cell>
          <cell r="M108">
            <v>1</v>
          </cell>
          <cell r="O108" t="str">
            <v>T2A</v>
          </cell>
        </row>
        <row r="109">
          <cell r="B109" t="str">
            <v>541449012700116229</v>
          </cell>
          <cell r="L109" t="str">
            <v>T1A</v>
          </cell>
          <cell r="M109">
            <v>1</v>
          </cell>
          <cell r="O109" t="str">
            <v>T1A</v>
          </cell>
        </row>
        <row r="110">
          <cell r="B110" t="str">
            <v>541449012700116304</v>
          </cell>
          <cell r="L110" t="str">
            <v>T2A</v>
          </cell>
          <cell r="M110">
            <v>1</v>
          </cell>
          <cell r="O110" t="str">
            <v>T2A</v>
          </cell>
        </row>
        <row r="111">
          <cell r="B111" t="str">
            <v>541449012700116557</v>
          </cell>
          <cell r="L111" t="str">
            <v>T2A</v>
          </cell>
          <cell r="M111">
            <v>1</v>
          </cell>
          <cell r="O111" t="str">
            <v>T2A</v>
          </cell>
        </row>
        <row r="112">
          <cell r="B112" t="str">
            <v>541449012700116571</v>
          </cell>
          <cell r="L112" t="str">
            <v>T2A</v>
          </cell>
          <cell r="M112">
            <v>1</v>
          </cell>
          <cell r="O112" t="str">
            <v>T2A</v>
          </cell>
        </row>
        <row r="113">
          <cell r="B113" t="str">
            <v>541449012700116694</v>
          </cell>
          <cell r="L113" t="str">
            <v>T1A</v>
          </cell>
          <cell r="M113">
            <v>1</v>
          </cell>
          <cell r="O113" t="str">
            <v>T1A</v>
          </cell>
        </row>
        <row r="114">
          <cell r="B114" t="str">
            <v>541449012700116700</v>
          </cell>
          <cell r="L114" t="str">
            <v>T2A</v>
          </cell>
          <cell r="M114">
            <v>1</v>
          </cell>
          <cell r="O114" t="str">
            <v>T2A</v>
          </cell>
        </row>
        <row r="115">
          <cell r="B115" t="str">
            <v>541449012700116816</v>
          </cell>
          <cell r="L115" t="str">
            <v>T1A</v>
          </cell>
          <cell r="M115">
            <v>1</v>
          </cell>
          <cell r="O115" t="str">
            <v>T2A</v>
          </cell>
        </row>
        <row r="116">
          <cell r="B116" t="str">
            <v>541449012700116915</v>
          </cell>
          <cell r="L116" t="str">
            <v>T2A</v>
          </cell>
          <cell r="M116">
            <v>1</v>
          </cell>
          <cell r="O116" t="str">
            <v>T1A</v>
          </cell>
        </row>
        <row r="117">
          <cell r="B117" t="str">
            <v>541449012700116984</v>
          </cell>
          <cell r="L117" t="str">
            <v>T2A</v>
          </cell>
          <cell r="M117">
            <v>1</v>
          </cell>
          <cell r="O117" t="str">
            <v>T2A</v>
          </cell>
        </row>
        <row r="118">
          <cell r="B118" t="str">
            <v>541449012700116991</v>
          </cell>
          <cell r="L118" t="str">
            <v>T2A</v>
          </cell>
          <cell r="M118">
            <v>1</v>
          </cell>
          <cell r="O118" t="str">
            <v>T2A</v>
          </cell>
        </row>
        <row r="119">
          <cell r="B119" t="str">
            <v>541449012700132816</v>
          </cell>
          <cell r="L119" t="str">
            <v>T2A</v>
          </cell>
          <cell r="M119">
            <v>1</v>
          </cell>
          <cell r="O119" t="str">
            <v>T2A</v>
          </cell>
        </row>
        <row r="120">
          <cell r="B120" t="str">
            <v>541449012700180305</v>
          </cell>
          <cell r="L120" t="str">
            <v>T2A</v>
          </cell>
          <cell r="M120">
            <v>1</v>
          </cell>
          <cell r="O120" t="str">
            <v>T2A</v>
          </cell>
        </row>
        <row r="121">
          <cell r="B121" t="str">
            <v>541449012700190076</v>
          </cell>
          <cell r="L121" t="str">
            <v>T2A</v>
          </cell>
          <cell r="M121">
            <v>1</v>
          </cell>
          <cell r="O121" t="str">
            <v>T2A</v>
          </cell>
        </row>
        <row r="122">
          <cell r="B122" t="str">
            <v>541449012700204261</v>
          </cell>
          <cell r="L122" t="str">
            <v>T2A</v>
          </cell>
          <cell r="M122">
            <v>1</v>
          </cell>
          <cell r="O122" t="str">
            <v>T2A</v>
          </cell>
        </row>
        <row r="123">
          <cell r="B123" t="str">
            <v>541449012700209204</v>
          </cell>
          <cell r="L123" t="str">
            <v>T2A</v>
          </cell>
          <cell r="M123">
            <v>1</v>
          </cell>
          <cell r="O123" t="str">
            <v>T2A</v>
          </cell>
        </row>
        <row r="124">
          <cell r="B124" t="str">
            <v>541449012700209662</v>
          </cell>
          <cell r="L124" t="str">
            <v>T2A</v>
          </cell>
          <cell r="M124">
            <v>1</v>
          </cell>
          <cell r="O124" t="str">
            <v>T2A</v>
          </cell>
        </row>
        <row r="125">
          <cell r="B125" t="str">
            <v>541449012700209679</v>
          </cell>
          <cell r="L125" t="str">
            <v>T2A</v>
          </cell>
          <cell r="M125">
            <v>1</v>
          </cell>
          <cell r="O125" t="str">
            <v>T2A</v>
          </cell>
        </row>
        <row r="126">
          <cell r="B126" t="str">
            <v>541449012700229325</v>
          </cell>
          <cell r="L126" t="str">
            <v>T2A</v>
          </cell>
          <cell r="M126">
            <v>1</v>
          </cell>
          <cell r="O126" t="str">
            <v>T2A</v>
          </cell>
        </row>
        <row r="127">
          <cell r="B127" t="str">
            <v>541449012700234466</v>
          </cell>
          <cell r="L127" t="str">
            <v>T2A</v>
          </cell>
          <cell r="M127">
            <v>1</v>
          </cell>
          <cell r="O127" t="str">
            <v>T2A</v>
          </cell>
        </row>
        <row r="128">
          <cell r="B128" t="str">
            <v>541449012700250275</v>
          </cell>
          <cell r="L128" t="str">
            <v>T2A</v>
          </cell>
          <cell r="M128">
            <v>1</v>
          </cell>
          <cell r="O128" t="str">
            <v>T2A</v>
          </cell>
        </row>
        <row r="129">
          <cell r="B129" t="str">
            <v>541449020701424311</v>
          </cell>
          <cell r="L129" t="str">
            <v>T1A</v>
          </cell>
          <cell r="M129">
            <v>1</v>
          </cell>
          <cell r="O129" t="str">
            <v>T1A</v>
          </cell>
        </row>
        <row r="130">
          <cell r="B130" t="str">
            <v>541449020701424373</v>
          </cell>
          <cell r="L130" t="str">
            <v>T1A</v>
          </cell>
          <cell r="M130">
            <v>1</v>
          </cell>
          <cell r="O130" t="str">
            <v>T1A</v>
          </cell>
        </row>
        <row r="131">
          <cell r="B131" t="str">
            <v>541449020701456206</v>
          </cell>
          <cell r="L131" t="str">
            <v>T2A</v>
          </cell>
          <cell r="M131">
            <v>1</v>
          </cell>
          <cell r="O131" t="str">
            <v>T2A</v>
          </cell>
        </row>
        <row r="132">
          <cell r="B132" t="str">
            <v>541449060002009022</v>
          </cell>
          <cell r="L132" t="str">
            <v>T3A</v>
          </cell>
          <cell r="M132">
            <v>1</v>
          </cell>
          <cell r="O132" t="str">
            <v>T3A</v>
          </cell>
        </row>
        <row r="133">
          <cell r="B133" t="str">
            <v>541449060002807253</v>
          </cell>
          <cell r="L133" t="str">
            <v>T3A</v>
          </cell>
          <cell r="M133">
            <v>1</v>
          </cell>
          <cell r="O133" t="str">
            <v>T4B</v>
          </cell>
        </row>
        <row r="134">
          <cell r="B134" t="str">
            <v>541449060004619281</v>
          </cell>
          <cell r="L134" t="str">
            <v>T2A</v>
          </cell>
          <cell r="M134">
            <v>1</v>
          </cell>
          <cell r="O134" t="str">
            <v>T2A</v>
          </cell>
        </row>
        <row r="135">
          <cell r="B135" t="str">
            <v>541449060005267528</v>
          </cell>
          <cell r="L135" t="str">
            <v>T2A</v>
          </cell>
          <cell r="M135">
            <v>1</v>
          </cell>
          <cell r="O135" t="str">
            <v>T2A</v>
          </cell>
        </row>
        <row r="136">
          <cell r="B136" t="str">
            <v>541449060008261035</v>
          </cell>
          <cell r="L136" t="str">
            <v>T2A</v>
          </cell>
          <cell r="M136">
            <v>1</v>
          </cell>
          <cell r="O136" t="str">
            <v>T1A</v>
          </cell>
        </row>
        <row r="137">
          <cell r="B137" t="str">
            <v>541449060002715145</v>
          </cell>
          <cell r="L137" t="str">
            <v>T2A</v>
          </cell>
          <cell r="M137">
            <v>1</v>
          </cell>
          <cell r="O137" t="str">
            <v>T3A</v>
          </cell>
        </row>
        <row r="138">
          <cell r="B138" t="str">
            <v>541449012700235753</v>
          </cell>
          <cell r="L138" t="str">
            <v>T1A</v>
          </cell>
          <cell r="M138">
            <v>1</v>
          </cell>
          <cell r="O138" t="str">
            <v>T3A</v>
          </cell>
        </row>
        <row r="139">
          <cell r="B139" t="str">
            <v>541449011000103328</v>
          </cell>
          <cell r="L139" t="str">
            <v>T3A</v>
          </cell>
          <cell r="M139">
            <v>1</v>
          </cell>
          <cell r="O139" t="str">
            <v>T3A</v>
          </cell>
        </row>
        <row r="140">
          <cell r="B140" t="str">
            <v>541449011000020113</v>
          </cell>
          <cell r="L140" t="str">
            <v>T2A</v>
          </cell>
          <cell r="M140">
            <v>1</v>
          </cell>
          <cell r="O140" t="str">
            <v>T2A</v>
          </cell>
        </row>
        <row r="141">
          <cell r="B141" t="str">
            <v>541449012700151497</v>
          </cell>
          <cell r="L141" t="str">
            <v>T2A</v>
          </cell>
          <cell r="M141">
            <v>1</v>
          </cell>
          <cell r="O141" t="str">
            <v>T2A</v>
          </cell>
        </row>
        <row r="142">
          <cell r="B142" t="str">
            <v>541449012700250909</v>
          </cell>
          <cell r="L142" t="str">
            <v>T2A</v>
          </cell>
          <cell r="M142">
            <v>1</v>
          </cell>
          <cell r="O142" t="str">
            <v>T2A</v>
          </cell>
        </row>
        <row r="143">
          <cell r="B143" t="str">
            <v>541449012700250893</v>
          </cell>
          <cell r="L143" t="str">
            <v>T2A</v>
          </cell>
          <cell r="M143">
            <v>1</v>
          </cell>
          <cell r="O143" t="str">
            <v>T2A</v>
          </cell>
        </row>
        <row r="144">
          <cell r="B144" t="str">
            <v>541449060005004994</v>
          </cell>
          <cell r="L144" t="str">
            <v>T2A</v>
          </cell>
          <cell r="M144">
            <v>1</v>
          </cell>
          <cell r="O144" t="str">
            <v>T2A</v>
          </cell>
        </row>
        <row r="145">
          <cell r="B145" t="str">
            <v>541449060005210593</v>
          </cell>
          <cell r="L145" t="str">
            <v>T2A</v>
          </cell>
          <cell r="M145">
            <v>1</v>
          </cell>
          <cell r="O145" t="str">
            <v>T2A</v>
          </cell>
        </row>
        <row r="146">
          <cell r="B146" t="str">
            <v>541449011000019247</v>
          </cell>
          <cell r="L146" t="str">
            <v>T3A</v>
          </cell>
          <cell r="M146">
            <v>1</v>
          </cell>
          <cell r="O146" t="str">
            <v>T3A</v>
          </cell>
        </row>
        <row r="147">
          <cell r="B147" t="str">
            <v>541449011000019322</v>
          </cell>
          <cell r="L147" t="str">
            <v>T4B</v>
          </cell>
          <cell r="M147">
            <v>1</v>
          </cell>
          <cell r="O147" t="str">
            <v>T4B</v>
          </cell>
        </row>
        <row r="148">
          <cell r="B148" t="str">
            <v>541449011000020021</v>
          </cell>
          <cell r="L148" t="str">
            <v>T3A</v>
          </cell>
          <cell r="M148">
            <v>1</v>
          </cell>
          <cell r="O148" t="str">
            <v>T3A</v>
          </cell>
        </row>
        <row r="149">
          <cell r="B149" t="str">
            <v>541449012700117127</v>
          </cell>
          <cell r="L149" t="str">
            <v>T2A</v>
          </cell>
          <cell r="M149">
            <v>1</v>
          </cell>
          <cell r="O149" t="str">
            <v>T2A</v>
          </cell>
        </row>
        <row r="150">
          <cell r="B150" t="str">
            <v>541449012700117141</v>
          </cell>
          <cell r="L150" t="str">
            <v>T1A</v>
          </cell>
          <cell r="M150">
            <v>1</v>
          </cell>
          <cell r="O150" t="str">
            <v>T1A</v>
          </cell>
        </row>
        <row r="151">
          <cell r="B151" t="str">
            <v>541449012700117165</v>
          </cell>
          <cell r="L151" t="str">
            <v>T2A</v>
          </cell>
          <cell r="M151">
            <v>1</v>
          </cell>
          <cell r="O151" t="str">
            <v>T2A</v>
          </cell>
        </row>
        <row r="152">
          <cell r="B152" t="str">
            <v>541449012700233285</v>
          </cell>
          <cell r="L152" t="str">
            <v>T2A</v>
          </cell>
          <cell r="M152">
            <v>1</v>
          </cell>
          <cell r="O152" t="str">
            <v>T1A</v>
          </cell>
        </row>
        <row r="153">
          <cell r="B153" t="str">
            <v>541449060006563001</v>
          </cell>
          <cell r="L153" t="str">
            <v>T3A</v>
          </cell>
          <cell r="M153">
            <v>1</v>
          </cell>
          <cell r="O153" t="str">
            <v>T4B</v>
          </cell>
        </row>
        <row r="154">
          <cell r="B154" t="str">
            <v>541449011000028034</v>
          </cell>
          <cell r="L154" t="str">
            <v>T4B</v>
          </cell>
          <cell r="M154">
            <v>1</v>
          </cell>
          <cell r="O154" t="str">
            <v>T4B</v>
          </cell>
        </row>
        <row r="155">
          <cell r="B155" t="str">
            <v>541449011000028607</v>
          </cell>
          <cell r="L155" t="str">
            <v>T4B</v>
          </cell>
          <cell r="M155">
            <v>1</v>
          </cell>
          <cell r="O155" t="str">
            <v>T4B</v>
          </cell>
        </row>
        <row r="156">
          <cell r="B156" t="str">
            <v>541449011000028782</v>
          </cell>
          <cell r="L156" t="str">
            <v>T3A</v>
          </cell>
          <cell r="M156">
            <v>1</v>
          </cell>
          <cell r="O156" t="str">
            <v>T3A</v>
          </cell>
        </row>
        <row r="157">
          <cell r="B157" t="str">
            <v>541449011000032925</v>
          </cell>
          <cell r="L157" t="str">
            <v>T3A</v>
          </cell>
          <cell r="M157">
            <v>1</v>
          </cell>
          <cell r="O157" t="str">
            <v>T3A</v>
          </cell>
        </row>
        <row r="158">
          <cell r="B158" t="str">
            <v>541449011000033731</v>
          </cell>
          <cell r="L158" t="str">
            <v>T3A</v>
          </cell>
          <cell r="M158">
            <v>1</v>
          </cell>
          <cell r="O158" t="str">
            <v>T3A</v>
          </cell>
        </row>
        <row r="159">
          <cell r="B159" t="str">
            <v>541449011000033892</v>
          </cell>
          <cell r="L159" t="str">
            <v>T3A</v>
          </cell>
          <cell r="M159">
            <v>1</v>
          </cell>
          <cell r="O159" t="str">
            <v>T3A</v>
          </cell>
        </row>
        <row r="160">
          <cell r="B160" t="str">
            <v>541449011000033991</v>
          </cell>
          <cell r="L160" t="str">
            <v>T4B</v>
          </cell>
          <cell r="M160">
            <v>1</v>
          </cell>
          <cell r="O160" t="str">
            <v>T4B</v>
          </cell>
        </row>
        <row r="161">
          <cell r="B161" t="str">
            <v>541449011000034011</v>
          </cell>
          <cell r="L161" t="str">
            <v>T3A</v>
          </cell>
          <cell r="M161">
            <v>1</v>
          </cell>
          <cell r="O161" t="str">
            <v>T3A</v>
          </cell>
        </row>
        <row r="162">
          <cell r="B162" t="str">
            <v>541449011000034356</v>
          </cell>
          <cell r="L162" t="str">
            <v>T3A</v>
          </cell>
          <cell r="M162">
            <v>1</v>
          </cell>
          <cell r="O162" t="str">
            <v>T3A</v>
          </cell>
        </row>
        <row r="163">
          <cell r="B163" t="str">
            <v>541449011000034813</v>
          </cell>
          <cell r="L163" t="str">
            <v>T4B</v>
          </cell>
          <cell r="M163">
            <v>1</v>
          </cell>
          <cell r="O163" t="str">
            <v>T4B</v>
          </cell>
        </row>
        <row r="164">
          <cell r="B164" t="str">
            <v>541449011000034851</v>
          </cell>
          <cell r="L164" t="str">
            <v>T3A</v>
          </cell>
          <cell r="M164">
            <v>1</v>
          </cell>
          <cell r="O164" t="str">
            <v>T3A</v>
          </cell>
        </row>
        <row r="165">
          <cell r="B165" t="str">
            <v>541449011000038989</v>
          </cell>
          <cell r="L165" t="str">
            <v>T3A</v>
          </cell>
          <cell r="M165">
            <v>1</v>
          </cell>
          <cell r="O165" t="str">
            <v>T3A</v>
          </cell>
        </row>
        <row r="166">
          <cell r="B166" t="str">
            <v>541449011000039528</v>
          </cell>
          <cell r="L166" t="str">
            <v>T4B</v>
          </cell>
          <cell r="M166">
            <v>1</v>
          </cell>
          <cell r="O166" t="str">
            <v>T4B</v>
          </cell>
        </row>
        <row r="167">
          <cell r="B167" t="str">
            <v>541449011000039672</v>
          </cell>
          <cell r="L167" t="str">
            <v>T4B</v>
          </cell>
          <cell r="M167">
            <v>1</v>
          </cell>
          <cell r="O167" t="str">
            <v>T4B</v>
          </cell>
        </row>
        <row r="168">
          <cell r="B168" t="str">
            <v>541449011000040142</v>
          </cell>
          <cell r="L168" t="str">
            <v>T3A</v>
          </cell>
          <cell r="M168">
            <v>1</v>
          </cell>
          <cell r="O168" t="str">
            <v>T3A</v>
          </cell>
        </row>
        <row r="169">
          <cell r="B169" t="str">
            <v>541449011000040173</v>
          </cell>
          <cell r="L169" t="str">
            <v>T4B</v>
          </cell>
          <cell r="M169">
            <v>1</v>
          </cell>
          <cell r="O169" t="str">
            <v>T4B</v>
          </cell>
        </row>
        <row r="170">
          <cell r="B170" t="str">
            <v>541449011000040258</v>
          </cell>
          <cell r="L170" t="str">
            <v>T3A</v>
          </cell>
          <cell r="M170">
            <v>1</v>
          </cell>
          <cell r="O170" t="str">
            <v>T4B</v>
          </cell>
        </row>
        <row r="171">
          <cell r="B171" t="str">
            <v>541449011000040685</v>
          </cell>
          <cell r="L171" t="str">
            <v>T3A</v>
          </cell>
          <cell r="M171">
            <v>1</v>
          </cell>
          <cell r="O171" t="str">
            <v>T3A</v>
          </cell>
        </row>
        <row r="172">
          <cell r="B172" t="str">
            <v>541449011000041576</v>
          </cell>
          <cell r="L172" t="str">
            <v>T4B</v>
          </cell>
          <cell r="M172">
            <v>1</v>
          </cell>
          <cell r="O172" t="str">
            <v>T4B</v>
          </cell>
        </row>
        <row r="173">
          <cell r="B173" t="str">
            <v>541449011000042795</v>
          </cell>
          <cell r="L173" t="str">
            <v>T3A</v>
          </cell>
          <cell r="M173">
            <v>1</v>
          </cell>
          <cell r="O173" t="str">
            <v>T3A</v>
          </cell>
        </row>
        <row r="174">
          <cell r="B174" t="str">
            <v>541449011000043181</v>
          </cell>
          <cell r="L174" t="str">
            <v>T4B</v>
          </cell>
          <cell r="M174">
            <v>1</v>
          </cell>
          <cell r="O174" t="str">
            <v>T4B</v>
          </cell>
        </row>
        <row r="175">
          <cell r="B175" t="str">
            <v>541449011000043662</v>
          </cell>
          <cell r="L175" t="str">
            <v>T3A</v>
          </cell>
          <cell r="M175">
            <v>1</v>
          </cell>
          <cell r="O175" t="str">
            <v>T3A</v>
          </cell>
        </row>
        <row r="176">
          <cell r="B176" t="str">
            <v>541449011000044027</v>
          </cell>
          <cell r="L176" t="str">
            <v>T3A</v>
          </cell>
          <cell r="M176">
            <v>1</v>
          </cell>
          <cell r="O176" t="str">
            <v>T3A</v>
          </cell>
        </row>
        <row r="177">
          <cell r="B177" t="str">
            <v>541449011000044621</v>
          </cell>
          <cell r="L177" t="str">
            <v>T3A</v>
          </cell>
          <cell r="M177">
            <v>1</v>
          </cell>
          <cell r="O177" t="str">
            <v>T4B</v>
          </cell>
        </row>
        <row r="178">
          <cell r="B178" t="str">
            <v>541449011000045307</v>
          </cell>
          <cell r="L178" t="str">
            <v>T4B</v>
          </cell>
          <cell r="M178">
            <v>1</v>
          </cell>
          <cell r="O178" t="str">
            <v>T4B</v>
          </cell>
        </row>
        <row r="179">
          <cell r="B179" t="str">
            <v>541449011000046106</v>
          </cell>
          <cell r="L179" t="str">
            <v>T3A</v>
          </cell>
          <cell r="M179">
            <v>1</v>
          </cell>
          <cell r="O179" t="str">
            <v>T3A</v>
          </cell>
        </row>
        <row r="180">
          <cell r="B180" t="str">
            <v>541449011000046366</v>
          </cell>
          <cell r="L180" t="str">
            <v>T2A</v>
          </cell>
          <cell r="M180">
            <v>1</v>
          </cell>
          <cell r="O180" t="str">
            <v>T2A</v>
          </cell>
        </row>
        <row r="181">
          <cell r="B181" t="str">
            <v>541449011000046427</v>
          </cell>
          <cell r="L181" t="str">
            <v>T4B</v>
          </cell>
          <cell r="M181">
            <v>1</v>
          </cell>
          <cell r="O181" t="str">
            <v>T4B</v>
          </cell>
        </row>
        <row r="182">
          <cell r="B182" t="str">
            <v>541449011000046434</v>
          </cell>
          <cell r="L182" t="str">
            <v>T3A</v>
          </cell>
          <cell r="M182">
            <v>1</v>
          </cell>
          <cell r="O182" t="str">
            <v>T3A</v>
          </cell>
        </row>
        <row r="183">
          <cell r="B183" t="str">
            <v>541449011000046861</v>
          </cell>
          <cell r="L183" t="str">
            <v>T3A</v>
          </cell>
          <cell r="M183">
            <v>1</v>
          </cell>
          <cell r="O183" t="str">
            <v>T3A</v>
          </cell>
        </row>
        <row r="184">
          <cell r="B184" t="str">
            <v>541449011000046878</v>
          </cell>
          <cell r="L184" t="str">
            <v>T3A</v>
          </cell>
          <cell r="M184">
            <v>1</v>
          </cell>
          <cell r="O184" t="str">
            <v>T3A</v>
          </cell>
        </row>
        <row r="185">
          <cell r="B185" t="str">
            <v>541449011000047578</v>
          </cell>
          <cell r="L185" t="str">
            <v>T2A</v>
          </cell>
          <cell r="M185">
            <v>1</v>
          </cell>
          <cell r="O185" t="str">
            <v>T2A</v>
          </cell>
        </row>
        <row r="186">
          <cell r="B186" t="str">
            <v>541449011000050325</v>
          </cell>
          <cell r="L186" t="str">
            <v>T4B</v>
          </cell>
          <cell r="M186">
            <v>1</v>
          </cell>
          <cell r="O186" t="str">
            <v>T4B</v>
          </cell>
        </row>
        <row r="187">
          <cell r="B187" t="str">
            <v>541449011000050585</v>
          </cell>
          <cell r="L187" t="str">
            <v>T3A</v>
          </cell>
          <cell r="M187">
            <v>1</v>
          </cell>
          <cell r="O187" t="str">
            <v>T3A</v>
          </cell>
        </row>
        <row r="188">
          <cell r="B188" t="str">
            <v>541449011000050608</v>
          </cell>
          <cell r="L188" t="str">
            <v>T3A</v>
          </cell>
          <cell r="M188">
            <v>1</v>
          </cell>
          <cell r="O188" t="str">
            <v>T3A</v>
          </cell>
        </row>
        <row r="189">
          <cell r="B189" t="str">
            <v>541449011000050745</v>
          </cell>
          <cell r="L189" t="str">
            <v>T3A</v>
          </cell>
          <cell r="M189">
            <v>1</v>
          </cell>
          <cell r="O189" t="str">
            <v>T3A</v>
          </cell>
        </row>
        <row r="190">
          <cell r="B190" t="str">
            <v>541449011000052664</v>
          </cell>
          <cell r="L190" t="str">
            <v>T3A</v>
          </cell>
          <cell r="M190">
            <v>1</v>
          </cell>
          <cell r="O190" t="str">
            <v>T3A</v>
          </cell>
        </row>
        <row r="191">
          <cell r="B191" t="str">
            <v>541449011000052756</v>
          </cell>
          <cell r="L191" t="str">
            <v>T3A</v>
          </cell>
          <cell r="M191">
            <v>1</v>
          </cell>
          <cell r="O191" t="str">
            <v>T3A</v>
          </cell>
        </row>
        <row r="192">
          <cell r="B192" t="str">
            <v>541449011000053012</v>
          </cell>
          <cell r="L192" t="str">
            <v>T3A</v>
          </cell>
          <cell r="M192">
            <v>1</v>
          </cell>
          <cell r="O192" t="str">
            <v>T3A</v>
          </cell>
        </row>
        <row r="193">
          <cell r="B193" t="str">
            <v>541449011000053135</v>
          </cell>
          <cell r="L193" t="str">
            <v>T3A</v>
          </cell>
          <cell r="M193">
            <v>1</v>
          </cell>
          <cell r="O193" t="str">
            <v>T3A</v>
          </cell>
        </row>
        <row r="194">
          <cell r="B194" t="str">
            <v>541449011000053159</v>
          </cell>
          <cell r="L194" t="str">
            <v>T3A</v>
          </cell>
          <cell r="M194">
            <v>1</v>
          </cell>
          <cell r="O194" t="str">
            <v>T3A</v>
          </cell>
        </row>
        <row r="195">
          <cell r="B195" t="str">
            <v>541449011000053166</v>
          </cell>
          <cell r="L195" t="str">
            <v>T3A</v>
          </cell>
          <cell r="M195">
            <v>1</v>
          </cell>
          <cell r="O195" t="str">
            <v>T3A</v>
          </cell>
        </row>
        <row r="196">
          <cell r="B196" t="str">
            <v>541449011000053203</v>
          </cell>
          <cell r="L196" t="str">
            <v>T4B</v>
          </cell>
          <cell r="M196">
            <v>1</v>
          </cell>
          <cell r="O196" t="str">
            <v>T4B</v>
          </cell>
        </row>
        <row r="197">
          <cell r="B197" t="str">
            <v>541449011000054200</v>
          </cell>
          <cell r="L197" t="str">
            <v>T3A</v>
          </cell>
          <cell r="M197">
            <v>1</v>
          </cell>
          <cell r="O197" t="str">
            <v>T2A</v>
          </cell>
        </row>
        <row r="198">
          <cell r="B198" t="str">
            <v>541449011000058710</v>
          </cell>
          <cell r="L198" t="str">
            <v>T3A</v>
          </cell>
          <cell r="M198">
            <v>1</v>
          </cell>
          <cell r="O198" t="str">
            <v>T3A</v>
          </cell>
        </row>
        <row r="199">
          <cell r="B199" t="str">
            <v>541449011000070859</v>
          </cell>
          <cell r="L199" t="str">
            <v>T3A</v>
          </cell>
          <cell r="M199">
            <v>1</v>
          </cell>
          <cell r="O199" t="str">
            <v>T3A</v>
          </cell>
        </row>
        <row r="200">
          <cell r="B200" t="str">
            <v>541449011000070972</v>
          </cell>
          <cell r="L200" t="str">
            <v>T3A</v>
          </cell>
          <cell r="M200">
            <v>1</v>
          </cell>
          <cell r="O200" t="str">
            <v>T3A</v>
          </cell>
        </row>
        <row r="201">
          <cell r="B201" t="str">
            <v>541449011000072488</v>
          </cell>
          <cell r="L201" t="str">
            <v>T4B</v>
          </cell>
          <cell r="M201">
            <v>1</v>
          </cell>
          <cell r="O201" t="str">
            <v>T4B</v>
          </cell>
        </row>
        <row r="202">
          <cell r="B202" t="str">
            <v>541449011000072563</v>
          </cell>
          <cell r="L202" t="str">
            <v>T3A</v>
          </cell>
          <cell r="M202">
            <v>1</v>
          </cell>
          <cell r="O202" t="str">
            <v>T3A</v>
          </cell>
        </row>
        <row r="203">
          <cell r="B203" t="str">
            <v>541449011000075984</v>
          </cell>
          <cell r="L203" t="str">
            <v>T3A</v>
          </cell>
          <cell r="M203">
            <v>1</v>
          </cell>
          <cell r="O203" t="str">
            <v>T3A</v>
          </cell>
        </row>
        <row r="204">
          <cell r="B204" t="str">
            <v>541449011000109993</v>
          </cell>
          <cell r="L204" t="str">
            <v>T5B</v>
          </cell>
          <cell r="M204">
            <v>1</v>
          </cell>
          <cell r="O204" t="str">
            <v>T5B</v>
          </cell>
        </row>
        <row r="205">
          <cell r="B205" t="str">
            <v>541449011000110395</v>
          </cell>
          <cell r="L205" t="str">
            <v>T2A</v>
          </cell>
          <cell r="M205">
            <v>1</v>
          </cell>
          <cell r="O205" t="str">
            <v>T2A</v>
          </cell>
        </row>
        <row r="206">
          <cell r="B206" t="str">
            <v>541449011000111309</v>
          </cell>
          <cell r="L206" t="str">
            <v>T4B</v>
          </cell>
          <cell r="M206">
            <v>1</v>
          </cell>
          <cell r="O206" t="str">
            <v>T4B</v>
          </cell>
        </row>
        <row r="207">
          <cell r="B207" t="str">
            <v>541449011000112061</v>
          </cell>
          <cell r="L207" t="str">
            <v>T4B</v>
          </cell>
          <cell r="M207">
            <v>1</v>
          </cell>
          <cell r="O207" t="str">
            <v>T4B</v>
          </cell>
        </row>
        <row r="208">
          <cell r="B208" t="str">
            <v>541449011000115758</v>
          </cell>
          <cell r="L208" t="str">
            <v>T3A</v>
          </cell>
          <cell r="M208">
            <v>1</v>
          </cell>
          <cell r="O208" t="str">
            <v>T3A</v>
          </cell>
        </row>
        <row r="209">
          <cell r="B209" t="str">
            <v>541449011000116182</v>
          </cell>
          <cell r="L209" t="str">
            <v>T2A</v>
          </cell>
          <cell r="M209">
            <v>1</v>
          </cell>
          <cell r="O209" t="str">
            <v>T2A</v>
          </cell>
        </row>
        <row r="210">
          <cell r="B210" t="str">
            <v>541449011000117615</v>
          </cell>
          <cell r="L210" t="str">
            <v>T4B</v>
          </cell>
          <cell r="M210">
            <v>1</v>
          </cell>
          <cell r="O210" t="str">
            <v>T4B</v>
          </cell>
        </row>
        <row r="211">
          <cell r="B211" t="str">
            <v>541449011000118254</v>
          </cell>
          <cell r="L211" t="str">
            <v>T4B</v>
          </cell>
          <cell r="M211">
            <v>1</v>
          </cell>
          <cell r="O211" t="str">
            <v>T4B</v>
          </cell>
        </row>
        <row r="212">
          <cell r="B212" t="str">
            <v>541449011000118513</v>
          </cell>
          <cell r="L212" t="str">
            <v>T2A</v>
          </cell>
          <cell r="M212">
            <v>1</v>
          </cell>
          <cell r="O212" t="str">
            <v>T2A</v>
          </cell>
        </row>
        <row r="213">
          <cell r="B213" t="str">
            <v>541449011000125238</v>
          </cell>
          <cell r="L213" t="str">
            <v>T3A</v>
          </cell>
          <cell r="M213">
            <v>1</v>
          </cell>
          <cell r="O213" t="str">
            <v>T3A</v>
          </cell>
        </row>
        <row r="214">
          <cell r="B214" t="str">
            <v>541449011000151404</v>
          </cell>
          <cell r="L214" t="str">
            <v>T3A</v>
          </cell>
          <cell r="M214">
            <v>1</v>
          </cell>
          <cell r="O214" t="str">
            <v>T3A</v>
          </cell>
        </row>
        <row r="215">
          <cell r="B215" t="str">
            <v>541449011000151596</v>
          </cell>
          <cell r="L215" t="str">
            <v>T3A</v>
          </cell>
          <cell r="M215">
            <v>1</v>
          </cell>
          <cell r="O215" t="str">
            <v>T2A</v>
          </cell>
        </row>
        <row r="216">
          <cell r="B216" t="str">
            <v>541449011000154658</v>
          </cell>
          <cell r="L216" t="str">
            <v>T2A</v>
          </cell>
          <cell r="M216">
            <v>1</v>
          </cell>
          <cell r="O216" t="str">
            <v>T2A</v>
          </cell>
        </row>
        <row r="217">
          <cell r="B217" t="str">
            <v>541449012000000273</v>
          </cell>
          <cell r="L217" t="str">
            <v>T3A</v>
          </cell>
          <cell r="M217">
            <v>1</v>
          </cell>
          <cell r="O217" t="str">
            <v>T3A</v>
          </cell>
        </row>
        <row r="218">
          <cell r="B218" t="str">
            <v>541449012000000297</v>
          </cell>
          <cell r="L218" t="str">
            <v>T3A</v>
          </cell>
          <cell r="M218">
            <v>1</v>
          </cell>
          <cell r="O218" t="str">
            <v>T3A</v>
          </cell>
        </row>
        <row r="219">
          <cell r="B219" t="str">
            <v>541449012000000303</v>
          </cell>
          <cell r="L219" t="str">
            <v>T3A</v>
          </cell>
          <cell r="M219">
            <v>1</v>
          </cell>
          <cell r="O219" t="str">
            <v>T2A</v>
          </cell>
        </row>
        <row r="220">
          <cell r="B220" t="str">
            <v>541449012000000310</v>
          </cell>
          <cell r="L220" t="str">
            <v>T2A</v>
          </cell>
          <cell r="M220">
            <v>1</v>
          </cell>
          <cell r="O220" t="str">
            <v>T2A</v>
          </cell>
        </row>
        <row r="221">
          <cell r="B221" t="str">
            <v>541449012000000327</v>
          </cell>
          <cell r="L221" t="str">
            <v>T2A</v>
          </cell>
          <cell r="M221">
            <v>1</v>
          </cell>
          <cell r="O221" t="str">
            <v>T2A</v>
          </cell>
        </row>
        <row r="222">
          <cell r="B222" t="str">
            <v>541449012000000686</v>
          </cell>
          <cell r="L222" t="str">
            <v>T3A</v>
          </cell>
          <cell r="M222">
            <v>1</v>
          </cell>
          <cell r="O222" t="str">
            <v>T3A</v>
          </cell>
        </row>
        <row r="223">
          <cell r="B223" t="str">
            <v>541449012000000938</v>
          </cell>
          <cell r="L223" t="str">
            <v>T2A</v>
          </cell>
          <cell r="M223">
            <v>1</v>
          </cell>
          <cell r="O223" t="str">
            <v>T2A</v>
          </cell>
        </row>
        <row r="224">
          <cell r="B224" t="str">
            <v>541449012000001171</v>
          </cell>
          <cell r="L224" t="str">
            <v>T2A</v>
          </cell>
          <cell r="M224">
            <v>1</v>
          </cell>
          <cell r="O224" t="str">
            <v>T2A</v>
          </cell>
        </row>
        <row r="225">
          <cell r="B225" t="str">
            <v>541449012000001560</v>
          </cell>
          <cell r="L225" t="str">
            <v>T3A</v>
          </cell>
          <cell r="M225">
            <v>1</v>
          </cell>
          <cell r="O225" t="str">
            <v>T3A</v>
          </cell>
        </row>
        <row r="226">
          <cell r="B226" t="str">
            <v>541449012000001768</v>
          </cell>
          <cell r="L226" t="str">
            <v>T3A</v>
          </cell>
          <cell r="M226">
            <v>1</v>
          </cell>
          <cell r="O226" t="str">
            <v>T2A</v>
          </cell>
        </row>
        <row r="227">
          <cell r="B227" t="str">
            <v>541449012000001799</v>
          </cell>
          <cell r="L227" t="str">
            <v>T3A</v>
          </cell>
          <cell r="M227">
            <v>1</v>
          </cell>
          <cell r="O227" t="str">
            <v>T3A</v>
          </cell>
        </row>
        <row r="228">
          <cell r="B228" t="str">
            <v>541449012000002123</v>
          </cell>
          <cell r="L228" t="str">
            <v>T3A</v>
          </cell>
          <cell r="M228">
            <v>1</v>
          </cell>
          <cell r="O228" t="str">
            <v>T3A</v>
          </cell>
        </row>
        <row r="229">
          <cell r="B229" t="str">
            <v>541449012000002161</v>
          </cell>
          <cell r="L229" t="str">
            <v>T3A</v>
          </cell>
          <cell r="M229">
            <v>1</v>
          </cell>
          <cell r="O229" t="str">
            <v>T3A</v>
          </cell>
        </row>
        <row r="230">
          <cell r="B230" t="str">
            <v>541449012000002406</v>
          </cell>
          <cell r="L230" t="str">
            <v>T3A</v>
          </cell>
          <cell r="M230">
            <v>1</v>
          </cell>
          <cell r="O230" t="str">
            <v>T3A</v>
          </cell>
        </row>
        <row r="231">
          <cell r="B231" t="str">
            <v>541449012000002413</v>
          </cell>
          <cell r="L231" t="str">
            <v>T2A</v>
          </cell>
          <cell r="M231">
            <v>1</v>
          </cell>
          <cell r="O231" t="str">
            <v>T2A</v>
          </cell>
        </row>
        <row r="232">
          <cell r="B232" t="str">
            <v>541449012000002802</v>
          </cell>
          <cell r="L232" t="str">
            <v>T3A</v>
          </cell>
          <cell r="M232">
            <v>1</v>
          </cell>
          <cell r="O232" t="str">
            <v>T3A</v>
          </cell>
        </row>
        <row r="233">
          <cell r="B233" t="str">
            <v>541449012000002932</v>
          </cell>
          <cell r="L233" t="str">
            <v>T3A</v>
          </cell>
          <cell r="M233">
            <v>1</v>
          </cell>
          <cell r="O233" t="str">
            <v>T3A</v>
          </cell>
        </row>
        <row r="234">
          <cell r="B234" t="str">
            <v>541449012000003106</v>
          </cell>
          <cell r="L234" t="str">
            <v>T3A</v>
          </cell>
          <cell r="M234">
            <v>1</v>
          </cell>
          <cell r="O234" t="str">
            <v>T3A</v>
          </cell>
        </row>
        <row r="235">
          <cell r="B235" t="str">
            <v>541449012000025726</v>
          </cell>
          <cell r="L235" t="str">
            <v>T2A</v>
          </cell>
          <cell r="M235">
            <v>1</v>
          </cell>
          <cell r="O235" t="str">
            <v>T2A</v>
          </cell>
        </row>
        <row r="236">
          <cell r="B236" t="str">
            <v>541449012000401001</v>
          </cell>
          <cell r="L236" t="str">
            <v>T2A</v>
          </cell>
          <cell r="M236">
            <v>1</v>
          </cell>
          <cell r="O236" t="str">
            <v>T3A</v>
          </cell>
        </row>
        <row r="237">
          <cell r="B237" t="str">
            <v>541449012000401018</v>
          </cell>
          <cell r="L237" t="str">
            <v>T3A</v>
          </cell>
          <cell r="M237">
            <v>1</v>
          </cell>
          <cell r="O237" t="str">
            <v>T3A</v>
          </cell>
        </row>
        <row r="238">
          <cell r="B238" t="str">
            <v>541449012700112511</v>
          </cell>
          <cell r="L238" t="str">
            <v>T2A</v>
          </cell>
          <cell r="M238">
            <v>1</v>
          </cell>
          <cell r="O238" t="str">
            <v>T2A</v>
          </cell>
        </row>
        <row r="239">
          <cell r="B239" t="str">
            <v>541449012700112788</v>
          </cell>
          <cell r="L239" t="str">
            <v>T2A</v>
          </cell>
          <cell r="M239">
            <v>1</v>
          </cell>
          <cell r="O239" t="str">
            <v>T2A</v>
          </cell>
        </row>
        <row r="240">
          <cell r="B240" t="str">
            <v>541449012700113228</v>
          </cell>
          <cell r="L240" t="str">
            <v>T2A</v>
          </cell>
          <cell r="M240">
            <v>1</v>
          </cell>
          <cell r="O240" t="str">
            <v>T2A</v>
          </cell>
        </row>
        <row r="241">
          <cell r="B241" t="str">
            <v>541449012700113235</v>
          </cell>
          <cell r="L241" t="str">
            <v>T2A</v>
          </cell>
          <cell r="M241">
            <v>1</v>
          </cell>
          <cell r="O241" t="str">
            <v>T2A</v>
          </cell>
        </row>
        <row r="242">
          <cell r="B242" t="str">
            <v>541449012700113495</v>
          </cell>
          <cell r="L242" t="str">
            <v>T2A</v>
          </cell>
          <cell r="M242">
            <v>1</v>
          </cell>
          <cell r="O242" t="str">
            <v>T2A</v>
          </cell>
        </row>
        <row r="243">
          <cell r="B243" t="str">
            <v>541449012700113549</v>
          </cell>
          <cell r="L243" t="str">
            <v>T2A</v>
          </cell>
          <cell r="M243">
            <v>1</v>
          </cell>
          <cell r="O243" t="str">
            <v>T2A</v>
          </cell>
        </row>
        <row r="244">
          <cell r="B244" t="str">
            <v>541449012700113655</v>
          </cell>
          <cell r="L244" t="str">
            <v>T2A</v>
          </cell>
          <cell r="M244">
            <v>1</v>
          </cell>
          <cell r="O244" t="str">
            <v>T2A</v>
          </cell>
        </row>
        <row r="245">
          <cell r="B245" t="str">
            <v>541449012700113679</v>
          </cell>
          <cell r="L245" t="str">
            <v>T2A</v>
          </cell>
          <cell r="M245">
            <v>1</v>
          </cell>
          <cell r="O245" t="str">
            <v>T2A</v>
          </cell>
        </row>
        <row r="246">
          <cell r="B246" t="str">
            <v>541449012700113686</v>
          </cell>
          <cell r="L246" t="str">
            <v>T2A</v>
          </cell>
          <cell r="M246">
            <v>1</v>
          </cell>
          <cell r="O246" t="str">
            <v>T2A</v>
          </cell>
        </row>
        <row r="247">
          <cell r="B247" t="str">
            <v>541449012700114911</v>
          </cell>
          <cell r="L247" t="str">
            <v>T2A</v>
          </cell>
          <cell r="M247">
            <v>1</v>
          </cell>
          <cell r="O247" t="str">
            <v>T2A</v>
          </cell>
        </row>
        <row r="248">
          <cell r="B248" t="str">
            <v>541449012700114980</v>
          </cell>
          <cell r="L248" t="str">
            <v>T2A</v>
          </cell>
          <cell r="M248">
            <v>1</v>
          </cell>
          <cell r="O248" t="str">
            <v>T2A</v>
          </cell>
        </row>
        <row r="249">
          <cell r="B249" t="str">
            <v>541449012700115093</v>
          </cell>
          <cell r="L249" t="str">
            <v>T1A</v>
          </cell>
          <cell r="M249">
            <v>1</v>
          </cell>
          <cell r="O249" t="str">
            <v>T1A</v>
          </cell>
        </row>
        <row r="250">
          <cell r="B250" t="str">
            <v>541449012700115185</v>
          </cell>
          <cell r="L250" t="str">
            <v>T2A</v>
          </cell>
          <cell r="M250">
            <v>1</v>
          </cell>
          <cell r="O250" t="str">
            <v>T2A</v>
          </cell>
        </row>
        <row r="251">
          <cell r="B251" t="str">
            <v>541449012700115475</v>
          </cell>
          <cell r="L251" t="str">
            <v>T3A</v>
          </cell>
          <cell r="M251">
            <v>1</v>
          </cell>
          <cell r="O251" t="str">
            <v>T3A</v>
          </cell>
        </row>
        <row r="252">
          <cell r="B252" t="str">
            <v>541449012700116427</v>
          </cell>
          <cell r="L252" t="str">
            <v>T2A</v>
          </cell>
          <cell r="M252">
            <v>1</v>
          </cell>
          <cell r="O252" t="str">
            <v>T2A</v>
          </cell>
        </row>
        <row r="253">
          <cell r="B253" t="str">
            <v>541449012700116632</v>
          </cell>
          <cell r="L253" t="str">
            <v>T2A</v>
          </cell>
          <cell r="M253">
            <v>1</v>
          </cell>
          <cell r="O253" t="str">
            <v>T2A</v>
          </cell>
        </row>
        <row r="254">
          <cell r="B254" t="str">
            <v>541449012700116649</v>
          </cell>
          <cell r="L254" t="str">
            <v>T2A</v>
          </cell>
          <cell r="M254">
            <v>1</v>
          </cell>
          <cell r="O254" t="str">
            <v>T2A</v>
          </cell>
        </row>
        <row r="255">
          <cell r="B255" t="str">
            <v>541449012700117196</v>
          </cell>
          <cell r="L255" t="str">
            <v>T2A</v>
          </cell>
          <cell r="M255">
            <v>1</v>
          </cell>
          <cell r="O255" t="str">
            <v>T2A</v>
          </cell>
        </row>
        <row r="256">
          <cell r="B256" t="str">
            <v>541449012700117264</v>
          </cell>
          <cell r="L256" t="str">
            <v>T2A</v>
          </cell>
          <cell r="M256">
            <v>1</v>
          </cell>
          <cell r="O256" t="str">
            <v>T2A</v>
          </cell>
        </row>
        <row r="257">
          <cell r="B257" t="str">
            <v>541449012700117974</v>
          </cell>
          <cell r="L257" t="str">
            <v>T2A</v>
          </cell>
          <cell r="M257">
            <v>1</v>
          </cell>
          <cell r="O257" t="str">
            <v>T2A</v>
          </cell>
        </row>
        <row r="258">
          <cell r="B258" t="str">
            <v>541449012700118506</v>
          </cell>
          <cell r="L258" t="str">
            <v>T1A</v>
          </cell>
          <cell r="M258">
            <v>1</v>
          </cell>
          <cell r="O258" t="str">
            <v>T1A</v>
          </cell>
        </row>
        <row r="259">
          <cell r="B259" t="str">
            <v>541449012700118605</v>
          </cell>
          <cell r="L259" t="str">
            <v>T3A</v>
          </cell>
          <cell r="M259">
            <v>1</v>
          </cell>
          <cell r="O259" t="str">
            <v>T3A</v>
          </cell>
        </row>
        <row r="260">
          <cell r="B260" t="str">
            <v>541449012700118612</v>
          </cell>
          <cell r="L260" t="str">
            <v>T2A</v>
          </cell>
          <cell r="M260">
            <v>1</v>
          </cell>
          <cell r="O260" t="str">
            <v>T2A</v>
          </cell>
        </row>
        <row r="261">
          <cell r="B261" t="str">
            <v>541449012700119169</v>
          </cell>
          <cell r="L261" t="str">
            <v>T2A</v>
          </cell>
          <cell r="M261">
            <v>1</v>
          </cell>
          <cell r="O261" t="str">
            <v>T2A</v>
          </cell>
        </row>
        <row r="262">
          <cell r="B262" t="str">
            <v>541449012700119596</v>
          </cell>
          <cell r="L262" t="str">
            <v>T1A</v>
          </cell>
          <cell r="M262">
            <v>1</v>
          </cell>
          <cell r="O262" t="str">
            <v>T1A</v>
          </cell>
        </row>
        <row r="263">
          <cell r="B263" t="str">
            <v>541449012700120073</v>
          </cell>
          <cell r="L263" t="str">
            <v>T2A</v>
          </cell>
          <cell r="M263">
            <v>1</v>
          </cell>
          <cell r="O263" t="str">
            <v>T2A</v>
          </cell>
        </row>
        <row r="264">
          <cell r="B264" t="str">
            <v>541449012700120097</v>
          </cell>
          <cell r="L264" t="str">
            <v>T2A</v>
          </cell>
          <cell r="M264">
            <v>1</v>
          </cell>
          <cell r="O264" t="str">
            <v>T2A</v>
          </cell>
        </row>
        <row r="265">
          <cell r="B265" t="str">
            <v>541449012700120783</v>
          </cell>
          <cell r="L265" t="str">
            <v>T3A</v>
          </cell>
          <cell r="M265">
            <v>1</v>
          </cell>
          <cell r="O265" t="str">
            <v>T3A</v>
          </cell>
        </row>
        <row r="266">
          <cell r="B266" t="str">
            <v>541449012700121070</v>
          </cell>
          <cell r="L266" t="str">
            <v>T3A</v>
          </cell>
          <cell r="M266">
            <v>1</v>
          </cell>
          <cell r="O266" t="str">
            <v>T2A</v>
          </cell>
        </row>
        <row r="267">
          <cell r="B267" t="str">
            <v>541449012700121124</v>
          </cell>
          <cell r="L267" t="str">
            <v>T2A</v>
          </cell>
          <cell r="M267">
            <v>1</v>
          </cell>
          <cell r="O267" t="str">
            <v>T2A</v>
          </cell>
        </row>
        <row r="268">
          <cell r="B268" t="str">
            <v>541449012700122817</v>
          </cell>
          <cell r="L268" t="str">
            <v>T1A</v>
          </cell>
          <cell r="M268">
            <v>1</v>
          </cell>
          <cell r="O268" t="str">
            <v>T2A</v>
          </cell>
        </row>
        <row r="269">
          <cell r="B269" t="str">
            <v>541449012700123401</v>
          </cell>
          <cell r="L269" t="str">
            <v>T2A</v>
          </cell>
          <cell r="M269">
            <v>1</v>
          </cell>
          <cell r="O269" t="str">
            <v>T2A</v>
          </cell>
        </row>
        <row r="270">
          <cell r="B270" t="str">
            <v>541449012700123494</v>
          </cell>
          <cell r="L270" t="str">
            <v>T2A</v>
          </cell>
          <cell r="M270">
            <v>1</v>
          </cell>
          <cell r="O270" t="str">
            <v>T2A</v>
          </cell>
        </row>
        <row r="271">
          <cell r="B271" t="str">
            <v>541449012700124460</v>
          </cell>
          <cell r="L271" t="str">
            <v>T2A</v>
          </cell>
          <cell r="M271">
            <v>1</v>
          </cell>
          <cell r="O271" t="str">
            <v>T2A</v>
          </cell>
        </row>
        <row r="272">
          <cell r="B272" t="str">
            <v>541449012700124477</v>
          </cell>
          <cell r="L272" t="str">
            <v>T1A</v>
          </cell>
          <cell r="M272">
            <v>1</v>
          </cell>
          <cell r="O272" t="str">
            <v>T1A</v>
          </cell>
        </row>
        <row r="273">
          <cell r="B273" t="str">
            <v>541449012700124507</v>
          </cell>
          <cell r="L273" t="str">
            <v>T2A</v>
          </cell>
          <cell r="M273">
            <v>1</v>
          </cell>
          <cell r="O273" t="str">
            <v>T2A</v>
          </cell>
        </row>
        <row r="274">
          <cell r="B274" t="str">
            <v>541449012700124859</v>
          </cell>
          <cell r="L274" t="str">
            <v>T1A</v>
          </cell>
          <cell r="M274">
            <v>1</v>
          </cell>
          <cell r="O274" t="str">
            <v>T1A</v>
          </cell>
        </row>
        <row r="275">
          <cell r="B275" t="str">
            <v>541449012700124972</v>
          </cell>
          <cell r="L275" t="str">
            <v>T2A</v>
          </cell>
          <cell r="M275">
            <v>1</v>
          </cell>
          <cell r="O275" t="str">
            <v>T2A</v>
          </cell>
        </row>
        <row r="276">
          <cell r="B276" t="str">
            <v>541449012700125153</v>
          </cell>
          <cell r="L276" t="str">
            <v>T2A</v>
          </cell>
          <cell r="M276">
            <v>1</v>
          </cell>
          <cell r="O276" t="str">
            <v>T2A</v>
          </cell>
        </row>
        <row r="277">
          <cell r="B277" t="str">
            <v>541449012700125467</v>
          </cell>
          <cell r="L277" t="str">
            <v>T1A</v>
          </cell>
          <cell r="M277">
            <v>1</v>
          </cell>
          <cell r="O277" t="str">
            <v>T1A</v>
          </cell>
        </row>
        <row r="278">
          <cell r="B278" t="str">
            <v>541449012700125474</v>
          </cell>
          <cell r="L278" t="str">
            <v>T2A</v>
          </cell>
          <cell r="M278">
            <v>1</v>
          </cell>
          <cell r="O278" t="str">
            <v>T2A</v>
          </cell>
        </row>
        <row r="279">
          <cell r="B279" t="str">
            <v>541449012700125481</v>
          </cell>
          <cell r="L279" t="str">
            <v>T1A</v>
          </cell>
          <cell r="M279">
            <v>1</v>
          </cell>
          <cell r="O279" t="str">
            <v>T1A</v>
          </cell>
        </row>
        <row r="280">
          <cell r="B280" t="str">
            <v>541449012700125870</v>
          </cell>
          <cell r="L280" t="str">
            <v>T1A</v>
          </cell>
          <cell r="M280">
            <v>1</v>
          </cell>
          <cell r="O280" t="str">
            <v>T1A</v>
          </cell>
        </row>
        <row r="281">
          <cell r="B281" t="str">
            <v>541449012700125924</v>
          </cell>
          <cell r="L281" t="str">
            <v>T1A</v>
          </cell>
          <cell r="M281">
            <v>1</v>
          </cell>
          <cell r="O281" t="str">
            <v>T1A</v>
          </cell>
        </row>
        <row r="282">
          <cell r="B282" t="str">
            <v>541449012700125931</v>
          </cell>
          <cell r="L282" t="str">
            <v>T2A</v>
          </cell>
          <cell r="M282">
            <v>1</v>
          </cell>
          <cell r="O282" t="str">
            <v>T2A</v>
          </cell>
        </row>
        <row r="283">
          <cell r="B283" t="str">
            <v>541449012700126020</v>
          </cell>
          <cell r="L283" t="str">
            <v>T2A</v>
          </cell>
          <cell r="M283">
            <v>1</v>
          </cell>
          <cell r="O283" t="str">
            <v>T2A</v>
          </cell>
        </row>
        <row r="284">
          <cell r="B284" t="str">
            <v>541449012700126037</v>
          </cell>
          <cell r="L284" t="str">
            <v>T2A</v>
          </cell>
          <cell r="M284">
            <v>1</v>
          </cell>
          <cell r="O284" t="str">
            <v>T2A</v>
          </cell>
        </row>
        <row r="285">
          <cell r="B285" t="str">
            <v>541449012700126068</v>
          </cell>
          <cell r="L285" t="str">
            <v>T1A</v>
          </cell>
          <cell r="M285">
            <v>1</v>
          </cell>
          <cell r="O285" t="str">
            <v>T1A</v>
          </cell>
        </row>
        <row r="286">
          <cell r="B286" t="str">
            <v>541449012700126075</v>
          </cell>
          <cell r="L286" t="str">
            <v>T2A</v>
          </cell>
          <cell r="M286">
            <v>1</v>
          </cell>
          <cell r="O286" t="str">
            <v>T2A</v>
          </cell>
        </row>
        <row r="287">
          <cell r="B287" t="str">
            <v>541449012700126112</v>
          </cell>
          <cell r="L287" t="str">
            <v>T2A</v>
          </cell>
          <cell r="M287">
            <v>1</v>
          </cell>
          <cell r="O287" t="str">
            <v>T2A</v>
          </cell>
        </row>
        <row r="288">
          <cell r="B288" t="str">
            <v>541449012700126563</v>
          </cell>
          <cell r="L288" t="str">
            <v>T1A</v>
          </cell>
          <cell r="M288">
            <v>1</v>
          </cell>
          <cell r="O288" t="str">
            <v>T1A</v>
          </cell>
        </row>
        <row r="289">
          <cell r="B289" t="str">
            <v>541449012700126624</v>
          </cell>
          <cell r="L289" t="str">
            <v>T3A</v>
          </cell>
          <cell r="M289">
            <v>1</v>
          </cell>
          <cell r="O289" t="str">
            <v>T3A</v>
          </cell>
        </row>
        <row r="290">
          <cell r="B290" t="str">
            <v>541449012700127751</v>
          </cell>
          <cell r="L290" t="str">
            <v>T2A</v>
          </cell>
          <cell r="M290">
            <v>1</v>
          </cell>
          <cell r="O290" t="str">
            <v>T1A</v>
          </cell>
        </row>
        <row r="291">
          <cell r="B291" t="str">
            <v>541449012700128598</v>
          </cell>
          <cell r="L291" t="str">
            <v>T2A</v>
          </cell>
          <cell r="M291">
            <v>1</v>
          </cell>
          <cell r="O291" t="str">
            <v>T2A</v>
          </cell>
        </row>
        <row r="292">
          <cell r="B292" t="str">
            <v>541449012700128611</v>
          </cell>
          <cell r="L292" t="str">
            <v>T1A</v>
          </cell>
          <cell r="M292">
            <v>1</v>
          </cell>
          <cell r="O292" t="str">
            <v>T1A</v>
          </cell>
        </row>
        <row r="293">
          <cell r="B293" t="str">
            <v>541449012700128819</v>
          </cell>
          <cell r="L293" t="str">
            <v>T2A</v>
          </cell>
          <cell r="M293">
            <v>1</v>
          </cell>
          <cell r="O293" t="str">
            <v>T2A</v>
          </cell>
        </row>
        <row r="294">
          <cell r="B294" t="str">
            <v>541449012700129069</v>
          </cell>
          <cell r="L294" t="str">
            <v>T1A</v>
          </cell>
          <cell r="M294">
            <v>1</v>
          </cell>
          <cell r="O294" t="str">
            <v>T1A</v>
          </cell>
        </row>
        <row r="295">
          <cell r="B295" t="str">
            <v>541449012700129076</v>
          </cell>
          <cell r="L295" t="str">
            <v>T2A</v>
          </cell>
          <cell r="M295">
            <v>1</v>
          </cell>
          <cell r="O295" t="str">
            <v>T2A</v>
          </cell>
        </row>
        <row r="296">
          <cell r="B296" t="str">
            <v>541449012700129717</v>
          </cell>
          <cell r="L296" t="str">
            <v>T1A</v>
          </cell>
          <cell r="M296">
            <v>1</v>
          </cell>
          <cell r="O296" t="str">
            <v>T1A</v>
          </cell>
        </row>
        <row r="297">
          <cell r="B297" t="str">
            <v>541449012700130393</v>
          </cell>
          <cell r="L297" t="str">
            <v>T3A</v>
          </cell>
          <cell r="M297">
            <v>1</v>
          </cell>
          <cell r="O297" t="str">
            <v>T3A</v>
          </cell>
        </row>
        <row r="298">
          <cell r="B298" t="str">
            <v>541449012700130485</v>
          </cell>
          <cell r="L298" t="str">
            <v>T3A</v>
          </cell>
          <cell r="M298">
            <v>1</v>
          </cell>
          <cell r="O298" t="str">
            <v>T2A</v>
          </cell>
        </row>
        <row r="299">
          <cell r="B299" t="str">
            <v>541449012700132205</v>
          </cell>
          <cell r="L299" t="str">
            <v>T3A</v>
          </cell>
          <cell r="M299">
            <v>1</v>
          </cell>
          <cell r="O299" t="str">
            <v>T2A</v>
          </cell>
        </row>
        <row r="300">
          <cell r="B300" t="str">
            <v>541449012700132397</v>
          </cell>
          <cell r="L300" t="str">
            <v>T2A</v>
          </cell>
          <cell r="M300">
            <v>1</v>
          </cell>
          <cell r="O300" t="str">
            <v>T2A</v>
          </cell>
        </row>
        <row r="301">
          <cell r="B301" t="str">
            <v>541449012700132861</v>
          </cell>
          <cell r="L301" t="str">
            <v>T2A</v>
          </cell>
          <cell r="M301">
            <v>1</v>
          </cell>
          <cell r="O301" t="str">
            <v>T2A</v>
          </cell>
        </row>
        <row r="302">
          <cell r="B302" t="str">
            <v>541449012700133189</v>
          </cell>
          <cell r="L302" t="str">
            <v>T2A</v>
          </cell>
          <cell r="M302">
            <v>1</v>
          </cell>
          <cell r="O302" t="str">
            <v>T2A</v>
          </cell>
        </row>
        <row r="303">
          <cell r="B303" t="str">
            <v>541449012700133981</v>
          </cell>
          <cell r="L303" t="str">
            <v>T2A</v>
          </cell>
          <cell r="M303">
            <v>1</v>
          </cell>
          <cell r="O303" t="str">
            <v>T2A</v>
          </cell>
        </row>
        <row r="304">
          <cell r="B304" t="str">
            <v>541449012700134148</v>
          </cell>
          <cell r="L304" t="str">
            <v>T2A</v>
          </cell>
          <cell r="M304">
            <v>1</v>
          </cell>
          <cell r="O304" t="str">
            <v>T2A</v>
          </cell>
        </row>
        <row r="305">
          <cell r="B305" t="str">
            <v>541449012700134179</v>
          </cell>
          <cell r="L305" t="str">
            <v>T2A</v>
          </cell>
          <cell r="M305">
            <v>1</v>
          </cell>
          <cell r="O305" t="str">
            <v>T2A</v>
          </cell>
        </row>
        <row r="306">
          <cell r="B306" t="str">
            <v>541449012700134186</v>
          </cell>
          <cell r="L306" t="str">
            <v>T2A</v>
          </cell>
          <cell r="M306">
            <v>1</v>
          </cell>
          <cell r="O306" t="str">
            <v>T2A</v>
          </cell>
        </row>
        <row r="307">
          <cell r="B307" t="str">
            <v>541449012700134568</v>
          </cell>
          <cell r="L307" t="str">
            <v>T2A</v>
          </cell>
          <cell r="M307">
            <v>1</v>
          </cell>
          <cell r="O307" t="str">
            <v>T2A</v>
          </cell>
        </row>
        <row r="308">
          <cell r="B308" t="str">
            <v>541449012700134889</v>
          </cell>
          <cell r="L308" t="str">
            <v>T2A</v>
          </cell>
          <cell r="M308">
            <v>1</v>
          </cell>
          <cell r="O308" t="str">
            <v>T2A</v>
          </cell>
        </row>
        <row r="309">
          <cell r="B309" t="str">
            <v>541449012700135275</v>
          </cell>
          <cell r="L309" t="str">
            <v>T2A</v>
          </cell>
          <cell r="M309">
            <v>1</v>
          </cell>
          <cell r="O309" t="str">
            <v>T2A</v>
          </cell>
        </row>
        <row r="310">
          <cell r="B310" t="str">
            <v>541449012700146004</v>
          </cell>
          <cell r="L310" t="str">
            <v>T2A</v>
          </cell>
          <cell r="M310">
            <v>1</v>
          </cell>
          <cell r="O310" t="str">
            <v>T2A</v>
          </cell>
        </row>
        <row r="311">
          <cell r="B311" t="str">
            <v>541449012700156348</v>
          </cell>
          <cell r="L311" t="str">
            <v>T2A</v>
          </cell>
          <cell r="M311">
            <v>1</v>
          </cell>
          <cell r="O311" t="str">
            <v>T2A</v>
          </cell>
        </row>
        <row r="312">
          <cell r="B312" t="str">
            <v>541449012700156355</v>
          </cell>
          <cell r="L312" t="str">
            <v>T2A</v>
          </cell>
          <cell r="M312">
            <v>1</v>
          </cell>
          <cell r="O312" t="str">
            <v>T2A</v>
          </cell>
        </row>
        <row r="313">
          <cell r="B313" t="str">
            <v>541449012700156362</v>
          </cell>
          <cell r="L313" t="str">
            <v>T1A</v>
          </cell>
          <cell r="M313">
            <v>1</v>
          </cell>
          <cell r="O313" t="str">
            <v>T1A</v>
          </cell>
        </row>
        <row r="314">
          <cell r="B314" t="str">
            <v>541449012700174946</v>
          </cell>
          <cell r="L314" t="str">
            <v>T2A</v>
          </cell>
          <cell r="M314">
            <v>1</v>
          </cell>
          <cell r="O314" t="str">
            <v>T2A</v>
          </cell>
        </row>
        <row r="315">
          <cell r="B315" t="str">
            <v>541449012700193633</v>
          </cell>
          <cell r="L315" t="str">
            <v>T2A</v>
          </cell>
          <cell r="M315">
            <v>1</v>
          </cell>
          <cell r="O315" t="str">
            <v>T2A</v>
          </cell>
        </row>
        <row r="316">
          <cell r="B316" t="str">
            <v>541449012700246537</v>
          </cell>
          <cell r="L316" t="str">
            <v>T1A</v>
          </cell>
          <cell r="M316">
            <v>1</v>
          </cell>
          <cell r="O316" t="str">
            <v>T1A</v>
          </cell>
        </row>
        <row r="317">
          <cell r="B317" t="str">
            <v>541449012700247435</v>
          </cell>
          <cell r="L317" t="str">
            <v>T2A</v>
          </cell>
          <cell r="M317">
            <v>1</v>
          </cell>
          <cell r="O317" t="str">
            <v>T2A</v>
          </cell>
        </row>
        <row r="318">
          <cell r="B318" t="str">
            <v>541449020703220843</v>
          </cell>
          <cell r="L318" t="str">
            <v>T2A</v>
          </cell>
          <cell r="M318">
            <v>1</v>
          </cell>
          <cell r="O318" t="str">
            <v>T2A</v>
          </cell>
        </row>
        <row r="319">
          <cell r="B319" t="str">
            <v>541449020703220881</v>
          </cell>
          <cell r="L319" t="str">
            <v>T2A</v>
          </cell>
          <cell r="M319">
            <v>1</v>
          </cell>
          <cell r="O319" t="str">
            <v>T2A</v>
          </cell>
        </row>
        <row r="320">
          <cell r="B320" t="str">
            <v>541449020703221529</v>
          </cell>
          <cell r="L320" t="str">
            <v>T2A</v>
          </cell>
          <cell r="M320">
            <v>1</v>
          </cell>
          <cell r="O320" t="str">
            <v>T2A</v>
          </cell>
        </row>
        <row r="321">
          <cell r="B321" t="str">
            <v>541449020703285835</v>
          </cell>
          <cell r="L321" t="str">
            <v>T2A</v>
          </cell>
          <cell r="M321">
            <v>1</v>
          </cell>
          <cell r="O321" t="str">
            <v>T2A</v>
          </cell>
        </row>
        <row r="322">
          <cell r="B322" t="str">
            <v>541449020703286788</v>
          </cell>
          <cell r="L322" t="str">
            <v>T2A</v>
          </cell>
          <cell r="M322">
            <v>1</v>
          </cell>
          <cell r="O322" t="str">
            <v>T2A</v>
          </cell>
        </row>
        <row r="323">
          <cell r="B323" t="str">
            <v>541449020706333588</v>
          </cell>
          <cell r="L323" t="str">
            <v>T2A</v>
          </cell>
          <cell r="M323">
            <v>1</v>
          </cell>
          <cell r="O323" t="str">
            <v>T2A</v>
          </cell>
        </row>
        <row r="324">
          <cell r="B324" t="str">
            <v>541449020706690384</v>
          </cell>
          <cell r="L324" t="str">
            <v>T1A</v>
          </cell>
          <cell r="M324">
            <v>1</v>
          </cell>
          <cell r="O324" t="str">
            <v>T1A</v>
          </cell>
        </row>
        <row r="325">
          <cell r="B325" t="str">
            <v>541449020711288071</v>
          </cell>
          <cell r="L325" t="str">
            <v>T3A</v>
          </cell>
          <cell r="M325">
            <v>1</v>
          </cell>
          <cell r="O325" t="str">
            <v>T3A</v>
          </cell>
        </row>
        <row r="326">
          <cell r="B326" t="str">
            <v>541449020712994452</v>
          </cell>
          <cell r="L326" t="str">
            <v>T2A</v>
          </cell>
          <cell r="M326">
            <v>1</v>
          </cell>
          <cell r="O326" t="str">
            <v>T2A</v>
          </cell>
        </row>
        <row r="327">
          <cell r="B327" t="str">
            <v>541449020713096186</v>
          </cell>
          <cell r="L327" t="str">
            <v>T2A</v>
          </cell>
          <cell r="M327">
            <v>1</v>
          </cell>
          <cell r="O327" t="str">
            <v>T2A</v>
          </cell>
        </row>
        <row r="328">
          <cell r="B328" t="str">
            <v>541449020714979440</v>
          </cell>
          <cell r="L328" t="str">
            <v>T3A</v>
          </cell>
          <cell r="M328">
            <v>1</v>
          </cell>
          <cell r="O328" t="str">
            <v>T3A</v>
          </cell>
        </row>
        <row r="329">
          <cell r="B329" t="str">
            <v>541449020715144977</v>
          </cell>
          <cell r="L329" t="str">
            <v>T2A</v>
          </cell>
          <cell r="M329">
            <v>1</v>
          </cell>
          <cell r="O329" t="str">
            <v>T2A</v>
          </cell>
        </row>
        <row r="330">
          <cell r="B330" t="str">
            <v>541449020715168454</v>
          </cell>
          <cell r="L330" t="str">
            <v>T2A</v>
          </cell>
          <cell r="M330">
            <v>1</v>
          </cell>
          <cell r="O330" t="str">
            <v>T2A</v>
          </cell>
        </row>
        <row r="331">
          <cell r="B331" t="str">
            <v>541449020715743095</v>
          </cell>
          <cell r="L331" t="str">
            <v>T2A</v>
          </cell>
          <cell r="M331">
            <v>1</v>
          </cell>
          <cell r="O331" t="str">
            <v>T2A</v>
          </cell>
        </row>
        <row r="332">
          <cell r="B332" t="str">
            <v>541449020715778196</v>
          </cell>
          <cell r="L332" t="str">
            <v>T2A</v>
          </cell>
          <cell r="M332">
            <v>1</v>
          </cell>
          <cell r="O332" t="str">
            <v>T2A</v>
          </cell>
        </row>
        <row r="333">
          <cell r="B333" t="str">
            <v>541449060000982839</v>
          </cell>
          <cell r="L333" t="str">
            <v>T6C</v>
          </cell>
          <cell r="M333">
            <v>1</v>
          </cell>
          <cell r="O333" t="str">
            <v>T6C</v>
          </cell>
        </row>
        <row r="334">
          <cell r="B334" t="str">
            <v>541449060001635833</v>
          </cell>
          <cell r="L334" t="str">
            <v>T4B</v>
          </cell>
          <cell r="M334">
            <v>1</v>
          </cell>
          <cell r="O334" t="str">
            <v>T4B</v>
          </cell>
        </row>
        <row r="335">
          <cell r="B335" t="str">
            <v>541449060002691845</v>
          </cell>
          <cell r="L335" t="str">
            <v>T3A</v>
          </cell>
          <cell r="M335">
            <v>1</v>
          </cell>
          <cell r="O335" t="str">
            <v>T3A</v>
          </cell>
        </row>
        <row r="336">
          <cell r="B336" t="str">
            <v>541449060004302848</v>
          </cell>
          <cell r="L336" t="str">
            <v>T3A</v>
          </cell>
          <cell r="M336">
            <v>1</v>
          </cell>
          <cell r="O336" t="str">
            <v>T4B</v>
          </cell>
        </row>
        <row r="337">
          <cell r="B337" t="str">
            <v>541449060004561016</v>
          </cell>
          <cell r="L337" t="str">
            <v>T2A</v>
          </cell>
          <cell r="M337">
            <v>1</v>
          </cell>
          <cell r="O337" t="str">
            <v>T2A</v>
          </cell>
        </row>
        <row r="338">
          <cell r="B338" t="str">
            <v>541449060005425409</v>
          </cell>
          <cell r="L338" t="str">
            <v>T2A</v>
          </cell>
          <cell r="M338">
            <v>1</v>
          </cell>
          <cell r="O338" t="str">
            <v>T2A</v>
          </cell>
        </row>
        <row r="339">
          <cell r="B339" t="str">
            <v>541449012700211184</v>
          </cell>
          <cell r="L339" t="str">
            <v>T2A</v>
          </cell>
          <cell r="M339">
            <v>1</v>
          </cell>
          <cell r="O339" t="str">
            <v>T2A</v>
          </cell>
        </row>
        <row r="340">
          <cell r="B340" t="str">
            <v>541449012700126228</v>
          </cell>
          <cell r="L340" t="str">
            <v>T2A</v>
          </cell>
          <cell r="M340">
            <v>1</v>
          </cell>
          <cell r="O340" t="str">
            <v>T2A</v>
          </cell>
        </row>
        <row r="341">
          <cell r="B341" t="str">
            <v>541449012700132199</v>
          </cell>
          <cell r="L341" t="str">
            <v>T2A</v>
          </cell>
          <cell r="M341">
            <v>1</v>
          </cell>
          <cell r="O341" t="str">
            <v>T2A</v>
          </cell>
        </row>
        <row r="342">
          <cell r="B342" t="str">
            <v>541449012700123234</v>
          </cell>
          <cell r="L342" t="str">
            <v>T1A</v>
          </cell>
          <cell r="M342">
            <v>1</v>
          </cell>
          <cell r="O342" t="str">
            <v>T1A</v>
          </cell>
        </row>
        <row r="343">
          <cell r="B343" t="str">
            <v>541449012700123241</v>
          </cell>
          <cell r="L343" t="str">
            <v>T2A</v>
          </cell>
          <cell r="M343">
            <v>1</v>
          </cell>
          <cell r="O343" t="str">
            <v>T2A</v>
          </cell>
        </row>
        <row r="344">
          <cell r="B344" t="str">
            <v>541449012700123210</v>
          </cell>
          <cell r="L344" t="str">
            <v>T2A</v>
          </cell>
          <cell r="M344">
            <v>1</v>
          </cell>
          <cell r="O344" t="str">
            <v>T2A</v>
          </cell>
        </row>
        <row r="345">
          <cell r="B345" t="str">
            <v>541449012700123258</v>
          </cell>
          <cell r="L345" t="str">
            <v>T2A</v>
          </cell>
          <cell r="M345">
            <v>1</v>
          </cell>
          <cell r="O345" t="str">
            <v>T2A</v>
          </cell>
        </row>
        <row r="346">
          <cell r="B346" t="str">
            <v>541449011000027877</v>
          </cell>
          <cell r="L346" t="str">
            <v>T1A</v>
          </cell>
          <cell r="M346">
            <v>1</v>
          </cell>
          <cell r="O346" t="str">
            <v>T1A</v>
          </cell>
        </row>
        <row r="347">
          <cell r="B347" t="str">
            <v>541449012700123609</v>
          </cell>
          <cell r="L347" t="str">
            <v>T1A</v>
          </cell>
          <cell r="M347">
            <v>1</v>
          </cell>
          <cell r="O347" t="str">
            <v>T2A</v>
          </cell>
        </row>
        <row r="348">
          <cell r="B348" t="str">
            <v>541449012700148916</v>
          </cell>
          <cell r="L348" t="str">
            <v>T1A</v>
          </cell>
          <cell r="M348">
            <v>1</v>
          </cell>
          <cell r="O348" t="str">
            <v>T1A</v>
          </cell>
        </row>
        <row r="349">
          <cell r="B349" t="str">
            <v>541449012700206531</v>
          </cell>
          <cell r="L349" t="str">
            <v>T1A</v>
          </cell>
          <cell r="M349">
            <v>1</v>
          </cell>
          <cell r="O349" t="str">
            <v>T1A</v>
          </cell>
        </row>
        <row r="350">
          <cell r="B350" t="str">
            <v>541449012700132403</v>
          </cell>
          <cell r="L350" t="str">
            <v>T1A</v>
          </cell>
          <cell r="M350">
            <v>1</v>
          </cell>
          <cell r="O350" t="str">
            <v>T1A</v>
          </cell>
        </row>
        <row r="351">
          <cell r="B351" t="str">
            <v>541449012700203783</v>
          </cell>
          <cell r="L351" t="str">
            <v>T2A</v>
          </cell>
          <cell r="M351">
            <v>1</v>
          </cell>
          <cell r="O351" t="str">
            <v>T2A</v>
          </cell>
        </row>
        <row r="352">
          <cell r="B352" t="str">
            <v>541449012700135244</v>
          </cell>
          <cell r="L352" t="str">
            <v>T2A</v>
          </cell>
          <cell r="M352">
            <v>1</v>
          </cell>
          <cell r="O352" t="str">
            <v>T2A</v>
          </cell>
        </row>
        <row r="353">
          <cell r="B353" t="str">
            <v>541449012000001843</v>
          </cell>
          <cell r="L353" t="str">
            <v>T2A</v>
          </cell>
          <cell r="M353">
            <v>1</v>
          </cell>
          <cell r="O353" t="str">
            <v>T2A</v>
          </cell>
        </row>
        <row r="354">
          <cell r="B354" t="str">
            <v>541449012700172317</v>
          </cell>
          <cell r="L354" t="str">
            <v>T2A</v>
          </cell>
          <cell r="M354">
            <v>1</v>
          </cell>
          <cell r="O354" t="str">
            <v>T2A</v>
          </cell>
        </row>
        <row r="355">
          <cell r="B355" t="str">
            <v>541449012700123623</v>
          </cell>
          <cell r="L355" t="str">
            <v>T2A</v>
          </cell>
          <cell r="M355">
            <v>1</v>
          </cell>
          <cell r="O355" t="str">
            <v>T2A</v>
          </cell>
        </row>
        <row r="356">
          <cell r="B356" t="str">
            <v>541449012000001836</v>
          </cell>
          <cell r="L356" t="str">
            <v>T3A</v>
          </cell>
          <cell r="M356">
            <v>1</v>
          </cell>
          <cell r="O356" t="str">
            <v>T3A</v>
          </cell>
        </row>
        <row r="357">
          <cell r="B357" t="str">
            <v>541449011000027860</v>
          </cell>
          <cell r="L357" t="str">
            <v>T3A</v>
          </cell>
          <cell r="M357">
            <v>1</v>
          </cell>
          <cell r="O357" t="str">
            <v>T3A</v>
          </cell>
        </row>
        <row r="358">
          <cell r="B358" t="str">
            <v>541449020704255721</v>
          </cell>
          <cell r="L358" t="str">
            <v>T1A</v>
          </cell>
          <cell r="M358">
            <v>1</v>
          </cell>
          <cell r="O358" t="str">
            <v>T2A</v>
          </cell>
        </row>
        <row r="359">
          <cell r="B359" t="str">
            <v>541449012700224184</v>
          </cell>
          <cell r="L359" t="str">
            <v>T3A</v>
          </cell>
          <cell r="M359">
            <v>1</v>
          </cell>
          <cell r="O359" t="str">
            <v>T3A</v>
          </cell>
        </row>
        <row r="360">
          <cell r="B360" t="str">
            <v>541449012700124927</v>
          </cell>
          <cell r="L360" t="str">
            <v>T1A</v>
          </cell>
          <cell r="M360">
            <v>1</v>
          </cell>
          <cell r="O360" t="str">
            <v>T1A</v>
          </cell>
        </row>
        <row r="361">
          <cell r="B361" t="str">
            <v>541449012700125184</v>
          </cell>
          <cell r="L361" t="str">
            <v>T3A</v>
          </cell>
          <cell r="M361">
            <v>1</v>
          </cell>
          <cell r="O361" t="str">
            <v>T2A</v>
          </cell>
        </row>
        <row r="362">
          <cell r="B362" t="str">
            <v>541449011000109009</v>
          </cell>
          <cell r="L362" t="str">
            <v>T3A</v>
          </cell>
          <cell r="M362">
            <v>1</v>
          </cell>
          <cell r="O362" t="str">
            <v>T3A</v>
          </cell>
        </row>
        <row r="363">
          <cell r="B363" t="str">
            <v>541449011000028164</v>
          </cell>
          <cell r="L363" t="str">
            <v>T3A</v>
          </cell>
          <cell r="M363">
            <v>1</v>
          </cell>
          <cell r="O363" t="str">
            <v>T3A</v>
          </cell>
        </row>
        <row r="364">
          <cell r="B364" t="str">
            <v>541449011000108996</v>
          </cell>
          <cell r="L364" t="str">
            <v>T3A</v>
          </cell>
          <cell r="M364">
            <v>1</v>
          </cell>
          <cell r="O364" t="str">
            <v>T3A</v>
          </cell>
        </row>
        <row r="365">
          <cell r="B365" t="str">
            <v>541449011000028188</v>
          </cell>
          <cell r="L365" t="str">
            <v>T3A</v>
          </cell>
          <cell r="M365">
            <v>1</v>
          </cell>
          <cell r="O365" t="str">
            <v>T3A</v>
          </cell>
        </row>
        <row r="366">
          <cell r="B366" t="str">
            <v>541449012700134469</v>
          </cell>
          <cell r="L366" t="str">
            <v>T2A</v>
          </cell>
          <cell r="M366">
            <v>1</v>
          </cell>
          <cell r="O366" t="str">
            <v>T2A</v>
          </cell>
        </row>
        <row r="367">
          <cell r="B367" t="str">
            <v>541449012700199024</v>
          </cell>
          <cell r="L367" t="str">
            <v>T2A</v>
          </cell>
          <cell r="M367">
            <v>1</v>
          </cell>
          <cell r="O367" t="str">
            <v>T2A</v>
          </cell>
        </row>
        <row r="368">
          <cell r="B368" t="str">
            <v>541449012700125177</v>
          </cell>
          <cell r="L368" t="str">
            <v>T2A</v>
          </cell>
          <cell r="M368">
            <v>1</v>
          </cell>
          <cell r="O368" t="str">
            <v>T2A</v>
          </cell>
        </row>
        <row r="369">
          <cell r="B369" t="str">
            <v>541449012700124996</v>
          </cell>
          <cell r="L369" t="str">
            <v>T2A</v>
          </cell>
          <cell r="M369">
            <v>1</v>
          </cell>
          <cell r="O369" t="str">
            <v>T1A</v>
          </cell>
        </row>
        <row r="370">
          <cell r="B370" t="str">
            <v>541449012000002062</v>
          </cell>
          <cell r="L370" t="str">
            <v>T3A</v>
          </cell>
          <cell r="M370">
            <v>1</v>
          </cell>
          <cell r="O370" t="str">
            <v>T3A</v>
          </cell>
        </row>
        <row r="371">
          <cell r="B371" t="str">
            <v>541449012700124958</v>
          </cell>
          <cell r="L371" t="str">
            <v>T2A</v>
          </cell>
          <cell r="M371">
            <v>1</v>
          </cell>
          <cell r="O371" t="str">
            <v>T2A</v>
          </cell>
        </row>
        <row r="372">
          <cell r="B372" t="str">
            <v>541449012700125078</v>
          </cell>
          <cell r="L372" t="str">
            <v>T3A</v>
          </cell>
          <cell r="M372">
            <v>1</v>
          </cell>
          <cell r="O372" t="str">
            <v>T3A</v>
          </cell>
        </row>
        <row r="373">
          <cell r="B373" t="str">
            <v>541449012700125061</v>
          </cell>
          <cell r="L373" t="str">
            <v>T2A</v>
          </cell>
          <cell r="M373">
            <v>1</v>
          </cell>
          <cell r="O373" t="str">
            <v>T3A</v>
          </cell>
        </row>
        <row r="374">
          <cell r="B374" t="str">
            <v>541449012700125085</v>
          </cell>
          <cell r="L374" t="str">
            <v>T2A</v>
          </cell>
          <cell r="M374">
            <v>1</v>
          </cell>
          <cell r="O374" t="str">
            <v>T2A</v>
          </cell>
        </row>
        <row r="375">
          <cell r="B375" t="str">
            <v>541449012000003717</v>
          </cell>
          <cell r="L375" t="str">
            <v>T2A</v>
          </cell>
          <cell r="M375">
            <v>1</v>
          </cell>
          <cell r="O375" t="str">
            <v>T2A</v>
          </cell>
        </row>
        <row r="376">
          <cell r="B376" t="str">
            <v>541449012700134896</v>
          </cell>
          <cell r="L376" t="str">
            <v>T3A</v>
          </cell>
          <cell r="M376">
            <v>1</v>
          </cell>
          <cell r="O376" t="str">
            <v>T3A</v>
          </cell>
        </row>
        <row r="377">
          <cell r="B377" t="str">
            <v>541449012700124989</v>
          </cell>
          <cell r="L377" t="str">
            <v>T3A</v>
          </cell>
          <cell r="M377">
            <v>1</v>
          </cell>
          <cell r="O377" t="str">
            <v>T4B</v>
          </cell>
        </row>
        <row r="378">
          <cell r="B378" t="str">
            <v>541449012700114447</v>
          </cell>
          <cell r="L378" t="str">
            <v>T2A</v>
          </cell>
          <cell r="M378">
            <v>1</v>
          </cell>
          <cell r="O378" t="str">
            <v>T2A</v>
          </cell>
        </row>
        <row r="379">
          <cell r="B379" t="str">
            <v>541449012700125016</v>
          </cell>
          <cell r="L379" t="str">
            <v>T2A</v>
          </cell>
          <cell r="M379">
            <v>1</v>
          </cell>
          <cell r="O379" t="str">
            <v>T2A</v>
          </cell>
        </row>
        <row r="380">
          <cell r="B380" t="str">
            <v>541449012700125047</v>
          </cell>
          <cell r="L380" t="str">
            <v>T3A</v>
          </cell>
          <cell r="M380">
            <v>1</v>
          </cell>
          <cell r="O380" t="str">
            <v>T3A</v>
          </cell>
        </row>
        <row r="381">
          <cell r="B381" t="str">
            <v>541449012000002055</v>
          </cell>
          <cell r="L381" t="str">
            <v>T3A</v>
          </cell>
          <cell r="M381">
            <v>1</v>
          </cell>
          <cell r="O381" t="str">
            <v>T3A</v>
          </cell>
        </row>
        <row r="382">
          <cell r="B382" t="str">
            <v>541449012000002031</v>
          </cell>
          <cell r="L382" t="str">
            <v>T2A</v>
          </cell>
          <cell r="M382">
            <v>1</v>
          </cell>
          <cell r="O382" t="str">
            <v>T2A</v>
          </cell>
        </row>
        <row r="383">
          <cell r="B383" t="str">
            <v>541449011000028201</v>
          </cell>
          <cell r="L383" t="str">
            <v>T3A</v>
          </cell>
          <cell r="M383">
            <v>1</v>
          </cell>
          <cell r="O383" t="str">
            <v>T3A</v>
          </cell>
        </row>
        <row r="384">
          <cell r="B384" t="str">
            <v>541449012000002017</v>
          </cell>
          <cell r="L384" t="str">
            <v>T2A</v>
          </cell>
          <cell r="M384">
            <v>1</v>
          </cell>
          <cell r="O384" t="str">
            <v>T2A</v>
          </cell>
        </row>
        <row r="385">
          <cell r="B385" t="str">
            <v>541449012000002048</v>
          </cell>
          <cell r="L385" t="str">
            <v>T3A</v>
          </cell>
          <cell r="M385">
            <v>1</v>
          </cell>
          <cell r="O385" t="str">
            <v>T3A</v>
          </cell>
        </row>
        <row r="386">
          <cell r="B386" t="str">
            <v>541449012700125122</v>
          </cell>
          <cell r="L386" t="str">
            <v>T1A</v>
          </cell>
          <cell r="M386">
            <v>1</v>
          </cell>
          <cell r="O386" t="str">
            <v>T1A</v>
          </cell>
        </row>
        <row r="387">
          <cell r="B387" t="str">
            <v>541449012700134193</v>
          </cell>
          <cell r="L387" t="str">
            <v>T2A</v>
          </cell>
          <cell r="M387">
            <v>1</v>
          </cell>
          <cell r="O387" t="str">
            <v>T2A</v>
          </cell>
        </row>
        <row r="388">
          <cell r="B388" t="str">
            <v>541449012000003144</v>
          </cell>
          <cell r="L388" t="str">
            <v>T3A</v>
          </cell>
          <cell r="M388">
            <v>1</v>
          </cell>
          <cell r="O388" t="str">
            <v>T3A</v>
          </cell>
        </row>
        <row r="389">
          <cell r="B389" t="str">
            <v>541449011000028324</v>
          </cell>
          <cell r="L389" t="str">
            <v>T3A</v>
          </cell>
          <cell r="M389">
            <v>1</v>
          </cell>
          <cell r="O389" t="str">
            <v>T3A</v>
          </cell>
        </row>
        <row r="390">
          <cell r="B390" t="str">
            <v>541449012700125115</v>
          </cell>
          <cell r="L390" t="str">
            <v>T3A</v>
          </cell>
          <cell r="M390">
            <v>1</v>
          </cell>
          <cell r="O390" t="str">
            <v>T3A</v>
          </cell>
        </row>
        <row r="391">
          <cell r="B391" t="str">
            <v>541449011000028317</v>
          </cell>
          <cell r="L391" t="str">
            <v>T3A</v>
          </cell>
          <cell r="M391">
            <v>1</v>
          </cell>
          <cell r="O391" t="str">
            <v>T3A</v>
          </cell>
        </row>
        <row r="392">
          <cell r="B392" t="str">
            <v>541449012000000556</v>
          </cell>
          <cell r="L392" t="str">
            <v>T3A</v>
          </cell>
          <cell r="M392">
            <v>1</v>
          </cell>
          <cell r="O392" t="str">
            <v>T3A</v>
          </cell>
        </row>
        <row r="393">
          <cell r="B393" t="str">
            <v>541449012700113570</v>
          </cell>
          <cell r="L393" t="str">
            <v>T2A</v>
          </cell>
          <cell r="M393">
            <v>1</v>
          </cell>
          <cell r="O393" t="str">
            <v>T2A</v>
          </cell>
        </row>
        <row r="394">
          <cell r="B394" t="str">
            <v>541449012700125139</v>
          </cell>
          <cell r="L394" t="str">
            <v>T2A</v>
          </cell>
          <cell r="M394">
            <v>1</v>
          </cell>
          <cell r="O394" t="str">
            <v>T2A</v>
          </cell>
        </row>
        <row r="395">
          <cell r="B395" t="str">
            <v>541449012000002857</v>
          </cell>
          <cell r="L395" t="str">
            <v>T3A</v>
          </cell>
          <cell r="M395">
            <v>1</v>
          </cell>
          <cell r="O395" t="str">
            <v>T3A</v>
          </cell>
        </row>
        <row r="396">
          <cell r="B396" t="str">
            <v>541449012700133172</v>
          </cell>
          <cell r="L396" t="str">
            <v>T2A</v>
          </cell>
          <cell r="M396">
            <v>1</v>
          </cell>
          <cell r="O396" t="str">
            <v>T2A</v>
          </cell>
        </row>
        <row r="397">
          <cell r="B397" t="str">
            <v>541449011000028355</v>
          </cell>
          <cell r="L397" t="str">
            <v>T3A</v>
          </cell>
          <cell r="M397">
            <v>1</v>
          </cell>
          <cell r="O397" t="str">
            <v>T3A</v>
          </cell>
        </row>
        <row r="398">
          <cell r="B398" t="str">
            <v>541449012700125054</v>
          </cell>
          <cell r="L398" t="str">
            <v>T2A</v>
          </cell>
          <cell r="M398">
            <v>1</v>
          </cell>
          <cell r="O398" t="str">
            <v>T2A</v>
          </cell>
        </row>
        <row r="399">
          <cell r="B399" t="str">
            <v>541449012700135183</v>
          </cell>
          <cell r="L399" t="str">
            <v>T2A</v>
          </cell>
          <cell r="M399">
            <v>1</v>
          </cell>
          <cell r="O399" t="str">
            <v>T2A</v>
          </cell>
        </row>
        <row r="400">
          <cell r="B400" t="str">
            <v>541449011000018561</v>
          </cell>
          <cell r="L400" t="str">
            <v>T3A</v>
          </cell>
          <cell r="M400">
            <v>1</v>
          </cell>
          <cell r="O400" t="str">
            <v>T3A</v>
          </cell>
        </row>
        <row r="401">
          <cell r="B401" t="str">
            <v>541449011000018615</v>
          </cell>
          <cell r="L401" t="str">
            <v>T2A</v>
          </cell>
          <cell r="M401">
            <v>1</v>
          </cell>
          <cell r="O401" t="str">
            <v>T3A</v>
          </cell>
        </row>
        <row r="402">
          <cell r="B402" t="str">
            <v>541449011000018707</v>
          </cell>
          <cell r="L402" t="str">
            <v>T3A</v>
          </cell>
          <cell r="M402">
            <v>1</v>
          </cell>
          <cell r="O402" t="str">
            <v>T3A</v>
          </cell>
        </row>
        <row r="403">
          <cell r="B403" t="str">
            <v>541449011000019056</v>
          </cell>
          <cell r="L403" t="str">
            <v>T3A</v>
          </cell>
          <cell r="M403">
            <v>1</v>
          </cell>
          <cell r="O403" t="str">
            <v>T3A</v>
          </cell>
        </row>
        <row r="404">
          <cell r="B404" t="str">
            <v>541449012700114461</v>
          </cell>
          <cell r="L404" t="str">
            <v>T2A</v>
          </cell>
          <cell r="M404">
            <v>1</v>
          </cell>
          <cell r="O404" t="str">
            <v>T1A</v>
          </cell>
        </row>
        <row r="405">
          <cell r="B405" t="str">
            <v>541449012700114478</v>
          </cell>
          <cell r="L405" t="str">
            <v>T3A</v>
          </cell>
          <cell r="M405">
            <v>1</v>
          </cell>
          <cell r="O405" t="str">
            <v>T3A</v>
          </cell>
        </row>
        <row r="406">
          <cell r="B406" t="str">
            <v>541449012700114515</v>
          </cell>
          <cell r="L406" t="str">
            <v>T2A</v>
          </cell>
          <cell r="M406">
            <v>1</v>
          </cell>
          <cell r="O406" t="str">
            <v>T2A</v>
          </cell>
        </row>
        <row r="407">
          <cell r="B407" t="str">
            <v>541449012700114577</v>
          </cell>
          <cell r="L407" t="str">
            <v>T2A</v>
          </cell>
          <cell r="M407">
            <v>1</v>
          </cell>
          <cell r="O407" t="str">
            <v>T2A</v>
          </cell>
        </row>
        <row r="408">
          <cell r="B408" t="str">
            <v>541449012700114584</v>
          </cell>
          <cell r="L408" t="str">
            <v>T2A</v>
          </cell>
          <cell r="M408">
            <v>1</v>
          </cell>
          <cell r="O408" t="str">
            <v>T2A</v>
          </cell>
        </row>
        <row r="409">
          <cell r="B409" t="str">
            <v>541449012700114591</v>
          </cell>
          <cell r="L409" t="str">
            <v>T2A</v>
          </cell>
          <cell r="M409">
            <v>1</v>
          </cell>
          <cell r="O409" t="str">
            <v>T2A</v>
          </cell>
        </row>
        <row r="410">
          <cell r="B410" t="str">
            <v>541449012700114683</v>
          </cell>
          <cell r="L410" t="str">
            <v>T2A</v>
          </cell>
          <cell r="M410">
            <v>1</v>
          </cell>
          <cell r="O410" t="str">
            <v>T2A</v>
          </cell>
        </row>
        <row r="411">
          <cell r="B411" t="str">
            <v>541449012700114706</v>
          </cell>
          <cell r="L411" t="str">
            <v>T2A</v>
          </cell>
          <cell r="M411">
            <v>1</v>
          </cell>
          <cell r="O411" t="str">
            <v>T2A</v>
          </cell>
        </row>
        <row r="412">
          <cell r="B412" t="str">
            <v>541449012700114782</v>
          </cell>
          <cell r="L412" t="str">
            <v>T2A</v>
          </cell>
          <cell r="M412">
            <v>1</v>
          </cell>
          <cell r="O412" t="str">
            <v>T2A</v>
          </cell>
        </row>
        <row r="413">
          <cell r="B413" t="str">
            <v>541449012700213638</v>
          </cell>
          <cell r="L413" t="str">
            <v>T2A</v>
          </cell>
          <cell r="M413">
            <v>1</v>
          </cell>
          <cell r="O413" t="str">
            <v>T2A</v>
          </cell>
        </row>
        <row r="414">
          <cell r="B414" t="str">
            <v>541449020700804817</v>
          </cell>
          <cell r="L414" t="str">
            <v>T2A</v>
          </cell>
          <cell r="M414">
            <v>1</v>
          </cell>
          <cell r="O414" t="str">
            <v>T2A</v>
          </cell>
        </row>
        <row r="415">
          <cell r="B415" t="str">
            <v>541449020715402695</v>
          </cell>
          <cell r="L415" t="str">
            <v>T2A</v>
          </cell>
          <cell r="M415">
            <v>1</v>
          </cell>
          <cell r="O415" t="str">
            <v>T3A</v>
          </cell>
        </row>
        <row r="416">
          <cell r="B416" t="str">
            <v>541449020700801397</v>
          </cell>
          <cell r="L416" t="str">
            <v>T2A</v>
          </cell>
          <cell r="M416">
            <v>1</v>
          </cell>
          <cell r="O416" t="str">
            <v>T2A</v>
          </cell>
        </row>
        <row r="417">
          <cell r="B417" t="str">
            <v>541449011000028492</v>
          </cell>
          <cell r="L417" t="str">
            <v>T3A</v>
          </cell>
          <cell r="M417">
            <v>1</v>
          </cell>
          <cell r="O417" t="str">
            <v>T3A</v>
          </cell>
        </row>
        <row r="418">
          <cell r="B418" t="str">
            <v>541449012700125320</v>
          </cell>
          <cell r="L418" t="str">
            <v>T3A</v>
          </cell>
          <cell r="M418">
            <v>1</v>
          </cell>
          <cell r="O418" t="str">
            <v>T3A</v>
          </cell>
        </row>
        <row r="419">
          <cell r="B419" t="str">
            <v>541449012000002109</v>
          </cell>
          <cell r="L419" t="str">
            <v>T3A</v>
          </cell>
          <cell r="M419">
            <v>1</v>
          </cell>
          <cell r="O419" t="str">
            <v>T3A</v>
          </cell>
        </row>
        <row r="420">
          <cell r="B420" t="str">
            <v>541449012700125436</v>
          </cell>
          <cell r="L420" t="str">
            <v>T3A</v>
          </cell>
          <cell r="M420">
            <v>1</v>
          </cell>
          <cell r="O420" t="str">
            <v>T3A</v>
          </cell>
        </row>
        <row r="421">
          <cell r="B421" t="str">
            <v>541449011000028713</v>
          </cell>
          <cell r="L421" t="str">
            <v>T3A</v>
          </cell>
          <cell r="M421">
            <v>1</v>
          </cell>
          <cell r="O421" t="str">
            <v>T3A</v>
          </cell>
        </row>
        <row r="422">
          <cell r="B422" t="str">
            <v>541449011000028676</v>
          </cell>
          <cell r="L422" t="str">
            <v>T3A</v>
          </cell>
          <cell r="M422">
            <v>1</v>
          </cell>
          <cell r="O422" t="str">
            <v>T3A</v>
          </cell>
        </row>
        <row r="423">
          <cell r="B423" t="str">
            <v>541449012700125313</v>
          </cell>
          <cell r="L423" t="str">
            <v>T2A</v>
          </cell>
          <cell r="M423">
            <v>1</v>
          </cell>
          <cell r="O423" t="str">
            <v>T2A</v>
          </cell>
        </row>
        <row r="424">
          <cell r="B424" t="str">
            <v>541449011000028720</v>
          </cell>
          <cell r="L424" t="str">
            <v>T3A</v>
          </cell>
          <cell r="M424">
            <v>1</v>
          </cell>
          <cell r="O424" t="str">
            <v>T3A</v>
          </cell>
        </row>
        <row r="425">
          <cell r="B425" t="str">
            <v>541449011000028690</v>
          </cell>
          <cell r="L425" t="str">
            <v>T3A</v>
          </cell>
          <cell r="M425">
            <v>1</v>
          </cell>
          <cell r="O425" t="str">
            <v>T3A</v>
          </cell>
        </row>
        <row r="426">
          <cell r="B426" t="str">
            <v>541449011000028515</v>
          </cell>
          <cell r="L426" t="str">
            <v>T3A</v>
          </cell>
          <cell r="M426">
            <v>1</v>
          </cell>
          <cell r="O426" t="str">
            <v>T3A</v>
          </cell>
        </row>
        <row r="427">
          <cell r="B427" t="str">
            <v>541449012700125450</v>
          </cell>
          <cell r="L427" t="str">
            <v>T2A</v>
          </cell>
          <cell r="M427">
            <v>1</v>
          </cell>
          <cell r="O427" t="str">
            <v>T2A</v>
          </cell>
        </row>
        <row r="428">
          <cell r="B428" t="str">
            <v>541449012700125344</v>
          </cell>
          <cell r="L428" t="str">
            <v>T2A</v>
          </cell>
          <cell r="M428">
            <v>1</v>
          </cell>
          <cell r="O428" t="str">
            <v>T2A</v>
          </cell>
        </row>
        <row r="429">
          <cell r="B429" t="str">
            <v>541449011000028539</v>
          </cell>
          <cell r="L429" t="str">
            <v>T3A</v>
          </cell>
          <cell r="M429">
            <v>1</v>
          </cell>
          <cell r="O429" t="str">
            <v>T3A</v>
          </cell>
        </row>
        <row r="430">
          <cell r="B430" t="str">
            <v>541449012700125443</v>
          </cell>
          <cell r="L430" t="str">
            <v>T2A</v>
          </cell>
          <cell r="M430">
            <v>1</v>
          </cell>
          <cell r="O430" t="str">
            <v>T2A</v>
          </cell>
        </row>
        <row r="431">
          <cell r="B431" t="str">
            <v>541449012000003120</v>
          </cell>
          <cell r="L431" t="str">
            <v>T3A</v>
          </cell>
          <cell r="M431">
            <v>1</v>
          </cell>
          <cell r="O431" t="str">
            <v>T3A</v>
          </cell>
        </row>
        <row r="432">
          <cell r="B432" t="str">
            <v>541449011000109115</v>
          </cell>
          <cell r="L432" t="str">
            <v>T3A</v>
          </cell>
          <cell r="M432">
            <v>1</v>
          </cell>
          <cell r="O432" t="str">
            <v>T3A</v>
          </cell>
        </row>
        <row r="433">
          <cell r="B433" t="str">
            <v>541449011000028614</v>
          </cell>
          <cell r="L433" t="str">
            <v>T3A</v>
          </cell>
          <cell r="M433">
            <v>1</v>
          </cell>
          <cell r="O433" t="str">
            <v>T3A</v>
          </cell>
        </row>
        <row r="434">
          <cell r="B434" t="str">
            <v>541449012700125351</v>
          </cell>
          <cell r="L434" t="str">
            <v>T2A</v>
          </cell>
          <cell r="M434">
            <v>1</v>
          </cell>
          <cell r="O434" t="str">
            <v>T2A</v>
          </cell>
        </row>
        <row r="435">
          <cell r="B435" t="str">
            <v>541449012000024088</v>
          </cell>
          <cell r="L435" t="str">
            <v>T3A</v>
          </cell>
          <cell r="M435">
            <v>1</v>
          </cell>
          <cell r="O435" t="str">
            <v>T3A</v>
          </cell>
        </row>
        <row r="436">
          <cell r="B436" t="str">
            <v>541449012700125382</v>
          </cell>
          <cell r="L436" t="str">
            <v>T2A</v>
          </cell>
          <cell r="M436">
            <v>1</v>
          </cell>
          <cell r="O436" t="str">
            <v>T2A</v>
          </cell>
        </row>
        <row r="437">
          <cell r="B437" t="str">
            <v>541449011000028379</v>
          </cell>
          <cell r="L437" t="str">
            <v>T3A</v>
          </cell>
          <cell r="M437">
            <v>1</v>
          </cell>
          <cell r="O437" t="str">
            <v>T3A</v>
          </cell>
        </row>
        <row r="438">
          <cell r="B438" t="str">
            <v>541449011000028416</v>
          </cell>
          <cell r="L438" t="str">
            <v>T2A</v>
          </cell>
          <cell r="M438">
            <v>1</v>
          </cell>
          <cell r="O438" t="str">
            <v>T2A</v>
          </cell>
        </row>
        <row r="439">
          <cell r="B439" t="str">
            <v>541449020705185188</v>
          </cell>
          <cell r="L439" t="str">
            <v>T2A</v>
          </cell>
          <cell r="M439">
            <v>1</v>
          </cell>
          <cell r="O439" t="str">
            <v>T2A</v>
          </cell>
        </row>
        <row r="440">
          <cell r="B440" t="str">
            <v>541449020705186536</v>
          </cell>
          <cell r="L440" t="str">
            <v>T2A</v>
          </cell>
          <cell r="M440">
            <v>1</v>
          </cell>
          <cell r="O440" t="str">
            <v>T2A</v>
          </cell>
        </row>
        <row r="441">
          <cell r="B441" t="str">
            <v>541449020705186581</v>
          </cell>
          <cell r="L441" t="str">
            <v>T2A</v>
          </cell>
          <cell r="M441">
            <v>1</v>
          </cell>
          <cell r="O441" t="str">
            <v>T2A</v>
          </cell>
        </row>
        <row r="442">
          <cell r="B442" t="str">
            <v>541449020705186574</v>
          </cell>
          <cell r="L442" t="str">
            <v>T2A</v>
          </cell>
          <cell r="M442">
            <v>1</v>
          </cell>
          <cell r="O442" t="str">
            <v>T2A</v>
          </cell>
        </row>
        <row r="443">
          <cell r="B443" t="str">
            <v>541449012700126280</v>
          </cell>
          <cell r="L443" t="str">
            <v>T2A</v>
          </cell>
          <cell r="M443">
            <v>1</v>
          </cell>
          <cell r="O443" t="str">
            <v>T2A</v>
          </cell>
        </row>
        <row r="444">
          <cell r="B444" t="str">
            <v>541449012700126235</v>
          </cell>
          <cell r="L444" t="str">
            <v>T2A</v>
          </cell>
          <cell r="M444">
            <v>1</v>
          </cell>
          <cell r="O444" t="str">
            <v>T2A</v>
          </cell>
        </row>
        <row r="445">
          <cell r="B445" t="str">
            <v>541449012000003762</v>
          </cell>
          <cell r="L445" t="str">
            <v>T3A</v>
          </cell>
          <cell r="M445">
            <v>1</v>
          </cell>
          <cell r="O445" t="str">
            <v>T3A</v>
          </cell>
        </row>
        <row r="446">
          <cell r="B446" t="str">
            <v>541449011000028904</v>
          </cell>
          <cell r="L446" t="str">
            <v>T3A</v>
          </cell>
          <cell r="M446">
            <v>1</v>
          </cell>
          <cell r="O446" t="str">
            <v>T3A</v>
          </cell>
        </row>
        <row r="447">
          <cell r="B447" t="str">
            <v>541449012000002185</v>
          </cell>
          <cell r="L447" t="str">
            <v>T2A</v>
          </cell>
          <cell r="M447">
            <v>1</v>
          </cell>
          <cell r="O447" t="str">
            <v>T2A</v>
          </cell>
        </row>
        <row r="448">
          <cell r="B448" t="str">
            <v>541449011000028935</v>
          </cell>
          <cell r="L448" t="str">
            <v>T3A</v>
          </cell>
          <cell r="M448">
            <v>1</v>
          </cell>
          <cell r="O448" t="str">
            <v>T3A</v>
          </cell>
        </row>
        <row r="449">
          <cell r="B449" t="str">
            <v>541449011000028874</v>
          </cell>
          <cell r="L449" t="str">
            <v>T3A</v>
          </cell>
          <cell r="M449">
            <v>1</v>
          </cell>
          <cell r="O449" t="str">
            <v>T3A</v>
          </cell>
        </row>
        <row r="450">
          <cell r="B450" t="str">
            <v>541449012700126297</v>
          </cell>
          <cell r="L450" t="str">
            <v>T2A</v>
          </cell>
          <cell r="M450">
            <v>1</v>
          </cell>
          <cell r="O450" t="str">
            <v>T2A</v>
          </cell>
        </row>
        <row r="451">
          <cell r="B451" t="str">
            <v>541449012700126242</v>
          </cell>
          <cell r="L451" t="str">
            <v>T2A</v>
          </cell>
          <cell r="M451">
            <v>1</v>
          </cell>
          <cell r="O451" t="str">
            <v>T2A</v>
          </cell>
        </row>
        <row r="452">
          <cell r="B452" t="str">
            <v>541449060007306478</v>
          </cell>
          <cell r="L452" t="str">
            <v>T1A</v>
          </cell>
          <cell r="M452">
            <v>1</v>
          </cell>
          <cell r="O452" t="str">
            <v>T2A</v>
          </cell>
        </row>
        <row r="453">
          <cell r="B453" t="str">
            <v>541449011000028997</v>
          </cell>
          <cell r="L453" t="str">
            <v>T3A</v>
          </cell>
          <cell r="M453">
            <v>1</v>
          </cell>
          <cell r="O453" t="str">
            <v>T3A</v>
          </cell>
        </row>
        <row r="454">
          <cell r="B454" t="str">
            <v>541449012700126303</v>
          </cell>
          <cell r="L454" t="str">
            <v>T2A</v>
          </cell>
          <cell r="M454">
            <v>1</v>
          </cell>
          <cell r="O454" t="str">
            <v>T2A</v>
          </cell>
        </row>
        <row r="455">
          <cell r="B455" t="str">
            <v>541449011000028942</v>
          </cell>
          <cell r="L455" t="str">
            <v>T3A</v>
          </cell>
          <cell r="M455">
            <v>1</v>
          </cell>
          <cell r="O455" t="str">
            <v>T3A</v>
          </cell>
        </row>
        <row r="456">
          <cell r="B456" t="str">
            <v>541449011000028881</v>
          </cell>
          <cell r="L456" t="str">
            <v>T3A</v>
          </cell>
          <cell r="M456">
            <v>1</v>
          </cell>
          <cell r="O456" t="str">
            <v>T3A</v>
          </cell>
        </row>
        <row r="457">
          <cell r="B457" t="str">
            <v>541449012700126341</v>
          </cell>
          <cell r="L457" t="str">
            <v>T3A</v>
          </cell>
          <cell r="M457">
            <v>1</v>
          </cell>
          <cell r="O457" t="str">
            <v>T3A</v>
          </cell>
        </row>
        <row r="458">
          <cell r="B458" t="str">
            <v>541449011000028898</v>
          </cell>
          <cell r="L458" t="str">
            <v>T3A</v>
          </cell>
          <cell r="M458">
            <v>1</v>
          </cell>
          <cell r="O458" t="str">
            <v>T3A</v>
          </cell>
        </row>
        <row r="459">
          <cell r="B459" t="str">
            <v>541449012700117240</v>
          </cell>
          <cell r="L459" t="str">
            <v>T2A</v>
          </cell>
          <cell r="M459">
            <v>1</v>
          </cell>
          <cell r="O459" t="str">
            <v>T2A</v>
          </cell>
        </row>
        <row r="460">
          <cell r="B460" t="str">
            <v>541449012700126334</v>
          </cell>
          <cell r="L460" t="str">
            <v>T2A</v>
          </cell>
          <cell r="M460">
            <v>1</v>
          </cell>
          <cell r="O460" t="str">
            <v>T2A</v>
          </cell>
        </row>
        <row r="461">
          <cell r="B461" t="str">
            <v>541449060004967498</v>
          </cell>
          <cell r="L461" t="str">
            <v>T2A</v>
          </cell>
          <cell r="M461">
            <v>1</v>
          </cell>
          <cell r="O461" t="str">
            <v>T2A</v>
          </cell>
        </row>
        <row r="462">
          <cell r="B462" t="str">
            <v>541449011000028805</v>
          </cell>
          <cell r="L462" t="str">
            <v>T3A</v>
          </cell>
          <cell r="M462">
            <v>1</v>
          </cell>
          <cell r="O462" t="str">
            <v>T3A</v>
          </cell>
        </row>
        <row r="463">
          <cell r="B463" t="str">
            <v>541449012000024286</v>
          </cell>
          <cell r="L463" t="str">
            <v>T3A</v>
          </cell>
          <cell r="M463">
            <v>1</v>
          </cell>
          <cell r="O463" t="str">
            <v>T3A</v>
          </cell>
        </row>
        <row r="464">
          <cell r="B464" t="str">
            <v>541449012700131871</v>
          </cell>
          <cell r="L464" t="str">
            <v>T2A</v>
          </cell>
          <cell r="M464">
            <v>1</v>
          </cell>
          <cell r="O464" t="str">
            <v>T2A</v>
          </cell>
        </row>
        <row r="465">
          <cell r="B465" t="str">
            <v>541449012700190533</v>
          </cell>
          <cell r="L465" t="str">
            <v>T2A</v>
          </cell>
          <cell r="M465">
            <v>1</v>
          </cell>
          <cell r="O465" t="str">
            <v>T2A</v>
          </cell>
        </row>
        <row r="466">
          <cell r="B466" t="str">
            <v>541449012000002208</v>
          </cell>
          <cell r="L466" t="str">
            <v>T2A</v>
          </cell>
          <cell r="M466">
            <v>1</v>
          </cell>
          <cell r="O466" t="str">
            <v>T2A</v>
          </cell>
        </row>
        <row r="467">
          <cell r="B467" t="str">
            <v>541449012700123463</v>
          </cell>
          <cell r="L467" t="str">
            <v>T3A</v>
          </cell>
          <cell r="M467">
            <v>1</v>
          </cell>
          <cell r="O467" t="str">
            <v>T3A</v>
          </cell>
        </row>
        <row r="468">
          <cell r="B468" t="str">
            <v>541449012700123449</v>
          </cell>
          <cell r="L468" t="str">
            <v>T2A</v>
          </cell>
          <cell r="M468">
            <v>1</v>
          </cell>
          <cell r="O468" t="str">
            <v>T2A</v>
          </cell>
        </row>
        <row r="469">
          <cell r="B469" t="str">
            <v>541449012700123432</v>
          </cell>
          <cell r="L469" t="str">
            <v>T2A</v>
          </cell>
          <cell r="M469">
            <v>1</v>
          </cell>
          <cell r="O469" t="str">
            <v>T2A</v>
          </cell>
        </row>
        <row r="470">
          <cell r="B470" t="str">
            <v>541449012000024231</v>
          </cell>
          <cell r="L470" t="str">
            <v>T3A</v>
          </cell>
          <cell r="M470">
            <v>1</v>
          </cell>
          <cell r="O470" t="str">
            <v>T4B</v>
          </cell>
        </row>
        <row r="471">
          <cell r="B471" t="str">
            <v>541449012700123517</v>
          </cell>
          <cell r="L471" t="str">
            <v>T2A</v>
          </cell>
          <cell r="M471">
            <v>1</v>
          </cell>
          <cell r="O471" t="str">
            <v>T2A</v>
          </cell>
        </row>
        <row r="472">
          <cell r="B472" t="str">
            <v>541449012700129434</v>
          </cell>
          <cell r="L472" t="str">
            <v>T3A</v>
          </cell>
          <cell r="M472">
            <v>1</v>
          </cell>
          <cell r="O472" t="str">
            <v>T3A</v>
          </cell>
        </row>
        <row r="473">
          <cell r="B473" t="str">
            <v>541449012700129441</v>
          </cell>
          <cell r="L473" t="str">
            <v>T1A</v>
          </cell>
          <cell r="M473">
            <v>1</v>
          </cell>
          <cell r="O473" t="str">
            <v>T1A</v>
          </cell>
        </row>
        <row r="474">
          <cell r="B474" t="str">
            <v>541449012700129458</v>
          </cell>
          <cell r="L474" t="str">
            <v>T2A</v>
          </cell>
          <cell r="M474">
            <v>1</v>
          </cell>
          <cell r="O474" t="str">
            <v>T1A</v>
          </cell>
        </row>
        <row r="475">
          <cell r="B475" t="str">
            <v>541449012700129472</v>
          </cell>
          <cell r="L475" t="str">
            <v>T2A</v>
          </cell>
          <cell r="M475">
            <v>1</v>
          </cell>
          <cell r="O475" t="str">
            <v>T1A</v>
          </cell>
        </row>
        <row r="476">
          <cell r="B476" t="str">
            <v>541449012700129489</v>
          </cell>
          <cell r="L476" t="str">
            <v>T1A</v>
          </cell>
          <cell r="M476">
            <v>1</v>
          </cell>
          <cell r="O476" t="str">
            <v>T1A</v>
          </cell>
        </row>
        <row r="477">
          <cell r="B477" t="str">
            <v>541449012700129496</v>
          </cell>
          <cell r="L477" t="str">
            <v>T2A</v>
          </cell>
          <cell r="M477">
            <v>1</v>
          </cell>
          <cell r="O477" t="str">
            <v>T2A</v>
          </cell>
        </row>
        <row r="478">
          <cell r="B478" t="str">
            <v>541449012700129502</v>
          </cell>
          <cell r="L478" t="str">
            <v>T1A</v>
          </cell>
          <cell r="M478">
            <v>1</v>
          </cell>
          <cell r="O478" t="str">
            <v>T2A</v>
          </cell>
        </row>
        <row r="479">
          <cell r="B479" t="str">
            <v>541449012700129526</v>
          </cell>
          <cell r="L479" t="str">
            <v>T3A</v>
          </cell>
          <cell r="M479">
            <v>1</v>
          </cell>
          <cell r="O479" t="str">
            <v>T3A</v>
          </cell>
        </row>
        <row r="480">
          <cell r="B480" t="str">
            <v>541449012700129540</v>
          </cell>
          <cell r="L480" t="str">
            <v>T2A</v>
          </cell>
          <cell r="M480">
            <v>1</v>
          </cell>
          <cell r="O480" t="str">
            <v>T2A</v>
          </cell>
        </row>
        <row r="481">
          <cell r="B481" t="str">
            <v>541449012700129588</v>
          </cell>
          <cell r="L481" t="str">
            <v>T2A</v>
          </cell>
          <cell r="M481">
            <v>1</v>
          </cell>
          <cell r="O481" t="str">
            <v>T2A</v>
          </cell>
        </row>
        <row r="482">
          <cell r="B482" t="str">
            <v>541449012700129618</v>
          </cell>
          <cell r="L482" t="str">
            <v>T2A</v>
          </cell>
          <cell r="M482">
            <v>1</v>
          </cell>
          <cell r="O482" t="str">
            <v>T2A</v>
          </cell>
        </row>
        <row r="483">
          <cell r="B483" t="str">
            <v>541449012700129632</v>
          </cell>
          <cell r="L483" t="str">
            <v>T2A</v>
          </cell>
          <cell r="M483">
            <v>1</v>
          </cell>
          <cell r="O483" t="str">
            <v>T2A</v>
          </cell>
        </row>
        <row r="484">
          <cell r="B484" t="str">
            <v>541449012700129656</v>
          </cell>
          <cell r="L484" t="str">
            <v>T2A</v>
          </cell>
          <cell r="M484">
            <v>1</v>
          </cell>
          <cell r="O484" t="str">
            <v>T2A</v>
          </cell>
        </row>
        <row r="485">
          <cell r="B485" t="str">
            <v>541449012700129670</v>
          </cell>
          <cell r="L485" t="str">
            <v>T2A</v>
          </cell>
          <cell r="M485">
            <v>1</v>
          </cell>
          <cell r="O485" t="str">
            <v>T2A</v>
          </cell>
        </row>
        <row r="486">
          <cell r="B486" t="str">
            <v>541449012700129687</v>
          </cell>
          <cell r="L486" t="str">
            <v>T2A</v>
          </cell>
          <cell r="M486">
            <v>1</v>
          </cell>
          <cell r="O486" t="str">
            <v>T2A</v>
          </cell>
        </row>
        <row r="487">
          <cell r="B487" t="str">
            <v>541449012700129700</v>
          </cell>
          <cell r="L487" t="str">
            <v>T2A</v>
          </cell>
          <cell r="M487">
            <v>1</v>
          </cell>
          <cell r="O487" t="str">
            <v>T2A</v>
          </cell>
        </row>
        <row r="488">
          <cell r="B488" t="str">
            <v>541449012700129724</v>
          </cell>
          <cell r="L488" t="str">
            <v>T3A</v>
          </cell>
          <cell r="M488">
            <v>1</v>
          </cell>
          <cell r="O488" t="str">
            <v>T3A</v>
          </cell>
        </row>
        <row r="489">
          <cell r="B489" t="str">
            <v>541449012700129748</v>
          </cell>
          <cell r="L489" t="str">
            <v>T1A</v>
          </cell>
          <cell r="M489">
            <v>1</v>
          </cell>
          <cell r="O489" t="str">
            <v>T2A</v>
          </cell>
        </row>
        <row r="490">
          <cell r="B490" t="str">
            <v>541449012700129762</v>
          </cell>
          <cell r="L490" t="str">
            <v>T2A</v>
          </cell>
          <cell r="M490">
            <v>1</v>
          </cell>
          <cell r="O490" t="str">
            <v>T2A</v>
          </cell>
        </row>
        <row r="491">
          <cell r="B491" t="str">
            <v>541449012700129786</v>
          </cell>
          <cell r="L491" t="str">
            <v>T2A</v>
          </cell>
          <cell r="M491">
            <v>1</v>
          </cell>
          <cell r="O491" t="str">
            <v>T2A</v>
          </cell>
        </row>
        <row r="492">
          <cell r="B492" t="str">
            <v>541449012700129809</v>
          </cell>
          <cell r="L492" t="str">
            <v>T3A</v>
          </cell>
          <cell r="M492">
            <v>1</v>
          </cell>
          <cell r="O492" t="str">
            <v>T2A</v>
          </cell>
        </row>
        <row r="493">
          <cell r="B493" t="str">
            <v>541449011000113310</v>
          </cell>
          <cell r="L493" t="str">
            <v>T3A</v>
          </cell>
          <cell r="M493">
            <v>1</v>
          </cell>
          <cell r="O493" t="str">
            <v>T3A</v>
          </cell>
        </row>
        <row r="494">
          <cell r="B494" t="str">
            <v>541449012700129816</v>
          </cell>
          <cell r="L494" t="str">
            <v>T1A</v>
          </cell>
          <cell r="M494">
            <v>1</v>
          </cell>
          <cell r="O494" t="str">
            <v>T2A</v>
          </cell>
        </row>
        <row r="495">
          <cell r="B495" t="str">
            <v>541449012700129830</v>
          </cell>
          <cell r="L495" t="str">
            <v>T2A</v>
          </cell>
          <cell r="M495">
            <v>1</v>
          </cell>
          <cell r="O495" t="str">
            <v>T2A</v>
          </cell>
        </row>
        <row r="496">
          <cell r="B496" t="str">
            <v>541449012700129854</v>
          </cell>
          <cell r="L496" t="str">
            <v>T2A</v>
          </cell>
          <cell r="M496">
            <v>1</v>
          </cell>
          <cell r="O496" t="str">
            <v>T2A</v>
          </cell>
        </row>
        <row r="497">
          <cell r="B497" t="str">
            <v>541449012700129892</v>
          </cell>
          <cell r="L497" t="str">
            <v>T2A</v>
          </cell>
          <cell r="M497">
            <v>1</v>
          </cell>
          <cell r="O497" t="str">
            <v>T2A</v>
          </cell>
        </row>
        <row r="498">
          <cell r="B498" t="str">
            <v>541449012700129915</v>
          </cell>
          <cell r="L498" t="str">
            <v>T2A</v>
          </cell>
          <cell r="M498">
            <v>1</v>
          </cell>
          <cell r="O498" t="str">
            <v>T2A</v>
          </cell>
        </row>
        <row r="499">
          <cell r="B499" t="str">
            <v>541449012700129939</v>
          </cell>
          <cell r="L499" t="str">
            <v>T2A</v>
          </cell>
          <cell r="M499">
            <v>1</v>
          </cell>
          <cell r="O499" t="str">
            <v>T2A</v>
          </cell>
        </row>
        <row r="500">
          <cell r="B500" t="str">
            <v>541449012700129953</v>
          </cell>
          <cell r="L500" t="str">
            <v>T2A</v>
          </cell>
          <cell r="M500">
            <v>1</v>
          </cell>
          <cell r="O500" t="str">
            <v>T2A</v>
          </cell>
        </row>
        <row r="501">
          <cell r="B501" t="str">
            <v>541449012700129960</v>
          </cell>
          <cell r="L501" t="str">
            <v>T2A</v>
          </cell>
          <cell r="M501">
            <v>1</v>
          </cell>
          <cell r="O501" t="str">
            <v>T2A</v>
          </cell>
        </row>
        <row r="502">
          <cell r="B502" t="str">
            <v>541449012700129977</v>
          </cell>
          <cell r="L502" t="str">
            <v>T2A</v>
          </cell>
          <cell r="M502">
            <v>1</v>
          </cell>
          <cell r="O502" t="str">
            <v>T2A</v>
          </cell>
        </row>
        <row r="503">
          <cell r="B503" t="str">
            <v>541449012700130003</v>
          </cell>
          <cell r="L503" t="str">
            <v>T2A</v>
          </cell>
          <cell r="M503">
            <v>1</v>
          </cell>
          <cell r="O503" t="str">
            <v>T2A</v>
          </cell>
        </row>
        <row r="504">
          <cell r="B504" t="str">
            <v>541119012700130010</v>
          </cell>
          <cell r="L504" t="str">
            <v>T2A</v>
          </cell>
          <cell r="M504">
            <v>1</v>
          </cell>
          <cell r="O504" t="str">
            <v>T2A</v>
          </cell>
        </row>
        <row r="505">
          <cell r="B505" t="str">
            <v>541449012700130058</v>
          </cell>
          <cell r="L505" t="str">
            <v>T3A</v>
          </cell>
          <cell r="M505">
            <v>1</v>
          </cell>
          <cell r="O505" t="str">
            <v>T2A</v>
          </cell>
        </row>
        <row r="506">
          <cell r="B506" t="str">
            <v>541449012700130089</v>
          </cell>
          <cell r="L506" t="str">
            <v>T2A</v>
          </cell>
          <cell r="M506">
            <v>1</v>
          </cell>
          <cell r="O506" t="str">
            <v>T2A</v>
          </cell>
        </row>
        <row r="507">
          <cell r="B507" t="str">
            <v>541449012700130102</v>
          </cell>
          <cell r="L507" t="str">
            <v>T1A</v>
          </cell>
          <cell r="M507">
            <v>1</v>
          </cell>
          <cell r="O507" t="str">
            <v>T1A</v>
          </cell>
        </row>
        <row r="508">
          <cell r="B508" t="str">
            <v>541449012700130126</v>
          </cell>
          <cell r="L508" t="str">
            <v>T2A</v>
          </cell>
          <cell r="M508">
            <v>1</v>
          </cell>
          <cell r="O508" t="str">
            <v>T2A</v>
          </cell>
        </row>
        <row r="509">
          <cell r="B509" t="str">
            <v>541449012700130140</v>
          </cell>
          <cell r="L509" t="str">
            <v>T1A</v>
          </cell>
          <cell r="M509">
            <v>1</v>
          </cell>
          <cell r="O509" t="str">
            <v>T1A</v>
          </cell>
        </row>
        <row r="510">
          <cell r="B510" t="str">
            <v>541449012700133257</v>
          </cell>
          <cell r="L510" t="str">
            <v>T2A</v>
          </cell>
          <cell r="M510">
            <v>1</v>
          </cell>
          <cell r="O510" t="str">
            <v>T2A</v>
          </cell>
        </row>
        <row r="511">
          <cell r="B511" t="str">
            <v>541449012700134902</v>
          </cell>
          <cell r="L511" t="str">
            <v>T3A</v>
          </cell>
          <cell r="M511">
            <v>1</v>
          </cell>
          <cell r="O511" t="str">
            <v>T3A</v>
          </cell>
        </row>
        <row r="512">
          <cell r="B512" t="str">
            <v>541449012000002451</v>
          </cell>
          <cell r="L512" t="str">
            <v>T3A</v>
          </cell>
          <cell r="M512">
            <v>1</v>
          </cell>
          <cell r="O512" t="str">
            <v>T3A</v>
          </cell>
        </row>
        <row r="513">
          <cell r="B513" t="str">
            <v>541449012000002475</v>
          </cell>
          <cell r="L513" t="str">
            <v>T3A</v>
          </cell>
          <cell r="M513">
            <v>1</v>
          </cell>
          <cell r="O513" t="str">
            <v>T3A</v>
          </cell>
        </row>
        <row r="514">
          <cell r="B514" t="str">
            <v>541449012000002499</v>
          </cell>
          <cell r="L514" t="str">
            <v>T3A</v>
          </cell>
          <cell r="M514">
            <v>1</v>
          </cell>
          <cell r="O514" t="str">
            <v>T3A</v>
          </cell>
        </row>
        <row r="515">
          <cell r="B515" t="str">
            <v>541449012700200645</v>
          </cell>
          <cell r="L515" t="str">
            <v>T2A</v>
          </cell>
          <cell r="M515">
            <v>1</v>
          </cell>
          <cell r="O515" t="str">
            <v>T2A</v>
          </cell>
        </row>
        <row r="516">
          <cell r="B516" t="str">
            <v>541449012700236019</v>
          </cell>
          <cell r="L516" t="str">
            <v>T1A</v>
          </cell>
          <cell r="M516">
            <v>1</v>
          </cell>
          <cell r="O516" t="str">
            <v>T1A</v>
          </cell>
        </row>
        <row r="517">
          <cell r="B517" t="str">
            <v>541449060006981133</v>
          </cell>
          <cell r="L517" t="str">
            <v>T1A</v>
          </cell>
          <cell r="M517">
            <v>1</v>
          </cell>
          <cell r="O517" t="str">
            <v>T2A</v>
          </cell>
        </row>
        <row r="518">
          <cell r="B518" t="str">
            <v>541449060006404700</v>
          </cell>
          <cell r="L518" t="str">
            <v>T1A</v>
          </cell>
          <cell r="M518">
            <v>1</v>
          </cell>
          <cell r="O518" t="str">
            <v>T2A</v>
          </cell>
        </row>
        <row r="519">
          <cell r="B519" t="str">
            <v>541449011000113068</v>
          </cell>
          <cell r="L519" t="str">
            <v>T2A</v>
          </cell>
          <cell r="M519">
            <v>1</v>
          </cell>
          <cell r="O519" t="str">
            <v>T2A</v>
          </cell>
        </row>
        <row r="520">
          <cell r="B520" t="str">
            <v>541449011000036299</v>
          </cell>
          <cell r="L520" t="str">
            <v>T3A</v>
          </cell>
          <cell r="M520">
            <v>1</v>
          </cell>
          <cell r="O520" t="str">
            <v>T3A</v>
          </cell>
        </row>
        <row r="521">
          <cell r="B521" t="str">
            <v>541449011000036367</v>
          </cell>
          <cell r="L521" t="str">
            <v>T3A</v>
          </cell>
          <cell r="M521">
            <v>1</v>
          </cell>
          <cell r="O521" t="str">
            <v>T3A</v>
          </cell>
        </row>
        <row r="522">
          <cell r="B522" t="str">
            <v>541449011000036237</v>
          </cell>
          <cell r="L522" t="str">
            <v>T4B</v>
          </cell>
          <cell r="M522">
            <v>1</v>
          </cell>
          <cell r="O522" t="str">
            <v>T4B</v>
          </cell>
        </row>
        <row r="523">
          <cell r="B523" t="str">
            <v>541449011000036596</v>
          </cell>
          <cell r="L523" t="str">
            <v>T3A</v>
          </cell>
          <cell r="M523">
            <v>1</v>
          </cell>
          <cell r="O523" t="str">
            <v>T3A</v>
          </cell>
        </row>
        <row r="524">
          <cell r="B524" t="str">
            <v>541449011000036749</v>
          </cell>
          <cell r="L524" t="str">
            <v>T3A</v>
          </cell>
          <cell r="M524">
            <v>1</v>
          </cell>
          <cell r="O524" t="str">
            <v>T3A</v>
          </cell>
        </row>
        <row r="525">
          <cell r="B525" t="str">
            <v>541449011000113259</v>
          </cell>
          <cell r="L525" t="str">
            <v>T3A</v>
          </cell>
          <cell r="M525">
            <v>1</v>
          </cell>
          <cell r="O525" t="str">
            <v>T3A</v>
          </cell>
        </row>
        <row r="526">
          <cell r="B526" t="str">
            <v>541449011000113082</v>
          </cell>
          <cell r="L526" t="str">
            <v>T3A</v>
          </cell>
          <cell r="M526">
            <v>1</v>
          </cell>
          <cell r="O526" t="str">
            <v>T3A</v>
          </cell>
        </row>
        <row r="527">
          <cell r="B527" t="str">
            <v>541449011000036756</v>
          </cell>
          <cell r="L527" t="str">
            <v>T3A</v>
          </cell>
          <cell r="M527">
            <v>1</v>
          </cell>
          <cell r="O527" t="str">
            <v>T3A</v>
          </cell>
        </row>
        <row r="528">
          <cell r="B528" t="str">
            <v>541449011000036923</v>
          </cell>
          <cell r="L528" t="str">
            <v>T3A</v>
          </cell>
          <cell r="M528">
            <v>1</v>
          </cell>
          <cell r="O528" t="str">
            <v>T3A</v>
          </cell>
        </row>
        <row r="529">
          <cell r="B529" t="str">
            <v>541449011000036718</v>
          </cell>
          <cell r="L529" t="str">
            <v>T3A</v>
          </cell>
          <cell r="M529">
            <v>1</v>
          </cell>
          <cell r="O529" t="str">
            <v>T3A</v>
          </cell>
        </row>
        <row r="530">
          <cell r="B530" t="str">
            <v>541449060005106452</v>
          </cell>
          <cell r="L530" t="str">
            <v>T2A</v>
          </cell>
          <cell r="M530">
            <v>1</v>
          </cell>
          <cell r="O530" t="str">
            <v>T2A</v>
          </cell>
        </row>
        <row r="531">
          <cell r="B531" t="str">
            <v>541449020707114797</v>
          </cell>
          <cell r="L531" t="str">
            <v>T1A</v>
          </cell>
          <cell r="M531">
            <v>1</v>
          </cell>
          <cell r="O531" t="str">
            <v>T1A</v>
          </cell>
        </row>
        <row r="532">
          <cell r="B532" t="str">
            <v>541449011000036473</v>
          </cell>
          <cell r="L532" t="str">
            <v>T3A</v>
          </cell>
          <cell r="M532">
            <v>1</v>
          </cell>
          <cell r="O532" t="str">
            <v>T2A</v>
          </cell>
        </row>
        <row r="533">
          <cell r="B533" t="str">
            <v>541449012700130348</v>
          </cell>
          <cell r="L533" t="str">
            <v>T2A</v>
          </cell>
          <cell r="M533">
            <v>1</v>
          </cell>
          <cell r="O533" t="str">
            <v>T2A</v>
          </cell>
        </row>
        <row r="534">
          <cell r="B534" t="str">
            <v>541449012700130461</v>
          </cell>
          <cell r="L534" t="str">
            <v>T2A</v>
          </cell>
          <cell r="M534">
            <v>1</v>
          </cell>
          <cell r="O534" t="str">
            <v>T2A</v>
          </cell>
        </row>
        <row r="535">
          <cell r="B535" t="str">
            <v>541449012700125641</v>
          </cell>
          <cell r="L535" t="str">
            <v>T2A</v>
          </cell>
          <cell r="M535">
            <v>1</v>
          </cell>
          <cell r="O535" t="str">
            <v>T2A</v>
          </cell>
        </row>
        <row r="536">
          <cell r="B536" t="str">
            <v>541449012700130683</v>
          </cell>
          <cell r="L536" t="str">
            <v>T2A</v>
          </cell>
          <cell r="M536">
            <v>1</v>
          </cell>
          <cell r="O536" t="str">
            <v>T2A</v>
          </cell>
        </row>
        <row r="537">
          <cell r="B537" t="str">
            <v>541449012700130256</v>
          </cell>
          <cell r="L537" t="str">
            <v>T2A</v>
          </cell>
          <cell r="M537">
            <v>1</v>
          </cell>
          <cell r="O537" t="str">
            <v>T2A</v>
          </cell>
        </row>
        <row r="538">
          <cell r="B538" t="str">
            <v>541449012700130539</v>
          </cell>
          <cell r="L538" t="str">
            <v>T2A</v>
          </cell>
          <cell r="M538">
            <v>1</v>
          </cell>
          <cell r="O538" t="str">
            <v>T2A</v>
          </cell>
        </row>
        <row r="539">
          <cell r="B539" t="str">
            <v>541449012700130553</v>
          </cell>
          <cell r="L539" t="str">
            <v>T3A</v>
          </cell>
          <cell r="M539">
            <v>1</v>
          </cell>
          <cell r="O539" t="str">
            <v>T3A</v>
          </cell>
        </row>
        <row r="540">
          <cell r="B540" t="str">
            <v>541449012700130270</v>
          </cell>
          <cell r="L540" t="str">
            <v>T2A</v>
          </cell>
          <cell r="M540">
            <v>1</v>
          </cell>
          <cell r="O540" t="str">
            <v>T2A</v>
          </cell>
        </row>
        <row r="541">
          <cell r="B541" t="str">
            <v>541449011000037104</v>
          </cell>
          <cell r="L541" t="str">
            <v>T3A</v>
          </cell>
          <cell r="M541">
            <v>1</v>
          </cell>
          <cell r="O541" t="str">
            <v>T3A</v>
          </cell>
        </row>
        <row r="542">
          <cell r="B542" t="str">
            <v>541449012700130614</v>
          </cell>
          <cell r="L542" t="str">
            <v>T3A</v>
          </cell>
          <cell r="M542">
            <v>1</v>
          </cell>
          <cell r="O542" t="str">
            <v>T3A</v>
          </cell>
        </row>
        <row r="543">
          <cell r="B543" t="str">
            <v>541449012000003915</v>
          </cell>
          <cell r="L543" t="str">
            <v>T2A</v>
          </cell>
          <cell r="M543">
            <v>1</v>
          </cell>
          <cell r="O543" t="str">
            <v>T2A</v>
          </cell>
        </row>
        <row r="544">
          <cell r="B544" t="str">
            <v>541449012700130515</v>
          </cell>
          <cell r="L544" t="str">
            <v>T2A</v>
          </cell>
          <cell r="M544">
            <v>1</v>
          </cell>
          <cell r="O544" t="str">
            <v>T2A</v>
          </cell>
        </row>
        <row r="545">
          <cell r="B545" t="str">
            <v>541449012700130430</v>
          </cell>
          <cell r="L545" t="str">
            <v>T2A</v>
          </cell>
          <cell r="M545">
            <v>1</v>
          </cell>
          <cell r="O545" t="str">
            <v>T2A</v>
          </cell>
        </row>
        <row r="546">
          <cell r="B546" t="str">
            <v>541449012700146837</v>
          </cell>
          <cell r="L546" t="str">
            <v>T2A</v>
          </cell>
          <cell r="M546">
            <v>1</v>
          </cell>
          <cell r="O546" t="str">
            <v>T2A</v>
          </cell>
        </row>
        <row r="547">
          <cell r="B547" t="str">
            <v>541449012000002512</v>
          </cell>
          <cell r="L547" t="str">
            <v>T2A</v>
          </cell>
          <cell r="M547">
            <v>1</v>
          </cell>
          <cell r="O547" t="str">
            <v>T2A</v>
          </cell>
        </row>
        <row r="548">
          <cell r="B548" t="str">
            <v>541449020714651384</v>
          </cell>
          <cell r="L548" t="str">
            <v>T1A</v>
          </cell>
          <cell r="M548">
            <v>1</v>
          </cell>
          <cell r="O548" t="str">
            <v>T1A</v>
          </cell>
        </row>
        <row r="549">
          <cell r="B549" t="str">
            <v>541449012700130669</v>
          </cell>
          <cell r="L549" t="str">
            <v>T2A</v>
          </cell>
          <cell r="M549">
            <v>1</v>
          </cell>
          <cell r="O549" t="str">
            <v>T2A</v>
          </cell>
        </row>
        <row r="550">
          <cell r="B550" t="str">
            <v>541449012700115536</v>
          </cell>
          <cell r="L550" t="str">
            <v>T3A</v>
          </cell>
          <cell r="M550">
            <v>1</v>
          </cell>
          <cell r="O550" t="str">
            <v>T2A</v>
          </cell>
        </row>
        <row r="551">
          <cell r="B551" t="str">
            <v>541449012700115550</v>
          </cell>
          <cell r="L551" t="str">
            <v>T2A</v>
          </cell>
          <cell r="M551">
            <v>1</v>
          </cell>
          <cell r="O551" t="str">
            <v>T1A</v>
          </cell>
        </row>
        <row r="552">
          <cell r="B552" t="str">
            <v>541449011000113761</v>
          </cell>
          <cell r="L552" t="str">
            <v>T4B</v>
          </cell>
          <cell r="M552">
            <v>1</v>
          </cell>
          <cell r="O552" t="str">
            <v>T4B</v>
          </cell>
        </row>
        <row r="553">
          <cell r="B553" t="str">
            <v>541449012700115437</v>
          </cell>
          <cell r="L553" t="str">
            <v>T2A</v>
          </cell>
          <cell r="M553">
            <v>1</v>
          </cell>
          <cell r="O553" t="str">
            <v>T2A</v>
          </cell>
        </row>
        <row r="554">
          <cell r="B554" t="str">
            <v>541449012700130287</v>
          </cell>
          <cell r="L554" t="str">
            <v>T3A</v>
          </cell>
          <cell r="M554">
            <v>1</v>
          </cell>
          <cell r="O554" t="str">
            <v>T2A</v>
          </cell>
        </row>
        <row r="555">
          <cell r="B555" t="str">
            <v>541449012700130355</v>
          </cell>
          <cell r="L555" t="str">
            <v>T2A</v>
          </cell>
          <cell r="M555">
            <v>1</v>
          </cell>
          <cell r="O555" t="str">
            <v>T2A</v>
          </cell>
        </row>
        <row r="556">
          <cell r="B556" t="str">
            <v>541449011000113600</v>
          </cell>
          <cell r="L556" t="str">
            <v>T3A</v>
          </cell>
          <cell r="M556">
            <v>1</v>
          </cell>
          <cell r="O556" t="str">
            <v>T3A</v>
          </cell>
        </row>
        <row r="557">
          <cell r="B557" t="str">
            <v>541449012700151350</v>
          </cell>
          <cell r="L557" t="str">
            <v>T1A</v>
          </cell>
          <cell r="M557">
            <v>1</v>
          </cell>
          <cell r="O557" t="str">
            <v>T3A</v>
          </cell>
        </row>
        <row r="558">
          <cell r="B558" t="str">
            <v>541449012700130492</v>
          </cell>
          <cell r="L558" t="str">
            <v>T2A</v>
          </cell>
          <cell r="M558">
            <v>1</v>
          </cell>
          <cell r="O558" t="str">
            <v>T2A</v>
          </cell>
        </row>
        <row r="559">
          <cell r="B559" t="str">
            <v>541449012700165296</v>
          </cell>
          <cell r="L559" t="str">
            <v>T2A</v>
          </cell>
          <cell r="M559">
            <v>1</v>
          </cell>
          <cell r="O559" t="str">
            <v>T1A</v>
          </cell>
        </row>
        <row r="560">
          <cell r="B560" t="str">
            <v>541449012700207903</v>
          </cell>
          <cell r="L560" t="str">
            <v>T2A</v>
          </cell>
          <cell r="M560">
            <v>1</v>
          </cell>
          <cell r="O560" t="str">
            <v>T2A</v>
          </cell>
        </row>
        <row r="561">
          <cell r="B561" t="str">
            <v>541449012700132267</v>
          </cell>
          <cell r="L561" t="str">
            <v>T2A</v>
          </cell>
          <cell r="M561">
            <v>1</v>
          </cell>
          <cell r="O561" t="str">
            <v>T2A</v>
          </cell>
        </row>
        <row r="562">
          <cell r="B562" t="str">
            <v>541449011000037326</v>
          </cell>
          <cell r="L562" t="str">
            <v>T3A</v>
          </cell>
          <cell r="M562">
            <v>1</v>
          </cell>
          <cell r="O562" t="str">
            <v>T3A</v>
          </cell>
        </row>
        <row r="563">
          <cell r="B563" t="str">
            <v>541449011000037432</v>
          </cell>
          <cell r="L563" t="str">
            <v>T3A</v>
          </cell>
          <cell r="M563">
            <v>1</v>
          </cell>
          <cell r="O563" t="str">
            <v>T3A</v>
          </cell>
        </row>
        <row r="564">
          <cell r="B564" t="str">
            <v>541449012700130935</v>
          </cell>
          <cell r="L564" t="str">
            <v>T2A</v>
          </cell>
          <cell r="M564">
            <v>1</v>
          </cell>
          <cell r="O564" t="str">
            <v>T2A</v>
          </cell>
        </row>
        <row r="565">
          <cell r="B565" t="str">
            <v>541449011000037364</v>
          </cell>
          <cell r="L565" t="str">
            <v>T3A</v>
          </cell>
          <cell r="M565">
            <v>1</v>
          </cell>
          <cell r="O565" t="str">
            <v>T3A</v>
          </cell>
        </row>
        <row r="566">
          <cell r="B566" t="str">
            <v>541449012700130959</v>
          </cell>
          <cell r="L566" t="str">
            <v>T2A</v>
          </cell>
          <cell r="M566">
            <v>1</v>
          </cell>
          <cell r="O566" t="str">
            <v>T2A</v>
          </cell>
        </row>
        <row r="567">
          <cell r="B567" t="str">
            <v>541449012700130782</v>
          </cell>
          <cell r="L567" t="str">
            <v>T2A</v>
          </cell>
          <cell r="M567">
            <v>1</v>
          </cell>
          <cell r="O567" t="str">
            <v>T2A</v>
          </cell>
        </row>
        <row r="568">
          <cell r="B568" t="str">
            <v>541449012700130904</v>
          </cell>
          <cell r="L568" t="str">
            <v>T2A</v>
          </cell>
          <cell r="M568">
            <v>1</v>
          </cell>
          <cell r="O568" t="str">
            <v>T2A</v>
          </cell>
        </row>
        <row r="569">
          <cell r="B569" t="str">
            <v>541449060004753862</v>
          </cell>
          <cell r="L569" t="str">
            <v>T2A</v>
          </cell>
          <cell r="M569">
            <v>1</v>
          </cell>
          <cell r="O569" t="str">
            <v>T2A</v>
          </cell>
        </row>
        <row r="570">
          <cell r="B570" t="str">
            <v>541449011000037296</v>
          </cell>
          <cell r="L570" t="str">
            <v>T3A</v>
          </cell>
          <cell r="M570">
            <v>1</v>
          </cell>
          <cell r="O570" t="str">
            <v>T3A</v>
          </cell>
        </row>
        <row r="571">
          <cell r="B571" t="str">
            <v>541449012000002574</v>
          </cell>
          <cell r="L571" t="str">
            <v>T3A</v>
          </cell>
          <cell r="M571">
            <v>1</v>
          </cell>
          <cell r="O571" t="str">
            <v>T3A</v>
          </cell>
        </row>
        <row r="572">
          <cell r="B572" t="str">
            <v>541449012700229905</v>
          </cell>
          <cell r="L572" t="str">
            <v>T3A</v>
          </cell>
          <cell r="M572">
            <v>1</v>
          </cell>
          <cell r="O572" t="str">
            <v>T3A</v>
          </cell>
        </row>
        <row r="573">
          <cell r="B573" t="str">
            <v>541449012700130881</v>
          </cell>
          <cell r="L573" t="str">
            <v>T2A</v>
          </cell>
          <cell r="M573">
            <v>1</v>
          </cell>
          <cell r="O573" t="str">
            <v>T2A</v>
          </cell>
        </row>
        <row r="574">
          <cell r="B574" t="str">
            <v>541449011000114041</v>
          </cell>
          <cell r="L574" t="str">
            <v>T3A</v>
          </cell>
          <cell r="M574">
            <v>1</v>
          </cell>
          <cell r="O574" t="str">
            <v>T3A</v>
          </cell>
        </row>
        <row r="575">
          <cell r="B575" t="str">
            <v>541449011000037302</v>
          </cell>
          <cell r="L575" t="str">
            <v>T3A</v>
          </cell>
          <cell r="M575">
            <v>1</v>
          </cell>
          <cell r="O575" t="str">
            <v>T3A</v>
          </cell>
        </row>
        <row r="576">
          <cell r="B576" t="str">
            <v>541449012700131017</v>
          </cell>
          <cell r="L576" t="str">
            <v>T2A</v>
          </cell>
          <cell r="M576">
            <v>1</v>
          </cell>
          <cell r="O576" t="str">
            <v>T2A</v>
          </cell>
        </row>
        <row r="577">
          <cell r="B577" t="str">
            <v>541449012700129694</v>
          </cell>
          <cell r="L577" t="str">
            <v>T2A</v>
          </cell>
          <cell r="M577">
            <v>1</v>
          </cell>
          <cell r="O577" t="str">
            <v>T2A</v>
          </cell>
        </row>
        <row r="578">
          <cell r="B578" t="str">
            <v>541449012700130973</v>
          </cell>
          <cell r="L578" t="str">
            <v>T2A</v>
          </cell>
          <cell r="M578">
            <v>1</v>
          </cell>
          <cell r="O578" t="str">
            <v>T2A</v>
          </cell>
        </row>
        <row r="579">
          <cell r="B579" t="str">
            <v>541449012700113402</v>
          </cell>
          <cell r="L579" t="str">
            <v>T2A</v>
          </cell>
          <cell r="M579">
            <v>1</v>
          </cell>
          <cell r="O579" t="str">
            <v>T2A</v>
          </cell>
        </row>
        <row r="580">
          <cell r="B580" t="str">
            <v>541449011000037173</v>
          </cell>
          <cell r="L580" t="str">
            <v>T3A</v>
          </cell>
          <cell r="M580">
            <v>1</v>
          </cell>
          <cell r="O580" t="str">
            <v>T3A</v>
          </cell>
        </row>
        <row r="581">
          <cell r="B581" t="str">
            <v>541449020714568767</v>
          </cell>
          <cell r="L581" t="str">
            <v>T2A</v>
          </cell>
          <cell r="M581">
            <v>1</v>
          </cell>
          <cell r="O581" t="str">
            <v>T2A</v>
          </cell>
        </row>
        <row r="582">
          <cell r="B582" t="str">
            <v>541449060009418537</v>
          </cell>
          <cell r="L582" t="str">
            <v/>
          </cell>
          <cell r="M582">
            <v>1</v>
          </cell>
          <cell r="O582" t="str">
            <v/>
          </cell>
        </row>
        <row r="583">
          <cell r="B583" t="str">
            <v>541449012700132953</v>
          </cell>
          <cell r="L583" t="str">
            <v>T1A</v>
          </cell>
          <cell r="M583">
            <v>1</v>
          </cell>
          <cell r="O583" t="str">
            <v>T1A</v>
          </cell>
        </row>
        <row r="584">
          <cell r="B584" t="str">
            <v>541449012700124163</v>
          </cell>
          <cell r="L584" t="str">
            <v>T2A</v>
          </cell>
          <cell r="M584">
            <v>1</v>
          </cell>
          <cell r="O584" t="str">
            <v>T2A</v>
          </cell>
        </row>
        <row r="585">
          <cell r="B585" t="str">
            <v>541449011000037586</v>
          </cell>
          <cell r="L585" t="str">
            <v>T3A</v>
          </cell>
          <cell r="M585">
            <v>1</v>
          </cell>
          <cell r="O585" t="str">
            <v>T3A</v>
          </cell>
        </row>
        <row r="586">
          <cell r="B586" t="str">
            <v>541449012000002598</v>
          </cell>
          <cell r="L586" t="str">
            <v>T2A</v>
          </cell>
          <cell r="M586">
            <v>1</v>
          </cell>
          <cell r="O586" t="str">
            <v>T2A</v>
          </cell>
        </row>
        <row r="587">
          <cell r="B587" t="str">
            <v>541449011000037548</v>
          </cell>
          <cell r="L587" t="str">
            <v>T3A</v>
          </cell>
          <cell r="M587">
            <v>1</v>
          </cell>
          <cell r="O587" t="str">
            <v>T3A</v>
          </cell>
        </row>
        <row r="588">
          <cell r="B588" t="str">
            <v>541449012700123272</v>
          </cell>
          <cell r="L588" t="str">
            <v>T1A</v>
          </cell>
          <cell r="M588">
            <v>1</v>
          </cell>
          <cell r="O588" t="str">
            <v>T1A</v>
          </cell>
        </row>
        <row r="589">
          <cell r="B589" t="str">
            <v>541449011000037524</v>
          </cell>
          <cell r="L589" t="str">
            <v>T3A</v>
          </cell>
          <cell r="M589">
            <v>1</v>
          </cell>
          <cell r="O589" t="str">
            <v>T3A</v>
          </cell>
        </row>
        <row r="590">
          <cell r="B590" t="str">
            <v>541449012000002536</v>
          </cell>
          <cell r="L590" t="str">
            <v>T3A</v>
          </cell>
          <cell r="M590">
            <v>1</v>
          </cell>
          <cell r="O590" t="str">
            <v>T3A</v>
          </cell>
        </row>
        <row r="591">
          <cell r="B591" t="str">
            <v>541449011000037562</v>
          </cell>
          <cell r="L591" t="str">
            <v>T3A</v>
          </cell>
          <cell r="M591">
            <v>1</v>
          </cell>
          <cell r="O591" t="str">
            <v>T3A</v>
          </cell>
        </row>
        <row r="592">
          <cell r="B592" t="str">
            <v>541449012000002581</v>
          </cell>
          <cell r="L592" t="str">
            <v>T3A</v>
          </cell>
          <cell r="M592">
            <v>1</v>
          </cell>
          <cell r="O592" t="str">
            <v>T3A</v>
          </cell>
        </row>
        <row r="593">
          <cell r="B593" t="str">
            <v>541449012700131000</v>
          </cell>
          <cell r="L593" t="str">
            <v>T2A</v>
          </cell>
          <cell r="M593">
            <v>1</v>
          </cell>
          <cell r="O593" t="str">
            <v>T2A</v>
          </cell>
        </row>
        <row r="594">
          <cell r="B594" t="str">
            <v>541449012700162882</v>
          </cell>
          <cell r="L594" t="str">
            <v>T2A</v>
          </cell>
          <cell r="M594">
            <v>1</v>
          </cell>
          <cell r="O594" t="str">
            <v>T2A</v>
          </cell>
        </row>
        <row r="595">
          <cell r="B595" t="str">
            <v>541449011000037623</v>
          </cell>
          <cell r="L595" t="str">
            <v>T3A</v>
          </cell>
          <cell r="M595">
            <v>1</v>
          </cell>
          <cell r="O595" t="str">
            <v>T3A</v>
          </cell>
        </row>
        <row r="596">
          <cell r="B596" t="str">
            <v>541449012700131031</v>
          </cell>
          <cell r="L596" t="str">
            <v>T2A</v>
          </cell>
          <cell r="M596">
            <v>1</v>
          </cell>
          <cell r="O596" t="str">
            <v>T2A</v>
          </cell>
        </row>
        <row r="597">
          <cell r="B597" t="str">
            <v>541449011000037647</v>
          </cell>
          <cell r="L597" t="str">
            <v>T3A</v>
          </cell>
          <cell r="M597">
            <v>1</v>
          </cell>
          <cell r="O597" t="str">
            <v>T3A</v>
          </cell>
        </row>
        <row r="598">
          <cell r="B598" t="str">
            <v>541449012700131024</v>
          </cell>
          <cell r="L598" t="str">
            <v>T2A</v>
          </cell>
          <cell r="M598">
            <v>1</v>
          </cell>
          <cell r="O598" t="str">
            <v>T2A</v>
          </cell>
        </row>
        <row r="599">
          <cell r="B599" t="str">
            <v>541449020707479315</v>
          </cell>
          <cell r="L599" t="str">
            <v>T2A</v>
          </cell>
          <cell r="M599">
            <v>1</v>
          </cell>
          <cell r="O599" t="str">
            <v>T2A</v>
          </cell>
        </row>
        <row r="600">
          <cell r="B600" t="str">
            <v>541449012000002994</v>
          </cell>
          <cell r="L600" t="str">
            <v>T1A</v>
          </cell>
          <cell r="M600">
            <v>1</v>
          </cell>
          <cell r="O600" t="str">
            <v>T3A</v>
          </cell>
        </row>
        <row r="601">
          <cell r="B601" t="str">
            <v>541449012700235319</v>
          </cell>
          <cell r="L601" t="str">
            <v>T1A</v>
          </cell>
          <cell r="M601">
            <v>1</v>
          </cell>
          <cell r="O601" t="str">
            <v>T1A</v>
          </cell>
        </row>
        <row r="602">
          <cell r="B602" t="str">
            <v>541449020708100263</v>
          </cell>
          <cell r="L602" t="str">
            <v>T2A</v>
          </cell>
          <cell r="M602">
            <v>1</v>
          </cell>
          <cell r="O602" t="str">
            <v>T2A</v>
          </cell>
        </row>
        <row r="603">
          <cell r="B603" t="str">
            <v>541449012700134858</v>
          </cell>
          <cell r="L603" t="str">
            <v>T2A</v>
          </cell>
          <cell r="M603">
            <v>1</v>
          </cell>
          <cell r="O603" t="str">
            <v>T2A</v>
          </cell>
        </row>
        <row r="604">
          <cell r="B604" t="str">
            <v>541449012700224764</v>
          </cell>
          <cell r="L604" t="str">
            <v>T2A</v>
          </cell>
          <cell r="M604">
            <v>1</v>
          </cell>
          <cell r="O604" t="str">
            <v>T2A</v>
          </cell>
        </row>
        <row r="605">
          <cell r="B605" t="str">
            <v>541449012000003045</v>
          </cell>
          <cell r="L605" t="str">
            <v>T2A</v>
          </cell>
          <cell r="M605">
            <v>1</v>
          </cell>
          <cell r="O605" t="str">
            <v>T2A</v>
          </cell>
        </row>
        <row r="606">
          <cell r="B606" t="str">
            <v>541449060005004550</v>
          </cell>
          <cell r="L606" t="str">
            <v>T3A</v>
          </cell>
          <cell r="M606">
            <v>1</v>
          </cell>
          <cell r="O606" t="str">
            <v>T2A</v>
          </cell>
        </row>
        <row r="607">
          <cell r="B607" t="str">
            <v>541449011700000408</v>
          </cell>
          <cell r="L607" t="str">
            <v>T4B</v>
          </cell>
          <cell r="M607">
            <v>1</v>
          </cell>
          <cell r="O607" t="str">
            <v>T3A</v>
          </cell>
        </row>
        <row r="608">
          <cell r="B608" t="str">
            <v>541449012700133592</v>
          </cell>
          <cell r="L608" t="str">
            <v>T2A</v>
          </cell>
          <cell r="M608">
            <v>1</v>
          </cell>
          <cell r="O608" t="str">
            <v>T2A</v>
          </cell>
        </row>
        <row r="609">
          <cell r="B609" t="str">
            <v>541449012700133530</v>
          </cell>
          <cell r="L609" t="str">
            <v>T2A</v>
          </cell>
          <cell r="M609">
            <v>1</v>
          </cell>
          <cell r="O609" t="str">
            <v>T2A</v>
          </cell>
        </row>
        <row r="610">
          <cell r="B610" t="str">
            <v>541449012700133547</v>
          </cell>
          <cell r="L610" t="str">
            <v>T2A</v>
          </cell>
          <cell r="M610">
            <v>1</v>
          </cell>
          <cell r="O610" t="str">
            <v>T2A</v>
          </cell>
        </row>
        <row r="611">
          <cell r="B611" t="str">
            <v>541449012700116977</v>
          </cell>
          <cell r="L611" t="str">
            <v>T2A</v>
          </cell>
          <cell r="M611">
            <v>1</v>
          </cell>
          <cell r="O611" t="str">
            <v>T2A</v>
          </cell>
        </row>
        <row r="612">
          <cell r="B612" t="str">
            <v>541449012000000723</v>
          </cell>
          <cell r="L612" t="str">
            <v>T3A</v>
          </cell>
          <cell r="M612">
            <v>1</v>
          </cell>
          <cell r="O612" t="str">
            <v>T3A</v>
          </cell>
        </row>
        <row r="613">
          <cell r="B613" t="str">
            <v>541449060001506409</v>
          </cell>
          <cell r="L613" t="str">
            <v>T3A</v>
          </cell>
          <cell r="M613">
            <v>1</v>
          </cell>
          <cell r="O613" t="str">
            <v>T3A</v>
          </cell>
        </row>
        <row r="614">
          <cell r="B614" t="str">
            <v>541449012700133400</v>
          </cell>
          <cell r="L614" t="str">
            <v>T2A</v>
          </cell>
          <cell r="M614">
            <v>1</v>
          </cell>
          <cell r="O614" t="str">
            <v>T2A</v>
          </cell>
        </row>
        <row r="615">
          <cell r="B615" t="str">
            <v>541449012700133554</v>
          </cell>
          <cell r="L615" t="str">
            <v>T1A</v>
          </cell>
          <cell r="M615">
            <v>1</v>
          </cell>
          <cell r="O615" t="str">
            <v>T1A</v>
          </cell>
        </row>
        <row r="616">
          <cell r="B616" t="str">
            <v>541449012700113785</v>
          </cell>
          <cell r="L616" t="str">
            <v>T2A</v>
          </cell>
          <cell r="M616">
            <v>1</v>
          </cell>
          <cell r="O616" t="str">
            <v>T2A</v>
          </cell>
        </row>
        <row r="617">
          <cell r="B617" t="str">
            <v>541449020713600062</v>
          </cell>
          <cell r="L617" t="str">
            <v>T2A</v>
          </cell>
          <cell r="M617">
            <v>1</v>
          </cell>
          <cell r="O617" t="str">
            <v>T2A</v>
          </cell>
        </row>
        <row r="618">
          <cell r="B618" t="str">
            <v>541449012700131574</v>
          </cell>
          <cell r="L618" t="str">
            <v>T2A</v>
          </cell>
          <cell r="M618">
            <v>1</v>
          </cell>
          <cell r="O618" t="str">
            <v>T2A</v>
          </cell>
        </row>
        <row r="619">
          <cell r="B619" t="str">
            <v>541449012700131567</v>
          </cell>
          <cell r="L619" t="str">
            <v>T2A</v>
          </cell>
          <cell r="M619">
            <v>1</v>
          </cell>
          <cell r="O619" t="str">
            <v>T2A</v>
          </cell>
        </row>
        <row r="620">
          <cell r="B620" t="str">
            <v>541449060001920113</v>
          </cell>
          <cell r="L620" t="str">
            <v>T3A</v>
          </cell>
          <cell r="M620">
            <v>1</v>
          </cell>
          <cell r="O620" t="str">
            <v>T2A</v>
          </cell>
        </row>
        <row r="621">
          <cell r="B621" t="str">
            <v>541449012700154665</v>
          </cell>
          <cell r="L621" t="str">
            <v>T1A</v>
          </cell>
          <cell r="M621">
            <v>1</v>
          </cell>
          <cell r="O621" t="str">
            <v>T1A</v>
          </cell>
        </row>
        <row r="622">
          <cell r="B622" t="str">
            <v>541449012700131703</v>
          </cell>
          <cell r="L622" t="str">
            <v>T1A</v>
          </cell>
          <cell r="M622">
            <v>1</v>
          </cell>
          <cell r="O622" t="str">
            <v>T1A</v>
          </cell>
        </row>
        <row r="623">
          <cell r="B623" t="str">
            <v>541449012700117073</v>
          </cell>
          <cell r="L623" t="str">
            <v>T1A</v>
          </cell>
          <cell r="M623">
            <v>1</v>
          </cell>
          <cell r="O623" t="str">
            <v>T1A</v>
          </cell>
        </row>
        <row r="624">
          <cell r="B624" t="str">
            <v>541449012700113648</v>
          </cell>
          <cell r="L624" t="str">
            <v>T2A</v>
          </cell>
          <cell r="M624">
            <v>1</v>
          </cell>
          <cell r="O624" t="str">
            <v>T2A</v>
          </cell>
        </row>
        <row r="625">
          <cell r="B625" t="str">
            <v>541449012700131727</v>
          </cell>
          <cell r="L625" t="str">
            <v>T2A</v>
          </cell>
          <cell r="M625">
            <v>1</v>
          </cell>
          <cell r="O625" t="str">
            <v>T2A</v>
          </cell>
        </row>
        <row r="626">
          <cell r="B626" t="str">
            <v>541449012700149098</v>
          </cell>
          <cell r="L626" t="str">
            <v>T2A</v>
          </cell>
          <cell r="M626">
            <v>1</v>
          </cell>
          <cell r="O626" t="str">
            <v>T2A</v>
          </cell>
        </row>
        <row r="627">
          <cell r="B627" t="str">
            <v>541449012700131635</v>
          </cell>
          <cell r="L627" t="str">
            <v>T2A</v>
          </cell>
          <cell r="M627">
            <v>1</v>
          </cell>
          <cell r="O627" t="str">
            <v>T2A</v>
          </cell>
        </row>
        <row r="628">
          <cell r="B628" t="str">
            <v>541449020715389040</v>
          </cell>
          <cell r="L628" t="str">
            <v>T2A</v>
          </cell>
          <cell r="M628">
            <v>1</v>
          </cell>
          <cell r="O628" t="str">
            <v>T2A</v>
          </cell>
        </row>
        <row r="629">
          <cell r="B629" t="str">
            <v>541449012700135251</v>
          </cell>
          <cell r="L629" t="str">
            <v>T2A</v>
          </cell>
          <cell r="M629">
            <v>1</v>
          </cell>
          <cell r="O629" t="str">
            <v>T2A</v>
          </cell>
        </row>
        <row r="630">
          <cell r="B630" t="str">
            <v>541449012700148220</v>
          </cell>
          <cell r="L630" t="str">
            <v>T2A</v>
          </cell>
          <cell r="M630">
            <v>1</v>
          </cell>
          <cell r="O630" t="str">
            <v>T2A</v>
          </cell>
        </row>
        <row r="631">
          <cell r="B631" t="str">
            <v>541449020715327899</v>
          </cell>
          <cell r="L631" t="str">
            <v>T2A</v>
          </cell>
          <cell r="M631">
            <v>1</v>
          </cell>
          <cell r="O631" t="str">
            <v>T2A</v>
          </cell>
        </row>
        <row r="632">
          <cell r="B632" t="str">
            <v>541449012700131697</v>
          </cell>
          <cell r="L632" t="str">
            <v>T2A</v>
          </cell>
          <cell r="M632">
            <v>1</v>
          </cell>
          <cell r="O632" t="str">
            <v>T2A</v>
          </cell>
        </row>
        <row r="633">
          <cell r="B633" t="str">
            <v>541449012700131680</v>
          </cell>
          <cell r="L633" t="str">
            <v>T2A</v>
          </cell>
          <cell r="M633">
            <v>1</v>
          </cell>
          <cell r="O633" t="str">
            <v>T2A</v>
          </cell>
        </row>
        <row r="634">
          <cell r="B634" t="str">
            <v>541449012700117042</v>
          </cell>
          <cell r="L634" t="str">
            <v>T2A</v>
          </cell>
          <cell r="M634">
            <v>1</v>
          </cell>
          <cell r="O634" t="str">
            <v>T2A</v>
          </cell>
        </row>
        <row r="635">
          <cell r="B635" t="str">
            <v>541449012700131581</v>
          </cell>
          <cell r="L635" t="str">
            <v>T2A</v>
          </cell>
          <cell r="M635">
            <v>1</v>
          </cell>
          <cell r="O635" t="str">
            <v>T2A</v>
          </cell>
        </row>
        <row r="636">
          <cell r="B636" t="str">
            <v>541449012000003953</v>
          </cell>
          <cell r="L636" t="str">
            <v>T2A</v>
          </cell>
          <cell r="M636">
            <v>1</v>
          </cell>
          <cell r="O636" t="str">
            <v>T2A</v>
          </cell>
        </row>
        <row r="637">
          <cell r="B637" t="str">
            <v>541449012700134230</v>
          </cell>
          <cell r="L637" t="str">
            <v>T2A</v>
          </cell>
          <cell r="M637">
            <v>1</v>
          </cell>
          <cell r="O637" t="str">
            <v>T2A</v>
          </cell>
        </row>
        <row r="638">
          <cell r="B638" t="str">
            <v>541449012700131666</v>
          </cell>
          <cell r="L638" t="str">
            <v>T2A</v>
          </cell>
          <cell r="M638">
            <v>1</v>
          </cell>
          <cell r="O638" t="str">
            <v>T2A</v>
          </cell>
        </row>
        <row r="639">
          <cell r="B639" t="str">
            <v>541449012700131710</v>
          </cell>
          <cell r="L639" t="str">
            <v>T2A</v>
          </cell>
          <cell r="M639">
            <v>1</v>
          </cell>
          <cell r="O639" t="str">
            <v>T2A</v>
          </cell>
        </row>
        <row r="640">
          <cell r="B640" t="str">
            <v>541449012700133585</v>
          </cell>
          <cell r="L640" t="str">
            <v>T2A</v>
          </cell>
          <cell r="M640">
            <v>1</v>
          </cell>
          <cell r="O640" t="str">
            <v>T2A</v>
          </cell>
        </row>
        <row r="641">
          <cell r="B641" t="str">
            <v>541449012700131673</v>
          </cell>
          <cell r="L641" t="str">
            <v>T2A</v>
          </cell>
          <cell r="M641">
            <v>1</v>
          </cell>
          <cell r="O641" t="str">
            <v>T2A</v>
          </cell>
        </row>
        <row r="642">
          <cell r="B642" t="str">
            <v>541449012700131604</v>
          </cell>
          <cell r="L642" t="str">
            <v>T2A</v>
          </cell>
          <cell r="M642">
            <v>1</v>
          </cell>
          <cell r="O642" t="str">
            <v>T3A</v>
          </cell>
        </row>
        <row r="643">
          <cell r="B643" t="str">
            <v>541449012700215380</v>
          </cell>
          <cell r="L643" t="str">
            <v>T3A</v>
          </cell>
          <cell r="M643">
            <v>1</v>
          </cell>
          <cell r="O643" t="str">
            <v>T3A</v>
          </cell>
        </row>
        <row r="644">
          <cell r="B644" t="str">
            <v>541449012000002673</v>
          </cell>
          <cell r="L644" t="str">
            <v>T3A</v>
          </cell>
          <cell r="M644">
            <v>1</v>
          </cell>
          <cell r="O644" t="str">
            <v>T2A</v>
          </cell>
        </row>
        <row r="645">
          <cell r="B645" t="str">
            <v>541449012700131598</v>
          </cell>
          <cell r="L645" t="str">
            <v>T3A</v>
          </cell>
          <cell r="M645">
            <v>1</v>
          </cell>
          <cell r="O645" t="str">
            <v>T2A</v>
          </cell>
        </row>
        <row r="646">
          <cell r="B646" t="str">
            <v>541449012000003991</v>
          </cell>
          <cell r="L646" t="str">
            <v>T3A</v>
          </cell>
          <cell r="M646">
            <v>1</v>
          </cell>
          <cell r="O646" t="str">
            <v>T3A</v>
          </cell>
        </row>
        <row r="647">
          <cell r="B647" t="str">
            <v>541449012000002680</v>
          </cell>
          <cell r="L647" t="str">
            <v>T3A</v>
          </cell>
          <cell r="M647">
            <v>1</v>
          </cell>
          <cell r="O647" t="str">
            <v>T3A</v>
          </cell>
        </row>
        <row r="648">
          <cell r="B648" t="str">
            <v>541449011000038163</v>
          </cell>
          <cell r="L648" t="str">
            <v>T3A</v>
          </cell>
          <cell r="M648">
            <v>1</v>
          </cell>
          <cell r="O648" t="str">
            <v>T3A</v>
          </cell>
        </row>
        <row r="649">
          <cell r="B649" t="str">
            <v>541449011000038118</v>
          </cell>
          <cell r="L649" t="str">
            <v>T3A</v>
          </cell>
          <cell r="M649">
            <v>1</v>
          </cell>
          <cell r="O649" t="str">
            <v>T3A</v>
          </cell>
        </row>
        <row r="650">
          <cell r="B650" t="str">
            <v>541449011000038392</v>
          </cell>
          <cell r="L650" t="str">
            <v>T3A</v>
          </cell>
          <cell r="M650">
            <v>1</v>
          </cell>
          <cell r="O650" t="str">
            <v>T3A</v>
          </cell>
        </row>
        <row r="651">
          <cell r="B651" t="str">
            <v>541449020715501367</v>
          </cell>
          <cell r="L651" t="str">
            <v>T1A</v>
          </cell>
          <cell r="M651">
            <v>1</v>
          </cell>
          <cell r="O651" t="str">
            <v>T1A</v>
          </cell>
        </row>
        <row r="652">
          <cell r="B652" t="str">
            <v>541449020715501398</v>
          </cell>
          <cell r="L652" t="str">
            <v>T1A</v>
          </cell>
          <cell r="M652">
            <v>1</v>
          </cell>
          <cell r="O652" t="str">
            <v>T1A</v>
          </cell>
        </row>
        <row r="653">
          <cell r="B653" t="str">
            <v>541449012700131826</v>
          </cell>
          <cell r="L653" t="str">
            <v>T1A</v>
          </cell>
          <cell r="M653">
            <v>1</v>
          </cell>
          <cell r="O653" t="str">
            <v>T1A</v>
          </cell>
        </row>
        <row r="654">
          <cell r="B654" t="str">
            <v>541449020708412984</v>
          </cell>
          <cell r="L654" t="str">
            <v>T1A</v>
          </cell>
          <cell r="M654">
            <v>1</v>
          </cell>
          <cell r="O654" t="str">
            <v>T1A</v>
          </cell>
        </row>
        <row r="655">
          <cell r="B655" t="str">
            <v>541449012700134773</v>
          </cell>
          <cell r="L655" t="str">
            <v>T2A</v>
          </cell>
          <cell r="M655">
            <v>1</v>
          </cell>
          <cell r="O655" t="str">
            <v>T2A</v>
          </cell>
        </row>
        <row r="656">
          <cell r="B656" t="str">
            <v>541449012700212143</v>
          </cell>
          <cell r="L656" t="str">
            <v>T2A</v>
          </cell>
          <cell r="M656">
            <v>1</v>
          </cell>
          <cell r="O656" t="str">
            <v>T2A</v>
          </cell>
        </row>
        <row r="657">
          <cell r="B657" t="str">
            <v>541449012700128314</v>
          </cell>
          <cell r="L657" t="str">
            <v>T2A</v>
          </cell>
          <cell r="M657">
            <v>1</v>
          </cell>
          <cell r="O657" t="str">
            <v>T2A</v>
          </cell>
        </row>
        <row r="658">
          <cell r="B658" t="str">
            <v>541449060004519703</v>
          </cell>
          <cell r="L658" t="str">
            <v>T2A</v>
          </cell>
          <cell r="M658">
            <v>1</v>
          </cell>
          <cell r="O658" t="str">
            <v>T2A</v>
          </cell>
        </row>
        <row r="659">
          <cell r="B659" t="str">
            <v>541449011000038767</v>
          </cell>
          <cell r="L659" t="str">
            <v>T2A</v>
          </cell>
          <cell r="M659">
            <v>1</v>
          </cell>
          <cell r="O659" t="str">
            <v>T3A</v>
          </cell>
        </row>
        <row r="660">
          <cell r="B660" t="str">
            <v>541449012700131864</v>
          </cell>
          <cell r="L660" t="str">
            <v>T2A</v>
          </cell>
          <cell r="M660">
            <v>1</v>
          </cell>
          <cell r="O660" t="str">
            <v>T2A</v>
          </cell>
        </row>
        <row r="661">
          <cell r="B661" t="str">
            <v>541449012700131796</v>
          </cell>
          <cell r="L661" t="str">
            <v>T2A</v>
          </cell>
          <cell r="M661">
            <v>1</v>
          </cell>
          <cell r="O661" t="str">
            <v>T2A</v>
          </cell>
        </row>
        <row r="662">
          <cell r="B662" t="str">
            <v>541449012700198133</v>
          </cell>
          <cell r="L662" t="str">
            <v>T2A</v>
          </cell>
          <cell r="M662">
            <v>1</v>
          </cell>
          <cell r="O662" t="str">
            <v>T2A</v>
          </cell>
        </row>
        <row r="663">
          <cell r="B663" t="str">
            <v>541449012700198119</v>
          </cell>
          <cell r="L663" t="str">
            <v>T2A</v>
          </cell>
          <cell r="M663">
            <v>1</v>
          </cell>
          <cell r="O663" t="str">
            <v>T2A</v>
          </cell>
        </row>
        <row r="664">
          <cell r="B664" t="str">
            <v>541449012000025726</v>
          </cell>
          <cell r="L664" t="str">
            <v>T2A</v>
          </cell>
          <cell r="M664">
            <v>1</v>
          </cell>
          <cell r="O664" t="str">
            <v>T2A</v>
          </cell>
        </row>
        <row r="665">
          <cell r="B665" t="str">
            <v>541449012700131840</v>
          </cell>
          <cell r="L665" t="str">
            <v>T3A</v>
          </cell>
          <cell r="M665">
            <v>1</v>
          </cell>
          <cell r="O665" t="str">
            <v>T3A</v>
          </cell>
        </row>
        <row r="666">
          <cell r="B666" t="str">
            <v>541449012700140163</v>
          </cell>
          <cell r="L666" t="str">
            <v>T3A</v>
          </cell>
          <cell r="M666">
            <v>1</v>
          </cell>
          <cell r="O666" t="str">
            <v>T3A</v>
          </cell>
        </row>
        <row r="667">
          <cell r="B667" t="str">
            <v>541449011000038781</v>
          </cell>
          <cell r="L667" t="str">
            <v>T3A</v>
          </cell>
          <cell r="M667">
            <v>1</v>
          </cell>
          <cell r="O667" t="str">
            <v>T3A</v>
          </cell>
        </row>
        <row r="668">
          <cell r="B668" t="str">
            <v>541449011000039054</v>
          </cell>
          <cell r="L668" t="str">
            <v>T3A</v>
          </cell>
          <cell r="M668">
            <v>1</v>
          </cell>
          <cell r="O668" t="str">
            <v>T3A</v>
          </cell>
        </row>
        <row r="669">
          <cell r="B669" t="str">
            <v>541449011000038866</v>
          </cell>
          <cell r="L669" t="str">
            <v>T3A</v>
          </cell>
          <cell r="M669">
            <v>1</v>
          </cell>
          <cell r="O669" t="str">
            <v>T3A</v>
          </cell>
        </row>
        <row r="670">
          <cell r="B670" t="str">
            <v>541449011000038774</v>
          </cell>
          <cell r="L670" t="str">
            <v>T3A</v>
          </cell>
          <cell r="M670">
            <v>1</v>
          </cell>
          <cell r="O670" t="str">
            <v>T3A</v>
          </cell>
        </row>
        <row r="671">
          <cell r="B671" t="str">
            <v>541449011000039023</v>
          </cell>
          <cell r="L671" t="str">
            <v>T3A</v>
          </cell>
          <cell r="M671">
            <v>1</v>
          </cell>
          <cell r="O671" t="str">
            <v>T3A</v>
          </cell>
        </row>
        <row r="672">
          <cell r="B672" t="str">
            <v>541449012700212990</v>
          </cell>
          <cell r="L672" t="str">
            <v>T1A</v>
          </cell>
          <cell r="M672">
            <v>1</v>
          </cell>
          <cell r="O672" t="str">
            <v>T2A</v>
          </cell>
        </row>
        <row r="673">
          <cell r="B673" t="str">
            <v>541449012700212136</v>
          </cell>
          <cell r="L673" t="str">
            <v>T1A</v>
          </cell>
          <cell r="M673">
            <v>1</v>
          </cell>
          <cell r="O673" t="str">
            <v>T2A</v>
          </cell>
        </row>
        <row r="674">
          <cell r="B674" t="str">
            <v>541449011700002365</v>
          </cell>
          <cell r="L674" t="str">
            <v>T1A</v>
          </cell>
          <cell r="M674">
            <v>1</v>
          </cell>
          <cell r="O674" t="str">
            <v>T1A</v>
          </cell>
        </row>
        <row r="675">
          <cell r="B675" t="str">
            <v>541449011700002358</v>
          </cell>
          <cell r="L675" t="str">
            <v>T1A</v>
          </cell>
          <cell r="M675">
            <v>1</v>
          </cell>
          <cell r="O675" t="str">
            <v>T1A</v>
          </cell>
        </row>
        <row r="676">
          <cell r="B676" t="str">
            <v>541449012700131833</v>
          </cell>
          <cell r="L676" t="str">
            <v>T1A</v>
          </cell>
          <cell r="M676">
            <v>1</v>
          </cell>
          <cell r="O676" t="str">
            <v>T1A</v>
          </cell>
        </row>
        <row r="677">
          <cell r="B677" t="str">
            <v>541449060007581394</v>
          </cell>
          <cell r="L677" t="str">
            <v>T2A</v>
          </cell>
          <cell r="M677">
            <v>1</v>
          </cell>
          <cell r="O677" t="str">
            <v>T2A</v>
          </cell>
        </row>
        <row r="678">
          <cell r="B678" t="str">
            <v>541449012700132526</v>
          </cell>
          <cell r="L678" t="str">
            <v>T1A</v>
          </cell>
          <cell r="M678">
            <v>1</v>
          </cell>
          <cell r="O678" t="str">
            <v>T1A</v>
          </cell>
        </row>
        <row r="679">
          <cell r="B679" t="str">
            <v>541449012700132465</v>
          </cell>
          <cell r="L679" t="str">
            <v>T2A</v>
          </cell>
          <cell r="M679">
            <v>1</v>
          </cell>
          <cell r="O679" t="str">
            <v>T2A</v>
          </cell>
        </row>
        <row r="680">
          <cell r="B680" t="str">
            <v>541449060006110328</v>
          </cell>
          <cell r="L680" t="str">
            <v>T2A</v>
          </cell>
          <cell r="M680">
            <v>1</v>
          </cell>
          <cell r="O680" t="str">
            <v>T2A</v>
          </cell>
        </row>
        <row r="681">
          <cell r="B681" t="str">
            <v>541449020708804512</v>
          </cell>
          <cell r="L681" t="str">
            <v>T2A</v>
          </cell>
          <cell r="M681">
            <v>1</v>
          </cell>
          <cell r="O681" t="str">
            <v>T2A</v>
          </cell>
        </row>
        <row r="682">
          <cell r="B682" t="str">
            <v>541449012700132540</v>
          </cell>
          <cell r="L682" t="str">
            <v>T2A</v>
          </cell>
          <cell r="M682">
            <v>1</v>
          </cell>
          <cell r="O682" t="str">
            <v>T2A</v>
          </cell>
        </row>
        <row r="683">
          <cell r="B683" t="str">
            <v>541449060004761324</v>
          </cell>
          <cell r="L683" t="str">
            <v>T2A</v>
          </cell>
          <cell r="M683">
            <v>1</v>
          </cell>
          <cell r="O683" t="str">
            <v>T2A</v>
          </cell>
        </row>
        <row r="684">
          <cell r="B684" t="str">
            <v>541449060004699443</v>
          </cell>
          <cell r="L684" t="str">
            <v>T2A</v>
          </cell>
          <cell r="M684">
            <v>1</v>
          </cell>
          <cell r="O684" t="str">
            <v>T2A</v>
          </cell>
        </row>
        <row r="685">
          <cell r="B685" t="str">
            <v>541449012700132656</v>
          </cell>
          <cell r="L685" t="str">
            <v>T2A</v>
          </cell>
          <cell r="M685">
            <v>1</v>
          </cell>
          <cell r="O685" t="str">
            <v>T2A</v>
          </cell>
        </row>
        <row r="686">
          <cell r="B686" t="str">
            <v>541449020708792444</v>
          </cell>
          <cell r="L686" t="str">
            <v>T2A</v>
          </cell>
          <cell r="M686">
            <v>1</v>
          </cell>
          <cell r="O686" t="str">
            <v>T2A</v>
          </cell>
        </row>
        <row r="687">
          <cell r="B687" t="str">
            <v>541449012700132564</v>
          </cell>
          <cell r="L687" t="str">
            <v>T2A</v>
          </cell>
          <cell r="M687">
            <v>1</v>
          </cell>
          <cell r="O687" t="str">
            <v>T2A</v>
          </cell>
        </row>
        <row r="688">
          <cell r="B688" t="str">
            <v>541449012700132441</v>
          </cell>
          <cell r="L688" t="str">
            <v>T2A</v>
          </cell>
          <cell r="M688">
            <v>1</v>
          </cell>
          <cell r="O688" t="str">
            <v>T2A</v>
          </cell>
        </row>
        <row r="689">
          <cell r="B689" t="str">
            <v>541449012700132601</v>
          </cell>
          <cell r="L689" t="str">
            <v>T2A</v>
          </cell>
          <cell r="M689">
            <v>1</v>
          </cell>
          <cell r="O689" t="str">
            <v>T2A</v>
          </cell>
        </row>
        <row r="690">
          <cell r="B690" t="str">
            <v>541449012700132021</v>
          </cell>
          <cell r="L690" t="str">
            <v>T2A</v>
          </cell>
          <cell r="M690">
            <v>1</v>
          </cell>
          <cell r="O690" t="str">
            <v>T2A</v>
          </cell>
        </row>
        <row r="691">
          <cell r="B691" t="str">
            <v>541449012700230796</v>
          </cell>
          <cell r="L691" t="str">
            <v>T2A</v>
          </cell>
          <cell r="M691">
            <v>1</v>
          </cell>
          <cell r="O691" t="str">
            <v>T2A</v>
          </cell>
        </row>
        <row r="692">
          <cell r="B692" t="str">
            <v>541449012700132588</v>
          </cell>
          <cell r="L692" t="str">
            <v>T2A</v>
          </cell>
          <cell r="M692">
            <v>1</v>
          </cell>
          <cell r="O692" t="str">
            <v>T2A</v>
          </cell>
        </row>
        <row r="693">
          <cell r="B693" t="str">
            <v>541449012700139020</v>
          </cell>
          <cell r="L693" t="str">
            <v>T2A</v>
          </cell>
          <cell r="M693">
            <v>1</v>
          </cell>
          <cell r="O693" t="str">
            <v>T3A</v>
          </cell>
        </row>
        <row r="694">
          <cell r="B694" t="str">
            <v>541449012000002819</v>
          </cell>
          <cell r="L694" t="str">
            <v>T2A</v>
          </cell>
          <cell r="M694">
            <v>1</v>
          </cell>
          <cell r="O694" t="str">
            <v>T2A</v>
          </cell>
        </row>
        <row r="695">
          <cell r="B695" t="str">
            <v>541449012700132472</v>
          </cell>
          <cell r="L695" t="str">
            <v>T3A</v>
          </cell>
          <cell r="M695">
            <v>1</v>
          </cell>
          <cell r="O695" t="str">
            <v>T3A</v>
          </cell>
        </row>
        <row r="696">
          <cell r="B696" t="str">
            <v>541449011000039191</v>
          </cell>
          <cell r="L696" t="str">
            <v>T3A</v>
          </cell>
          <cell r="M696">
            <v>1</v>
          </cell>
          <cell r="O696" t="str">
            <v>T3A</v>
          </cell>
        </row>
        <row r="697">
          <cell r="B697" t="str">
            <v>541449011000075939</v>
          </cell>
          <cell r="L697" t="str">
            <v>T3A</v>
          </cell>
          <cell r="M697">
            <v>1</v>
          </cell>
          <cell r="O697" t="str">
            <v>T3A</v>
          </cell>
        </row>
        <row r="698">
          <cell r="B698" t="str">
            <v>541449012700132625</v>
          </cell>
          <cell r="L698" t="str">
            <v>T3A</v>
          </cell>
          <cell r="M698">
            <v>1</v>
          </cell>
          <cell r="O698" t="str">
            <v>T3A</v>
          </cell>
        </row>
        <row r="699">
          <cell r="B699" t="str">
            <v>541449020708796114</v>
          </cell>
          <cell r="L699" t="str">
            <v>T1A</v>
          </cell>
          <cell r="M699">
            <v>1</v>
          </cell>
          <cell r="O699" t="str">
            <v>T2A</v>
          </cell>
        </row>
        <row r="700">
          <cell r="B700" t="str">
            <v>541449012700132571</v>
          </cell>
          <cell r="L700" t="str">
            <v>T1A</v>
          </cell>
          <cell r="M700">
            <v>1</v>
          </cell>
          <cell r="O700" t="str">
            <v>T1A</v>
          </cell>
        </row>
        <row r="701">
          <cell r="B701" t="str">
            <v>541449060004723575</v>
          </cell>
          <cell r="L701" t="str">
            <v>T2A</v>
          </cell>
          <cell r="M701">
            <v>1</v>
          </cell>
          <cell r="O701" t="str">
            <v>T2A</v>
          </cell>
        </row>
        <row r="702">
          <cell r="B702" t="str">
            <v>541449060005785633</v>
          </cell>
          <cell r="L702" t="str">
            <v>T2A</v>
          </cell>
          <cell r="M702">
            <v>1</v>
          </cell>
          <cell r="O702" t="str">
            <v>T2A</v>
          </cell>
        </row>
        <row r="703">
          <cell r="B703" t="str">
            <v>541449012700232967</v>
          </cell>
          <cell r="L703" t="str">
            <v>T2A</v>
          </cell>
          <cell r="M703">
            <v>1</v>
          </cell>
          <cell r="O703" t="str">
            <v>T2A</v>
          </cell>
        </row>
        <row r="704">
          <cell r="B704" t="str">
            <v>541449012700150230</v>
          </cell>
          <cell r="L704" t="str">
            <v>T2A</v>
          </cell>
          <cell r="M704">
            <v>1</v>
          </cell>
          <cell r="O704" t="str">
            <v>T2A</v>
          </cell>
        </row>
        <row r="705">
          <cell r="B705" t="str">
            <v>541449012700214895</v>
          </cell>
          <cell r="L705" t="str">
            <v>T2A</v>
          </cell>
          <cell r="M705">
            <v>1</v>
          </cell>
          <cell r="O705" t="str">
            <v>T2A</v>
          </cell>
        </row>
        <row r="706">
          <cell r="B706" t="str">
            <v>541449012000002949</v>
          </cell>
          <cell r="L706" t="str">
            <v>T2A</v>
          </cell>
          <cell r="M706">
            <v>1</v>
          </cell>
          <cell r="O706" t="str">
            <v>T2A</v>
          </cell>
        </row>
        <row r="707">
          <cell r="B707" t="str">
            <v>541449012000002376</v>
          </cell>
          <cell r="L707" t="str">
            <v>T3A</v>
          </cell>
          <cell r="M707">
            <v>1</v>
          </cell>
          <cell r="O707" t="str">
            <v>T3A</v>
          </cell>
        </row>
        <row r="708">
          <cell r="B708" t="str">
            <v>541449012000000334</v>
          </cell>
          <cell r="L708" t="str">
            <v>T3A</v>
          </cell>
          <cell r="M708">
            <v>1</v>
          </cell>
          <cell r="O708" t="str">
            <v>T3A</v>
          </cell>
        </row>
        <row r="709">
          <cell r="B709" t="str">
            <v>541449011000048926</v>
          </cell>
          <cell r="L709" t="str">
            <v>T3A</v>
          </cell>
          <cell r="M709">
            <v>1</v>
          </cell>
          <cell r="O709" t="str">
            <v>T3A</v>
          </cell>
        </row>
        <row r="710">
          <cell r="B710" t="str">
            <v>541449060005106780</v>
          </cell>
          <cell r="L710" t="str">
            <v>T3A</v>
          </cell>
          <cell r="M710">
            <v>1</v>
          </cell>
          <cell r="O710" t="str">
            <v>T3A</v>
          </cell>
        </row>
        <row r="711">
          <cell r="B711" t="str">
            <v>541449011000049121</v>
          </cell>
          <cell r="L711" t="str">
            <v>T4B</v>
          </cell>
          <cell r="M711">
            <v>1</v>
          </cell>
          <cell r="O711" t="str">
            <v>T4B</v>
          </cell>
        </row>
        <row r="712">
          <cell r="B712" t="str">
            <v>541449060004561092</v>
          </cell>
          <cell r="L712" t="str">
            <v>T1A</v>
          </cell>
          <cell r="M712">
            <v>1</v>
          </cell>
          <cell r="O712" t="str">
            <v>T2A</v>
          </cell>
        </row>
        <row r="713">
          <cell r="B713" t="str">
            <v>541449012700135169</v>
          </cell>
          <cell r="L713" t="str">
            <v>T2A</v>
          </cell>
          <cell r="M713">
            <v>1</v>
          </cell>
          <cell r="O713" t="str">
            <v>T2A</v>
          </cell>
        </row>
        <row r="714">
          <cell r="B714" t="str">
            <v>541449012000000730</v>
          </cell>
          <cell r="L714" t="str">
            <v>T1A</v>
          </cell>
          <cell r="M714">
            <v>1</v>
          </cell>
          <cell r="O714" t="str">
            <v>T1A</v>
          </cell>
        </row>
        <row r="715">
          <cell r="B715" t="str">
            <v>541449012000002901</v>
          </cell>
          <cell r="L715" t="str">
            <v>T2A</v>
          </cell>
          <cell r="M715">
            <v>1</v>
          </cell>
          <cell r="O715" t="str">
            <v>T2A</v>
          </cell>
        </row>
        <row r="716">
          <cell r="B716" t="str">
            <v>541449012700224658</v>
          </cell>
          <cell r="L716" t="str">
            <v>T2A</v>
          </cell>
          <cell r="M716">
            <v>1</v>
          </cell>
          <cell r="O716" t="str">
            <v>T2A</v>
          </cell>
        </row>
        <row r="717">
          <cell r="B717" t="str">
            <v>541449012700112337</v>
          </cell>
          <cell r="L717" t="str">
            <v>T1A</v>
          </cell>
          <cell r="M717">
            <v>1</v>
          </cell>
          <cell r="O717" t="str">
            <v>T1A</v>
          </cell>
        </row>
        <row r="718">
          <cell r="B718" t="str">
            <v>541449011000040043</v>
          </cell>
          <cell r="L718" t="str">
            <v>T1A</v>
          </cell>
          <cell r="M718">
            <v>1</v>
          </cell>
          <cell r="O718" t="str">
            <v>T1A</v>
          </cell>
        </row>
        <row r="719">
          <cell r="B719" t="str">
            <v>541449011000041354</v>
          </cell>
          <cell r="L719" t="str">
            <v>T1A</v>
          </cell>
          <cell r="M719">
            <v>1</v>
          </cell>
          <cell r="O719" t="str">
            <v>T1A</v>
          </cell>
        </row>
        <row r="720">
          <cell r="B720" t="str">
            <v>541449012700146899</v>
          </cell>
          <cell r="L720" t="str">
            <v>T1A</v>
          </cell>
          <cell r="M720">
            <v>1</v>
          </cell>
          <cell r="O720" t="str">
            <v>T1A</v>
          </cell>
        </row>
        <row r="721">
          <cell r="B721" t="str">
            <v>541449012700112573</v>
          </cell>
          <cell r="L721" t="str">
            <v>T1A</v>
          </cell>
          <cell r="M721">
            <v>1</v>
          </cell>
          <cell r="O721" t="str">
            <v>T1A</v>
          </cell>
        </row>
        <row r="722">
          <cell r="B722" t="str">
            <v>541449012700113273</v>
          </cell>
          <cell r="L722" t="str">
            <v>T1A</v>
          </cell>
          <cell r="M722">
            <v>1</v>
          </cell>
          <cell r="O722" t="str">
            <v>T1A</v>
          </cell>
        </row>
        <row r="723">
          <cell r="B723" t="str">
            <v>541449012700113105</v>
          </cell>
          <cell r="L723" t="str">
            <v>T1A</v>
          </cell>
          <cell r="M723">
            <v>1</v>
          </cell>
          <cell r="O723" t="str">
            <v>T1A</v>
          </cell>
        </row>
        <row r="724">
          <cell r="B724" t="str">
            <v>541449012700133141</v>
          </cell>
          <cell r="L724" t="str">
            <v>T1A</v>
          </cell>
          <cell r="M724">
            <v>1</v>
          </cell>
          <cell r="O724" t="str">
            <v>T1A</v>
          </cell>
        </row>
        <row r="725">
          <cell r="B725" t="str">
            <v>541449012700112986</v>
          </cell>
          <cell r="L725" t="str">
            <v>T1A</v>
          </cell>
          <cell r="M725">
            <v>1</v>
          </cell>
          <cell r="O725" t="str">
            <v>T3A</v>
          </cell>
        </row>
        <row r="726">
          <cell r="B726" t="str">
            <v>541449012700112917</v>
          </cell>
          <cell r="L726" t="str">
            <v>T2A</v>
          </cell>
          <cell r="M726">
            <v>1</v>
          </cell>
          <cell r="O726" t="str">
            <v>T2A</v>
          </cell>
        </row>
        <row r="727">
          <cell r="B727" t="str">
            <v>541449012700115932</v>
          </cell>
          <cell r="L727" t="str">
            <v>T2A</v>
          </cell>
          <cell r="M727">
            <v>1</v>
          </cell>
          <cell r="O727" t="str">
            <v>T2A</v>
          </cell>
        </row>
        <row r="728">
          <cell r="B728" t="str">
            <v>541449012700115949</v>
          </cell>
          <cell r="L728" t="str">
            <v>T2A</v>
          </cell>
          <cell r="M728">
            <v>1</v>
          </cell>
          <cell r="O728" t="str">
            <v>T2A</v>
          </cell>
        </row>
        <row r="729">
          <cell r="B729" t="str">
            <v>541449012700112412</v>
          </cell>
          <cell r="L729" t="str">
            <v>T2A</v>
          </cell>
          <cell r="M729">
            <v>1</v>
          </cell>
          <cell r="O729" t="str">
            <v>T2A</v>
          </cell>
        </row>
        <row r="730">
          <cell r="B730" t="str">
            <v>541449012700113198</v>
          </cell>
          <cell r="L730" t="str">
            <v>T2A</v>
          </cell>
          <cell r="M730">
            <v>1</v>
          </cell>
          <cell r="O730" t="str">
            <v>T2A</v>
          </cell>
        </row>
        <row r="731">
          <cell r="B731" t="str">
            <v>541449012700196191</v>
          </cell>
          <cell r="L731" t="str">
            <v>T2A</v>
          </cell>
          <cell r="M731">
            <v>1</v>
          </cell>
          <cell r="O731" t="str">
            <v>T2A</v>
          </cell>
        </row>
        <row r="732">
          <cell r="B732" t="str">
            <v>541449012700115956</v>
          </cell>
          <cell r="L732" t="str">
            <v>T2A</v>
          </cell>
          <cell r="M732">
            <v>1</v>
          </cell>
          <cell r="O732" t="str">
            <v>T2A</v>
          </cell>
        </row>
        <row r="733">
          <cell r="B733" t="str">
            <v>541449012700112443</v>
          </cell>
          <cell r="L733" t="str">
            <v>T2A</v>
          </cell>
          <cell r="M733">
            <v>1</v>
          </cell>
          <cell r="O733" t="str">
            <v>T2A</v>
          </cell>
        </row>
        <row r="734">
          <cell r="B734" t="str">
            <v>541449012700112481</v>
          </cell>
          <cell r="L734" t="str">
            <v>T2A</v>
          </cell>
          <cell r="M734">
            <v>1</v>
          </cell>
          <cell r="O734" t="str">
            <v>T2A</v>
          </cell>
        </row>
        <row r="735">
          <cell r="B735" t="str">
            <v>541449012700132212</v>
          </cell>
          <cell r="L735" t="str">
            <v>T2A</v>
          </cell>
          <cell r="M735">
            <v>1</v>
          </cell>
          <cell r="O735" t="str">
            <v>T2A</v>
          </cell>
        </row>
        <row r="736">
          <cell r="B736" t="str">
            <v>541449012700112580</v>
          </cell>
          <cell r="L736" t="str">
            <v>T2A</v>
          </cell>
          <cell r="M736">
            <v>1</v>
          </cell>
          <cell r="O736" t="str">
            <v>T2A</v>
          </cell>
        </row>
        <row r="737">
          <cell r="B737" t="str">
            <v>541449012700113341</v>
          </cell>
          <cell r="L737" t="str">
            <v>T2A</v>
          </cell>
          <cell r="M737">
            <v>1</v>
          </cell>
          <cell r="O737" t="str">
            <v>T2A</v>
          </cell>
        </row>
        <row r="738">
          <cell r="B738" t="str">
            <v>541449012700160994</v>
          </cell>
          <cell r="L738" t="str">
            <v>T2A</v>
          </cell>
          <cell r="M738">
            <v>1</v>
          </cell>
          <cell r="O738" t="str">
            <v>T2A</v>
          </cell>
        </row>
        <row r="739">
          <cell r="B739" t="str">
            <v>541449012700113075</v>
          </cell>
          <cell r="L739" t="str">
            <v>T2A</v>
          </cell>
          <cell r="M739">
            <v>1</v>
          </cell>
          <cell r="O739" t="str">
            <v>T2A</v>
          </cell>
        </row>
        <row r="740">
          <cell r="B740" t="str">
            <v>541449012700113419</v>
          </cell>
          <cell r="L740" t="str">
            <v>T2A</v>
          </cell>
          <cell r="M740">
            <v>1</v>
          </cell>
          <cell r="O740" t="str">
            <v>T2A</v>
          </cell>
        </row>
        <row r="741">
          <cell r="B741" t="str">
            <v>541449012700178265</v>
          </cell>
          <cell r="L741" t="str">
            <v>T2A</v>
          </cell>
          <cell r="M741">
            <v>1</v>
          </cell>
          <cell r="O741" t="str">
            <v>T2A</v>
          </cell>
        </row>
        <row r="742">
          <cell r="B742" t="str">
            <v>541449012700132489</v>
          </cell>
          <cell r="L742" t="str">
            <v>T2A</v>
          </cell>
          <cell r="M742">
            <v>1</v>
          </cell>
          <cell r="O742" t="str">
            <v>T2A</v>
          </cell>
        </row>
        <row r="743">
          <cell r="B743" t="str">
            <v>541449012700113020</v>
          </cell>
          <cell r="L743" t="str">
            <v>T2A</v>
          </cell>
          <cell r="M743">
            <v>1</v>
          </cell>
          <cell r="O743" t="str">
            <v>T2A</v>
          </cell>
        </row>
        <row r="744">
          <cell r="B744" t="str">
            <v>541449012700135220</v>
          </cell>
          <cell r="L744" t="str">
            <v>T2A</v>
          </cell>
          <cell r="M744">
            <v>1</v>
          </cell>
          <cell r="O744" t="str">
            <v>T2A</v>
          </cell>
        </row>
        <row r="745">
          <cell r="B745" t="str">
            <v>541449012700112382</v>
          </cell>
          <cell r="L745" t="str">
            <v>T2A</v>
          </cell>
          <cell r="M745">
            <v>1</v>
          </cell>
          <cell r="O745" t="str">
            <v>T2A</v>
          </cell>
        </row>
        <row r="746">
          <cell r="B746" t="str">
            <v>541449012700113167</v>
          </cell>
          <cell r="L746" t="str">
            <v>T2A</v>
          </cell>
          <cell r="M746">
            <v>1</v>
          </cell>
          <cell r="O746" t="str">
            <v>T2A</v>
          </cell>
        </row>
        <row r="747">
          <cell r="B747" t="str">
            <v>541449012700113211</v>
          </cell>
          <cell r="L747" t="str">
            <v>T2A</v>
          </cell>
          <cell r="M747">
            <v>1</v>
          </cell>
          <cell r="O747" t="str">
            <v>T2A</v>
          </cell>
        </row>
        <row r="748">
          <cell r="B748" t="str">
            <v>541449012700209709</v>
          </cell>
          <cell r="L748" t="str">
            <v>T2A</v>
          </cell>
          <cell r="M748">
            <v>1</v>
          </cell>
          <cell r="O748" t="str">
            <v>T2A</v>
          </cell>
        </row>
        <row r="749">
          <cell r="B749" t="str">
            <v>541449012700197440</v>
          </cell>
          <cell r="L749" t="str">
            <v>T2A</v>
          </cell>
          <cell r="M749">
            <v>1</v>
          </cell>
          <cell r="O749" t="str">
            <v>T2A</v>
          </cell>
        </row>
        <row r="750">
          <cell r="B750" t="str">
            <v>541449012700112603</v>
          </cell>
          <cell r="L750" t="str">
            <v>T2A</v>
          </cell>
          <cell r="M750">
            <v>1</v>
          </cell>
          <cell r="O750" t="str">
            <v>T2A</v>
          </cell>
        </row>
        <row r="751">
          <cell r="B751" t="str">
            <v>541449012700113204</v>
          </cell>
          <cell r="L751" t="str">
            <v>T2A</v>
          </cell>
          <cell r="M751">
            <v>1</v>
          </cell>
          <cell r="O751" t="str">
            <v>T1A</v>
          </cell>
        </row>
        <row r="752">
          <cell r="B752" t="str">
            <v>541449012700112856</v>
          </cell>
          <cell r="L752" t="str">
            <v>T2A</v>
          </cell>
          <cell r="M752">
            <v>1</v>
          </cell>
          <cell r="O752" t="str">
            <v>T2A</v>
          </cell>
        </row>
        <row r="753">
          <cell r="B753" t="str">
            <v>541449012700194715</v>
          </cell>
          <cell r="L753" t="str">
            <v>T2A</v>
          </cell>
          <cell r="M753">
            <v>1</v>
          </cell>
          <cell r="O753" t="str">
            <v>T2A</v>
          </cell>
        </row>
        <row r="754">
          <cell r="B754" t="str">
            <v>541449012700131994</v>
          </cell>
          <cell r="L754" t="str">
            <v>T2A</v>
          </cell>
          <cell r="M754">
            <v>1</v>
          </cell>
          <cell r="O754" t="str">
            <v>T2A</v>
          </cell>
        </row>
        <row r="755">
          <cell r="B755" t="str">
            <v>541449012700164145</v>
          </cell>
          <cell r="L755" t="str">
            <v>T2A</v>
          </cell>
          <cell r="M755">
            <v>1</v>
          </cell>
          <cell r="O755" t="str">
            <v>T2A</v>
          </cell>
        </row>
        <row r="756">
          <cell r="B756" t="str">
            <v>541449012700112931</v>
          </cell>
          <cell r="L756" t="str">
            <v>T2A</v>
          </cell>
          <cell r="M756">
            <v>1</v>
          </cell>
          <cell r="O756" t="str">
            <v>T2A</v>
          </cell>
        </row>
        <row r="757">
          <cell r="B757" t="str">
            <v>541449012700113174</v>
          </cell>
          <cell r="L757" t="str">
            <v>T2A</v>
          </cell>
          <cell r="M757">
            <v>1</v>
          </cell>
          <cell r="O757" t="str">
            <v>T2A</v>
          </cell>
        </row>
        <row r="758">
          <cell r="B758" t="str">
            <v>541449012700198041</v>
          </cell>
          <cell r="L758" t="str">
            <v>T2A</v>
          </cell>
          <cell r="M758">
            <v>1</v>
          </cell>
          <cell r="O758" t="str">
            <v>T2A</v>
          </cell>
        </row>
        <row r="759">
          <cell r="B759" t="str">
            <v>541449012700113471</v>
          </cell>
          <cell r="L759" t="str">
            <v>T2A</v>
          </cell>
          <cell r="M759">
            <v>1</v>
          </cell>
          <cell r="O759" t="str">
            <v>T2A</v>
          </cell>
        </row>
        <row r="760">
          <cell r="B760" t="str">
            <v>541449012700113358</v>
          </cell>
          <cell r="L760" t="str">
            <v>T2A</v>
          </cell>
          <cell r="M760">
            <v>1</v>
          </cell>
          <cell r="O760" t="str">
            <v>T2A</v>
          </cell>
        </row>
        <row r="761">
          <cell r="B761" t="str">
            <v>541449012700112870</v>
          </cell>
          <cell r="L761" t="str">
            <v>T2A</v>
          </cell>
          <cell r="M761">
            <v>1</v>
          </cell>
          <cell r="O761" t="str">
            <v>T2A</v>
          </cell>
        </row>
        <row r="762">
          <cell r="B762" t="str">
            <v>541449012700112979</v>
          </cell>
          <cell r="L762" t="str">
            <v>T2A</v>
          </cell>
          <cell r="M762">
            <v>1</v>
          </cell>
          <cell r="O762" t="str">
            <v>T2A</v>
          </cell>
        </row>
        <row r="763">
          <cell r="B763" t="str">
            <v>541449012700113181</v>
          </cell>
          <cell r="L763" t="str">
            <v>T2A</v>
          </cell>
          <cell r="M763">
            <v>1</v>
          </cell>
          <cell r="O763" t="str">
            <v>T2A</v>
          </cell>
        </row>
        <row r="764">
          <cell r="B764" t="str">
            <v>541449012700112351</v>
          </cell>
          <cell r="L764" t="str">
            <v>T2A</v>
          </cell>
          <cell r="M764">
            <v>1</v>
          </cell>
          <cell r="O764" t="str">
            <v>T1A</v>
          </cell>
        </row>
        <row r="765">
          <cell r="B765" t="str">
            <v>541449012700112368</v>
          </cell>
          <cell r="L765" t="str">
            <v>T2A</v>
          </cell>
          <cell r="M765">
            <v>1</v>
          </cell>
          <cell r="O765" t="str">
            <v>T1A</v>
          </cell>
        </row>
        <row r="766">
          <cell r="B766" t="str">
            <v>541449012700131048</v>
          </cell>
          <cell r="L766" t="str">
            <v>T2A</v>
          </cell>
          <cell r="M766">
            <v>1</v>
          </cell>
          <cell r="O766" t="str">
            <v>T2A</v>
          </cell>
        </row>
        <row r="767">
          <cell r="B767" t="str">
            <v>541449012700112320</v>
          </cell>
          <cell r="L767" t="str">
            <v>T2A</v>
          </cell>
          <cell r="M767">
            <v>1</v>
          </cell>
          <cell r="O767" t="str">
            <v>T2A</v>
          </cell>
        </row>
        <row r="768">
          <cell r="B768" t="str">
            <v>541449012700177930</v>
          </cell>
          <cell r="L768" t="str">
            <v>T2A</v>
          </cell>
          <cell r="M768">
            <v>1</v>
          </cell>
          <cell r="O768" t="str">
            <v>T2A</v>
          </cell>
        </row>
        <row r="769">
          <cell r="B769" t="str">
            <v>541449012700113327</v>
          </cell>
          <cell r="L769" t="str">
            <v>T2A</v>
          </cell>
          <cell r="M769">
            <v>1</v>
          </cell>
          <cell r="O769" t="str">
            <v>T2A</v>
          </cell>
        </row>
        <row r="770">
          <cell r="B770" t="str">
            <v>541449012700113112</v>
          </cell>
          <cell r="L770" t="str">
            <v>T2A</v>
          </cell>
          <cell r="M770">
            <v>1</v>
          </cell>
          <cell r="O770" t="str">
            <v>T2A</v>
          </cell>
        </row>
        <row r="771">
          <cell r="B771" t="str">
            <v>541449012700112474</v>
          </cell>
          <cell r="L771" t="str">
            <v>T2A</v>
          </cell>
          <cell r="M771">
            <v>1</v>
          </cell>
          <cell r="O771" t="str">
            <v>T2A</v>
          </cell>
        </row>
        <row r="772">
          <cell r="B772" t="str">
            <v>541449012700173819</v>
          </cell>
          <cell r="L772" t="str">
            <v>T2A</v>
          </cell>
          <cell r="M772">
            <v>1</v>
          </cell>
          <cell r="O772" t="str">
            <v>T1A</v>
          </cell>
        </row>
        <row r="773">
          <cell r="B773" t="str">
            <v>541449012700112627</v>
          </cell>
          <cell r="L773" t="str">
            <v>T2A</v>
          </cell>
          <cell r="M773">
            <v>1</v>
          </cell>
          <cell r="O773" t="str">
            <v>T2A</v>
          </cell>
        </row>
        <row r="774">
          <cell r="B774" t="str">
            <v>541449012700112771</v>
          </cell>
          <cell r="L774" t="str">
            <v>T2A</v>
          </cell>
          <cell r="M774">
            <v>1</v>
          </cell>
          <cell r="O774" t="str">
            <v>T2A</v>
          </cell>
        </row>
        <row r="775">
          <cell r="B775" t="str">
            <v>541449012700112498</v>
          </cell>
          <cell r="L775" t="str">
            <v>T2A</v>
          </cell>
          <cell r="M775">
            <v>1</v>
          </cell>
          <cell r="O775" t="str">
            <v>T2A</v>
          </cell>
        </row>
        <row r="776">
          <cell r="B776" t="str">
            <v>541449012700112252</v>
          </cell>
          <cell r="L776" t="str">
            <v>T2A</v>
          </cell>
          <cell r="M776">
            <v>1</v>
          </cell>
          <cell r="O776" t="str">
            <v>T2A</v>
          </cell>
        </row>
        <row r="777">
          <cell r="B777" t="str">
            <v>541449012700112436</v>
          </cell>
          <cell r="L777" t="str">
            <v>T2A</v>
          </cell>
          <cell r="M777">
            <v>1</v>
          </cell>
          <cell r="O777" t="str">
            <v>T2A</v>
          </cell>
        </row>
        <row r="778">
          <cell r="B778" t="str">
            <v>541449012700112863</v>
          </cell>
          <cell r="L778" t="str">
            <v>T2A</v>
          </cell>
          <cell r="M778">
            <v>1</v>
          </cell>
          <cell r="O778" t="str">
            <v>T2A</v>
          </cell>
        </row>
        <row r="779">
          <cell r="B779" t="str">
            <v>541449012000000204</v>
          </cell>
          <cell r="L779" t="str">
            <v>T2A</v>
          </cell>
          <cell r="M779">
            <v>1</v>
          </cell>
          <cell r="O779" t="str">
            <v>T2A</v>
          </cell>
        </row>
        <row r="780">
          <cell r="B780" t="str">
            <v>541449012700246629</v>
          </cell>
          <cell r="L780" t="str">
            <v>T2A</v>
          </cell>
          <cell r="M780">
            <v>1</v>
          </cell>
          <cell r="O780" t="str">
            <v>T2A</v>
          </cell>
        </row>
        <row r="781">
          <cell r="B781" t="str">
            <v>541449012700112658</v>
          </cell>
          <cell r="L781" t="str">
            <v>T2A</v>
          </cell>
          <cell r="M781">
            <v>1</v>
          </cell>
          <cell r="O781" t="str">
            <v>T2A</v>
          </cell>
        </row>
        <row r="782">
          <cell r="B782" t="str">
            <v>541449012700112924</v>
          </cell>
          <cell r="L782" t="str">
            <v>T2A</v>
          </cell>
          <cell r="M782">
            <v>1</v>
          </cell>
          <cell r="O782" t="str">
            <v>T2A</v>
          </cell>
        </row>
        <row r="783">
          <cell r="B783" t="str">
            <v>541449012700112795</v>
          </cell>
          <cell r="L783" t="str">
            <v>T2A</v>
          </cell>
          <cell r="M783">
            <v>1</v>
          </cell>
          <cell r="O783" t="str">
            <v>T2A</v>
          </cell>
        </row>
        <row r="784">
          <cell r="B784" t="str">
            <v>541449012700113372</v>
          </cell>
          <cell r="L784" t="str">
            <v>T2A</v>
          </cell>
          <cell r="M784">
            <v>1</v>
          </cell>
          <cell r="O784" t="str">
            <v>T2A</v>
          </cell>
        </row>
        <row r="785">
          <cell r="B785" t="str">
            <v>541449012700113457</v>
          </cell>
          <cell r="L785" t="str">
            <v>T2A</v>
          </cell>
          <cell r="M785">
            <v>1</v>
          </cell>
          <cell r="O785" t="str">
            <v>T2A</v>
          </cell>
        </row>
        <row r="786">
          <cell r="B786" t="str">
            <v>541449011000040128</v>
          </cell>
          <cell r="L786" t="str">
            <v>T2A</v>
          </cell>
          <cell r="M786">
            <v>1</v>
          </cell>
          <cell r="O786" t="str">
            <v>T2A</v>
          </cell>
        </row>
        <row r="787">
          <cell r="B787" t="str">
            <v>541449012700113396</v>
          </cell>
          <cell r="L787" t="str">
            <v>T2A</v>
          </cell>
          <cell r="M787">
            <v>1</v>
          </cell>
          <cell r="O787" t="str">
            <v>T1A</v>
          </cell>
        </row>
        <row r="788">
          <cell r="B788" t="str">
            <v>541449012700112528</v>
          </cell>
          <cell r="L788" t="str">
            <v>T2A</v>
          </cell>
          <cell r="M788">
            <v>1</v>
          </cell>
          <cell r="O788" t="str">
            <v>T2A</v>
          </cell>
        </row>
        <row r="789">
          <cell r="B789" t="str">
            <v>541449011000039924</v>
          </cell>
          <cell r="L789" t="str">
            <v>T2A</v>
          </cell>
          <cell r="M789">
            <v>1</v>
          </cell>
          <cell r="O789" t="str">
            <v>T3A</v>
          </cell>
        </row>
        <row r="790">
          <cell r="B790" t="str">
            <v>541449012700112634</v>
          </cell>
          <cell r="L790" t="str">
            <v>T2A</v>
          </cell>
          <cell r="M790">
            <v>1</v>
          </cell>
          <cell r="O790" t="str">
            <v>T2A</v>
          </cell>
        </row>
        <row r="791">
          <cell r="B791" t="str">
            <v>541449012000000181</v>
          </cell>
          <cell r="L791" t="str">
            <v>T3A</v>
          </cell>
          <cell r="M791">
            <v>1</v>
          </cell>
          <cell r="O791" t="str">
            <v>T2A</v>
          </cell>
        </row>
        <row r="792">
          <cell r="B792" t="str">
            <v>541449012700113365</v>
          </cell>
          <cell r="L792" t="str">
            <v>T3A</v>
          </cell>
          <cell r="M792">
            <v>1</v>
          </cell>
          <cell r="O792" t="str">
            <v>T2A</v>
          </cell>
        </row>
        <row r="793">
          <cell r="B793" t="str">
            <v>541449012700245509</v>
          </cell>
          <cell r="L793" t="str">
            <v>T3A</v>
          </cell>
          <cell r="M793">
            <v>1</v>
          </cell>
          <cell r="O793" t="str">
            <v>T2A</v>
          </cell>
        </row>
        <row r="794">
          <cell r="B794" t="str">
            <v>541449012000000266</v>
          </cell>
          <cell r="L794" t="str">
            <v>T3A</v>
          </cell>
          <cell r="M794">
            <v>1</v>
          </cell>
          <cell r="O794" t="str">
            <v>T3A</v>
          </cell>
        </row>
        <row r="795">
          <cell r="B795" t="str">
            <v>541449011000041019</v>
          </cell>
          <cell r="L795" t="str">
            <v>T3A</v>
          </cell>
          <cell r="M795">
            <v>1</v>
          </cell>
          <cell r="O795" t="str">
            <v>T2A</v>
          </cell>
        </row>
        <row r="796">
          <cell r="B796" t="str">
            <v>541449011000040777</v>
          </cell>
          <cell r="L796" t="str">
            <v>T3A</v>
          </cell>
          <cell r="M796">
            <v>1</v>
          </cell>
          <cell r="O796" t="str">
            <v>T2A</v>
          </cell>
        </row>
        <row r="797">
          <cell r="B797" t="str">
            <v>541449011000040067</v>
          </cell>
          <cell r="L797" t="str">
            <v>T3A</v>
          </cell>
          <cell r="M797">
            <v>1</v>
          </cell>
          <cell r="O797" t="str">
            <v>T3A</v>
          </cell>
        </row>
        <row r="798">
          <cell r="B798" t="str">
            <v>541449012700180923</v>
          </cell>
          <cell r="L798" t="str">
            <v>T3A</v>
          </cell>
          <cell r="M798">
            <v>1</v>
          </cell>
          <cell r="O798" t="str">
            <v>T3A</v>
          </cell>
        </row>
        <row r="799">
          <cell r="B799" t="str">
            <v>541449011000039351</v>
          </cell>
          <cell r="L799" t="str">
            <v>T3A</v>
          </cell>
          <cell r="M799">
            <v>1</v>
          </cell>
          <cell r="O799" t="str">
            <v>T4B</v>
          </cell>
        </row>
        <row r="800">
          <cell r="B800" t="str">
            <v>541449012700112429</v>
          </cell>
          <cell r="L800" t="str">
            <v>T3A</v>
          </cell>
          <cell r="M800">
            <v>1</v>
          </cell>
          <cell r="O800" t="str">
            <v>T2A</v>
          </cell>
        </row>
        <row r="801">
          <cell r="B801" t="str">
            <v>541449012700209693</v>
          </cell>
          <cell r="L801" t="str">
            <v>T3A</v>
          </cell>
          <cell r="M801">
            <v>1</v>
          </cell>
          <cell r="O801" t="str">
            <v>T2A</v>
          </cell>
        </row>
        <row r="802">
          <cell r="B802" t="str">
            <v>541449012700112566</v>
          </cell>
          <cell r="L802" t="str">
            <v>T3A</v>
          </cell>
          <cell r="M802">
            <v>1</v>
          </cell>
          <cell r="O802" t="str">
            <v>T2A</v>
          </cell>
        </row>
        <row r="803">
          <cell r="B803" t="str">
            <v>541449012700113044</v>
          </cell>
          <cell r="L803" t="str">
            <v>T3A</v>
          </cell>
          <cell r="M803">
            <v>1</v>
          </cell>
          <cell r="O803" t="str">
            <v>T2A</v>
          </cell>
        </row>
        <row r="804">
          <cell r="B804" t="str">
            <v>541449011000040029</v>
          </cell>
          <cell r="L804" t="str">
            <v>T3A</v>
          </cell>
          <cell r="M804">
            <v>1</v>
          </cell>
          <cell r="O804" t="str">
            <v>T3A</v>
          </cell>
        </row>
        <row r="805">
          <cell r="B805" t="str">
            <v>541449060006996175</v>
          </cell>
          <cell r="L805" t="str">
            <v>T3A</v>
          </cell>
          <cell r="M805">
            <v>1</v>
          </cell>
          <cell r="O805" t="str">
            <v>T3A</v>
          </cell>
        </row>
        <row r="806">
          <cell r="B806" t="str">
            <v>541449012700113426</v>
          </cell>
          <cell r="L806" t="str">
            <v>T3A</v>
          </cell>
          <cell r="M806">
            <v>1</v>
          </cell>
          <cell r="O806" t="str">
            <v>T3A</v>
          </cell>
        </row>
        <row r="807">
          <cell r="B807" t="str">
            <v>541449012700113051</v>
          </cell>
          <cell r="L807" t="str">
            <v>T3A</v>
          </cell>
          <cell r="M807">
            <v>1</v>
          </cell>
          <cell r="O807" t="str">
            <v>T2A</v>
          </cell>
        </row>
        <row r="808">
          <cell r="B808" t="str">
            <v>541449012700112344</v>
          </cell>
          <cell r="L808" t="str">
            <v>T3A</v>
          </cell>
          <cell r="M808">
            <v>1</v>
          </cell>
          <cell r="O808" t="str">
            <v>T2A</v>
          </cell>
        </row>
        <row r="809">
          <cell r="B809" t="str">
            <v>541449011000040753</v>
          </cell>
          <cell r="L809" t="str">
            <v>T3A</v>
          </cell>
          <cell r="M809">
            <v>1</v>
          </cell>
          <cell r="O809" t="str">
            <v>T3A</v>
          </cell>
        </row>
        <row r="810">
          <cell r="B810" t="str">
            <v>541449012000002895</v>
          </cell>
          <cell r="L810" t="str">
            <v>T3A</v>
          </cell>
          <cell r="M810">
            <v>1</v>
          </cell>
          <cell r="O810" t="str">
            <v>T3A</v>
          </cell>
        </row>
        <row r="811">
          <cell r="B811" t="str">
            <v>541449011000041026</v>
          </cell>
          <cell r="L811" t="str">
            <v>T3A</v>
          </cell>
          <cell r="M811">
            <v>1</v>
          </cell>
          <cell r="O811" t="str">
            <v>T3A</v>
          </cell>
        </row>
        <row r="812">
          <cell r="B812" t="str">
            <v>541449012000000150</v>
          </cell>
          <cell r="L812" t="str">
            <v>T3A</v>
          </cell>
          <cell r="M812">
            <v>1</v>
          </cell>
          <cell r="O812" t="str">
            <v>T3A</v>
          </cell>
        </row>
        <row r="813">
          <cell r="B813" t="str">
            <v>541449012700197396</v>
          </cell>
          <cell r="L813" t="str">
            <v>T3A</v>
          </cell>
          <cell r="M813">
            <v>1</v>
          </cell>
          <cell r="O813" t="str">
            <v>T2A</v>
          </cell>
        </row>
        <row r="814">
          <cell r="B814" t="str">
            <v>541449012000000136</v>
          </cell>
          <cell r="L814" t="str">
            <v>T3A</v>
          </cell>
          <cell r="M814">
            <v>1</v>
          </cell>
          <cell r="O814" t="str">
            <v>T2A</v>
          </cell>
        </row>
        <row r="815">
          <cell r="B815" t="str">
            <v>541449012000000235</v>
          </cell>
          <cell r="L815" t="str">
            <v>T3A</v>
          </cell>
          <cell r="M815">
            <v>1</v>
          </cell>
          <cell r="O815" t="str">
            <v>T3A</v>
          </cell>
        </row>
        <row r="816">
          <cell r="B816" t="str">
            <v>541449012700113297</v>
          </cell>
          <cell r="L816" t="str">
            <v>T3A</v>
          </cell>
          <cell r="M816">
            <v>1</v>
          </cell>
          <cell r="O816" t="str">
            <v>T2A</v>
          </cell>
        </row>
        <row r="817">
          <cell r="B817" t="str">
            <v>541449011000040654</v>
          </cell>
          <cell r="L817" t="str">
            <v>T3A</v>
          </cell>
          <cell r="M817">
            <v>1</v>
          </cell>
          <cell r="O817" t="str">
            <v>T3A</v>
          </cell>
        </row>
        <row r="818">
          <cell r="B818" t="str">
            <v>541449011000041361</v>
          </cell>
          <cell r="L818" t="str">
            <v>T3A</v>
          </cell>
          <cell r="M818">
            <v>1</v>
          </cell>
          <cell r="O818" t="str">
            <v>T3A</v>
          </cell>
        </row>
        <row r="819">
          <cell r="B819" t="str">
            <v>541449012700128604</v>
          </cell>
          <cell r="L819" t="str">
            <v>T3A</v>
          </cell>
          <cell r="M819">
            <v>1</v>
          </cell>
          <cell r="O819" t="str">
            <v>T2A</v>
          </cell>
        </row>
        <row r="820">
          <cell r="B820" t="str">
            <v>541449011000040678</v>
          </cell>
          <cell r="L820" t="str">
            <v>T3A</v>
          </cell>
          <cell r="M820">
            <v>1</v>
          </cell>
          <cell r="O820" t="str">
            <v>T3A</v>
          </cell>
        </row>
        <row r="821">
          <cell r="B821" t="str">
            <v>541449012000003199</v>
          </cell>
          <cell r="L821" t="str">
            <v>T3A</v>
          </cell>
          <cell r="M821">
            <v>1</v>
          </cell>
          <cell r="O821" t="str">
            <v>T1A</v>
          </cell>
        </row>
        <row r="822">
          <cell r="B822" t="str">
            <v>541449012000000280</v>
          </cell>
          <cell r="L822" t="str">
            <v>T3A</v>
          </cell>
          <cell r="M822">
            <v>1</v>
          </cell>
          <cell r="O822" t="str">
            <v>T3A</v>
          </cell>
        </row>
        <row r="823">
          <cell r="B823" t="str">
            <v>541449011000040807</v>
          </cell>
          <cell r="L823" t="str">
            <v>T3A</v>
          </cell>
          <cell r="M823">
            <v>1</v>
          </cell>
          <cell r="O823" t="str">
            <v>T3A</v>
          </cell>
        </row>
        <row r="824">
          <cell r="B824" t="str">
            <v>541449012000000228</v>
          </cell>
          <cell r="L824" t="str">
            <v>T3A</v>
          </cell>
          <cell r="M824">
            <v>1</v>
          </cell>
          <cell r="O824" t="str">
            <v>T3A</v>
          </cell>
        </row>
        <row r="825">
          <cell r="B825" t="str">
            <v>541449012000002925</v>
          </cell>
          <cell r="L825" t="str">
            <v>T3A</v>
          </cell>
          <cell r="M825">
            <v>1</v>
          </cell>
          <cell r="O825" t="str">
            <v>T3A</v>
          </cell>
        </row>
        <row r="826">
          <cell r="B826" t="str">
            <v>541449012000000112</v>
          </cell>
          <cell r="L826" t="str">
            <v>T3A</v>
          </cell>
          <cell r="M826">
            <v>1</v>
          </cell>
          <cell r="O826" t="str">
            <v>T3A</v>
          </cell>
        </row>
        <row r="827">
          <cell r="B827" t="str">
            <v>541449011000041231</v>
          </cell>
          <cell r="L827" t="str">
            <v>T3A</v>
          </cell>
          <cell r="M827">
            <v>1</v>
          </cell>
          <cell r="O827" t="str">
            <v>T3A</v>
          </cell>
        </row>
        <row r="828">
          <cell r="B828" t="str">
            <v>541449011000040104</v>
          </cell>
          <cell r="L828" t="str">
            <v>T3A</v>
          </cell>
          <cell r="M828">
            <v>1</v>
          </cell>
          <cell r="O828" t="str">
            <v>T3A</v>
          </cell>
        </row>
        <row r="829">
          <cell r="B829" t="str">
            <v>541449011000040302</v>
          </cell>
          <cell r="L829" t="str">
            <v>T3A</v>
          </cell>
          <cell r="M829">
            <v>1</v>
          </cell>
          <cell r="O829" t="str">
            <v>T3A</v>
          </cell>
        </row>
        <row r="830">
          <cell r="B830" t="str">
            <v>541449060004651830</v>
          </cell>
          <cell r="L830" t="str">
            <v>T3A</v>
          </cell>
          <cell r="M830">
            <v>1</v>
          </cell>
          <cell r="O830" t="str">
            <v>T3A</v>
          </cell>
        </row>
        <row r="831">
          <cell r="B831" t="str">
            <v>541449012000026839</v>
          </cell>
          <cell r="L831" t="str">
            <v>T3A</v>
          </cell>
          <cell r="M831">
            <v>1</v>
          </cell>
          <cell r="O831" t="str">
            <v>T3A</v>
          </cell>
        </row>
        <row r="832">
          <cell r="B832" t="str">
            <v>541449011000040081</v>
          </cell>
          <cell r="L832" t="str">
            <v>T3A</v>
          </cell>
          <cell r="M832">
            <v>1</v>
          </cell>
          <cell r="O832" t="str">
            <v>T3A</v>
          </cell>
        </row>
        <row r="833">
          <cell r="B833" t="str">
            <v>541449012000000242</v>
          </cell>
          <cell r="L833" t="str">
            <v>T3A</v>
          </cell>
          <cell r="M833">
            <v>1</v>
          </cell>
          <cell r="O833" t="str">
            <v>T3A</v>
          </cell>
        </row>
        <row r="834">
          <cell r="B834" t="str">
            <v>541449011000039627</v>
          </cell>
          <cell r="L834" t="str">
            <v>T3A</v>
          </cell>
          <cell r="M834">
            <v>1</v>
          </cell>
          <cell r="O834" t="str">
            <v>T3A</v>
          </cell>
        </row>
        <row r="835">
          <cell r="B835" t="str">
            <v>541449011000039948</v>
          </cell>
          <cell r="L835" t="str">
            <v>T3A</v>
          </cell>
          <cell r="M835">
            <v>1</v>
          </cell>
          <cell r="O835" t="str">
            <v>T3A</v>
          </cell>
        </row>
        <row r="836">
          <cell r="B836" t="str">
            <v>541449011000116434</v>
          </cell>
          <cell r="L836" t="str">
            <v>T3A</v>
          </cell>
          <cell r="M836">
            <v>1</v>
          </cell>
          <cell r="O836" t="str">
            <v>T3A</v>
          </cell>
        </row>
        <row r="837">
          <cell r="B837" t="str">
            <v>541449011000041002</v>
          </cell>
          <cell r="L837" t="str">
            <v>T3A</v>
          </cell>
          <cell r="M837">
            <v>1</v>
          </cell>
          <cell r="O837" t="str">
            <v>T3A</v>
          </cell>
        </row>
        <row r="838">
          <cell r="B838" t="str">
            <v>541449011000039603</v>
          </cell>
          <cell r="L838" t="str">
            <v>T3A</v>
          </cell>
          <cell r="M838">
            <v>1</v>
          </cell>
          <cell r="O838" t="str">
            <v>T3A</v>
          </cell>
        </row>
        <row r="839">
          <cell r="B839" t="str">
            <v>541449011000041477</v>
          </cell>
          <cell r="L839" t="str">
            <v>T3A</v>
          </cell>
          <cell r="M839">
            <v>1</v>
          </cell>
          <cell r="O839" t="str">
            <v>T3A</v>
          </cell>
        </row>
        <row r="840">
          <cell r="B840" t="str">
            <v>541449011000041033</v>
          </cell>
          <cell r="L840" t="str">
            <v>T3A</v>
          </cell>
          <cell r="M840">
            <v>1</v>
          </cell>
          <cell r="O840" t="str">
            <v>T3A</v>
          </cell>
        </row>
        <row r="841">
          <cell r="B841" t="str">
            <v>541449011000039405</v>
          </cell>
          <cell r="L841" t="str">
            <v>T3A</v>
          </cell>
          <cell r="M841">
            <v>1</v>
          </cell>
          <cell r="O841" t="str">
            <v>T3A</v>
          </cell>
        </row>
        <row r="842">
          <cell r="B842" t="str">
            <v>541449011000040883</v>
          </cell>
          <cell r="L842" t="str">
            <v>T3A</v>
          </cell>
          <cell r="M842">
            <v>1</v>
          </cell>
          <cell r="O842" t="str">
            <v>T3A</v>
          </cell>
        </row>
        <row r="843">
          <cell r="B843" t="str">
            <v>541449011000040784</v>
          </cell>
          <cell r="L843" t="str">
            <v>T3A</v>
          </cell>
          <cell r="M843">
            <v>1</v>
          </cell>
          <cell r="O843" t="str">
            <v>T3A</v>
          </cell>
        </row>
        <row r="844">
          <cell r="B844" t="str">
            <v>541449011000039634</v>
          </cell>
          <cell r="L844" t="str">
            <v>T3A</v>
          </cell>
          <cell r="M844">
            <v>1</v>
          </cell>
          <cell r="O844" t="str">
            <v>T3A</v>
          </cell>
        </row>
        <row r="845">
          <cell r="B845" t="str">
            <v>541449011000039276</v>
          </cell>
          <cell r="L845" t="str">
            <v>T3A</v>
          </cell>
          <cell r="M845">
            <v>1</v>
          </cell>
          <cell r="O845" t="str">
            <v>T3A</v>
          </cell>
        </row>
        <row r="846">
          <cell r="B846" t="str">
            <v>541449011000041286</v>
          </cell>
          <cell r="L846" t="str">
            <v>T3A</v>
          </cell>
          <cell r="M846">
            <v>1</v>
          </cell>
          <cell r="O846" t="str">
            <v>T3A</v>
          </cell>
        </row>
        <row r="847">
          <cell r="B847" t="str">
            <v>541449011000039498</v>
          </cell>
          <cell r="L847" t="str">
            <v>T3A</v>
          </cell>
          <cell r="M847">
            <v>1</v>
          </cell>
          <cell r="O847" t="str">
            <v>T3A</v>
          </cell>
        </row>
        <row r="848">
          <cell r="B848" t="str">
            <v>541449011000039955</v>
          </cell>
          <cell r="L848" t="str">
            <v>T3A</v>
          </cell>
          <cell r="M848">
            <v>1</v>
          </cell>
          <cell r="O848" t="str">
            <v>T3A</v>
          </cell>
        </row>
        <row r="849">
          <cell r="B849" t="str">
            <v>541449011000039931</v>
          </cell>
          <cell r="L849" t="str">
            <v>T4B</v>
          </cell>
          <cell r="M849">
            <v>1</v>
          </cell>
          <cell r="O849" t="str">
            <v>T3A</v>
          </cell>
        </row>
        <row r="850">
          <cell r="B850" t="str">
            <v>541449011000039986</v>
          </cell>
          <cell r="L850" t="str">
            <v>T4B</v>
          </cell>
          <cell r="M850">
            <v>1</v>
          </cell>
          <cell r="O850" t="str">
            <v>T3A</v>
          </cell>
        </row>
        <row r="851">
          <cell r="B851" t="str">
            <v>541449011000041316</v>
          </cell>
          <cell r="L851" t="str">
            <v>T4B</v>
          </cell>
          <cell r="M851">
            <v>1</v>
          </cell>
          <cell r="O851" t="str">
            <v>T3A</v>
          </cell>
        </row>
        <row r="852">
          <cell r="B852" t="str">
            <v>541449011000076172</v>
          </cell>
          <cell r="L852" t="str">
            <v>T4B</v>
          </cell>
          <cell r="M852">
            <v>1</v>
          </cell>
          <cell r="O852" t="str">
            <v>T4B</v>
          </cell>
        </row>
        <row r="853">
          <cell r="B853" t="str">
            <v>541449060004834479</v>
          </cell>
          <cell r="L853" t="str">
            <v>T4B</v>
          </cell>
          <cell r="M853">
            <v>1</v>
          </cell>
          <cell r="O853" t="str">
            <v>T4B</v>
          </cell>
        </row>
        <row r="854">
          <cell r="B854" t="str">
            <v>541449012700113068</v>
          </cell>
          <cell r="L854" t="str">
            <v>T1A</v>
          </cell>
          <cell r="M854">
            <v>1</v>
          </cell>
          <cell r="O854" t="str">
            <v>T2A</v>
          </cell>
        </row>
        <row r="855">
          <cell r="B855" t="str">
            <v>541449020708147688</v>
          </cell>
          <cell r="L855" t="str">
            <v>T1A</v>
          </cell>
          <cell r="M855">
            <v>1</v>
          </cell>
          <cell r="O855" t="str">
            <v>T1A</v>
          </cell>
        </row>
        <row r="856">
          <cell r="B856" t="str">
            <v>541449012700114379</v>
          </cell>
          <cell r="L856" t="str">
            <v>T2A</v>
          </cell>
          <cell r="M856">
            <v>1</v>
          </cell>
          <cell r="O856" t="str">
            <v>T2A</v>
          </cell>
        </row>
        <row r="857">
          <cell r="B857" t="str">
            <v>541449012700114102</v>
          </cell>
          <cell r="L857" t="str">
            <v>T2A</v>
          </cell>
          <cell r="M857">
            <v>1</v>
          </cell>
          <cell r="O857" t="str">
            <v>T2A</v>
          </cell>
        </row>
        <row r="858">
          <cell r="B858" t="str">
            <v>541449012700114027</v>
          </cell>
          <cell r="L858" t="str">
            <v>T2A</v>
          </cell>
          <cell r="M858">
            <v>1</v>
          </cell>
          <cell r="O858" t="str">
            <v>T1A</v>
          </cell>
        </row>
        <row r="859">
          <cell r="B859" t="str">
            <v>541449020709789092</v>
          </cell>
          <cell r="L859" t="str">
            <v>T2A</v>
          </cell>
          <cell r="M859">
            <v>1</v>
          </cell>
          <cell r="O859" t="str">
            <v>T1A</v>
          </cell>
        </row>
        <row r="860">
          <cell r="B860" t="str">
            <v>541449012700161571</v>
          </cell>
          <cell r="L860" t="str">
            <v>T2A</v>
          </cell>
          <cell r="M860">
            <v>1</v>
          </cell>
          <cell r="O860" t="str">
            <v>T2A</v>
          </cell>
        </row>
        <row r="861">
          <cell r="B861" t="str">
            <v>541449012700124866</v>
          </cell>
          <cell r="L861" t="str">
            <v>T2A</v>
          </cell>
          <cell r="M861">
            <v>1</v>
          </cell>
          <cell r="O861" t="str">
            <v>T2A</v>
          </cell>
        </row>
        <row r="862">
          <cell r="B862" t="str">
            <v>541449011000051674</v>
          </cell>
          <cell r="L862" t="str">
            <v>T2A</v>
          </cell>
          <cell r="M862">
            <v>1</v>
          </cell>
          <cell r="O862" t="str">
            <v>T2A</v>
          </cell>
        </row>
        <row r="863">
          <cell r="B863" t="str">
            <v>541449012700114188</v>
          </cell>
          <cell r="L863" t="str">
            <v>T2A</v>
          </cell>
          <cell r="M863">
            <v>1</v>
          </cell>
          <cell r="O863" t="str">
            <v>T2A</v>
          </cell>
        </row>
        <row r="864">
          <cell r="B864" t="str">
            <v>541449020709741991</v>
          </cell>
          <cell r="L864" t="str">
            <v>T2A</v>
          </cell>
          <cell r="M864">
            <v>1</v>
          </cell>
          <cell r="O864" t="str">
            <v>T2A</v>
          </cell>
        </row>
        <row r="865">
          <cell r="B865" t="str">
            <v>541449012700114140</v>
          </cell>
          <cell r="L865" t="str">
            <v>T2A</v>
          </cell>
          <cell r="M865">
            <v>1</v>
          </cell>
          <cell r="O865" t="str">
            <v>T2A</v>
          </cell>
        </row>
        <row r="866">
          <cell r="B866" t="str">
            <v>541449012700114263</v>
          </cell>
          <cell r="L866" t="str">
            <v>T2A</v>
          </cell>
          <cell r="M866">
            <v>1</v>
          </cell>
          <cell r="O866" t="str">
            <v>T2A</v>
          </cell>
        </row>
        <row r="867">
          <cell r="B867" t="str">
            <v>541449012700114065</v>
          </cell>
          <cell r="L867" t="str">
            <v>T2A</v>
          </cell>
          <cell r="M867">
            <v>1</v>
          </cell>
          <cell r="O867" t="str">
            <v>T2A</v>
          </cell>
        </row>
        <row r="868">
          <cell r="B868" t="str">
            <v>541449012700114003</v>
          </cell>
          <cell r="L868" t="str">
            <v>T2A</v>
          </cell>
          <cell r="M868">
            <v>1</v>
          </cell>
          <cell r="O868" t="str">
            <v>T2A</v>
          </cell>
        </row>
        <row r="869">
          <cell r="B869" t="str">
            <v>541449012700133110</v>
          </cell>
          <cell r="L869" t="str">
            <v>T2A</v>
          </cell>
          <cell r="M869">
            <v>1</v>
          </cell>
          <cell r="O869" t="str">
            <v>T2A</v>
          </cell>
        </row>
        <row r="870">
          <cell r="B870" t="str">
            <v>541449012700114089</v>
          </cell>
          <cell r="L870" t="str">
            <v>T2A</v>
          </cell>
          <cell r="M870">
            <v>1</v>
          </cell>
          <cell r="O870" t="str">
            <v>T2A</v>
          </cell>
        </row>
        <row r="871">
          <cell r="B871" t="str">
            <v>541449012700133097</v>
          </cell>
          <cell r="L871" t="str">
            <v>T2A</v>
          </cell>
          <cell r="M871">
            <v>1</v>
          </cell>
          <cell r="O871" t="str">
            <v>T2A</v>
          </cell>
        </row>
        <row r="872">
          <cell r="B872" t="str">
            <v>541449012700114225</v>
          </cell>
          <cell r="L872" t="str">
            <v>T3A</v>
          </cell>
          <cell r="M872">
            <v>1</v>
          </cell>
          <cell r="O872" t="str">
            <v>T2A</v>
          </cell>
        </row>
        <row r="873">
          <cell r="B873" t="str">
            <v>541449060004762598</v>
          </cell>
          <cell r="L873" t="str">
            <v>T3A</v>
          </cell>
          <cell r="M873">
            <v>1</v>
          </cell>
          <cell r="O873" t="str">
            <v>T3A</v>
          </cell>
        </row>
        <row r="874">
          <cell r="B874" t="str">
            <v>541449011000051834</v>
          </cell>
          <cell r="L874" t="str">
            <v>T3A</v>
          </cell>
          <cell r="M874">
            <v>1</v>
          </cell>
          <cell r="O874" t="str">
            <v>T3A</v>
          </cell>
        </row>
        <row r="875">
          <cell r="B875" t="str">
            <v>541449011000051506</v>
          </cell>
          <cell r="L875" t="str">
            <v>T3A</v>
          </cell>
          <cell r="M875">
            <v>1</v>
          </cell>
          <cell r="O875" t="str">
            <v>T3A</v>
          </cell>
        </row>
        <row r="876">
          <cell r="B876" t="str">
            <v>541449012700114164</v>
          </cell>
          <cell r="L876" t="str">
            <v>T3A</v>
          </cell>
          <cell r="M876">
            <v>1</v>
          </cell>
          <cell r="O876" t="str">
            <v>T3A</v>
          </cell>
        </row>
        <row r="877">
          <cell r="B877" t="str">
            <v>541449012000000389</v>
          </cell>
          <cell r="L877" t="str">
            <v>T3A</v>
          </cell>
          <cell r="M877">
            <v>1</v>
          </cell>
          <cell r="O877" t="str">
            <v>T3A</v>
          </cell>
        </row>
        <row r="878">
          <cell r="B878" t="str">
            <v>541449011000075106</v>
          </cell>
          <cell r="L878" t="str">
            <v>T3A</v>
          </cell>
          <cell r="M878">
            <v>1</v>
          </cell>
          <cell r="O878" t="str">
            <v>T3A</v>
          </cell>
        </row>
        <row r="879">
          <cell r="B879" t="str">
            <v>541449011000051520</v>
          </cell>
          <cell r="L879" t="str">
            <v>T3A</v>
          </cell>
          <cell r="M879">
            <v>1</v>
          </cell>
          <cell r="O879" t="str">
            <v>T3A</v>
          </cell>
        </row>
        <row r="880">
          <cell r="B880" t="str">
            <v>541449011000154962</v>
          </cell>
          <cell r="L880" t="str">
            <v>T3A</v>
          </cell>
          <cell r="M880">
            <v>1</v>
          </cell>
          <cell r="O880" t="str">
            <v>T3A</v>
          </cell>
        </row>
        <row r="881">
          <cell r="B881" t="str">
            <v>541449060005051356</v>
          </cell>
          <cell r="L881" t="str">
            <v>T1A</v>
          </cell>
          <cell r="M881">
            <v>1</v>
          </cell>
          <cell r="O881" t="str">
            <v>T2A</v>
          </cell>
        </row>
        <row r="882">
          <cell r="B882" t="str">
            <v>541449060005051394</v>
          </cell>
          <cell r="L882" t="str">
            <v>T1A</v>
          </cell>
          <cell r="M882">
            <v>1</v>
          </cell>
          <cell r="O882" t="str">
            <v>T1A</v>
          </cell>
        </row>
        <row r="883">
          <cell r="B883" t="str">
            <v>541449012700228670</v>
          </cell>
          <cell r="L883" t="str">
            <v>T1A</v>
          </cell>
          <cell r="M883">
            <v>1</v>
          </cell>
          <cell r="O883" t="str">
            <v>T2A</v>
          </cell>
        </row>
        <row r="884">
          <cell r="B884" t="str">
            <v>541449060005051370</v>
          </cell>
          <cell r="L884" t="str">
            <v>T1A</v>
          </cell>
          <cell r="M884">
            <v>1</v>
          </cell>
          <cell r="O884" t="str">
            <v>T2A</v>
          </cell>
        </row>
        <row r="885">
          <cell r="B885" t="str">
            <v>541449060005051349</v>
          </cell>
          <cell r="L885" t="str">
            <v>T1A</v>
          </cell>
          <cell r="M885">
            <v>1</v>
          </cell>
          <cell r="O885" t="str">
            <v>T2A</v>
          </cell>
        </row>
        <row r="886">
          <cell r="B886" t="str">
            <v>541449060005050823</v>
          </cell>
          <cell r="L886" t="str">
            <v>T1A</v>
          </cell>
          <cell r="M886">
            <v>1</v>
          </cell>
          <cell r="O886" t="str">
            <v>T1A</v>
          </cell>
        </row>
        <row r="887">
          <cell r="B887" t="str">
            <v>541449060005051387</v>
          </cell>
          <cell r="L887" t="str">
            <v>T1A</v>
          </cell>
          <cell r="M887">
            <v>1</v>
          </cell>
          <cell r="O887" t="str">
            <v>T2A</v>
          </cell>
        </row>
        <row r="888">
          <cell r="B888" t="str">
            <v>541449060004656095</v>
          </cell>
          <cell r="L888" t="str">
            <v>T1A</v>
          </cell>
          <cell r="M888">
            <v>1</v>
          </cell>
          <cell r="O888" t="str">
            <v>T2A</v>
          </cell>
        </row>
        <row r="889">
          <cell r="B889" t="str">
            <v>541449012700115024</v>
          </cell>
          <cell r="L889" t="str">
            <v>T1A</v>
          </cell>
          <cell r="M889">
            <v>1</v>
          </cell>
          <cell r="O889" t="str">
            <v>T2A</v>
          </cell>
        </row>
        <row r="890">
          <cell r="B890" t="str">
            <v>541449060005050519</v>
          </cell>
          <cell r="L890" t="str">
            <v>T1A</v>
          </cell>
          <cell r="M890">
            <v>1</v>
          </cell>
          <cell r="O890" t="str">
            <v>T2A</v>
          </cell>
        </row>
        <row r="891">
          <cell r="B891" t="str">
            <v>541449012700228472</v>
          </cell>
          <cell r="L891" t="str">
            <v>T2A</v>
          </cell>
          <cell r="M891">
            <v>1</v>
          </cell>
          <cell r="O891" t="str">
            <v>T2A</v>
          </cell>
        </row>
        <row r="892">
          <cell r="B892" t="str">
            <v>541449012700115048</v>
          </cell>
          <cell r="L892" t="str">
            <v>T2A</v>
          </cell>
          <cell r="M892">
            <v>1</v>
          </cell>
          <cell r="O892" t="str">
            <v>T2A</v>
          </cell>
        </row>
        <row r="893">
          <cell r="B893" t="str">
            <v>541449012000000457</v>
          </cell>
          <cell r="L893" t="str">
            <v>T2A</v>
          </cell>
          <cell r="M893">
            <v>1</v>
          </cell>
          <cell r="O893" t="str">
            <v>T3A</v>
          </cell>
        </row>
        <row r="894">
          <cell r="B894" t="str">
            <v>541449012000000518</v>
          </cell>
          <cell r="L894" t="str">
            <v>T2A</v>
          </cell>
          <cell r="M894">
            <v>1</v>
          </cell>
          <cell r="O894" t="str">
            <v>T3A</v>
          </cell>
        </row>
        <row r="895">
          <cell r="B895" t="str">
            <v>541449011000052176</v>
          </cell>
          <cell r="L895" t="str">
            <v>T2A</v>
          </cell>
          <cell r="M895">
            <v>1</v>
          </cell>
          <cell r="O895" t="str">
            <v>T3A</v>
          </cell>
        </row>
        <row r="896">
          <cell r="B896" t="str">
            <v>541449060004659683</v>
          </cell>
          <cell r="L896" t="str">
            <v>T1A</v>
          </cell>
          <cell r="M896">
            <v>1</v>
          </cell>
          <cell r="O896" t="str">
            <v>T2A</v>
          </cell>
        </row>
        <row r="897">
          <cell r="B897" t="str">
            <v>541449060005051363</v>
          </cell>
          <cell r="L897" t="str">
            <v>T1A</v>
          </cell>
          <cell r="M897">
            <v>1</v>
          </cell>
          <cell r="O897" t="str">
            <v>T1A</v>
          </cell>
        </row>
        <row r="898">
          <cell r="B898" t="str">
            <v>541449012700116380</v>
          </cell>
          <cell r="L898" t="str">
            <v>T1A</v>
          </cell>
          <cell r="M898">
            <v>1</v>
          </cell>
          <cell r="O898" t="str">
            <v>T1A</v>
          </cell>
        </row>
        <row r="899">
          <cell r="B899" t="str">
            <v>541449012700116618</v>
          </cell>
          <cell r="L899" t="str">
            <v>T2A</v>
          </cell>
          <cell r="M899">
            <v>1</v>
          </cell>
          <cell r="O899" t="str">
            <v>T1A</v>
          </cell>
        </row>
        <row r="900">
          <cell r="B900" t="str">
            <v>541449020710813144</v>
          </cell>
          <cell r="L900" t="str">
            <v>T2A</v>
          </cell>
          <cell r="M900">
            <v>1</v>
          </cell>
          <cell r="O900" t="str">
            <v>T2A</v>
          </cell>
        </row>
        <row r="901">
          <cell r="B901" t="str">
            <v>541449012700116496</v>
          </cell>
          <cell r="L901" t="str">
            <v>T2A</v>
          </cell>
          <cell r="M901">
            <v>1</v>
          </cell>
          <cell r="O901" t="str">
            <v>T2A</v>
          </cell>
        </row>
        <row r="902">
          <cell r="B902" t="str">
            <v>541449012700235371</v>
          </cell>
          <cell r="L902" t="str">
            <v>T2A</v>
          </cell>
          <cell r="M902">
            <v>1</v>
          </cell>
          <cell r="O902" t="str">
            <v>T2A</v>
          </cell>
        </row>
        <row r="903">
          <cell r="B903" t="str">
            <v>541449012700135084</v>
          </cell>
          <cell r="L903" t="str">
            <v>T2A</v>
          </cell>
          <cell r="M903">
            <v>1</v>
          </cell>
          <cell r="O903" t="str">
            <v>T2A</v>
          </cell>
        </row>
        <row r="904">
          <cell r="B904" t="str">
            <v>541449012700116441</v>
          </cell>
          <cell r="L904" t="str">
            <v>T2A</v>
          </cell>
          <cell r="M904">
            <v>1</v>
          </cell>
          <cell r="O904" t="str">
            <v>T2A</v>
          </cell>
        </row>
        <row r="905">
          <cell r="B905" t="str">
            <v>541449012700116595</v>
          </cell>
          <cell r="L905" t="str">
            <v>T2A</v>
          </cell>
          <cell r="M905">
            <v>1</v>
          </cell>
          <cell r="O905" t="str">
            <v>T2A</v>
          </cell>
        </row>
        <row r="906">
          <cell r="B906" t="str">
            <v>541449012700116403</v>
          </cell>
          <cell r="L906" t="str">
            <v>T2A</v>
          </cell>
          <cell r="M906">
            <v>1</v>
          </cell>
          <cell r="O906" t="str">
            <v>T2A</v>
          </cell>
        </row>
        <row r="907">
          <cell r="B907" t="str">
            <v>541449012700235395</v>
          </cell>
          <cell r="L907" t="str">
            <v>T2A</v>
          </cell>
          <cell r="M907">
            <v>1</v>
          </cell>
          <cell r="O907" t="str">
            <v>T2A</v>
          </cell>
        </row>
        <row r="908">
          <cell r="B908" t="str">
            <v>541449012700116434</v>
          </cell>
          <cell r="L908" t="str">
            <v>T2A</v>
          </cell>
          <cell r="M908">
            <v>1</v>
          </cell>
          <cell r="O908" t="str">
            <v>T2A</v>
          </cell>
        </row>
        <row r="909">
          <cell r="B909" t="str">
            <v>541449011000041989</v>
          </cell>
          <cell r="L909" t="str">
            <v>T3A</v>
          </cell>
          <cell r="M909">
            <v>1</v>
          </cell>
          <cell r="O909" t="str">
            <v>T2A</v>
          </cell>
        </row>
        <row r="910">
          <cell r="B910" t="str">
            <v>541449012700116588</v>
          </cell>
          <cell r="L910" t="str">
            <v>T3A</v>
          </cell>
          <cell r="M910">
            <v>1</v>
          </cell>
          <cell r="O910" t="str">
            <v>T3A</v>
          </cell>
        </row>
        <row r="911">
          <cell r="B911" t="str">
            <v>541449011000042023</v>
          </cell>
          <cell r="L911" t="str">
            <v>T3A</v>
          </cell>
          <cell r="M911">
            <v>1</v>
          </cell>
          <cell r="O911" t="str">
            <v>T3A</v>
          </cell>
        </row>
        <row r="912">
          <cell r="B912" t="str">
            <v>541449011000042108</v>
          </cell>
          <cell r="L912" t="str">
            <v>T3A</v>
          </cell>
          <cell r="M912">
            <v>1</v>
          </cell>
          <cell r="O912" t="str">
            <v>T3A</v>
          </cell>
        </row>
        <row r="913">
          <cell r="B913" t="str">
            <v>541449012000002727</v>
          </cell>
          <cell r="L913" t="str">
            <v>T3A</v>
          </cell>
          <cell r="M913">
            <v>1</v>
          </cell>
          <cell r="O913" t="str">
            <v>T3A</v>
          </cell>
        </row>
        <row r="914">
          <cell r="B914" t="str">
            <v>541449011000042078</v>
          </cell>
          <cell r="L914" t="str">
            <v>T3A</v>
          </cell>
          <cell r="M914">
            <v>1</v>
          </cell>
          <cell r="O914" t="str">
            <v>T3A</v>
          </cell>
        </row>
        <row r="915">
          <cell r="B915" t="str">
            <v>541449011000042009</v>
          </cell>
          <cell r="L915" t="str">
            <v>T3A</v>
          </cell>
          <cell r="M915">
            <v>1</v>
          </cell>
          <cell r="O915" t="str">
            <v>T3A</v>
          </cell>
        </row>
        <row r="916">
          <cell r="B916" t="str">
            <v>541449011000042085</v>
          </cell>
          <cell r="L916" t="str">
            <v>T3A</v>
          </cell>
          <cell r="M916">
            <v>1</v>
          </cell>
          <cell r="O916" t="str">
            <v>T3A</v>
          </cell>
        </row>
        <row r="917">
          <cell r="B917" t="str">
            <v>541449011000041590</v>
          </cell>
          <cell r="L917" t="str">
            <v>T3A</v>
          </cell>
          <cell r="M917">
            <v>1</v>
          </cell>
          <cell r="O917" t="str">
            <v>T3A</v>
          </cell>
        </row>
        <row r="918">
          <cell r="B918" t="str">
            <v>541449011000042146</v>
          </cell>
          <cell r="L918" t="str">
            <v>T3A</v>
          </cell>
          <cell r="M918">
            <v>1</v>
          </cell>
          <cell r="O918" t="str">
            <v>T3A</v>
          </cell>
        </row>
        <row r="919">
          <cell r="B919" t="str">
            <v>541449012000003083</v>
          </cell>
          <cell r="L919" t="str">
            <v>T3A</v>
          </cell>
          <cell r="M919">
            <v>1</v>
          </cell>
          <cell r="O919" t="str">
            <v>T3A</v>
          </cell>
        </row>
        <row r="920">
          <cell r="B920" t="str">
            <v>541449011000042139</v>
          </cell>
          <cell r="L920" t="str">
            <v>T3A</v>
          </cell>
          <cell r="M920">
            <v>1</v>
          </cell>
          <cell r="O920" t="str">
            <v>T3A</v>
          </cell>
        </row>
        <row r="921">
          <cell r="B921" t="str">
            <v>541449011000041613</v>
          </cell>
          <cell r="L921" t="str">
            <v>T3A</v>
          </cell>
          <cell r="M921">
            <v>1</v>
          </cell>
          <cell r="O921" t="str">
            <v>T3A</v>
          </cell>
        </row>
        <row r="922">
          <cell r="B922" t="str">
            <v>541449012700117431</v>
          </cell>
          <cell r="L922" t="str">
            <v>T1A</v>
          </cell>
          <cell r="M922">
            <v>1</v>
          </cell>
          <cell r="O922" t="str">
            <v>T1A</v>
          </cell>
        </row>
        <row r="923">
          <cell r="B923" t="str">
            <v>541449012700235876</v>
          </cell>
          <cell r="L923" t="str">
            <v>T2A</v>
          </cell>
          <cell r="M923">
            <v>1</v>
          </cell>
          <cell r="O923" t="str">
            <v>T2A</v>
          </cell>
        </row>
        <row r="924">
          <cell r="B924" t="str">
            <v>541449012700117455</v>
          </cell>
          <cell r="L924" t="str">
            <v>T2A</v>
          </cell>
          <cell r="M924">
            <v>1</v>
          </cell>
          <cell r="O924" t="str">
            <v>T2A</v>
          </cell>
        </row>
        <row r="925">
          <cell r="B925" t="str">
            <v>541449012700117493</v>
          </cell>
          <cell r="L925" t="str">
            <v>T2A</v>
          </cell>
          <cell r="M925">
            <v>1</v>
          </cell>
          <cell r="O925" t="str">
            <v>T2A</v>
          </cell>
        </row>
        <row r="926">
          <cell r="B926" t="str">
            <v>541449012700117479</v>
          </cell>
          <cell r="L926" t="str">
            <v>T2A</v>
          </cell>
          <cell r="M926">
            <v>1</v>
          </cell>
          <cell r="O926" t="str">
            <v>T2A</v>
          </cell>
        </row>
        <row r="927">
          <cell r="B927" t="str">
            <v>541449012700178517</v>
          </cell>
          <cell r="L927" t="str">
            <v>T2A</v>
          </cell>
          <cell r="M927">
            <v>1</v>
          </cell>
          <cell r="O927" t="str">
            <v>T2A</v>
          </cell>
        </row>
        <row r="928">
          <cell r="B928" t="str">
            <v>541449012700117417</v>
          </cell>
          <cell r="L928" t="str">
            <v>T2A</v>
          </cell>
          <cell r="M928">
            <v>1</v>
          </cell>
          <cell r="O928" t="str">
            <v>T2A</v>
          </cell>
        </row>
        <row r="929">
          <cell r="B929" t="str">
            <v>541449012000000785</v>
          </cell>
          <cell r="L929" t="str">
            <v>T3A</v>
          </cell>
          <cell r="M929">
            <v>1</v>
          </cell>
          <cell r="O929" t="str">
            <v>T3A</v>
          </cell>
        </row>
        <row r="930">
          <cell r="B930" t="str">
            <v>541449012700164008</v>
          </cell>
          <cell r="L930" t="str">
            <v>T1A</v>
          </cell>
          <cell r="M930">
            <v>1</v>
          </cell>
          <cell r="O930" t="str">
            <v>T1A</v>
          </cell>
        </row>
        <row r="931">
          <cell r="B931" t="str">
            <v>541449012700141030</v>
          </cell>
          <cell r="L931" t="str">
            <v>T1A</v>
          </cell>
          <cell r="M931">
            <v>1</v>
          </cell>
          <cell r="O931" t="str">
            <v>T1A</v>
          </cell>
        </row>
        <row r="932">
          <cell r="B932" t="str">
            <v>541449012000000921</v>
          </cell>
          <cell r="L932" t="str">
            <v>T1A</v>
          </cell>
          <cell r="M932">
            <v>1</v>
          </cell>
          <cell r="O932" t="str">
            <v>T1A</v>
          </cell>
        </row>
        <row r="933">
          <cell r="B933" t="str">
            <v>541449012700117981</v>
          </cell>
          <cell r="L933" t="str">
            <v>T1A</v>
          </cell>
          <cell r="M933">
            <v>1</v>
          </cell>
          <cell r="O933" t="str">
            <v>T1A</v>
          </cell>
        </row>
        <row r="934">
          <cell r="B934" t="str">
            <v>541449012700140262</v>
          </cell>
          <cell r="L934" t="str">
            <v>T1A</v>
          </cell>
          <cell r="M934">
            <v>1</v>
          </cell>
          <cell r="O934" t="str">
            <v>T2A</v>
          </cell>
        </row>
        <row r="935">
          <cell r="B935" t="str">
            <v>541449012700119121</v>
          </cell>
          <cell r="L935" t="str">
            <v>T1A</v>
          </cell>
          <cell r="M935">
            <v>1</v>
          </cell>
          <cell r="O935" t="str">
            <v>T2A</v>
          </cell>
        </row>
        <row r="936">
          <cell r="B936" t="str">
            <v>541449012700117950</v>
          </cell>
          <cell r="L936" t="str">
            <v>T1A</v>
          </cell>
          <cell r="M936">
            <v>1</v>
          </cell>
          <cell r="O936" t="str">
            <v>T1A</v>
          </cell>
        </row>
        <row r="937">
          <cell r="B937" t="str">
            <v>541449012700118766</v>
          </cell>
          <cell r="L937" t="str">
            <v>T1A</v>
          </cell>
          <cell r="M937">
            <v>1</v>
          </cell>
          <cell r="O937" t="str">
            <v>T2A</v>
          </cell>
        </row>
        <row r="938">
          <cell r="B938" t="str">
            <v>541449012700205763</v>
          </cell>
          <cell r="L938" t="str">
            <v>T1A</v>
          </cell>
          <cell r="M938">
            <v>1</v>
          </cell>
          <cell r="O938" t="str">
            <v>T1A</v>
          </cell>
        </row>
        <row r="939">
          <cell r="B939" t="str">
            <v>541449012700138719</v>
          </cell>
          <cell r="L939" t="str">
            <v>T1A</v>
          </cell>
          <cell r="M939">
            <v>1</v>
          </cell>
          <cell r="O939" t="str">
            <v>T2A</v>
          </cell>
        </row>
        <row r="940">
          <cell r="B940" t="str">
            <v>541449011000119190</v>
          </cell>
          <cell r="L940" t="str">
            <v>T1A</v>
          </cell>
          <cell r="M940">
            <v>1</v>
          </cell>
          <cell r="O940" t="str">
            <v>T2A</v>
          </cell>
        </row>
        <row r="941">
          <cell r="B941" t="str">
            <v>541449012700138740</v>
          </cell>
          <cell r="L941" t="str">
            <v>T2A</v>
          </cell>
          <cell r="M941">
            <v>1</v>
          </cell>
          <cell r="O941" t="str">
            <v>T2A</v>
          </cell>
        </row>
        <row r="942">
          <cell r="B942" t="str">
            <v>541449012700137644</v>
          </cell>
          <cell r="L942" t="str">
            <v>T2A</v>
          </cell>
          <cell r="M942">
            <v>1</v>
          </cell>
          <cell r="O942" t="str">
            <v>T2A</v>
          </cell>
        </row>
        <row r="943">
          <cell r="B943" t="str">
            <v>541449012700119695</v>
          </cell>
          <cell r="L943" t="str">
            <v>T2A</v>
          </cell>
          <cell r="M943">
            <v>1</v>
          </cell>
          <cell r="O943" t="str">
            <v>T2A</v>
          </cell>
        </row>
        <row r="944">
          <cell r="B944" t="str">
            <v>541449012700119909</v>
          </cell>
          <cell r="L944" t="str">
            <v>T2A</v>
          </cell>
          <cell r="M944">
            <v>1</v>
          </cell>
          <cell r="O944" t="str">
            <v>T2A</v>
          </cell>
        </row>
        <row r="945">
          <cell r="B945" t="str">
            <v>541449012700164305</v>
          </cell>
          <cell r="L945" t="str">
            <v>T2A</v>
          </cell>
          <cell r="M945">
            <v>1</v>
          </cell>
          <cell r="O945" t="str">
            <v>T2A</v>
          </cell>
        </row>
        <row r="946">
          <cell r="B946" t="str">
            <v>541449012700209143</v>
          </cell>
          <cell r="L946" t="str">
            <v>T2A</v>
          </cell>
          <cell r="M946">
            <v>1</v>
          </cell>
          <cell r="O946" t="str">
            <v>T1A</v>
          </cell>
        </row>
        <row r="947">
          <cell r="B947" t="str">
            <v>541449012700120554</v>
          </cell>
          <cell r="L947" t="str">
            <v>T2A</v>
          </cell>
          <cell r="M947">
            <v>1</v>
          </cell>
          <cell r="O947" t="str">
            <v>T2A</v>
          </cell>
        </row>
        <row r="948">
          <cell r="B948" t="str">
            <v>541449012700118193</v>
          </cell>
          <cell r="L948" t="str">
            <v>T2A</v>
          </cell>
          <cell r="M948">
            <v>1</v>
          </cell>
          <cell r="O948" t="str">
            <v>T2A</v>
          </cell>
        </row>
        <row r="949">
          <cell r="B949" t="str">
            <v>541449020711228572</v>
          </cell>
          <cell r="L949" t="str">
            <v>T2A</v>
          </cell>
          <cell r="M949">
            <v>1</v>
          </cell>
          <cell r="O949" t="str">
            <v>T2A</v>
          </cell>
        </row>
        <row r="950">
          <cell r="B950" t="str">
            <v>541449012700118711</v>
          </cell>
          <cell r="L950" t="str">
            <v>T2A</v>
          </cell>
          <cell r="M950">
            <v>1</v>
          </cell>
          <cell r="O950" t="str">
            <v>T2A</v>
          </cell>
        </row>
        <row r="951">
          <cell r="B951" t="str">
            <v>541449012700138696</v>
          </cell>
          <cell r="L951" t="str">
            <v>T2A</v>
          </cell>
          <cell r="M951">
            <v>1</v>
          </cell>
          <cell r="O951" t="str">
            <v>T2A</v>
          </cell>
        </row>
        <row r="952">
          <cell r="B952" t="str">
            <v>541449012700177527</v>
          </cell>
          <cell r="L952" t="str">
            <v>T2A</v>
          </cell>
          <cell r="M952">
            <v>1</v>
          </cell>
          <cell r="O952" t="str">
            <v>T1A</v>
          </cell>
        </row>
        <row r="953">
          <cell r="B953" t="str">
            <v>541449012700169461</v>
          </cell>
          <cell r="L953" t="str">
            <v>T2A</v>
          </cell>
          <cell r="M953">
            <v>1</v>
          </cell>
          <cell r="O953" t="str">
            <v>T2A</v>
          </cell>
        </row>
        <row r="954">
          <cell r="B954" t="str">
            <v>541449060004753930</v>
          </cell>
          <cell r="L954" t="str">
            <v>T2A</v>
          </cell>
          <cell r="M954">
            <v>1</v>
          </cell>
          <cell r="O954" t="str">
            <v>T2A</v>
          </cell>
        </row>
        <row r="955">
          <cell r="B955" t="str">
            <v>541449060004625527</v>
          </cell>
          <cell r="L955" t="str">
            <v>T2A</v>
          </cell>
          <cell r="M955">
            <v>1</v>
          </cell>
          <cell r="O955" t="str">
            <v>T2A</v>
          </cell>
        </row>
        <row r="956">
          <cell r="B956" t="str">
            <v>541449012700119091</v>
          </cell>
          <cell r="L956" t="str">
            <v>T2A</v>
          </cell>
          <cell r="M956">
            <v>1</v>
          </cell>
          <cell r="O956" t="str">
            <v>T1A</v>
          </cell>
        </row>
        <row r="957">
          <cell r="B957" t="str">
            <v>541449012700119923</v>
          </cell>
          <cell r="L957" t="str">
            <v>T2A</v>
          </cell>
          <cell r="M957">
            <v>1</v>
          </cell>
          <cell r="O957" t="str">
            <v>T2A</v>
          </cell>
        </row>
        <row r="958">
          <cell r="B958" t="str">
            <v>541449012700203097</v>
          </cell>
          <cell r="L958" t="str">
            <v>T2A</v>
          </cell>
          <cell r="M958">
            <v>1</v>
          </cell>
          <cell r="O958" t="str">
            <v>T2A</v>
          </cell>
        </row>
        <row r="959">
          <cell r="B959" t="str">
            <v>541449012700118285</v>
          </cell>
          <cell r="L959" t="str">
            <v>T2A</v>
          </cell>
          <cell r="M959">
            <v>1</v>
          </cell>
          <cell r="O959" t="str">
            <v>T2A</v>
          </cell>
        </row>
        <row r="960">
          <cell r="B960" t="str">
            <v>541449012700168242</v>
          </cell>
          <cell r="L960" t="str">
            <v>T2A</v>
          </cell>
          <cell r="M960">
            <v>1</v>
          </cell>
          <cell r="O960" t="str">
            <v>T2A</v>
          </cell>
        </row>
        <row r="961">
          <cell r="B961" t="str">
            <v>541449012700118681</v>
          </cell>
          <cell r="L961" t="str">
            <v>T2A</v>
          </cell>
          <cell r="M961">
            <v>1</v>
          </cell>
          <cell r="O961" t="str">
            <v>T2A</v>
          </cell>
        </row>
        <row r="962">
          <cell r="B962" t="str">
            <v>541449020711245456</v>
          </cell>
          <cell r="L962" t="str">
            <v>T2A</v>
          </cell>
          <cell r="M962">
            <v>1</v>
          </cell>
          <cell r="O962" t="str">
            <v>T1A</v>
          </cell>
        </row>
        <row r="963">
          <cell r="B963" t="str">
            <v>541449012700157253</v>
          </cell>
          <cell r="L963" t="str">
            <v>T2A</v>
          </cell>
          <cell r="M963">
            <v>1</v>
          </cell>
          <cell r="O963" t="str">
            <v>T2A</v>
          </cell>
        </row>
        <row r="964">
          <cell r="B964" t="str">
            <v>541449012700119794</v>
          </cell>
          <cell r="L964" t="str">
            <v>T2A</v>
          </cell>
          <cell r="M964">
            <v>1</v>
          </cell>
          <cell r="O964" t="str">
            <v>T2A</v>
          </cell>
        </row>
        <row r="965">
          <cell r="B965" t="str">
            <v>541449012700119039</v>
          </cell>
          <cell r="L965" t="str">
            <v>T2A</v>
          </cell>
          <cell r="M965">
            <v>1</v>
          </cell>
          <cell r="O965" t="str">
            <v>T2A</v>
          </cell>
        </row>
        <row r="966">
          <cell r="B966" t="str">
            <v>541449012700119831</v>
          </cell>
          <cell r="L966" t="str">
            <v>T2A</v>
          </cell>
          <cell r="M966">
            <v>1</v>
          </cell>
          <cell r="O966" t="str">
            <v>T2A</v>
          </cell>
        </row>
        <row r="967">
          <cell r="B967" t="str">
            <v>541449012700118520</v>
          </cell>
          <cell r="L967" t="str">
            <v>T2A</v>
          </cell>
          <cell r="M967">
            <v>1</v>
          </cell>
          <cell r="O967" t="str">
            <v>T2A</v>
          </cell>
        </row>
        <row r="968">
          <cell r="B968" t="str">
            <v>541449012700118025</v>
          </cell>
          <cell r="L968" t="str">
            <v>T2A</v>
          </cell>
          <cell r="M968">
            <v>1</v>
          </cell>
          <cell r="O968" t="str">
            <v>T2A</v>
          </cell>
        </row>
        <row r="969">
          <cell r="B969" t="str">
            <v>541449060004952074</v>
          </cell>
          <cell r="L969" t="str">
            <v>T2A</v>
          </cell>
          <cell r="M969">
            <v>1</v>
          </cell>
          <cell r="O969" t="str">
            <v>T2A</v>
          </cell>
        </row>
        <row r="970">
          <cell r="B970" t="str">
            <v>541449012700177060</v>
          </cell>
          <cell r="L970" t="str">
            <v>T2A</v>
          </cell>
          <cell r="M970">
            <v>1</v>
          </cell>
          <cell r="O970" t="str">
            <v>T1A</v>
          </cell>
        </row>
        <row r="971">
          <cell r="B971" t="str">
            <v>541449012700120486</v>
          </cell>
          <cell r="L971" t="str">
            <v>T2A</v>
          </cell>
          <cell r="M971">
            <v>1</v>
          </cell>
          <cell r="O971" t="str">
            <v>T2A</v>
          </cell>
        </row>
        <row r="972">
          <cell r="B972" t="str">
            <v>541449012700164411</v>
          </cell>
          <cell r="L972" t="str">
            <v>T2A</v>
          </cell>
          <cell r="M972">
            <v>1</v>
          </cell>
          <cell r="O972" t="str">
            <v>T3A</v>
          </cell>
        </row>
        <row r="973">
          <cell r="B973" t="str">
            <v>541449012700119114</v>
          </cell>
          <cell r="L973" t="str">
            <v>T2A</v>
          </cell>
          <cell r="M973">
            <v>1</v>
          </cell>
          <cell r="O973" t="str">
            <v>T2A</v>
          </cell>
        </row>
        <row r="974">
          <cell r="B974" t="str">
            <v>541449012700204629</v>
          </cell>
          <cell r="L974" t="str">
            <v>T2A</v>
          </cell>
          <cell r="M974">
            <v>1</v>
          </cell>
          <cell r="O974" t="str">
            <v>T2A</v>
          </cell>
        </row>
        <row r="975">
          <cell r="B975" t="str">
            <v>541449012700119978</v>
          </cell>
          <cell r="L975" t="str">
            <v>T2A</v>
          </cell>
          <cell r="M975">
            <v>1</v>
          </cell>
          <cell r="O975" t="str">
            <v>T2A</v>
          </cell>
        </row>
        <row r="976">
          <cell r="B976" t="str">
            <v>541449012700131529</v>
          </cell>
          <cell r="L976" t="str">
            <v>T2A</v>
          </cell>
          <cell r="M976">
            <v>1</v>
          </cell>
          <cell r="O976" t="str">
            <v>T2A</v>
          </cell>
        </row>
        <row r="977">
          <cell r="B977" t="str">
            <v>541449012700118704</v>
          </cell>
          <cell r="L977" t="str">
            <v>T2A</v>
          </cell>
          <cell r="M977">
            <v>1</v>
          </cell>
          <cell r="O977" t="str">
            <v>T2A</v>
          </cell>
        </row>
        <row r="978">
          <cell r="B978" t="str">
            <v>541449020711134989</v>
          </cell>
          <cell r="L978" t="str">
            <v>T2A</v>
          </cell>
          <cell r="M978">
            <v>1</v>
          </cell>
          <cell r="O978" t="str">
            <v>T2A</v>
          </cell>
        </row>
        <row r="979">
          <cell r="B979" t="str">
            <v>541449020714341902</v>
          </cell>
          <cell r="L979" t="str">
            <v>T2A</v>
          </cell>
          <cell r="M979">
            <v>1</v>
          </cell>
          <cell r="O979" t="str">
            <v>T2A</v>
          </cell>
        </row>
        <row r="980">
          <cell r="B980" t="str">
            <v>541449012700119961</v>
          </cell>
          <cell r="L980" t="str">
            <v>T2A</v>
          </cell>
          <cell r="M980">
            <v>1</v>
          </cell>
          <cell r="O980" t="str">
            <v>T2A</v>
          </cell>
        </row>
        <row r="981">
          <cell r="B981" t="str">
            <v>541449012700209310</v>
          </cell>
          <cell r="L981" t="str">
            <v>T2A</v>
          </cell>
          <cell r="M981">
            <v>1</v>
          </cell>
          <cell r="O981" t="str">
            <v>T2A</v>
          </cell>
        </row>
        <row r="982">
          <cell r="B982" t="str">
            <v>541449012700120356</v>
          </cell>
          <cell r="L982" t="str">
            <v>T2A</v>
          </cell>
          <cell r="M982">
            <v>1</v>
          </cell>
          <cell r="O982" t="str">
            <v>T2A</v>
          </cell>
        </row>
        <row r="983">
          <cell r="B983" t="str">
            <v>541449012700120493</v>
          </cell>
          <cell r="L983" t="str">
            <v>T2A</v>
          </cell>
          <cell r="M983">
            <v>1</v>
          </cell>
          <cell r="O983" t="str">
            <v>T2A</v>
          </cell>
        </row>
        <row r="984">
          <cell r="B984" t="str">
            <v>541449012700157239</v>
          </cell>
          <cell r="L984" t="str">
            <v>T2A</v>
          </cell>
          <cell r="M984">
            <v>1</v>
          </cell>
          <cell r="O984" t="str">
            <v>T2A</v>
          </cell>
        </row>
        <row r="985">
          <cell r="B985" t="str">
            <v>541449012700250053</v>
          </cell>
          <cell r="L985" t="str">
            <v>T2A</v>
          </cell>
          <cell r="M985">
            <v>1</v>
          </cell>
          <cell r="O985" t="str">
            <v>T2A</v>
          </cell>
        </row>
        <row r="986">
          <cell r="B986" t="str">
            <v>541449012000004011</v>
          </cell>
          <cell r="L986" t="str">
            <v>T2A</v>
          </cell>
          <cell r="M986">
            <v>1</v>
          </cell>
          <cell r="O986" t="str">
            <v>T2A</v>
          </cell>
        </row>
        <row r="987">
          <cell r="B987" t="str">
            <v>541449012700119954</v>
          </cell>
          <cell r="L987" t="str">
            <v>T2A</v>
          </cell>
          <cell r="M987">
            <v>1</v>
          </cell>
          <cell r="O987" t="str">
            <v>T2A</v>
          </cell>
        </row>
        <row r="988">
          <cell r="B988" t="str">
            <v>541449012700120332</v>
          </cell>
          <cell r="L988" t="str">
            <v>T2A</v>
          </cell>
          <cell r="M988">
            <v>1</v>
          </cell>
          <cell r="O988" t="str">
            <v>T2A</v>
          </cell>
        </row>
        <row r="989">
          <cell r="B989" t="str">
            <v>541449012000001072</v>
          </cell>
          <cell r="L989" t="str">
            <v>T2A</v>
          </cell>
          <cell r="M989">
            <v>1</v>
          </cell>
          <cell r="O989" t="str">
            <v>T3A</v>
          </cell>
        </row>
        <row r="990">
          <cell r="B990" t="str">
            <v>541449012700119886</v>
          </cell>
          <cell r="L990" t="str">
            <v>T2A</v>
          </cell>
          <cell r="M990">
            <v>1</v>
          </cell>
          <cell r="O990" t="str">
            <v>T2A</v>
          </cell>
        </row>
        <row r="991">
          <cell r="B991" t="str">
            <v>541449012000033417</v>
          </cell>
          <cell r="L991" t="str">
            <v>T2A</v>
          </cell>
          <cell r="M991">
            <v>1</v>
          </cell>
          <cell r="O991" t="str">
            <v>T2A</v>
          </cell>
        </row>
        <row r="992">
          <cell r="B992" t="str">
            <v>541449012700172546</v>
          </cell>
          <cell r="L992" t="str">
            <v>T2A</v>
          </cell>
          <cell r="M992">
            <v>1</v>
          </cell>
          <cell r="O992" t="str">
            <v>T2A</v>
          </cell>
        </row>
        <row r="993">
          <cell r="B993" t="str">
            <v>541449012700120202</v>
          </cell>
          <cell r="L993" t="str">
            <v>T2A</v>
          </cell>
          <cell r="M993">
            <v>1</v>
          </cell>
          <cell r="O993" t="str">
            <v>T2A</v>
          </cell>
        </row>
        <row r="994">
          <cell r="B994" t="str">
            <v>541449012700120523</v>
          </cell>
          <cell r="L994" t="str">
            <v>T2A</v>
          </cell>
          <cell r="M994">
            <v>1</v>
          </cell>
          <cell r="O994" t="str">
            <v>T2A</v>
          </cell>
        </row>
        <row r="995">
          <cell r="B995" t="str">
            <v>541449012000003410</v>
          </cell>
          <cell r="L995" t="str">
            <v>T2A</v>
          </cell>
          <cell r="M995">
            <v>1</v>
          </cell>
          <cell r="O995" t="str">
            <v>T2A</v>
          </cell>
        </row>
        <row r="996">
          <cell r="B996" t="str">
            <v>541449060006684188</v>
          </cell>
          <cell r="L996" t="str">
            <v>T2A</v>
          </cell>
          <cell r="M996">
            <v>1</v>
          </cell>
          <cell r="O996" t="str">
            <v>T2A</v>
          </cell>
        </row>
        <row r="997">
          <cell r="B997" t="str">
            <v>541449012700135091</v>
          </cell>
          <cell r="L997" t="str">
            <v>T2A</v>
          </cell>
          <cell r="M997">
            <v>1</v>
          </cell>
          <cell r="O997" t="str">
            <v>T3A</v>
          </cell>
        </row>
        <row r="998">
          <cell r="B998" t="str">
            <v>541449012700118155</v>
          </cell>
          <cell r="L998" t="str">
            <v>T2A</v>
          </cell>
          <cell r="M998">
            <v>1</v>
          </cell>
          <cell r="O998" t="str">
            <v>T2A</v>
          </cell>
        </row>
        <row r="999">
          <cell r="B999" t="str">
            <v>541449012000001164</v>
          </cell>
          <cell r="L999" t="str">
            <v>T2A</v>
          </cell>
          <cell r="M999">
            <v>1</v>
          </cell>
          <cell r="O999" t="str">
            <v>T2A</v>
          </cell>
        </row>
        <row r="1000">
          <cell r="B1000" t="str">
            <v>541449012700113440</v>
          </cell>
          <cell r="L1000" t="str">
            <v>T2A</v>
          </cell>
          <cell r="M1000">
            <v>1</v>
          </cell>
          <cell r="O1000" t="str">
            <v>T2A</v>
          </cell>
        </row>
        <row r="1001">
          <cell r="B1001" t="str">
            <v>541449012700118629</v>
          </cell>
          <cell r="L1001" t="str">
            <v>T3A</v>
          </cell>
          <cell r="M1001">
            <v>1</v>
          </cell>
          <cell r="O1001" t="str">
            <v>T3A</v>
          </cell>
        </row>
        <row r="1002">
          <cell r="B1002" t="str">
            <v>541449011000045673</v>
          </cell>
          <cell r="L1002" t="str">
            <v>T3A</v>
          </cell>
          <cell r="M1002">
            <v>1</v>
          </cell>
          <cell r="O1002" t="str">
            <v>T2A</v>
          </cell>
        </row>
        <row r="1003">
          <cell r="B1003" t="str">
            <v>541449012000001324</v>
          </cell>
          <cell r="L1003" t="str">
            <v>T3A</v>
          </cell>
          <cell r="M1003">
            <v>1</v>
          </cell>
          <cell r="O1003" t="str">
            <v>T3A</v>
          </cell>
        </row>
        <row r="1004">
          <cell r="B1004" t="str">
            <v>541449011000045260</v>
          </cell>
          <cell r="L1004" t="str">
            <v>T3A</v>
          </cell>
          <cell r="M1004">
            <v>1</v>
          </cell>
          <cell r="O1004" t="str">
            <v>T2A</v>
          </cell>
        </row>
        <row r="1005">
          <cell r="B1005" t="str">
            <v>541449012000001331</v>
          </cell>
          <cell r="L1005" t="str">
            <v>T3A</v>
          </cell>
          <cell r="M1005">
            <v>1</v>
          </cell>
          <cell r="O1005" t="str">
            <v>T2A</v>
          </cell>
        </row>
        <row r="1006">
          <cell r="B1006" t="str">
            <v>541449012000027645</v>
          </cell>
          <cell r="L1006" t="str">
            <v>T3A</v>
          </cell>
          <cell r="M1006">
            <v>1</v>
          </cell>
          <cell r="O1006" t="str">
            <v>T3A</v>
          </cell>
        </row>
        <row r="1007">
          <cell r="B1007" t="str">
            <v>541449012700120370</v>
          </cell>
          <cell r="L1007" t="str">
            <v>T3A</v>
          </cell>
          <cell r="M1007">
            <v>1</v>
          </cell>
          <cell r="O1007" t="str">
            <v>T3A</v>
          </cell>
        </row>
        <row r="1008">
          <cell r="B1008" t="str">
            <v>541449012000001393</v>
          </cell>
          <cell r="L1008" t="str">
            <v>T3A</v>
          </cell>
          <cell r="M1008">
            <v>1</v>
          </cell>
          <cell r="O1008" t="str">
            <v>T3A</v>
          </cell>
        </row>
        <row r="1009">
          <cell r="B1009" t="str">
            <v>541449012000001287</v>
          </cell>
          <cell r="L1009" t="str">
            <v>T3A</v>
          </cell>
          <cell r="M1009">
            <v>1</v>
          </cell>
          <cell r="O1009" t="str">
            <v>T3A</v>
          </cell>
        </row>
        <row r="1010">
          <cell r="B1010" t="str">
            <v>541449012000000990</v>
          </cell>
          <cell r="L1010" t="str">
            <v>T3A</v>
          </cell>
          <cell r="M1010">
            <v>1</v>
          </cell>
          <cell r="O1010" t="str">
            <v>T3A</v>
          </cell>
        </row>
        <row r="1011">
          <cell r="B1011" t="str">
            <v>541449011000045932</v>
          </cell>
          <cell r="L1011" t="str">
            <v>T3A</v>
          </cell>
          <cell r="M1011">
            <v>1</v>
          </cell>
          <cell r="O1011" t="str">
            <v>T3A</v>
          </cell>
        </row>
        <row r="1012">
          <cell r="B1012" t="str">
            <v>541449011000043914</v>
          </cell>
          <cell r="L1012" t="str">
            <v>T3A</v>
          </cell>
          <cell r="M1012">
            <v>1</v>
          </cell>
          <cell r="O1012" t="str">
            <v>T2A</v>
          </cell>
        </row>
        <row r="1013">
          <cell r="B1013" t="str">
            <v>541449011000046120</v>
          </cell>
          <cell r="L1013" t="str">
            <v>T3A</v>
          </cell>
          <cell r="M1013">
            <v>1</v>
          </cell>
          <cell r="O1013" t="str">
            <v>T3A</v>
          </cell>
        </row>
        <row r="1014">
          <cell r="B1014" t="str">
            <v>541449012700212099</v>
          </cell>
          <cell r="L1014" t="str">
            <v>T3A</v>
          </cell>
          <cell r="M1014">
            <v>1</v>
          </cell>
          <cell r="O1014" t="str">
            <v>T3A</v>
          </cell>
        </row>
        <row r="1015">
          <cell r="B1015" t="str">
            <v>541449011000045536</v>
          </cell>
          <cell r="L1015" t="str">
            <v>T3A</v>
          </cell>
          <cell r="M1015">
            <v>1</v>
          </cell>
          <cell r="O1015" t="str">
            <v>T3A</v>
          </cell>
        </row>
        <row r="1016">
          <cell r="B1016" t="str">
            <v>541449011000043976</v>
          </cell>
          <cell r="L1016" t="str">
            <v>T3A</v>
          </cell>
          <cell r="M1016">
            <v>1</v>
          </cell>
          <cell r="O1016" t="str">
            <v>T3A</v>
          </cell>
        </row>
        <row r="1017">
          <cell r="B1017" t="str">
            <v>541449012000001133</v>
          </cell>
          <cell r="L1017" t="str">
            <v>T3A</v>
          </cell>
          <cell r="M1017">
            <v>1</v>
          </cell>
          <cell r="O1017" t="str">
            <v>T3A</v>
          </cell>
        </row>
        <row r="1018">
          <cell r="B1018" t="str">
            <v>541449012000001225</v>
          </cell>
          <cell r="L1018" t="str">
            <v>T3A</v>
          </cell>
          <cell r="M1018">
            <v>1</v>
          </cell>
          <cell r="O1018" t="str">
            <v>T3A</v>
          </cell>
        </row>
        <row r="1019">
          <cell r="B1019" t="str">
            <v>541449011000045185</v>
          </cell>
          <cell r="L1019" t="str">
            <v>T3A</v>
          </cell>
          <cell r="M1019">
            <v>1</v>
          </cell>
          <cell r="O1019" t="str">
            <v>T3A</v>
          </cell>
        </row>
        <row r="1020">
          <cell r="B1020" t="str">
            <v>541449011000043983</v>
          </cell>
          <cell r="L1020" t="str">
            <v>T3A</v>
          </cell>
          <cell r="M1020">
            <v>1</v>
          </cell>
          <cell r="O1020" t="str">
            <v>T3A</v>
          </cell>
        </row>
        <row r="1021">
          <cell r="B1021" t="str">
            <v>541449011000046076</v>
          </cell>
          <cell r="L1021" t="str">
            <v>T3A</v>
          </cell>
          <cell r="M1021">
            <v>1</v>
          </cell>
          <cell r="O1021" t="str">
            <v>T3A</v>
          </cell>
        </row>
        <row r="1022">
          <cell r="B1022" t="str">
            <v>541449011000042566</v>
          </cell>
          <cell r="L1022" t="str">
            <v>T3A</v>
          </cell>
          <cell r="M1022">
            <v>1</v>
          </cell>
          <cell r="O1022" t="str">
            <v>T3A</v>
          </cell>
        </row>
        <row r="1023">
          <cell r="B1023" t="str">
            <v>541449011000044355</v>
          </cell>
          <cell r="L1023" t="str">
            <v>T3A</v>
          </cell>
          <cell r="M1023">
            <v>1</v>
          </cell>
          <cell r="O1023" t="str">
            <v>T2A</v>
          </cell>
        </row>
        <row r="1024">
          <cell r="B1024" t="str">
            <v>541449012000001065</v>
          </cell>
          <cell r="L1024" t="str">
            <v>T3A</v>
          </cell>
          <cell r="M1024">
            <v>1</v>
          </cell>
          <cell r="O1024" t="str">
            <v>T3A</v>
          </cell>
        </row>
        <row r="1025">
          <cell r="B1025" t="str">
            <v>541449012700119756</v>
          </cell>
          <cell r="L1025" t="str">
            <v>T3A</v>
          </cell>
          <cell r="M1025">
            <v>1</v>
          </cell>
          <cell r="O1025" t="str">
            <v>T2A</v>
          </cell>
        </row>
        <row r="1026">
          <cell r="B1026" t="str">
            <v>541449012700138948</v>
          </cell>
          <cell r="L1026" t="str">
            <v>T3A</v>
          </cell>
          <cell r="M1026">
            <v>1</v>
          </cell>
          <cell r="O1026" t="str">
            <v>T2A</v>
          </cell>
        </row>
        <row r="1027">
          <cell r="B1027" t="str">
            <v>541449011000043068</v>
          </cell>
          <cell r="L1027" t="str">
            <v>T3A</v>
          </cell>
          <cell r="M1027">
            <v>1</v>
          </cell>
          <cell r="O1027" t="str">
            <v>T3A</v>
          </cell>
        </row>
        <row r="1028">
          <cell r="B1028" t="str">
            <v>541449011000043785</v>
          </cell>
          <cell r="L1028" t="str">
            <v>T3A</v>
          </cell>
          <cell r="M1028">
            <v>1</v>
          </cell>
          <cell r="O1028" t="str">
            <v>T3A</v>
          </cell>
        </row>
        <row r="1029">
          <cell r="B1029" t="str">
            <v>541449011000046014</v>
          </cell>
          <cell r="L1029" t="str">
            <v>T3A</v>
          </cell>
          <cell r="M1029">
            <v>1</v>
          </cell>
          <cell r="O1029" t="str">
            <v>T3A</v>
          </cell>
        </row>
        <row r="1030">
          <cell r="B1030" t="str">
            <v>541449011000045062</v>
          </cell>
          <cell r="L1030" t="str">
            <v>T3A</v>
          </cell>
          <cell r="M1030">
            <v>1</v>
          </cell>
          <cell r="O1030" t="str">
            <v>T3A</v>
          </cell>
        </row>
        <row r="1031">
          <cell r="B1031" t="str">
            <v>541449011000044089</v>
          </cell>
          <cell r="L1031" t="str">
            <v>T3A</v>
          </cell>
          <cell r="M1031">
            <v>1</v>
          </cell>
          <cell r="O1031" t="str">
            <v>T3A</v>
          </cell>
        </row>
        <row r="1032">
          <cell r="B1032" t="str">
            <v>541449011000042344</v>
          </cell>
          <cell r="L1032" t="str">
            <v>T3A</v>
          </cell>
          <cell r="M1032">
            <v>1</v>
          </cell>
          <cell r="O1032" t="str">
            <v>T2A</v>
          </cell>
        </row>
        <row r="1033">
          <cell r="B1033" t="str">
            <v>541449060003118945</v>
          </cell>
          <cell r="L1033" t="str">
            <v>T3A</v>
          </cell>
          <cell r="M1033">
            <v>1</v>
          </cell>
          <cell r="O1033" t="str">
            <v>T3A</v>
          </cell>
        </row>
        <row r="1034">
          <cell r="B1034" t="str">
            <v>541449012000000976</v>
          </cell>
          <cell r="L1034" t="str">
            <v>T3A</v>
          </cell>
          <cell r="M1034">
            <v>1</v>
          </cell>
          <cell r="O1034" t="str">
            <v>T3A</v>
          </cell>
        </row>
        <row r="1035">
          <cell r="B1035" t="str">
            <v>541449011000043884</v>
          </cell>
          <cell r="L1035" t="str">
            <v>T3A</v>
          </cell>
          <cell r="M1035">
            <v>1</v>
          </cell>
          <cell r="O1035" t="str">
            <v>T3A</v>
          </cell>
        </row>
        <row r="1036">
          <cell r="B1036" t="str">
            <v>541449011700000576</v>
          </cell>
          <cell r="L1036" t="str">
            <v>T3A</v>
          </cell>
          <cell r="M1036">
            <v>1</v>
          </cell>
          <cell r="O1036" t="str">
            <v>T3A</v>
          </cell>
        </row>
        <row r="1037">
          <cell r="B1037" t="str">
            <v>541449011000119251</v>
          </cell>
          <cell r="L1037" t="str">
            <v>T3A</v>
          </cell>
          <cell r="M1037">
            <v>1</v>
          </cell>
          <cell r="O1037" t="str">
            <v>T3A</v>
          </cell>
        </row>
        <row r="1038">
          <cell r="B1038" t="str">
            <v>541449011000043112</v>
          </cell>
          <cell r="L1038" t="str">
            <v>T3A</v>
          </cell>
          <cell r="M1038">
            <v>1</v>
          </cell>
          <cell r="O1038" t="str">
            <v>T3A</v>
          </cell>
        </row>
        <row r="1039">
          <cell r="B1039" t="str">
            <v>541449011000043761</v>
          </cell>
          <cell r="L1039" t="str">
            <v>T3A</v>
          </cell>
          <cell r="M1039">
            <v>1</v>
          </cell>
          <cell r="O1039" t="str">
            <v>T3A</v>
          </cell>
        </row>
        <row r="1040">
          <cell r="B1040" t="str">
            <v>541449011000045208</v>
          </cell>
          <cell r="L1040" t="str">
            <v>T3A</v>
          </cell>
          <cell r="M1040">
            <v>1</v>
          </cell>
          <cell r="O1040" t="str">
            <v>T3A</v>
          </cell>
        </row>
        <row r="1041">
          <cell r="B1041" t="str">
            <v>541449011000042788</v>
          </cell>
          <cell r="L1041" t="str">
            <v>T3A</v>
          </cell>
          <cell r="M1041">
            <v>1</v>
          </cell>
          <cell r="O1041" t="str">
            <v>T3A</v>
          </cell>
        </row>
        <row r="1042">
          <cell r="B1042" t="str">
            <v>541449011000045253</v>
          </cell>
          <cell r="L1042" t="str">
            <v>T3A</v>
          </cell>
          <cell r="M1042">
            <v>1</v>
          </cell>
          <cell r="O1042" t="str">
            <v>T3A</v>
          </cell>
        </row>
        <row r="1043">
          <cell r="B1043" t="str">
            <v>541449011000043860</v>
          </cell>
          <cell r="L1043" t="str">
            <v>T3A</v>
          </cell>
          <cell r="M1043">
            <v>1</v>
          </cell>
          <cell r="O1043" t="str">
            <v>T3A</v>
          </cell>
        </row>
        <row r="1044">
          <cell r="B1044" t="str">
            <v>541449011000045086</v>
          </cell>
          <cell r="L1044" t="str">
            <v>T3A</v>
          </cell>
          <cell r="M1044">
            <v>1</v>
          </cell>
          <cell r="O1044" t="str">
            <v>T3A</v>
          </cell>
        </row>
        <row r="1045">
          <cell r="B1045" t="str">
            <v>541449060003510220</v>
          </cell>
          <cell r="L1045" t="str">
            <v>T3A</v>
          </cell>
          <cell r="M1045">
            <v>1</v>
          </cell>
          <cell r="O1045" t="str">
            <v>T3A</v>
          </cell>
        </row>
        <row r="1046">
          <cell r="B1046" t="str">
            <v>541449011000045031</v>
          </cell>
          <cell r="L1046" t="str">
            <v>T3A</v>
          </cell>
          <cell r="M1046">
            <v>1</v>
          </cell>
          <cell r="O1046" t="str">
            <v>T3A</v>
          </cell>
        </row>
        <row r="1047">
          <cell r="B1047" t="str">
            <v>541449011000046144</v>
          </cell>
          <cell r="L1047" t="str">
            <v>T3A</v>
          </cell>
          <cell r="M1047">
            <v>1</v>
          </cell>
          <cell r="O1047" t="str">
            <v>T3A</v>
          </cell>
        </row>
        <row r="1048">
          <cell r="B1048" t="str">
            <v>541449011000044058</v>
          </cell>
          <cell r="L1048" t="str">
            <v>T3A</v>
          </cell>
          <cell r="M1048">
            <v>1</v>
          </cell>
          <cell r="O1048" t="str">
            <v>T3A</v>
          </cell>
        </row>
        <row r="1049">
          <cell r="B1049" t="str">
            <v>541449011000045161</v>
          </cell>
          <cell r="L1049" t="str">
            <v>T3A</v>
          </cell>
          <cell r="M1049">
            <v>1</v>
          </cell>
          <cell r="O1049" t="str">
            <v>T4B</v>
          </cell>
        </row>
        <row r="1050">
          <cell r="B1050" t="str">
            <v>541449011000044850</v>
          </cell>
          <cell r="L1050" t="str">
            <v>T4B</v>
          </cell>
          <cell r="M1050">
            <v>1</v>
          </cell>
          <cell r="O1050" t="str">
            <v>T3A</v>
          </cell>
        </row>
        <row r="1051">
          <cell r="B1051" t="str">
            <v>541449011000045369</v>
          </cell>
          <cell r="L1051" t="str">
            <v>T4B</v>
          </cell>
          <cell r="M1051">
            <v>1</v>
          </cell>
          <cell r="O1051" t="str">
            <v>T4B</v>
          </cell>
        </row>
        <row r="1052">
          <cell r="B1052" t="str">
            <v>541449011000075830</v>
          </cell>
          <cell r="L1052" t="str">
            <v>T4B</v>
          </cell>
          <cell r="M1052">
            <v>1</v>
          </cell>
          <cell r="O1052" t="str">
            <v>T4B</v>
          </cell>
        </row>
        <row r="1053">
          <cell r="B1053" t="str">
            <v>541449011000045024</v>
          </cell>
          <cell r="L1053" t="str">
            <v>T4B</v>
          </cell>
          <cell r="M1053">
            <v>1</v>
          </cell>
          <cell r="O1053" t="str">
            <v>T4B</v>
          </cell>
        </row>
        <row r="1054">
          <cell r="B1054" t="str">
            <v>541449012700132229</v>
          </cell>
          <cell r="L1054" t="str">
            <v>T1A</v>
          </cell>
          <cell r="M1054">
            <v>1</v>
          </cell>
          <cell r="O1054" t="str">
            <v>T1A</v>
          </cell>
        </row>
        <row r="1055">
          <cell r="B1055" t="str">
            <v>541449012700113938</v>
          </cell>
          <cell r="L1055" t="str">
            <v>T1A</v>
          </cell>
          <cell r="M1055">
            <v>1</v>
          </cell>
          <cell r="O1055" t="str">
            <v>T1A</v>
          </cell>
        </row>
        <row r="1056">
          <cell r="B1056" t="str">
            <v>541449012700154429</v>
          </cell>
          <cell r="L1056" t="str">
            <v>T1A</v>
          </cell>
          <cell r="M1056">
            <v>1</v>
          </cell>
          <cell r="O1056" t="str">
            <v>T2A</v>
          </cell>
        </row>
        <row r="1057">
          <cell r="B1057" t="str">
            <v>541449012700154467</v>
          </cell>
          <cell r="L1057" t="str">
            <v>T1A</v>
          </cell>
          <cell r="M1057">
            <v>1</v>
          </cell>
          <cell r="O1057" t="str">
            <v>T1A</v>
          </cell>
        </row>
        <row r="1058">
          <cell r="B1058" t="str">
            <v>541449012700154481</v>
          </cell>
          <cell r="L1058" t="str">
            <v>T1A</v>
          </cell>
          <cell r="M1058">
            <v>1</v>
          </cell>
          <cell r="O1058" t="str">
            <v>T2A</v>
          </cell>
        </row>
        <row r="1059">
          <cell r="B1059" t="str">
            <v>541449011000046137</v>
          </cell>
          <cell r="L1059" t="str">
            <v>T1A</v>
          </cell>
          <cell r="M1059">
            <v>1</v>
          </cell>
          <cell r="O1059" t="str">
            <v>T1A</v>
          </cell>
        </row>
        <row r="1060">
          <cell r="B1060" t="str">
            <v>541449011000046212</v>
          </cell>
          <cell r="L1060" t="str">
            <v>T1A</v>
          </cell>
          <cell r="M1060">
            <v>1</v>
          </cell>
          <cell r="O1060" t="str">
            <v>T1A</v>
          </cell>
        </row>
        <row r="1061">
          <cell r="B1061" t="str">
            <v>541449012700120899</v>
          </cell>
          <cell r="L1061" t="str">
            <v>T1A</v>
          </cell>
          <cell r="M1061">
            <v>1</v>
          </cell>
          <cell r="O1061" t="str">
            <v>T1A</v>
          </cell>
        </row>
        <row r="1062">
          <cell r="B1062" t="str">
            <v>541449020711554862</v>
          </cell>
          <cell r="L1062" t="str">
            <v>T1A</v>
          </cell>
          <cell r="M1062">
            <v>1</v>
          </cell>
          <cell r="O1062" t="str">
            <v>T1A</v>
          </cell>
        </row>
        <row r="1063">
          <cell r="B1063" t="str">
            <v>541449012000001447</v>
          </cell>
          <cell r="L1063" t="str">
            <v>T2A</v>
          </cell>
          <cell r="M1063">
            <v>1</v>
          </cell>
          <cell r="O1063" t="str">
            <v>T1A</v>
          </cell>
        </row>
        <row r="1064">
          <cell r="B1064" t="str">
            <v>541449012700120929</v>
          </cell>
          <cell r="L1064" t="str">
            <v>T2A</v>
          </cell>
          <cell r="M1064">
            <v>1</v>
          </cell>
          <cell r="O1064" t="str">
            <v>T2A</v>
          </cell>
        </row>
        <row r="1065">
          <cell r="B1065" t="str">
            <v>541449020715727804</v>
          </cell>
          <cell r="L1065" t="str">
            <v>T2A</v>
          </cell>
          <cell r="M1065">
            <v>1</v>
          </cell>
          <cell r="O1065" t="str">
            <v>T2A</v>
          </cell>
        </row>
        <row r="1066">
          <cell r="B1066" t="str">
            <v>541449012700120882</v>
          </cell>
          <cell r="L1066" t="str">
            <v>T2A</v>
          </cell>
          <cell r="M1066">
            <v>1</v>
          </cell>
          <cell r="O1066" t="str">
            <v>T2A</v>
          </cell>
        </row>
        <row r="1067">
          <cell r="B1067" t="str">
            <v>541449060006231528</v>
          </cell>
          <cell r="L1067" t="str">
            <v>T2A</v>
          </cell>
          <cell r="M1067">
            <v>1</v>
          </cell>
          <cell r="O1067" t="str">
            <v>T2A</v>
          </cell>
        </row>
        <row r="1068">
          <cell r="B1068" t="str">
            <v>541449012000001430</v>
          </cell>
          <cell r="L1068" t="str">
            <v>T3A</v>
          </cell>
          <cell r="M1068">
            <v>1</v>
          </cell>
          <cell r="O1068" t="str">
            <v>T2A</v>
          </cell>
        </row>
        <row r="1069">
          <cell r="B1069" t="str">
            <v>541449011000046342</v>
          </cell>
          <cell r="L1069" t="str">
            <v>T3A</v>
          </cell>
          <cell r="M1069">
            <v>1</v>
          </cell>
          <cell r="O1069" t="str">
            <v>T3A</v>
          </cell>
        </row>
        <row r="1070">
          <cell r="B1070" t="str">
            <v>541449060006538078</v>
          </cell>
          <cell r="L1070" t="str">
            <v>T1A</v>
          </cell>
          <cell r="M1070">
            <v>1</v>
          </cell>
          <cell r="O1070" t="str">
            <v>T1A</v>
          </cell>
        </row>
        <row r="1071">
          <cell r="B1071" t="str">
            <v>541449012700121414</v>
          </cell>
          <cell r="L1071" t="str">
            <v>T1A</v>
          </cell>
          <cell r="M1071">
            <v>1</v>
          </cell>
          <cell r="O1071" t="str">
            <v>T1A</v>
          </cell>
        </row>
        <row r="1072">
          <cell r="B1072" t="str">
            <v>541449012700120967</v>
          </cell>
          <cell r="L1072" t="str">
            <v>T2A</v>
          </cell>
          <cell r="M1072">
            <v>1</v>
          </cell>
          <cell r="O1072" t="str">
            <v>T2A</v>
          </cell>
        </row>
        <row r="1073">
          <cell r="B1073" t="str">
            <v>541449012700120981</v>
          </cell>
          <cell r="L1073" t="str">
            <v>T2A</v>
          </cell>
          <cell r="M1073">
            <v>1</v>
          </cell>
          <cell r="O1073" t="str">
            <v>T2A</v>
          </cell>
        </row>
        <row r="1074">
          <cell r="B1074" t="str">
            <v>541449012700121353</v>
          </cell>
          <cell r="L1074" t="str">
            <v>T2A</v>
          </cell>
          <cell r="M1074">
            <v>1</v>
          </cell>
          <cell r="O1074" t="str">
            <v>T2A</v>
          </cell>
        </row>
        <row r="1075">
          <cell r="B1075" t="str">
            <v>541449012700121032</v>
          </cell>
          <cell r="L1075" t="str">
            <v>T2A</v>
          </cell>
          <cell r="M1075">
            <v>1</v>
          </cell>
          <cell r="O1075" t="str">
            <v>T2A</v>
          </cell>
        </row>
        <row r="1076">
          <cell r="B1076" t="str">
            <v>541449012700134254</v>
          </cell>
          <cell r="L1076" t="str">
            <v>T2A</v>
          </cell>
          <cell r="M1076">
            <v>1</v>
          </cell>
          <cell r="O1076" t="str">
            <v>T2A</v>
          </cell>
        </row>
        <row r="1077">
          <cell r="B1077" t="str">
            <v>541449012700117011</v>
          </cell>
          <cell r="L1077" t="str">
            <v>T2A</v>
          </cell>
          <cell r="M1077">
            <v>1</v>
          </cell>
          <cell r="O1077" t="str">
            <v>T2A</v>
          </cell>
        </row>
        <row r="1078">
          <cell r="B1078" t="str">
            <v>541449012700121261</v>
          </cell>
          <cell r="L1078" t="str">
            <v>T2A</v>
          </cell>
          <cell r="M1078">
            <v>1</v>
          </cell>
          <cell r="O1078" t="str">
            <v>T2A</v>
          </cell>
        </row>
        <row r="1079">
          <cell r="B1079" t="str">
            <v>541449012700121322</v>
          </cell>
          <cell r="L1079" t="str">
            <v>T2A</v>
          </cell>
          <cell r="M1079">
            <v>1</v>
          </cell>
          <cell r="O1079" t="str">
            <v>T2A</v>
          </cell>
        </row>
        <row r="1080">
          <cell r="B1080" t="str">
            <v>541449012700121056</v>
          </cell>
          <cell r="L1080" t="str">
            <v>T2A</v>
          </cell>
          <cell r="M1080">
            <v>1</v>
          </cell>
          <cell r="O1080" t="str">
            <v>T2A</v>
          </cell>
        </row>
        <row r="1081">
          <cell r="B1081" t="str">
            <v>541449012700121094</v>
          </cell>
          <cell r="L1081" t="str">
            <v>T2A</v>
          </cell>
          <cell r="M1081">
            <v>1</v>
          </cell>
          <cell r="O1081" t="str">
            <v>T2A</v>
          </cell>
        </row>
        <row r="1082">
          <cell r="B1082" t="str">
            <v>541449012700121117</v>
          </cell>
          <cell r="L1082" t="str">
            <v>T2A</v>
          </cell>
          <cell r="M1082">
            <v>1</v>
          </cell>
          <cell r="O1082" t="str">
            <v>T2A</v>
          </cell>
        </row>
        <row r="1083">
          <cell r="B1083" t="str">
            <v>541449012700121155</v>
          </cell>
          <cell r="L1083" t="str">
            <v>T2A</v>
          </cell>
          <cell r="M1083">
            <v>1</v>
          </cell>
          <cell r="O1083" t="str">
            <v>T2A</v>
          </cell>
        </row>
        <row r="1084">
          <cell r="B1084" t="str">
            <v>541449012700121285</v>
          </cell>
          <cell r="L1084" t="str">
            <v>T2A</v>
          </cell>
          <cell r="M1084">
            <v>1</v>
          </cell>
          <cell r="O1084" t="str">
            <v>T2A</v>
          </cell>
        </row>
        <row r="1085">
          <cell r="B1085" t="str">
            <v>541449012700121018</v>
          </cell>
          <cell r="L1085" t="str">
            <v>T2A</v>
          </cell>
          <cell r="M1085">
            <v>1</v>
          </cell>
          <cell r="O1085" t="str">
            <v>T2A</v>
          </cell>
        </row>
        <row r="1086">
          <cell r="B1086" t="str">
            <v>541449012700121438</v>
          </cell>
          <cell r="L1086" t="str">
            <v>T2A</v>
          </cell>
          <cell r="M1086">
            <v>1</v>
          </cell>
          <cell r="O1086" t="str">
            <v>T2A</v>
          </cell>
        </row>
        <row r="1087">
          <cell r="B1087" t="str">
            <v>541449012700121384</v>
          </cell>
          <cell r="L1087" t="str">
            <v>T2A</v>
          </cell>
          <cell r="M1087">
            <v>1</v>
          </cell>
          <cell r="O1087" t="str">
            <v>T2A</v>
          </cell>
        </row>
        <row r="1088">
          <cell r="B1088" t="str">
            <v>541449012000001515</v>
          </cell>
          <cell r="L1088" t="str">
            <v>T2A</v>
          </cell>
          <cell r="M1088">
            <v>1</v>
          </cell>
          <cell r="O1088" t="str">
            <v>T2A</v>
          </cell>
        </row>
        <row r="1089">
          <cell r="B1089" t="str">
            <v>541449012700133950</v>
          </cell>
          <cell r="L1089" t="str">
            <v>T2A</v>
          </cell>
          <cell r="M1089">
            <v>1</v>
          </cell>
          <cell r="O1089" t="str">
            <v>T2A</v>
          </cell>
        </row>
        <row r="1090">
          <cell r="B1090" t="str">
            <v>541449011000046946</v>
          </cell>
          <cell r="L1090" t="str">
            <v>T2A</v>
          </cell>
          <cell r="M1090">
            <v>1</v>
          </cell>
          <cell r="O1090" t="str">
            <v>T2A</v>
          </cell>
        </row>
        <row r="1091">
          <cell r="B1091" t="str">
            <v>541449012700210835</v>
          </cell>
          <cell r="L1091" t="str">
            <v>T2A</v>
          </cell>
          <cell r="M1091">
            <v>1</v>
          </cell>
          <cell r="O1091" t="str">
            <v>T2A</v>
          </cell>
        </row>
        <row r="1092">
          <cell r="B1092" t="str">
            <v>541449012000003502</v>
          </cell>
          <cell r="L1092" t="str">
            <v>T3A</v>
          </cell>
          <cell r="M1092">
            <v>1</v>
          </cell>
          <cell r="O1092" t="str">
            <v>T2A</v>
          </cell>
        </row>
        <row r="1093">
          <cell r="B1093" t="str">
            <v>541449012700121223</v>
          </cell>
          <cell r="L1093" t="str">
            <v>T2A</v>
          </cell>
          <cell r="M1093">
            <v>1</v>
          </cell>
          <cell r="O1093" t="str">
            <v>T2A</v>
          </cell>
        </row>
        <row r="1094">
          <cell r="B1094" t="str">
            <v>541449012700133943</v>
          </cell>
          <cell r="L1094" t="str">
            <v>T2A</v>
          </cell>
          <cell r="M1094">
            <v>1</v>
          </cell>
          <cell r="O1094" t="str">
            <v>T2A</v>
          </cell>
        </row>
        <row r="1095">
          <cell r="B1095" t="str">
            <v>541449012000001539</v>
          </cell>
          <cell r="L1095" t="str">
            <v>T3A</v>
          </cell>
          <cell r="M1095">
            <v>1</v>
          </cell>
          <cell r="O1095" t="str">
            <v>T3A</v>
          </cell>
        </row>
        <row r="1096">
          <cell r="B1096" t="str">
            <v>541449011000046731</v>
          </cell>
          <cell r="L1096" t="str">
            <v>T3A</v>
          </cell>
          <cell r="M1096">
            <v>1</v>
          </cell>
          <cell r="O1096" t="str">
            <v>T3A</v>
          </cell>
        </row>
        <row r="1097">
          <cell r="B1097" t="str">
            <v>541449011000046908</v>
          </cell>
          <cell r="L1097" t="str">
            <v>T3A</v>
          </cell>
          <cell r="M1097">
            <v>1</v>
          </cell>
          <cell r="O1097" t="str">
            <v>T3A</v>
          </cell>
        </row>
        <row r="1098">
          <cell r="B1098" t="str">
            <v>541449011000046847</v>
          </cell>
          <cell r="L1098" t="str">
            <v>T3A</v>
          </cell>
          <cell r="M1098">
            <v>1</v>
          </cell>
          <cell r="O1098" t="str">
            <v>T3A</v>
          </cell>
        </row>
        <row r="1099">
          <cell r="B1099" t="str">
            <v>541449011000046687</v>
          </cell>
          <cell r="L1099" t="str">
            <v>T3A</v>
          </cell>
          <cell r="M1099">
            <v>1</v>
          </cell>
          <cell r="O1099" t="str">
            <v>T3A</v>
          </cell>
        </row>
        <row r="1100">
          <cell r="B1100" t="str">
            <v>541449011000046892</v>
          </cell>
          <cell r="L1100" t="str">
            <v>T3A</v>
          </cell>
          <cell r="M1100">
            <v>1</v>
          </cell>
          <cell r="O1100" t="str">
            <v>T3A</v>
          </cell>
        </row>
        <row r="1101">
          <cell r="B1101" t="str">
            <v>541449012700121247</v>
          </cell>
          <cell r="L1101" t="str">
            <v>T3A</v>
          </cell>
          <cell r="M1101">
            <v>1</v>
          </cell>
          <cell r="O1101" t="str">
            <v>T3A</v>
          </cell>
        </row>
        <row r="1102">
          <cell r="B1102" t="str">
            <v>541449012700121346</v>
          </cell>
          <cell r="L1102" t="str">
            <v>T3A</v>
          </cell>
          <cell r="M1102">
            <v>1</v>
          </cell>
          <cell r="O1102" t="str">
            <v>T3A</v>
          </cell>
        </row>
        <row r="1103">
          <cell r="B1103" t="str">
            <v>541449011000046922</v>
          </cell>
          <cell r="L1103" t="str">
            <v>T3A</v>
          </cell>
          <cell r="M1103">
            <v>1</v>
          </cell>
          <cell r="O1103" t="str">
            <v>T3A</v>
          </cell>
        </row>
        <row r="1104">
          <cell r="B1104" t="str">
            <v>541449012000001492</v>
          </cell>
          <cell r="L1104" t="str">
            <v>T3A</v>
          </cell>
          <cell r="M1104">
            <v>1</v>
          </cell>
          <cell r="O1104" t="str">
            <v>T3A</v>
          </cell>
        </row>
        <row r="1105">
          <cell r="B1105" t="str">
            <v>541449011000046397</v>
          </cell>
          <cell r="L1105" t="str">
            <v>T3A</v>
          </cell>
          <cell r="M1105">
            <v>1</v>
          </cell>
          <cell r="O1105" t="str">
            <v>T3A</v>
          </cell>
        </row>
        <row r="1106">
          <cell r="B1106" t="str">
            <v>541449011000046380</v>
          </cell>
          <cell r="L1106" t="str">
            <v>T3A</v>
          </cell>
          <cell r="M1106">
            <v>1</v>
          </cell>
          <cell r="O1106" t="str">
            <v>T3A</v>
          </cell>
        </row>
        <row r="1107">
          <cell r="B1107" t="str">
            <v>541449011000046694</v>
          </cell>
          <cell r="L1107" t="str">
            <v>T3A</v>
          </cell>
          <cell r="M1107">
            <v>1</v>
          </cell>
          <cell r="O1107" t="str">
            <v>T3A</v>
          </cell>
        </row>
        <row r="1108">
          <cell r="B1108" t="str">
            <v>541449012700171181</v>
          </cell>
          <cell r="L1108" t="str">
            <v>T1A</v>
          </cell>
          <cell r="M1108">
            <v>1</v>
          </cell>
          <cell r="O1108" t="str">
            <v>T2A</v>
          </cell>
        </row>
        <row r="1109">
          <cell r="B1109" t="str">
            <v>541449011000047394</v>
          </cell>
          <cell r="L1109" t="str">
            <v>T3A</v>
          </cell>
          <cell r="M1109">
            <v>1</v>
          </cell>
          <cell r="O1109" t="str">
            <v>T3A</v>
          </cell>
        </row>
        <row r="1110">
          <cell r="B1110" t="str">
            <v>541449011000121711</v>
          </cell>
          <cell r="L1110" t="str">
            <v>T3A</v>
          </cell>
          <cell r="M1110">
            <v>1</v>
          </cell>
          <cell r="O1110" t="str">
            <v>T3A</v>
          </cell>
        </row>
        <row r="1111">
          <cell r="B1111" t="str">
            <v>541449060007918022</v>
          </cell>
          <cell r="L1111" t="str">
            <v>T2A</v>
          </cell>
          <cell r="M1111">
            <v>1</v>
          </cell>
          <cell r="O1111" t="str">
            <v>T2A</v>
          </cell>
        </row>
        <row r="1112">
          <cell r="B1112" t="str">
            <v>541443012700124286</v>
          </cell>
          <cell r="L1112" t="str">
            <v>T2A</v>
          </cell>
          <cell r="M1112">
            <v>1</v>
          </cell>
          <cell r="O1112" t="str">
            <v>T2A</v>
          </cell>
        </row>
        <row r="1113">
          <cell r="B1113" t="str">
            <v>541449011000047301</v>
          </cell>
          <cell r="L1113" t="str">
            <v>T3A</v>
          </cell>
          <cell r="M1113">
            <v>1</v>
          </cell>
          <cell r="O1113" t="str">
            <v>T3A</v>
          </cell>
        </row>
        <row r="1114">
          <cell r="B1114" t="str">
            <v>541449011000047448</v>
          </cell>
          <cell r="L1114" t="str">
            <v>T3A</v>
          </cell>
          <cell r="M1114">
            <v>1</v>
          </cell>
          <cell r="O1114" t="str">
            <v>T3A</v>
          </cell>
        </row>
        <row r="1115">
          <cell r="B1115" t="str">
            <v>541449011000047219</v>
          </cell>
          <cell r="L1115" t="str">
            <v>T3A</v>
          </cell>
          <cell r="M1115">
            <v>1</v>
          </cell>
          <cell r="O1115" t="str">
            <v>T3A</v>
          </cell>
        </row>
        <row r="1116">
          <cell r="B1116" t="str">
            <v>541449011000047271</v>
          </cell>
          <cell r="L1116" t="str">
            <v>T3A</v>
          </cell>
          <cell r="M1116">
            <v>1</v>
          </cell>
          <cell r="O1116" t="str">
            <v>T3A</v>
          </cell>
        </row>
        <row r="1117">
          <cell r="B1117" t="str">
            <v>541449060002908783</v>
          </cell>
          <cell r="L1117" t="str">
            <v>T3A</v>
          </cell>
          <cell r="M1117">
            <v>1</v>
          </cell>
          <cell r="O1117" t="str">
            <v>T3A</v>
          </cell>
        </row>
        <row r="1118">
          <cell r="B1118" t="str">
            <v>541449012700124484</v>
          </cell>
          <cell r="L1118" t="str">
            <v>T2A</v>
          </cell>
          <cell r="M1118">
            <v>1</v>
          </cell>
          <cell r="O1118" t="str">
            <v>T2A</v>
          </cell>
        </row>
        <row r="1119">
          <cell r="B1119" t="str">
            <v>541449020712256451</v>
          </cell>
          <cell r="L1119" t="str">
            <v>T1A</v>
          </cell>
          <cell r="M1119">
            <v>1</v>
          </cell>
          <cell r="O1119" t="str">
            <v>T2A</v>
          </cell>
        </row>
        <row r="1120">
          <cell r="B1120" t="str">
            <v>541449020712256475</v>
          </cell>
          <cell r="L1120" t="str">
            <v>T2A</v>
          </cell>
          <cell r="M1120">
            <v>1</v>
          </cell>
          <cell r="O1120" t="str">
            <v>T2A</v>
          </cell>
        </row>
        <row r="1121">
          <cell r="B1121" t="str">
            <v>541449012700124422</v>
          </cell>
          <cell r="L1121" t="str">
            <v>T2A</v>
          </cell>
          <cell r="M1121">
            <v>1</v>
          </cell>
          <cell r="O1121" t="str">
            <v>T2A</v>
          </cell>
        </row>
        <row r="1122">
          <cell r="B1122" t="str">
            <v>541449012700124255</v>
          </cell>
          <cell r="L1122" t="str">
            <v>T2A</v>
          </cell>
          <cell r="M1122">
            <v>1</v>
          </cell>
          <cell r="O1122" t="str">
            <v>T2A</v>
          </cell>
        </row>
        <row r="1123">
          <cell r="B1123" t="str">
            <v>541449012700124224</v>
          </cell>
          <cell r="L1123" t="str">
            <v>T2A</v>
          </cell>
          <cell r="M1123">
            <v>1</v>
          </cell>
          <cell r="O1123" t="str">
            <v>T2A</v>
          </cell>
        </row>
        <row r="1124">
          <cell r="B1124" t="str">
            <v>541449012000001911</v>
          </cell>
          <cell r="L1124" t="str">
            <v>T2A</v>
          </cell>
          <cell r="M1124">
            <v>1</v>
          </cell>
          <cell r="O1124" t="str">
            <v>T2A</v>
          </cell>
        </row>
        <row r="1125">
          <cell r="B1125" t="str">
            <v>541449012000003618</v>
          </cell>
          <cell r="L1125" t="str">
            <v>T2A</v>
          </cell>
          <cell r="M1125">
            <v>1</v>
          </cell>
          <cell r="O1125" t="str">
            <v>T2A</v>
          </cell>
        </row>
        <row r="1126">
          <cell r="B1126" t="str">
            <v>541449060003509941</v>
          </cell>
          <cell r="L1126" t="str">
            <v>T3A</v>
          </cell>
          <cell r="M1126">
            <v>1</v>
          </cell>
          <cell r="O1126" t="str">
            <v>T3A</v>
          </cell>
        </row>
        <row r="1127">
          <cell r="B1127" t="str">
            <v>541449012700124309</v>
          </cell>
          <cell r="L1127" t="str">
            <v>T1A</v>
          </cell>
          <cell r="M1127">
            <v>1</v>
          </cell>
          <cell r="O1127" t="str">
            <v>T1A</v>
          </cell>
        </row>
        <row r="1128">
          <cell r="B1128" t="str">
            <v>541449060001828570</v>
          </cell>
          <cell r="L1128" t="str">
            <v>T3A</v>
          </cell>
          <cell r="M1128">
            <v>1</v>
          </cell>
          <cell r="O1128" t="str">
            <v>T3A</v>
          </cell>
        </row>
        <row r="1129">
          <cell r="B1129" t="str">
            <v>541449012700211924</v>
          </cell>
          <cell r="L1129" t="str">
            <v>T2A</v>
          </cell>
          <cell r="M1129">
            <v>1</v>
          </cell>
          <cell r="O1129" t="str">
            <v>T2A</v>
          </cell>
        </row>
        <row r="1130">
          <cell r="B1130" t="str">
            <v>541449011000121650</v>
          </cell>
          <cell r="L1130" t="str">
            <v>T3A</v>
          </cell>
          <cell r="M1130">
            <v>1</v>
          </cell>
          <cell r="O1130" t="str">
            <v>T3A</v>
          </cell>
        </row>
        <row r="1131">
          <cell r="B1131" t="str">
            <v>541449012700124170</v>
          </cell>
          <cell r="L1131" t="str">
            <v>T2A</v>
          </cell>
          <cell r="M1131">
            <v>1</v>
          </cell>
          <cell r="O1131" t="str">
            <v>T2A</v>
          </cell>
        </row>
        <row r="1132">
          <cell r="B1132" t="str">
            <v>541449012700124293</v>
          </cell>
          <cell r="L1132" t="str">
            <v>T1A</v>
          </cell>
          <cell r="M1132">
            <v>1</v>
          </cell>
          <cell r="O1132" t="str">
            <v>T1A</v>
          </cell>
        </row>
        <row r="1133">
          <cell r="B1133" t="str">
            <v>541449012700113587</v>
          </cell>
          <cell r="L1133" t="str">
            <v>T2A</v>
          </cell>
          <cell r="M1133">
            <v>1</v>
          </cell>
          <cell r="O1133" t="str">
            <v>T2A</v>
          </cell>
        </row>
        <row r="1134">
          <cell r="B1134" t="str">
            <v>541449012700191394</v>
          </cell>
          <cell r="L1134" t="str">
            <v>T2A</v>
          </cell>
          <cell r="M1134">
            <v>1</v>
          </cell>
          <cell r="O1134" t="str">
            <v>T2A</v>
          </cell>
        </row>
        <row r="1135">
          <cell r="B1135" t="str">
            <v>541449011000047356</v>
          </cell>
          <cell r="L1135" t="str">
            <v>T3A</v>
          </cell>
          <cell r="M1135">
            <v>1</v>
          </cell>
          <cell r="O1135" t="str">
            <v>T3A</v>
          </cell>
        </row>
        <row r="1136">
          <cell r="B1136" t="str">
            <v>541449012000003656</v>
          </cell>
          <cell r="L1136" t="str">
            <v>T3A</v>
          </cell>
          <cell r="M1136">
            <v>1</v>
          </cell>
          <cell r="O1136" t="str">
            <v>T3A</v>
          </cell>
        </row>
        <row r="1137">
          <cell r="B1137" t="str">
            <v>541449012700124200</v>
          </cell>
          <cell r="L1137" t="str">
            <v>T2A</v>
          </cell>
          <cell r="M1137">
            <v>1</v>
          </cell>
          <cell r="O1137" t="str">
            <v>T2A</v>
          </cell>
        </row>
        <row r="1138">
          <cell r="B1138" t="str">
            <v>541449020712206074</v>
          </cell>
          <cell r="L1138" t="str">
            <v>T1A</v>
          </cell>
          <cell r="M1138">
            <v>1</v>
          </cell>
          <cell r="O1138" t="str">
            <v>T2A</v>
          </cell>
        </row>
        <row r="1139">
          <cell r="B1139" t="str">
            <v>541449012700124187</v>
          </cell>
          <cell r="L1139" t="str">
            <v>T1A</v>
          </cell>
          <cell r="M1139">
            <v>1</v>
          </cell>
          <cell r="O1139" t="str">
            <v>T2A</v>
          </cell>
        </row>
        <row r="1140">
          <cell r="B1140" t="str">
            <v>541449012700229165</v>
          </cell>
          <cell r="L1140" t="str">
            <v>T2A</v>
          </cell>
          <cell r="M1140">
            <v>1</v>
          </cell>
          <cell r="O1140" t="str">
            <v>T2A</v>
          </cell>
        </row>
        <row r="1141">
          <cell r="B1141" t="str">
            <v>541449011000047882</v>
          </cell>
          <cell r="L1141" t="str">
            <v>T3A</v>
          </cell>
          <cell r="M1141">
            <v>1</v>
          </cell>
          <cell r="O1141" t="str">
            <v>T3A</v>
          </cell>
        </row>
        <row r="1142">
          <cell r="B1142" t="str">
            <v>541449011000047752</v>
          </cell>
          <cell r="L1142" t="str">
            <v>T3A</v>
          </cell>
          <cell r="M1142">
            <v>1</v>
          </cell>
          <cell r="O1142" t="str">
            <v>T3A</v>
          </cell>
        </row>
        <row r="1143">
          <cell r="B1143" t="str">
            <v>541449011000047738</v>
          </cell>
          <cell r="L1143" t="str">
            <v>T3A</v>
          </cell>
          <cell r="M1143">
            <v>1</v>
          </cell>
          <cell r="O1143" t="str">
            <v>T3A</v>
          </cell>
        </row>
        <row r="1144">
          <cell r="B1144" t="str">
            <v>541449012700114522</v>
          </cell>
          <cell r="L1144" t="str">
            <v>T2A</v>
          </cell>
          <cell r="M1144">
            <v>1</v>
          </cell>
          <cell r="O1144" t="str">
            <v>T2A</v>
          </cell>
        </row>
        <row r="1145">
          <cell r="B1145" t="str">
            <v>541449012700126044</v>
          </cell>
          <cell r="L1145" t="str">
            <v>T3A</v>
          </cell>
          <cell r="M1145">
            <v>1</v>
          </cell>
          <cell r="O1145" t="str">
            <v>T2A</v>
          </cell>
        </row>
        <row r="1146">
          <cell r="B1146" t="str">
            <v>541449011700002792</v>
          </cell>
          <cell r="L1146" t="str">
            <v>T1A</v>
          </cell>
          <cell r="M1146">
            <v>1</v>
          </cell>
          <cell r="O1146" t="str">
            <v>T1A</v>
          </cell>
        </row>
        <row r="1147">
          <cell r="B1147" t="str">
            <v>541449012700126150</v>
          </cell>
          <cell r="L1147" t="str">
            <v>T2A</v>
          </cell>
          <cell r="M1147">
            <v>1</v>
          </cell>
          <cell r="O1147" t="str">
            <v>T2A</v>
          </cell>
        </row>
        <row r="1148">
          <cell r="B1148" t="str">
            <v>541449012000000396</v>
          </cell>
          <cell r="L1148" t="str">
            <v>T3A</v>
          </cell>
          <cell r="M1148">
            <v>1</v>
          </cell>
          <cell r="O1148" t="str">
            <v>T3A</v>
          </cell>
        </row>
        <row r="1149">
          <cell r="B1149" t="str">
            <v>541449012700126013</v>
          </cell>
          <cell r="L1149" t="str">
            <v>T1A</v>
          </cell>
          <cell r="M1149">
            <v>1</v>
          </cell>
          <cell r="O1149" t="str">
            <v>T1A</v>
          </cell>
        </row>
        <row r="1150">
          <cell r="B1150" t="str">
            <v>541449012700126136</v>
          </cell>
          <cell r="L1150" t="str">
            <v>T2A</v>
          </cell>
          <cell r="M1150">
            <v>1</v>
          </cell>
          <cell r="O1150" t="str">
            <v>T2A</v>
          </cell>
        </row>
        <row r="1151">
          <cell r="B1151" t="str">
            <v>541449011000047691</v>
          </cell>
          <cell r="L1151" t="str">
            <v>T3A</v>
          </cell>
          <cell r="M1151">
            <v>1</v>
          </cell>
          <cell r="O1151" t="str">
            <v>T3A</v>
          </cell>
        </row>
        <row r="1152">
          <cell r="B1152" t="str">
            <v>541449012700126006</v>
          </cell>
          <cell r="L1152" t="str">
            <v>T2A</v>
          </cell>
          <cell r="M1152">
            <v>1</v>
          </cell>
          <cell r="O1152" t="str">
            <v>T2A</v>
          </cell>
        </row>
        <row r="1153">
          <cell r="B1153" t="str">
            <v>541449012700126082</v>
          </cell>
          <cell r="L1153" t="str">
            <v>T2A</v>
          </cell>
          <cell r="M1153">
            <v>1</v>
          </cell>
          <cell r="O1153" t="str">
            <v>T2A</v>
          </cell>
        </row>
        <row r="1154">
          <cell r="B1154" t="str">
            <v>541449012700126129</v>
          </cell>
          <cell r="L1154" t="str">
            <v>T1A</v>
          </cell>
          <cell r="M1154">
            <v>1</v>
          </cell>
          <cell r="O1154" t="str">
            <v>T1A</v>
          </cell>
        </row>
        <row r="1155">
          <cell r="B1155" t="str">
            <v>541449012700242911</v>
          </cell>
          <cell r="L1155" t="str">
            <v>T3A</v>
          </cell>
          <cell r="M1155">
            <v>1</v>
          </cell>
          <cell r="O1155" t="str">
            <v>T3A</v>
          </cell>
        </row>
        <row r="1156">
          <cell r="B1156" t="str">
            <v>541449012700140217</v>
          </cell>
          <cell r="L1156" t="str">
            <v>T2A</v>
          </cell>
          <cell r="M1156">
            <v>1</v>
          </cell>
          <cell r="O1156" t="str">
            <v>T2A</v>
          </cell>
        </row>
        <row r="1157">
          <cell r="B1157" t="str">
            <v>541449012700126181</v>
          </cell>
          <cell r="L1157" t="str">
            <v>T2A</v>
          </cell>
          <cell r="M1157">
            <v>1</v>
          </cell>
          <cell r="O1157" t="str">
            <v>T3A</v>
          </cell>
        </row>
        <row r="1158">
          <cell r="B1158" t="str">
            <v>541449060001527770</v>
          </cell>
          <cell r="L1158" t="str">
            <v>T3A</v>
          </cell>
          <cell r="M1158">
            <v>1</v>
          </cell>
          <cell r="O1158" t="str">
            <v>T3A</v>
          </cell>
        </row>
        <row r="1159">
          <cell r="B1159" t="str">
            <v>541449012700112153</v>
          </cell>
          <cell r="L1159" t="str">
            <v>T3A</v>
          </cell>
          <cell r="M1159">
            <v>1</v>
          </cell>
          <cell r="O1159" t="str">
            <v>T3A</v>
          </cell>
        </row>
        <row r="1160">
          <cell r="B1160" t="str">
            <v>541449011000047981</v>
          </cell>
          <cell r="L1160" t="str">
            <v>T3A</v>
          </cell>
          <cell r="M1160">
            <v>1</v>
          </cell>
          <cell r="O1160" t="str">
            <v>T3A</v>
          </cell>
        </row>
        <row r="1161">
          <cell r="B1161" t="str">
            <v>541449011000047950</v>
          </cell>
          <cell r="L1161" t="str">
            <v>T3A</v>
          </cell>
          <cell r="M1161">
            <v>1</v>
          </cell>
          <cell r="O1161" t="str">
            <v>T3A</v>
          </cell>
        </row>
        <row r="1162">
          <cell r="B1162" t="str">
            <v>541449012700150025</v>
          </cell>
          <cell r="L1162" t="str">
            <v>T2A</v>
          </cell>
          <cell r="M1162">
            <v>1</v>
          </cell>
          <cell r="O1162" t="str">
            <v>T2A</v>
          </cell>
        </row>
        <row r="1163">
          <cell r="B1163" t="str">
            <v>541449012700245363</v>
          </cell>
          <cell r="L1163" t="str">
            <v>T2A</v>
          </cell>
          <cell r="M1163">
            <v>1</v>
          </cell>
          <cell r="O1163" t="str">
            <v>T2A</v>
          </cell>
        </row>
        <row r="1164">
          <cell r="B1164" t="str">
            <v>541449012700245387</v>
          </cell>
          <cell r="L1164" t="str">
            <v>T2A</v>
          </cell>
          <cell r="M1164">
            <v>1</v>
          </cell>
          <cell r="O1164" t="str">
            <v>T1A</v>
          </cell>
        </row>
        <row r="1165">
          <cell r="B1165" t="str">
            <v>541449012700131536</v>
          </cell>
          <cell r="L1165" t="str">
            <v>T2A</v>
          </cell>
          <cell r="M1165">
            <v>1</v>
          </cell>
          <cell r="O1165" t="str">
            <v>T2A</v>
          </cell>
        </row>
        <row r="1166">
          <cell r="B1166" t="str">
            <v>541449012700178999</v>
          </cell>
          <cell r="L1166" t="str">
            <v>T2A</v>
          </cell>
          <cell r="M1166">
            <v>1</v>
          </cell>
          <cell r="O1166" t="str">
            <v>T2A</v>
          </cell>
        </row>
        <row r="1167">
          <cell r="B1167" t="str">
            <v>541449011000048605</v>
          </cell>
          <cell r="L1167" t="str">
            <v>T3A</v>
          </cell>
          <cell r="M1167">
            <v>1</v>
          </cell>
          <cell r="O1167" t="str">
            <v>T3A</v>
          </cell>
        </row>
        <row r="1168">
          <cell r="B1168" t="str">
            <v>541449012700132120</v>
          </cell>
          <cell r="L1168" t="str">
            <v>T2A</v>
          </cell>
          <cell r="M1168">
            <v>1</v>
          </cell>
          <cell r="O1168" t="str">
            <v>T2A</v>
          </cell>
        </row>
        <row r="1169">
          <cell r="B1169" t="str">
            <v>541449020712472998</v>
          </cell>
          <cell r="L1169" t="str">
            <v>T2A</v>
          </cell>
          <cell r="M1169">
            <v>1</v>
          </cell>
          <cell r="O1169" t="str">
            <v>T2A</v>
          </cell>
        </row>
        <row r="1170">
          <cell r="B1170" t="str">
            <v>541449012700195095</v>
          </cell>
          <cell r="L1170" t="str">
            <v>T2A</v>
          </cell>
          <cell r="M1170">
            <v>1</v>
          </cell>
          <cell r="O1170" t="str">
            <v>T2A</v>
          </cell>
        </row>
        <row r="1171">
          <cell r="B1171" t="str">
            <v>541449020712488203</v>
          </cell>
          <cell r="L1171" t="str">
            <v>T1A</v>
          </cell>
          <cell r="M1171">
            <v>1</v>
          </cell>
          <cell r="O1171" t="str">
            <v>T2A</v>
          </cell>
        </row>
        <row r="1172">
          <cell r="B1172" t="str">
            <v>541449011000048636</v>
          </cell>
          <cell r="L1172" t="str">
            <v>T3A</v>
          </cell>
          <cell r="M1172">
            <v>1</v>
          </cell>
          <cell r="O1172" t="str">
            <v>T3A</v>
          </cell>
        </row>
        <row r="1173">
          <cell r="B1173" t="str">
            <v>541449060004809200</v>
          </cell>
          <cell r="L1173" t="str">
            <v>T2A</v>
          </cell>
          <cell r="M1173">
            <v>1</v>
          </cell>
          <cell r="O1173" t="str">
            <v>T2A</v>
          </cell>
        </row>
        <row r="1174">
          <cell r="B1174" t="str">
            <v>541449012700125665</v>
          </cell>
          <cell r="L1174" t="str">
            <v>T3A</v>
          </cell>
          <cell r="M1174">
            <v>1</v>
          </cell>
          <cell r="O1174" t="str">
            <v>T3A</v>
          </cell>
        </row>
        <row r="1175">
          <cell r="B1175" t="str">
            <v>541449011000048650</v>
          </cell>
          <cell r="L1175" t="str">
            <v>T1A</v>
          </cell>
          <cell r="M1175">
            <v>1</v>
          </cell>
          <cell r="O1175" t="str">
            <v>T3A</v>
          </cell>
        </row>
        <row r="1176">
          <cell r="B1176" t="str">
            <v>541449020712485493</v>
          </cell>
          <cell r="L1176" t="str">
            <v>T1A</v>
          </cell>
          <cell r="M1176">
            <v>1</v>
          </cell>
          <cell r="O1176" t="str">
            <v>T2A</v>
          </cell>
        </row>
        <row r="1177">
          <cell r="B1177" t="str">
            <v>541449012700125672</v>
          </cell>
          <cell r="L1177" t="str">
            <v>T2A</v>
          </cell>
          <cell r="M1177">
            <v>1</v>
          </cell>
          <cell r="O1177" t="str">
            <v>T2A</v>
          </cell>
        </row>
        <row r="1178">
          <cell r="B1178" t="str">
            <v>541449012700125689</v>
          </cell>
          <cell r="L1178" t="str">
            <v>T2A</v>
          </cell>
          <cell r="M1178">
            <v>1</v>
          </cell>
          <cell r="O1178" t="str">
            <v>T2A</v>
          </cell>
        </row>
        <row r="1179">
          <cell r="B1179" t="str">
            <v>541449012700190946</v>
          </cell>
          <cell r="L1179" t="str">
            <v>T2A</v>
          </cell>
          <cell r="M1179">
            <v>1</v>
          </cell>
          <cell r="O1179" t="str">
            <v>T2A</v>
          </cell>
        </row>
        <row r="1180">
          <cell r="B1180" t="str">
            <v>541449012000022770</v>
          </cell>
          <cell r="L1180" t="str">
            <v>T3A</v>
          </cell>
          <cell r="M1180">
            <v>1</v>
          </cell>
          <cell r="O1180" t="str">
            <v>T3A</v>
          </cell>
        </row>
        <row r="1181">
          <cell r="B1181" t="str">
            <v>541449012700144710</v>
          </cell>
          <cell r="L1181" t="str">
            <v>T1A</v>
          </cell>
          <cell r="M1181">
            <v>1</v>
          </cell>
          <cell r="O1181" t="str">
            <v>T2A</v>
          </cell>
        </row>
        <row r="1182">
          <cell r="B1182" t="str">
            <v>541449060002512751</v>
          </cell>
          <cell r="L1182" t="str">
            <v>T3A</v>
          </cell>
          <cell r="M1182">
            <v>1</v>
          </cell>
          <cell r="O1182" t="str">
            <v>T3A</v>
          </cell>
        </row>
        <row r="1183">
          <cell r="B1183" t="str">
            <v>541449012700133165</v>
          </cell>
          <cell r="L1183" t="str">
            <v>T3A</v>
          </cell>
          <cell r="M1183">
            <v>1</v>
          </cell>
          <cell r="O1183" t="str">
            <v>T3A</v>
          </cell>
        </row>
        <row r="1184">
          <cell r="B1184" t="str">
            <v>541449012700124194</v>
          </cell>
          <cell r="L1184" t="str">
            <v>T2A</v>
          </cell>
          <cell r="M1184">
            <v>1</v>
          </cell>
          <cell r="O1184" t="str">
            <v>T2A</v>
          </cell>
        </row>
        <row r="1185">
          <cell r="B1185" t="str">
            <v>541449020708892533</v>
          </cell>
          <cell r="L1185" t="str">
            <v>T1A</v>
          </cell>
          <cell r="M1185">
            <v>1</v>
          </cell>
          <cell r="O1185" t="str">
            <v>T2A</v>
          </cell>
        </row>
        <row r="1186">
          <cell r="B1186" t="str">
            <v>541449012700134926</v>
          </cell>
          <cell r="L1186" t="str">
            <v>T3A</v>
          </cell>
          <cell r="M1186">
            <v>1</v>
          </cell>
          <cell r="O1186" t="str">
            <v>T3A</v>
          </cell>
        </row>
        <row r="1187">
          <cell r="B1187" t="str">
            <v>541449060004868283</v>
          </cell>
          <cell r="L1187" t="str">
            <v>T1A</v>
          </cell>
          <cell r="M1187">
            <v>1</v>
          </cell>
          <cell r="O1187" t="str">
            <v>T2A</v>
          </cell>
        </row>
        <row r="1188">
          <cell r="B1188" t="str">
            <v>541449011000052770</v>
          </cell>
          <cell r="L1188" t="str">
            <v>T3A</v>
          </cell>
          <cell r="M1188">
            <v>1</v>
          </cell>
          <cell r="O1188" t="str">
            <v>T3A</v>
          </cell>
        </row>
        <row r="1189">
          <cell r="B1189" t="str">
            <v>541449012700148602</v>
          </cell>
          <cell r="L1189" t="str">
            <v>T1A</v>
          </cell>
          <cell r="M1189">
            <v>1</v>
          </cell>
          <cell r="O1189" t="str">
            <v>T1A</v>
          </cell>
        </row>
        <row r="1190">
          <cell r="B1190" t="str">
            <v>541449011000052442</v>
          </cell>
          <cell r="L1190" t="str">
            <v>T4B</v>
          </cell>
          <cell r="M1190">
            <v>1</v>
          </cell>
          <cell r="O1190" t="str">
            <v>T4B</v>
          </cell>
        </row>
        <row r="1191">
          <cell r="B1191" t="str">
            <v>541449012700125979</v>
          </cell>
          <cell r="L1191" t="str">
            <v>T2A</v>
          </cell>
          <cell r="M1191">
            <v>1</v>
          </cell>
          <cell r="O1191" t="str">
            <v>T2A</v>
          </cell>
        </row>
        <row r="1192">
          <cell r="B1192" t="str">
            <v>541449060006337343</v>
          </cell>
          <cell r="L1192" t="str">
            <v>T3A</v>
          </cell>
          <cell r="M1192">
            <v>1</v>
          </cell>
          <cell r="O1192" t="str">
            <v>T3A</v>
          </cell>
        </row>
        <row r="1193">
          <cell r="B1193" t="str">
            <v>541449012700133073</v>
          </cell>
          <cell r="L1193" t="str">
            <v>T2A</v>
          </cell>
          <cell r="M1193">
            <v>1</v>
          </cell>
          <cell r="O1193" t="str">
            <v>T2A</v>
          </cell>
        </row>
        <row r="1194">
          <cell r="B1194" t="str">
            <v>541449012000002871</v>
          </cell>
          <cell r="L1194" t="str">
            <v>T3A</v>
          </cell>
          <cell r="M1194">
            <v>1</v>
          </cell>
          <cell r="O1194" t="str">
            <v>T2A</v>
          </cell>
        </row>
        <row r="1195">
          <cell r="B1195" t="str">
            <v>541449012700125863</v>
          </cell>
          <cell r="L1195" t="str">
            <v>T2A</v>
          </cell>
          <cell r="M1195">
            <v>1</v>
          </cell>
          <cell r="O1195" t="str">
            <v>T2A</v>
          </cell>
        </row>
        <row r="1196">
          <cell r="B1196" t="str">
            <v>541449012700125757</v>
          </cell>
          <cell r="L1196" t="str">
            <v>T3A</v>
          </cell>
          <cell r="M1196">
            <v>1</v>
          </cell>
          <cell r="O1196" t="str">
            <v>T2A</v>
          </cell>
        </row>
        <row r="1197">
          <cell r="B1197" t="str">
            <v>541449012700125740</v>
          </cell>
          <cell r="L1197" t="str">
            <v>T2A</v>
          </cell>
          <cell r="M1197">
            <v>1</v>
          </cell>
          <cell r="O1197" t="str">
            <v>T2A</v>
          </cell>
        </row>
        <row r="1198">
          <cell r="B1198" t="str">
            <v>541449012700125726</v>
          </cell>
          <cell r="L1198" t="str">
            <v>T1A</v>
          </cell>
          <cell r="M1198">
            <v>1</v>
          </cell>
          <cell r="O1198" t="str">
            <v>T1A</v>
          </cell>
        </row>
        <row r="1199">
          <cell r="B1199" t="str">
            <v>541449011000052695</v>
          </cell>
          <cell r="L1199" t="str">
            <v>T3A</v>
          </cell>
          <cell r="M1199">
            <v>1</v>
          </cell>
          <cell r="O1199" t="str">
            <v>T3A</v>
          </cell>
        </row>
        <row r="1200">
          <cell r="B1200" t="str">
            <v>541449011000052343</v>
          </cell>
          <cell r="L1200" t="str">
            <v>T3A</v>
          </cell>
          <cell r="M1200">
            <v>1</v>
          </cell>
          <cell r="O1200" t="str">
            <v>T3A</v>
          </cell>
        </row>
        <row r="1201">
          <cell r="B1201" t="str">
            <v>541449011000052848</v>
          </cell>
          <cell r="L1201" t="str">
            <v>T3A</v>
          </cell>
          <cell r="M1201">
            <v>1</v>
          </cell>
          <cell r="O1201" t="str">
            <v>T3A</v>
          </cell>
        </row>
        <row r="1202">
          <cell r="B1202" t="str">
            <v>541449012700125917</v>
          </cell>
          <cell r="L1202" t="str">
            <v>T2A</v>
          </cell>
          <cell r="M1202">
            <v>1</v>
          </cell>
          <cell r="O1202" t="str">
            <v>T2A</v>
          </cell>
        </row>
        <row r="1203">
          <cell r="B1203" t="str">
            <v>541449012700125702</v>
          </cell>
          <cell r="L1203" t="str">
            <v>T2A</v>
          </cell>
          <cell r="M1203">
            <v>1</v>
          </cell>
          <cell r="O1203" t="str">
            <v>T2A</v>
          </cell>
        </row>
        <row r="1204">
          <cell r="B1204" t="str">
            <v>541449011000052701</v>
          </cell>
          <cell r="L1204" t="str">
            <v>T2A</v>
          </cell>
          <cell r="M1204">
            <v>1</v>
          </cell>
          <cell r="O1204" t="str">
            <v>T2A</v>
          </cell>
        </row>
        <row r="1205">
          <cell r="B1205" t="str">
            <v>541449012700125788</v>
          </cell>
          <cell r="L1205" t="str">
            <v>T3A</v>
          </cell>
          <cell r="M1205">
            <v>1</v>
          </cell>
          <cell r="O1205" t="str">
            <v>T3A</v>
          </cell>
        </row>
        <row r="1206">
          <cell r="B1206" t="str">
            <v>541449012700125771</v>
          </cell>
          <cell r="L1206" t="str">
            <v>T2A</v>
          </cell>
          <cell r="M1206">
            <v>1</v>
          </cell>
          <cell r="O1206" t="str">
            <v>T2A</v>
          </cell>
        </row>
        <row r="1207">
          <cell r="B1207" t="str">
            <v>541449012700145700</v>
          </cell>
          <cell r="L1207" t="str">
            <v>T2A</v>
          </cell>
          <cell r="M1207">
            <v>1</v>
          </cell>
          <cell r="O1207" t="str">
            <v>T2A</v>
          </cell>
        </row>
        <row r="1208">
          <cell r="B1208" t="str">
            <v>541449012700133158</v>
          </cell>
          <cell r="L1208" t="str">
            <v>T2A</v>
          </cell>
          <cell r="M1208">
            <v>1</v>
          </cell>
          <cell r="O1208" t="str">
            <v>T2A</v>
          </cell>
        </row>
        <row r="1209">
          <cell r="B1209" t="str">
            <v>541449060008744194</v>
          </cell>
          <cell r="L1209" t="str">
            <v>T1A</v>
          </cell>
          <cell r="M1209">
            <v>1</v>
          </cell>
          <cell r="O1209" t="str">
            <v>T1A</v>
          </cell>
        </row>
        <row r="1210">
          <cell r="B1210" t="str">
            <v>541449012700134759</v>
          </cell>
          <cell r="L1210" t="str">
            <v>T2A</v>
          </cell>
          <cell r="M1210">
            <v>1</v>
          </cell>
          <cell r="O1210" t="str">
            <v>T2A</v>
          </cell>
        </row>
        <row r="1211">
          <cell r="B1211" t="str">
            <v>541449060004440571</v>
          </cell>
          <cell r="L1211" t="str">
            <v>T2A</v>
          </cell>
          <cell r="M1211">
            <v>1</v>
          </cell>
          <cell r="O1211" t="str">
            <v>T2A</v>
          </cell>
        </row>
        <row r="1212">
          <cell r="B1212" t="str">
            <v>541449012700125696</v>
          </cell>
          <cell r="L1212" t="str">
            <v>T2A</v>
          </cell>
          <cell r="M1212">
            <v>1</v>
          </cell>
          <cell r="O1212" t="str">
            <v>T2A</v>
          </cell>
        </row>
        <row r="1213">
          <cell r="B1213" t="str">
            <v>541449012700132762</v>
          </cell>
          <cell r="L1213" t="str">
            <v>T2A</v>
          </cell>
          <cell r="M1213">
            <v>1</v>
          </cell>
          <cell r="O1213" t="str">
            <v>T2A</v>
          </cell>
        </row>
        <row r="1214">
          <cell r="B1214" t="str">
            <v>541449012700125955</v>
          </cell>
          <cell r="L1214" t="str">
            <v>T2A</v>
          </cell>
          <cell r="M1214">
            <v>1</v>
          </cell>
          <cell r="O1214" t="str">
            <v>T2A</v>
          </cell>
        </row>
        <row r="1215">
          <cell r="B1215" t="str">
            <v>541449012700125832</v>
          </cell>
          <cell r="L1215" t="str">
            <v>T2A</v>
          </cell>
          <cell r="M1215">
            <v>1</v>
          </cell>
          <cell r="O1215" t="str">
            <v>T2A</v>
          </cell>
        </row>
        <row r="1216">
          <cell r="B1216" t="str">
            <v>541449012700141191</v>
          </cell>
          <cell r="L1216" t="str">
            <v>T2A</v>
          </cell>
          <cell r="M1216">
            <v>1</v>
          </cell>
          <cell r="O1216" t="str">
            <v>T2A</v>
          </cell>
        </row>
        <row r="1217">
          <cell r="B1217" t="str">
            <v>541449011000053739</v>
          </cell>
          <cell r="L1217" t="str">
            <v>T2A</v>
          </cell>
          <cell r="M1217">
            <v>1</v>
          </cell>
          <cell r="O1217" t="str">
            <v>T2A</v>
          </cell>
        </row>
        <row r="1218">
          <cell r="B1218" t="str">
            <v>541449011000053982</v>
          </cell>
          <cell r="L1218" t="str">
            <v>T3A</v>
          </cell>
          <cell r="M1218">
            <v>1</v>
          </cell>
          <cell r="O1218" t="str">
            <v>T3A</v>
          </cell>
        </row>
        <row r="1219">
          <cell r="B1219" t="str">
            <v>541449011000053968</v>
          </cell>
          <cell r="L1219" t="str">
            <v>T3A</v>
          </cell>
          <cell r="M1219">
            <v>1</v>
          </cell>
          <cell r="O1219" t="str">
            <v>T3A</v>
          </cell>
        </row>
        <row r="1220">
          <cell r="B1220" t="str">
            <v>541449011000152388</v>
          </cell>
          <cell r="L1220" t="str">
            <v>T3A</v>
          </cell>
          <cell r="M1220">
            <v>1</v>
          </cell>
          <cell r="O1220" t="str">
            <v>T3A</v>
          </cell>
        </row>
        <row r="1221">
          <cell r="B1221" t="str">
            <v>541449060003271770</v>
          </cell>
          <cell r="L1221" t="str">
            <v>T3A</v>
          </cell>
          <cell r="M1221">
            <v>1</v>
          </cell>
          <cell r="O1221" t="str">
            <v>T3A</v>
          </cell>
        </row>
        <row r="1222">
          <cell r="B1222" t="str">
            <v>541449011000053043</v>
          </cell>
          <cell r="L1222" t="str">
            <v>T3A</v>
          </cell>
          <cell r="M1222">
            <v>1</v>
          </cell>
          <cell r="O1222" t="str">
            <v>T3A</v>
          </cell>
        </row>
        <row r="1223">
          <cell r="B1223" t="str">
            <v>541449011000053760</v>
          </cell>
          <cell r="L1223" t="str">
            <v>T3A</v>
          </cell>
          <cell r="M1223">
            <v>1</v>
          </cell>
          <cell r="O1223" t="str">
            <v>T3A</v>
          </cell>
        </row>
        <row r="1224">
          <cell r="B1224" t="str">
            <v>541449011000052909</v>
          </cell>
          <cell r="L1224" t="str">
            <v>T3A</v>
          </cell>
          <cell r="M1224">
            <v>1</v>
          </cell>
          <cell r="O1224" t="str">
            <v>T3A</v>
          </cell>
        </row>
        <row r="1225">
          <cell r="B1225" t="str">
            <v>541449011700000316</v>
          </cell>
          <cell r="L1225" t="str">
            <v>T2A</v>
          </cell>
          <cell r="M1225">
            <v>1</v>
          </cell>
          <cell r="O1225" t="str">
            <v>T1A</v>
          </cell>
        </row>
        <row r="1226">
          <cell r="B1226" t="str">
            <v>541449011000144215</v>
          </cell>
          <cell r="L1226" t="str">
            <v>T3A</v>
          </cell>
          <cell r="M1226">
            <v>1</v>
          </cell>
          <cell r="O1226" t="str">
            <v>T3A</v>
          </cell>
        </row>
        <row r="1227">
          <cell r="B1227" t="str">
            <v>541449011000125658</v>
          </cell>
          <cell r="L1227" t="str">
            <v>T3A</v>
          </cell>
          <cell r="M1227">
            <v>1</v>
          </cell>
          <cell r="O1227" t="str">
            <v>T3A</v>
          </cell>
        </row>
        <row r="1228">
          <cell r="B1228" t="str">
            <v>541449011000053999</v>
          </cell>
          <cell r="L1228" t="str">
            <v>T3A</v>
          </cell>
          <cell r="M1228">
            <v>1</v>
          </cell>
          <cell r="O1228" t="str">
            <v>T3A</v>
          </cell>
        </row>
        <row r="1229">
          <cell r="B1229" t="str">
            <v>541449011000054866</v>
          </cell>
          <cell r="L1229" t="str">
            <v>T3A</v>
          </cell>
          <cell r="M1229">
            <v>1</v>
          </cell>
          <cell r="O1229" t="str">
            <v>T3A</v>
          </cell>
        </row>
        <row r="1230">
          <cell r="B1230" t="str">
            <v>541449060000743153</v>
          </cell>
          <cell r="L1230" t="str">
            <v>T3A</v>
          </cell>
          <cell r="M1230">
            <v>1</v>
          </cell>
          <cell r="O1230" t="str">
            <v>T3A</v>
          </cell>
        </row>
        <row r="1231">
          <cell r="B1231" t="str">
            <v>541449011000126150</v>
          </cell>
          <cell r="L1231" t="str">
            <v>T3A</v>
          </cell>
          <cell r="M1231">
            <v>1</v>
          </cell>
          <cell r="O1231" t="str">
            <v>T3A</v>
          </cell>
        </row>
        <row r="1232">
          <cell r="B1232" t="str">
            <v>541449011000053234</v>
          </cell>
          <cell r="L1232" t="str">
            <v>T4B</v>
          </cell>
          <cell r="M1232">
            <v>1</v>
          </cell>
          <cell r="O1232" t="str">
            <v>T4B</v>
          </cell>
        </row>
        <row r="1233">
          <cell r="B1233" t="str">
            <v>541449011000054279</v>
          </cell>
          <cell r="L1233" t="str">
            <v>T4B</v>
          </cell>
          <cell r="M1233">
            <v>1</v>
          </cell>
          <cell r="O1233" t="str">
            <v>T4B</v>
          </cell>
        </row>
        <row r="1234">
          <cell r="B1234" t="str">
            <v>541449011000054828</v>
          </cell>
          <cell r="L1234" t="str">
            <v>T4B</v>
          </cell>
          <cell r="M1234">
            <v>1</v>
          </cell>
          <cell r="O1234" t="str">
            <v>T4B</v>
          </cell>
        </row>
        <row r="1235">
          <cell r="B1235" t="str">
            <v>541449011000054378</v>
          </cell>
          <cell r="L1235" t="str">
            <v>T3A</v>
          </cell>
          <cell r="M1235">
            <v>1</v>
          </cell>
          <cell r="O1235" t="str">
            <v>T3A</v>
          </cell>
        </row>
        <row r="1236">
          <cell r="B1236" t="str">
            <v>541449011000054019</v>
          </cell>
          <cell r="L1236" t="str">
            <v>T3A</v>
          </cell>
          <cell r="M1236">
            <v>1</v>
          </cell>
          <cell r="O1236" t="str">
            <v>T3A</v>
          </cell>
        </row>
        <row r="1237">
          <cell r="B1237" t="str">
            <v>541449011000125924</v>
          </cell>
          <cell r="L1237" t="str">
            <v>T3A</v>
          </cell>
          <cell r="M1237">
            <v>1</v>
          </cell>
          <cell r="O1237" t="str">
            <v>T3A</v>
          </cell>
        </row>
        <row r="1238">
          <cell r="B1238" t="str">
            <v>541449011000054316</v>
          </cell>
          <cell r="L1238" t="str">
            <v>T3A</v>
          </cell>
          <cell r="M1238">
            <v>1</v>
          </cell>
          <cell r="O1238" t="str">
            <v>T3A</v>
          </cell>
        </row>
        <row r="1239">
          <cell r="B1239" t="str">
            <v>541449060001793007</v>
          </cell>
          <cell r="L1239" t="str">
            <v>T3A</v>
          </cell>
          <cell r="M1239">
            <v>1</v>
          </cell>
          <cell r="O1239" t="str">
            <v>T3A</v>
          </cell>
        </row>
        <row r="1240">
          <cell r="B1240" t="str">
            <v>541449011000144222</v>
          </cell>
          <cell r="L1240" t="str">
            <v>T3A</v>
          </cell>
          <cell r="M1240">
            <v>1</v>
          </cell>
          <cell r="O1240" t="str">
            <v>T3A</v>
          </cell>
        </row>
        <row r="1241">
          <cell r="B1241" t="str">
            <v>541449011000053104</v>
          </cell>
          <cell r="L1241" t="str">
            <v>T3A</v>
          </cell>
          <cell r="M1241">
            <v>1</v>
          </cell>
          <cell r="O1241" t="str">
            <v>T3A</v>
          </cell>
        </row>
        <row r="1242">
          <cell r="B1242" t="str">
            <v>541449011000126037</v>
          </cell>
          <cell r="L1242" t="str">
            <v>T2A</v>
          </cell>
          <cell r="M1242">
            <v>1</v>
          </cell>
          <cell r="O1242" t="str">
            <v>T2A</v>
          </cell>
        </row>
        <row r="1243">
          <cell r="B1243" t="str">
            <v>541449012700177169</v>
          </cell>
          <cell r="L1243" t="str">
            <v>T1A</v>
          </cell>
          <cell r="M1243">
            <v>1</v>
          </cell>
          <cell r="O1243" t="str">
            <v>T1A</v>
          </cell>
        </row>
        <row r="1244">
          <cell r="B1244" t="str">
            <v>541449012700151299</v>
          </cell>
          <cell r="L1244" t="str">
            <v>T2A</v>
          </cell>
          <cell r="M1244">
            <v>1</v>
          </cell>
          <cell r="O1244" t="str">
            <v>T2A</v>
          </cell>
        </row>
        <row r="1245">
          <cell r="B1245" t="str">
            <v>541449012700207347</v>
          </cell>
          <cell r="L1245" t="str">
            <v>T2A</v>
          </cell>
          <cell r="M1245">
            <v>1</v>
          </cell>
          <cell r="O1245" t="str">
            <v>T2A</v>
          </cell>
        </row>
        <row r="1246">
          <cell r="B1246" t="str">
            <v>541449012700173345</v>
          </cell>
          <cell r="L1246" t="str">
            <v>T2A</v>
          </cell>
          <cell r="M1246">
            <v>1</v>
          </cell>
          <cell r="O1246" t="str">
            <v>T2A</v>
          </cell>
        </row>
        <row r="1247">
          <cell r="B1247" t="str">
            <v>541449012700173338</v>
          </cell>
          <cell r="L1247" t="str">
            <v>T2A</v>
          </cell>
          <cell r="M1247">
            <v>1</v>
          </cell>
          <cell r="O1247" t="str">
            <v>T2A</v>
          </cell>
        </row>
        <row r="1248">
          <cell r="B1248" t="str">
            <v>541449012700173369</v>
          </cell>
          <cell r="L1248" t="str">
            <v>T2A</v>
          </cell>
          <cell r="M1248">
            <v>1</v>
          </cell>
          <cell r="O1248" t="str">
            <v>T2A</v>
          </cell>
        </row>
        <row r="1249">
          <cell r="B1249" t="str">
            <v>541449012700160574</v>
          </cell>
          <cell r="L1249" t="str">
            <v>T1A</v>
          </cell>
          <cell r="M1249">
            <v>1</v>
          </cell>
          <cell r="O1249" t="str">
            <v>T1A</v>
          </cell>
        </row>
        <row r="1250">
          <cell r="B1250" t="str">
            <v>541449012700128673</v>
          </cell>
          <cell r="L1250" t="str">
            <v>T1A</v>
          </cell>
          <cell r="M1250">
            <v>1</v>
          </cell>
          <cell r="O1250" t="str">
            <v>T2A</v>
          </cell>
        </row>
        <row r="1251">
          <cell r="B1251" t="str">
            <v>541449012700128697</v>
          </cell>
          <cell r="L1251" t="str">
            <v>T2A</v>
          </cell>
          <cell r="M1251">
            <v>1</v>
          </cell>
          <cell r="O1251" t="str">
            <v>T1A</v>
          </cell>
        </row>
        <row r="1252">
          <cell r="B1252" t="str">
            <v>541449012700178906</v>
          </cell>
          <cell r="L1252" t="str">
            <v>T2A</v>
          </cell>
          <cell r="M1252">
            <v>1</v>
          </cell>
          <cell r="O1252" t="str">
            <v>T2A</v>
          </cell>
        </row>
        <row r="1253">
          <cell r="B1253" t="str">
            <v>541449012700164664</v>
          </cell>
          <cell r="L1253" t="str">
            <v>T2A</v>
          </cell>
          <cell r="M1253">
            <v>1</v>
          </cell>
          <cell r="O1253" t="str">
            <v>T2A</v>
          </cell>
        </row>
        <row r="1254">
          <cell r="B1254" t="str">
            <v>541449012700174441</v>
          </cell>
          <cell r="L1254" t="str">
            <v>T2A</v>
          </cell>
          <cell r="M1254">
            <v>1</v>
          </cell>
          <cell r="O1254" t="str">
            <v>T2A</v>
          </cell>
        </row>
        <row r="1255">
          <cell r="B1255" t="str">
            <v>541449012700174458</v>
          </cell>
          <cell r="L1255" t="str">
            <v>T2A</v>
          </cell>
          <cell r="M1255">
            <v>1</v>
          </cell>
          <cell r="O1255" t="str">
            <v>T2A</v>
          </cell>
        </row>
        <row r="1256">
          <cell r="B1256" t="str">
            <v>541449012700176162</v>
          </cell>
          <cell r="L1256" t="str">
            <v>T2A</v>
          </cell>
          <cell r="M1256">
            <v>1</v>
          </cell>
          <cell r="O1256" t="str">
            <v>T2A</v>
          </cell>
        </row>
        <row r="1257">
          <cell r="B1257" t="str">
            <v>541449012700162912</v>
          </cell>
          <cell r="L1257" t="str">
            <v>T2A</v>
          </cell>
          <cell r="M1257">
            <v>1</v>
          </cell>
          <cell r="O1257" t="str">
            <v>T2A</v>
          </cell>
        </row>
        <row r="1258">
          <cell r="B1258" t="str">
            <v>541449012700153040</v>
          </cell>
          <cell r="L1258" t="str">
            <v>T2A</v>
          </cell>
          <cell r="M1258">
            <v>1</v>
          </cell>
          <cell r="O1258" t="str">
            <v>T2A</v>
          </cell>
        </row>
        <row r="1259">
          <cell r="B1259" t="str">
            <v>541449012700153026</v>
          </cell>
          <cell r="L1259" t="str">
            <v>T3A</v>
          </cell>
          <cell r="M1259">
            <v>1</v>
          </cell>
          <cell r="O1259" t="str">
            <v>T3A</v>
          </cell>
        </row>
        <row r="1260">
          <cell r="B1260" t="str">
            <v>541449012700168624</v>
          </cell>
          <cell r="L1260" t="str">
            <v>T2A</v>
          </cell>
          <cell r="M1260">
            <v>1</v>
          </cell>
          <cell r="O1260" t="str">
            <v>T2A</v>
          </cell>
        </row>
        <row r="1261">
          <cell r="B1261" t="str">
            <v>541449012700168631</v>
          </cell>
          <cell r="L1261" t="str">
            <v>T3A</v>
          </cell>
          <cell r="M1261">
            <v>1</v>
          </cell>
          <cell r="O1261" t="str">
            <v>T3A</v>
          </cell>
        </row>
        <row r="1262">
          <cell r="B1262" t="str">
            <v>541449012700160147</v>
          </cell>
          <cell r="L1262" t="str">
            <v>T2A</v>
          </cell>
          <cell r="M1262">
            <v>1</v>
          </cell>
          <cell r="O1262" t="str">
            <v>T2A</v>
          </cell>
        </row>
        <row r="1263">
          <cell r="B1263" t="str">
            <v>541449012700151855</v>
          </cell>
          <cell r="L1263" t="str">
            <v>T2A</v>
          </cell>
          <cell r="M1263">
            <v>1</v>
          </cell>
          <cell r="O1263" t="str">
            <v>T2A</v>
          </cell>
        </row>
        <row r="1264">
          <cell r="B1264" t="str">
            <v>541449012700174403</v>
          </cell>
          <cell r="L1264" t="str">
            <v>T3A</v>
          </cell>
          <cell r="M1264">
            <v>1</v>
          </cell>
          <cell r="O1264" t="str">
            <v>T3A</v>
          </cell>
        </row>
        <row r="1265">
          <cell r="B1265" t="str">
            <v>541449012700166439</v>
          </cell>
          <cell r="L1265" t="str">
            <v>T2A</v>
          </cell>
          <cell r="M1265">
            <v>1</v>
          </cell>
          <cell r="O1265" t="str">
            <v>T2A</v>
          </cell>
        </row>
        <row r="1266">
          <cell r="B1266" t="str">
            <v>541449012700174632</v>
          </cell>
          <cell r="L1266" t="str">
            <v>T1A</v>
          </cell>
          <cell r="M1266">
            <v>1</v>
          </cell>
          <cell r="O1266" t="str">
            <v>T1A</v>
          </cell>
        </row>
        <row r="1267">
          <cell r="B1267" t="str">
            <v>541449012700167351</v>
          </cell>
          <cell r="L1267" t="str">
            <v>T2A</v>
          </cell>
          <cell r="M1267">
            <v>1</v>
          </cell>
          <cell r="O1267" t="str">
            <v>T2A</v>
          </cell>
        </row>
        <row r="1268">
          <cell r="B1268" t="str">
            <v>541449012700170702</v>
          </cell>
          <cell r="L1268" t="str">
            <v>T2A</v>
          </cell>
          <cell r="M1268">
            <v>1</v>
          </cell>
          <cell r="O1268" t="str">
            <v>T2A</v>
          </cell>
        </row>
        <row r="1269">
          <cell r="B1269" t="str">
            <v>541449012700151459</v>
          </cell>
          <cell r="L1269" t="str">
            <v>T2A</v>
          </cell>
          <cell r="M1269">
            <v>1</v>
          </cell>
          <cell r="O1269" t="str">
            <v>T2A</v>
          </cell>
        </row>
        <row r="1270">
          <cell r="B1270" t="str">
            <v>541449012700160406</v>
          </cell>
          <cell r="L1270" t="str">
            <v>T2A</v>
          </cell>
          <cell r="M1270">
            <v>1</v>
          </cell>
          <cell r="O1270" t="str">
            <v>T2A</v>
          </cell>
        </row>
        <row r="1271">
          <cell r="B1271" t="str">
            <v>541449012700173833</v>
          </cell>
          <cell r="L1271" t="str">
            <v>T2A</v>
          </cell>
          <cell r="M1271">
            <v>1</v>
          </cell>
          <cell r="O1271" t="str">
            <v>T2A</v>
          </cell>
        </row>
        <row r="1272">
          <cell r="B1272" t="str">
            <v>541449012700151886</v>
          </cell>
          <cell r="L1272" t="str">
            <v>T1A</v>
          </cell>
          <cell r="M1272">
            <v>1</v>
          </cell>
          <cell r="O1272" t="str">
            <v>T1A</v>
          </cell>
        </row>
        <row r="1273">
          <cell r="B1273" t="str">
            <v>541449012700152128</v>
          </cell>
          <cell r="L1273" t="str">
            <v>T1A</v>
          </cell>
          <cell r="M1273">
            <v>1</v>
          </cell>
          <cell r="O1273" t="str">
            <v>T1A</v>
          </cell>
        </row>
        <row r="1274">
          <cell r="B1274" t="str">
            <v>541449012700172164</v>
          </cell>
          <cell r="L1274" t="str">
            <v>T2A</v>
          </cell>
          <cell r="M1274">
            <v>1</v>
          </cell>
          <cell r="O1274" t="str">
            <v>T2A</v>
          </cell>
        </row>
        <row r="1275">
          <cell r="B1275" t="str">
            <v>541449012700159691</v>
          </cell>
          <cell r="L1275" t="str">
            <v>T3A</v>
          </cell>
          <cell r="M1275">
            <v>1</v>
          </cell>
          <cell r="O1275" t="str">
            <v>T3A</v>
          </cell>
        </row>
        <row r="1276">
          <cell r="B1276" t="str">
            <v>541449012700176834</v>
          </cell>
          <cell r="L1276" t="str">
            <v>T3A</v>
          </cell>
          <cell r="M1276">
            <v>1</v>
          </cell>
          <cell r="O1276" t="str">
            <v>T3A</v>
          </cell>
        </row>
        <row r="1277">
          <cell r="B1277" t="str">
            <v>541449012700172225</v>
          </cell>
          <cell r="L1277" t="str">
            <v>T2A</v>
          </cell>
          <cell r="M1277">
            <v>1</v>
          </cell>
          <cell r="O1277" t="str">
            <v>T2A</v>
          </cell>
        </row>
        <row r="1278">
          <cell r="B1278" t="str">
            <v>541449012700172232</v>
          </cell>
          <cell r="L1278" t="str">
            <v>T2A</v>
          </cell>
          <cell r="M1278">
            <v>1</v>
          </cell>
          <cell r="O1278" t="str">
            <v>T2A</v>
          </cell>
        </row>
        <row r="1279">
          <cell r="B1279" t="str">
            <v>541449012700214543</v>
          </cell>
          <cell r="L1279" t="str">
            <v>T3A</v>
          </cell>
          <cell r="M1279">
            <v>1</v>
          </cell>
          <cell r="O1279" t="str">
            <v>T3A</v>
          </cell>
        </row>
        <row r="1280">
          <cell r="B1280" t="str">
            <v>541449012700174106</v>
          </cell>
          <cell r="L1280" t="str">
            <v>T2A</v>
          </cell>
          <cell r="M1280">
            <v>1</v>
          </cell>
          <cell r="O1280" t="str">
            <v>T2A</v>
          </cell>
        </row>
        <row r="1281">
          <cell r="B1281" t="str">
            <v>541449012700174113</v>
          </cell>
          <cell r="L1281" t="str">
            <v>T1A</v>
          </cell>
          <cell r="M1281">
            <v>1</v>
          </cell>
          <cell r="O1281" t="str">
            <v>T1A</v>
          </cell>
        </row>
        <row r="1282">
          <cell r="B1282" t="str">
            <v>541449012700173291</v>
          </cell>
          <cell r="L1282" t="str">
            <v>T3A</v>
          </cell>
          <cell r="M1282">
            <v>1</v>
          </cell>
          <cell r="O1282" t="str">
            <v>T2A</v>
          </cell>
        </row>
        <row r="1283">
          <cell r="B1283" t="str">
            <v>541449012700166088</v>
          </cell>
          <cell r="L1283" t="str">
            <v>T2A</v>
          </cell>
          <cell r="M1283">
            <v>1</v>
          </cell>
          <cell r="O1283" t="str">
            <v>T2A</v>
          </cell>
        </row>
        <row r="1284">
          <cell r="B1284" t="str">
            <v>541449012000029366</v>
          </cell>
          <cell r="L1284" t="str">
            <v>T3A</v>
          </cell>
          <cell r="M1284">
            <v>1</v>
          </cell>
          <cell r="O1284" t="str">
            <v>T3A</v>
          </cell>
        </row>
        <row r="1285">
          <cell r="B1285" t="str">
            <v>541449012700214369</v>
          </cell>
          <cell r="L1285" t="str">
            <v>T3A</v>
          </cell>
          <cell r="M1285">
            <v>1</v>
          </cell>
          <cell r="O1285" t="str">
            <v>T3A</v>
          </cell>
        </row>
        <row r="1286">
          <cell r="B1286" t="str">
            <v>541449012700175318</v>
          </cell>
          <cell r="L1286" t="str">
            <v>T2A</v>
          </cell>
          <cell r="M1286">
            <v>1</v>
          </cell>
          <cell r="O1286" t="str">
            <v>T2A</v>
          </cell>
        </row>
        <row r="1287">
          <cell r="B1287" t="str">
            <v>541449012700214376</v>
          </cell>
          <cell r="L1287" t="str">
            <v>T2A</v>
          </cell>
          <cell r="M1287">
            <v>1</v>
          </cell>
          <cell r="O1287" t="str">
            <v>T2A</v>
          </cell>
        </row>
        <row r="1288">
          <cell r="B1288" t="str">
            <v>541449012700173451</v>
          </cell>
          <cell r="L1288" t="str">
            <v>T2A</v>
          </cell>
          <cell r="M1288">
            <v>1</v>
          </cell>
          <cell r="O1288" t="str">
            <v>T2A</v>
          </cell>
        </row>
        <row r="1289">
          <cell r="B1289" t="str">
            <v>541449012700173468</v>
          </cell>
          <cell r="L1289" t="str">
            <v>T2A</v>
          </cell>
          <cell r="M1289">
            <v>1</v>
          </cell>
          <cell r="O1289" t="str">
            <v>T2A</v>
          </cell>
        </row>
        <row r="1290">
          <cell r="B1290" t="str">
            <v>541449012700163902</v>
          </cell>
          <cell r="L1290" t="str">
            <v>T2A</v>
          </cell>
          <cell r="M1290">
            <v>1</v>
          </cell>
          <cell r="O1290" t="str">
            <v>T2A</v>
          </cell>
        </row>
        <row r="1291">
          <cell r="B1291" t="str">
            <v>541449012700194432</v>
          </cell>
          <cell r="L1291" t="str">
            <v>T2A</v>
          </cell>
          <cell r="M1291">
            <v>1</v>
          </cell>
          <cell r="O1291" t="str">
            <v>T2A</v>
          </cell>
        </row>
        <row r="1292">
          <cell r="B1292" t="str">
            <v>541449012700194449</v>
          </cell>
          <cell r="L1292" t="str">
            <v>T2A</v>
          </cell>
          <cell r="M1292">
            <v>1</v>
          </cell>
          <cell r="O1292" t="str">
            <v>T2A</v>
          </cell>
        </row>
        <row r="1293">
          <cell r="B1293" t="str">
            <v>541449012700166101</v>
          </cell>
          <cell r="L1293" t="str">
            <v>T2A</v>
          </cell>
          <cell r="M1293">
            <v>1</v>
          </cell>
          <cell r="O1293" t="str">
            <v>T2A</v>
          </cell>
        </row>
        <row r="1294">
          <cell r="B1294" t="str">
            <v>541449012700153248</v>
          </cell>
          <cell r="L1294" t="str">
            <v>T2A</v>
          </cell>
          <cell r="M1294">
            <v>1</v>
          </cell>
          <cell r="O1294" t="str">
            <v>T2A</v>
          </cell>
        </row>
        <row r="1295">
          <cell r="B1295" t="str">
            <v>541449012700178890</v>
          </cell>
          <cell r="L1295" t="str">
            <v>T2A</v>
          </cell>
          <cell r="M1295">
            <v>1</v>
          </cell>
          <cell r="O1295" t="str">
            <v>T2A</v>
          </cell>
        </row>
        <row r="1296">
          <cell r="B1296" t="str">
            <v>541449020713742533</v>
          </cell>
          <cell r="L1296" t="str">
            <v>T1A</v>
          </cell>
          <cell r="M1296">
            <v>1</v>
          </cell>
          <cell r="O1296" t="str">
            <v>T1A</v>
          </cell>
        </row>
        <row r="1297">
          <cell r="B1297" t="str">
            <v>541449012700249132</v>
          </cell>
          <cell r="L1297" t="str">
            <v>T1A</v>
          </cell>
          <cell r="M1297">
            <v>1</v>
          </cell>
          <cell r="O1297" t="str">
            <v>T1A</v>
          </cell>
        </row>
        <row r="1298">
          <cell r="B1298" t="str">
            <v>541449020713756769</v>
          </cell>
          <cell r="L1298" t="str">
            <v>T1A</v>
          </cell>
          <cell r="M1298">
            <v>1</v>
          </cell>
          <cell r="O1298" t="str">
            <v>T1A</v>
          </cell>
        </row>
        <row r="1299">
          <cell r="B1299" t="str">
            <v>541449012700249125</v>
          </cell>
          <cell r="L1299" t="str">
            <v>T1A</v>
          </cell>
          <cell r="M1299">
            <v>1</v>
          </cell>
          <cell r="O1299" t="str">
            <v>T1A</v>
          </cell>
        </row>
        <row r="1300">
          <cell r="B1300" t="str">
            <v>541449012700249149</v>
          </cell>
          <cell r="L1300" t="str">
            <v>T1A</v>
          </cell>
          <cell r="M1300">
            <v>1</v>
          </cell>
          <cell r="O1300" t="str">
            <v>T1A</v>
          </cell>
        </row>
        <row r="1301">
          <cell r="B1301" t="str">
            <v>541449012700249118</v>
          </cell>
          <cell r="L1301" t="str">
            <v>T2A</v>
          </cell>
          <cell r="M1301">
            <v>1</v>
          </cell>
          <cell r="O1301" t="str">
            <v>T1A</v>
          </cell>
        </row>
        <row r="1302">
          <cell r="B1302" t="str">
            <v>541449012700213072</v>
          </cell>
          <cell r="L1302" t="str">
            <v>T1A</v>
          </cell>
          <cell r="M1302">
            <v>1</v>
          </cell>
          <cell r="O1302" t="str">
            <v>T1A</v>
          </cell>
        </row>
        <row r="1303">
          <cell r="B1303" t="str">
            <v>541449012700162158</v>
          </cell>
          <cell r="L1303" t="str">
            <v>T1A</v>
          </cell>
          <cell r="M1303">
            <v>1</v>
          </cell>
          <cell r="O1303" t="str">
            <v>T2A</v>
          </cell>
        </row>
        <row r="1304">
          <cell r="B1304" t="str">
            <v>541449012700210484</v>
          </cell>
          <cell r="L1304" t="str">
            <v>T1A</v>
          </cell>
          <cell r="M1304">
            <v>1</v>
          </cell>
          <cell r="O1304" t="str">
            <v>T1A</v>
          </cell>
        </row>
        <row r="1305">
          <cell r="B1305" t="str">
            <v>541449012700210507</v>
          </cell>
          <cell r="L1305" t="str">
            <v>T1A</v>
          </cell>
          <cell r="M1305">
            <v>1</v>
          </cell>
          <cell r="O1305" t="str">
            <v>T1A</v>
          </cell>
        </row>
        <row r="1306">
          <cell r="B1306" t="str">
            <v>541449012700210491</v>
          </cell>
          <cell r="L1306" t="str">
            <v>T1A</v>
          </cell>
          <cell r="M1306">
            <v>1</v>
          </cell>
          <cell r="O1306" t="str">
            <v>T1A</v>
          </cell>
        </row>
        <row r="1307">
          <cell r="B1307" t="str">
            <v>541449012700123524</v>
          </cell>
          <cell r="L1307" t="str">
            <v>T1A</v>
          </cell>
          <cell r="M1307">
            <v>1</v>
          </cell>
          <cell r="O1307" t="str">
            <v>T1A</v>
          </cell>
        </row>
        <row r="1308">
          <cell r="B1308" t="str">
            <v>541449060004897603</v>
          </cell>
          <cell r="L1308" t="str">
            <v>T3A</v>
          </cell>
          <cell r="M1308">
            <v>1</v>
          </cell>
          <cell r="O1308" t="str">
            <v>T3A</v>
          </cell>
        </row>
        <row r="1309">
          <cell r="B1309" t="str">
            <v>541449020715390794</v>
          </cell>
          <cell r="L1309" t="str">
            <v>T2A</v>
          </cell>
          <cell r="M1309">
            <v>1</v>
          </cell>
          <cell r="O1309" t="str">
            <v>T2A</v>
          </cell>
        </row>
        <row r="1310">
          <cell r="B1310" t="str">
            <v>541449020704935692</v>
          </cell>
          <cell r="L1310" t="str">
            <v>T1A</v>
          </cell>
          <cell r="M1310">
            <v>1</v>
          </cell>
          <cell r="O1310" t="str">
            <v>T1A</v>
          </cell>
        </row>
        <row r="1311">
          <cell r="B1311" t="str">
            <v>541449060006487376</v>
          </cell>
          <cell r="L1311" t="str">
            <v>T1A</v>
          </cell>
          <cell r="M1311">
            <v>1</v>
          </cell>
          <cell r="O1311" t="str">
            <v>T1A</v>
          </cell>
        </row>
        <row r="1312">
          <cell r="B1312" t="str">
            <v>541449060006487413</v>
          </cell>
          <cell r="L1312" t="str">
            <v>T1A</v>
          </cell>
          <cell r="M1312">
            <v>1</v>
          </cell>
          <cell r="O1312" t="str">
            <v>T2A</v>
          </cell>
        </row>
        <row r="1313">
          <cell r="B1313" t="str">
            <v>541449012700198904</v>
          </cell>
          <cell r="L1313" t="str">
            <v>T2A</v>
          </cell>
          <cell r="M1313">
            <v>1</v>
          </cell>
          <cell r="O1313" t="str">
            <v>T2A</v>
          </cell>
        </row>
        <row r="1314">
          <cell r="B1314" t="str">
            <v>541449020704633321</v>
          </cell>
          <cell r="L1314" t="str">
            <v>T2A</v>
          </cell>
          <cell r="M1314">
            <v>1</v>
          </cell>
          <cell r="O1314" t="str">
            <v>T2A</v>
          </cell>
        </row>
        <row r="1315">
          <cell r="B1315" t="str">
            <v>541449012700196764</v>
          </cell>
          <cell r="L1315" t="str">
            <v>T2A</v>
          </cell>
          <cell r="M1315">
            <v>1</v>
          </cell>
          <cell r="O1315" t="str">
            <v>T2A</v>
          </cell>
        </row>
        <row r="1316">
          <cell r="B1316" t="str">
            <v>541449020704609845</v>
          </cell>
          <cell r="L1316" t="str">
            <v>T2A</v>
          </cell>
          <cell r="M1316">
            <v>1</v>
          </cell>
          <cell r="O1316" t="str">
            <v>T1A</v>
          </cell>
        </row>
        <row r="1317">
          <cell r="B1317" t="str">
            <v>541449012700114829</v>
          </cell>
          <cell r="L1317" t="str">
            <v>T2A</v>
          </cell>
          <cell r="M1317">
            <v>1</v>
          </cell>
          <cell r="O1317" t="str">
            <v>T2A</v>
          </cell>
        </row>
        <row r="1318">
          <cell r="B1318" t="str">
            <v>541449060002848461</v>
          </cell>
          <cell r="L1318" t="str">
            <v>T3A</v>
          </cell>
          <cell r="M1318">
            <v>1</v>
          </cell>
          <cell r="O1318" t="str">
            <v>T3A</v>
          </cell>
        </row>
        <row r="1319">
          <cell r="B1319" t="str">
            <v>541449012000001959</v>
          </cell>
          <cell r="L1319" t="str">
            <v>T4B</v>
          </cell>
          <cell r="M1319">
            <v>1</v>
          </cell>
          <cell r="O1319" t="str">
            <v>T4B</v>
          </cell>
        </row>
        <row r="1320">
          <cell r="B1320" t="str">
            <v>541449020704589970</v>
          </cell>
          <cell r="L1320" t="str">
            <v>T3A</v>
          </cell>
          <cell r="M1320">
            <v>1</v>
          </cell>
          <cell r="O1320" t="str">
            <v>T4B</v>
          </cell>
        </row>
        <row r="1321">
          <cell r="B1321" t="str">
            <v>541449012700124637</v>
          </cell>
          <cell r="L1321" t="str">
            <v>T2A</v>
          </cell>
          <cell r="M1321">
            <v>1</v>
          </cell>
          <cell r="O1321" t="str">
            <v>T2A</v>
          </cell>
        </row>
        <row r="1322">
          <cell r="B1322" t="str">
            <v>541449012700124668</v>
          </cell>
          <cell r="L1322" t="str">
            <v>T1A</v>
          </cell>
          <cell r="M1322">
            <v>1</v>
          </cell>
          <cell r="O1322" t="str">
            <v>T1A</v>
          </cell>
        </row>
        <row r="1323">
          <cell r="B1323" t="str">
            <v>541449012700126204</v>
          </cell>
          <cell r="L1323" t="str">
            <v>T2A</v>
          </cell>
          <cell r="M1323">
            <v>1</v>
          </cell>
          <cell r="O1323" t="str">
            <v>T2A</v>
          </cell>
        </row>
        <row r="1324">
          <cell r="B1324" t="str">
            <v>541449012700126198</v>
          </cell>
          <cell r="L1324" t="str">
            <v>T2A</v>
          </cell>
          <cell r="M1324">
            <v>1</v>
          </cell>
          <cell r="O1324" t="str">
            <v>T2A</v>
          </cell>
        </row>
        <row r="1325">
          <cell r="B1325" t="str">
            <v>541449060004874420</v>
          </cell>
          <cell r="L1325" t="str">
            <v>T2A</v>
          </cell>
          <cell r="M1325">
            <v>1</v>
          </cell>
          <cell r="O1325" t="str">
            <v>T2A</v>
          </cell>
        </row>
        <row r="1326">
          <cell r="B1326" t="str">
            <v>541449012700232349</v>
          </cell>
          <cell r="L1326" t="str">
            <v>T2A</v>
          </cell>
          <cell r="M1326">
            <v>1</v>
          </cell>
          <cell r="O1326" t="str">
            <v>T2A</v>
          </cell>
        </row>
        <row r="1327">
          <cell r="B1327" t="str">
            <v>541449012000001980</v>
          </cell>
          <cell r="L1327" t="str">
            <v>T3A</v>
          </cell>
          <cell r="M1327">
            <v>1</v>
          </cell>
          <cell r="O1327" t="str">
            <v>T3A</v>
          </cell>
        </row>
        <row r="1328">
          <cell r="B1328" t="str">
            <v>541449012000023708</v>
          </cell>
          <cell r="L1328" t="str">
            <v>T3A</v>
          </cell>
          <cell r="M1328">
            <v>1</v>
          </cell>
          <cell r="O1328" t="str">
            <v>T3A</v>
          </cell>
        </row>
        <row r="1329">
          <cell r="B1329" t="str">
            <v>541449012000001997</v>
          </cell>
          <cell r="L1329" t="str">
            <v>T3A</v>
          </cell>
          <cell r="M1329">
            <v>1</v>
          </cell>
          <cell r="O1329" t="str">
            <v>T3A</v>
          </cell>
        </row>
        <row r="1330">
          <cell r="B1330" t="str">
            <v>541449012000401445</v>
          </cell>
          <cell r="L1330" t="str">
            <v>T2A</v>
          </cell>
          <cell r="M1330">
            <v>1</v>
          </cell>
          <cell r="O1330" t="str">
            <v>T2A</v>
          </cell>
        </row>
        <row r="1331">
          <cell r="B1331" t="str">
            <v>541449012000401452</v>
          </cell>
          <cell r="L1331" t="str">
            <v>T3A</v>
          </cell>
          <cell r="M1331">
            <v>1</v>
          </cell>
          <cell r="O1331" t="str">
            <v>T3A</v>
          </cell>
        </row>
        <row r="1332">
          <cell r="B1332" t="str">
            <v>541449012700137200</v>
          </cell>
          <cell r="L1332" t="str">
            <v>T3A</v>
          </cell>
          <cell r="M1332">
            <v>1</v>
          </cell>
          <cell r="O1332" t="str">
            <v>T3A</v>
          </cell>
        </row>
        <row r="1333">
          <cell r="B1333" t="str">
            <v>541449012700124811</v>
          </cell>
          <cell r="L1333" t="str">
            <v>T2A</v>
          </cell>
          <cell r="M1333">
            <v>1</v>
          </cell>
          <cell r="O1333" t="str">
            <v>T2A</v>
          </cell>
        </row>
        <row r="1334">
          <cell r="B1334" t="str">
            <v>541449012700124828</v>
          </cell>
          <cell r="L1334" t="str">
            <v>T3A</v>
          </cell>
          <cell r="M1334">
            <v>1</v>
          </cell>
          <cell r="O1334" t="str">
            <v>T3A</v>
          </cell>
        </row>
        <row r="1335">
          <cell r="B1335" t="str">
            <v>541449012700124644</v>
          </cell>
          <cell r="L1335" t="str">
            <v>T2A</v>
          </cell>
          <cell r="M1335">
            <v>1</v>
          </cell>
          <cell r="O1335" t="str">
            <v>T2A</v>
          </cell>
        </row>
        <row r="1336">
          <cell r="B1336" t="str">
            <v>541449012700172829</v>
          </cell>
          <cell r="L1336" t="str">
            <v>T2A</v>
          </cell>
          <cell r="M1336">
            <v>1</v>
          </cell>
          <cell r="O1336" t="str">
            <v>T2A</v>
          </cell>
        </row>
        <row r="1337">
          <cell r="B1337" t="str">
            <v>541449012700214277</v>
          </cell>
          <cell r="L1337" t="str">
            <v>T3A</v>
          </cell>
          <cell r="M1337">
            <v>1</v>
          </cell>
          <cell r="O1337" t="str">
            <v>T3A</v>
          </cell>
        </row>
        <row r="1338">
          <cell r="B1338" t="str">
            <v>541449012700124798</v>
          </cell>
          <cell r="L1338" t="str">
            <v>T2A</v>
          </cell>
          <cell r="M1338">
            <v>1</v>
          </cell>
          <cell r="O1338" t="str">
            <v>T2A</v>
          </cell>
        </row>
        <row r="1339">
          <cell r="B1339" t="str">
            <v>541449020704641722</v>
          </cell>
          <cell r="L1339" t="str">
            <v>T2A</v>
          </cell>
          <cell r="M1339">
            <v>1</v>
          </cell>
          <cell r="O1339" t="str">
            <v>T2A</v>
          </cell>
        </row>
        <row r="1340">
          <cell r="B1340" t="str">
            <v>541449012700124842</v>
          </cell>
          <cell r="L1340" t="str">
            <v>T1A</v>
          </cell>
          <cell r="M1340">
            <v>1</v>
          </cell>
          <cell r="O1340" t="str">
            <v>T2A</v>
          </cell>
        </row>
        <row r="1341">
          <cell r="B1341" t="str">
            <v>541449012000001942</v>
          </cell>
          <cell r="L1341" t="str">
            <v>T3A</v>
          </cell>
          <cell r="M1341">
            <v>1</v>
          </cell>
          <cell r="O1341" t="str">
            <v>T3A</v>
          </cell>
        </row>
        <row r="1342">
          <cell r="B1342" t="str">
            <v>541449012700249880</v>
          </cell>
          <cell r="L1342" t="str">
            <v>T2A</v>
          </cell>
          <cell r="M1342">
            <v>1</v>
          </cell>
          <cell r="O1342" t="str">
            <v>T2A</v>
          </cell>
        </row>
        <row r="1343">
          <cell r="B1343" t="str">
            <v>541449012700178050</v>
          </cell>
          <cell r="L1343" t="str">
            <v>T3A</v>
          </cell>
          <cell r="M1343">
            <v>1</v>
          </cell>
          <cell r="O1343" t="str">
            <v>T3A</v>
          </cell>
        </row>
        <row r="1344">
          <cell r="B1344" t="str">
            <v>541449012700190243</v>
          </cell>
          <cell r="L1344" t="str">
            <v>T2A</v>
          </cell>
          <cell r="M1344">
            <v>1</v>
          </cell>
          <cell r="O1344" t="str">
            <v>T2A</v>
          </cell>
        </row>
        <row r="1345">
          <cell r="B1345" t="str">
            <v>541449020715079774</v>
          </cell>
          <cell r="L1345" t="str">
            <v>T2A</v>
          </cell>
          <cell r="M1345">
            <v>1</v>
          </cell>
          <cell r="O1345" t="str">
            <v>T2A</v>
          </cell>
        </row>
        <row r="1346">
          <cell r="B1346" t="str">
            <v>541449012000002086</v>
          </cell>
          <cell r="L1346" t="str">
            <v>T3A</v>
          </cell>
          <cell r="M1346">
            <v>1</v>
          </cell>
          <cell r="O1346" t="str">
            <v>T3A</v>
          </cell>
        </row>
        <row r="1347">
          <cell r="B1347" t="str">
            <v>541449012700190779</v>
          </cell>
          <cell r="L1347" t="str">
            <v>T2A</v>
          </cell>
          <cell r="M1347">
            <v>1</v>
          </cell>
          <cell r="O1347" t="str">
            <v>T2A</v>
          </cell>
        </row>
        <row r="1348">
          <cell r="B1348" t="str">
            <v>541449012700140859</v>
          </cell>
          <cell r="L1348" t="str">
            <v>T3A</v>
          </cell>
          <cell r="M1348">
            <v>1</v>
          </cell>
          <cell r="O1348" t="str">
            <v>T2A</v>
          </cell>
        </row>
        <row r="1349">
          <cell r="B1349" t="str">
            <v>541449012700212891</v>
          </cell>
          <cell r="L1349" t="str">
            <v>T2A</v>
          </cell>
          <cell r="M1349">
            <v>1</v>
          </cell>
          <cell r="O1349" t="str">
            <v>T2A</v>
          </cell>
        </row>
        <row r="1350">
          <cell r="B1350" t="str">
            <v>541449012700125252</v>
          </cell>
          <cell r="L1350" t="str">
            <v>T2A</v>
          </cell>
          <cell r="M1350">
            <v>1</v>
          </cell>
          <cell r="O1350" t="str">
            <v>T2A</v>
          </cell>
        </row>
        <row r="1351">
          <cell r="B1351" t="str">
            <v>541449012700125221</v>
          </cell>
          <cell r="L1351" t="str">
            <v>T2A</v>
          </cell>
          <cell r="M1351">
            <v>1</v>
          </cell>
          <cell r="O1351" t="str">
            <v>T2A</v>
          </cell>
        </row>
        <row r="1352">
          <cell r="B1352" t="str">
            <v>541449012700140873</v>
          </cell>
          <cell r="L1352" t="str">
            <v>T2A</v>
          </cell>
          <cell r="M1352">
            <v>1</v>
          </cell>
          <cell r="O1352" t="str">
            <v>T2A</v>
          </cell>
        </row>
        <row r="1353">
          <cell r="B1353" t="str">
            <v>541449060004313141</v>
          </cell>
          <cell r="L1353" t="str">
            <v/>
          </cell>
          <cell r="M1353">
            <v>1</v>
          </cell>
          <cell r="O1353" t="str">
            <v>T3A</v>
          </cell>
        </row>
        <row r="1354">
          <cell r="B1354" t="str">
            <v>541449011000072778</v>
          </cell>
          <cell r="L1354" t="str">
            <v>T3A</v>
          </cell>
          <cell r="M1354">
            <v>1</v>
          </cell>
          <cell r="O1354" t="str">
            <v>T3A</v>
          </cell>
        </row>
        <row r="1355">
          <cell r="B1355" t="str">
            <v>541449060003121365</v>
          </cell>
          <cell r="L1355" t="str">
            <v>T3A</v>
          </cell>
          <cell r="M1355">
            <v>1</v>
          </cell>
          <cell r="O1355" t="str">
            <v>T3A</v>
          </cell>
        </row>
        <row r="1356">
          <cell r="B1356" t="str">
            <v>541449012700200744</v>
          </cell>
          <cell r="L1356" t="str">
            <v>T3A</v>
          </cell>
          <cell r="M1356">
            <v>1</v>
          </cell>
          <cell r="O1356" t="str">
            <v>T2A</v>
          </cell>
        </row>
        <row r="1357">
          <cell r="B1357" t="str">
            <v>541449012700115635</v>
          </cell>
          <cell r="L1357" t="str">
            <v>T2A</v>
          </cell>
          <cell r="M1357">
            <v>1</v>
          </cell>
          <cell r="O1357" t="str">
            <v>T2A</v>
          </cell>
        </row>
        <row r="1358">
          <cell r="B1358" t="str">
            <v>541449012700124071</v>
          </cell>
          <cell r="L1358" t="str">
            <v>T2A</v>
          </cell>
          <cell r="M1358">
            <v>1</v>
          </cell>
          <cell r="O1358" t="str">
            <v>T2A</v>
          </cell>
        </row>
        <row r="1359">
          <cell r="B1359" t="str">
            <v>541449012700124088</v>
          </cell>
          <cell r="L1359" t="str">
            <v>T2A</v>
          </cell>
          <cell r="M1359">
            <v>1</v>
          </cell>
          <cell r="O1359" t="str">
            <v>T2A</v>
          </cell>
        </row>
        <row r="1360">
          <cell r="B1360" t="str">
            <v>541449012700124095</v>
          </cell>
          <cell r="L1360" t="str">
            <v>T2A</v>
          </cell>
          <cell r="M1360">
            <v>1</v>
          </cell>
          <cell r="O1360" t="str">
            <v>T2A</v>
          </cell>
        </row>
        <row r="1361">
          <cell r="B1361" t="str">
            <v>541449012700124101</v>
          </cell>
          <cell r="L1361" t="str">
            <v>T2A</v>
          </cell>
          <cell r="M1361">
            <v>1</v>
          </cell>
          <cell r="O1361" t="str">
            <v>T2A</v>
          </cell>
        </row>
        <row r="1362">
          <cell r="B1362" t="str">
            <v>541449012700124118</v>
          </cell>
          <cell r="L1362" t="str">
            <v>T2A</v>
          </cell>
          <cell r="M1362">
            <v>1</v>
          </cell>
          <cell r="O1362" t="str">
            <v>T2A</v>
          </cell>
        </row>
        <row r="1363">
          <cell r="B1363" t="str">
            <v>541449012700124125</v>
          </cell>
          <cell r="L1363" t="str">
            <v>T2A</v>
          </cell>
          <cell r="M1363">
            <v>1</v>
          </cell>
          <cell r="O1363" t="str">
            <v>T2A</v>
          </cell>
        </row>
        <row r="1364">
          <cell r="B1364" t="str">
            <v>541449011000066685</v>
          </cell>
          <cell r="L1364" t="str">
            <v>T3A</v>
          </cell>
          <cell r="M1364">
            <v>1</v>
          </cell>
          <cell r="O1364" t="str">
            <v>T3A</v>
          </cell>
        </row>
        <row r="1365">
          <cell r="B1365" t="str">
            <v>541449020708912507</v>
          </cell>
          <cell r="L1365" t="str">
            <v>T2A</v>
          </cell>
          <cell r="M1365">
            <v>1</v>
          </cell>
          <cell r="O1365" t="str">
            <v>T2A</v>
          </cell>
        </row>
        <row r="1366">
          <cell r="B1366" t="str">
            <v>541449012000000945</v>
          </cell>
          <cell r="L1366" t="str">
            <v>T2A</v>
          </cell>
          <cell r="M1366">
            <v>1</v>
          </cell>
          <cell r="O1366" t="str">
            <v>T2A</v>
          </cell>
        </row>
        <row r="1367">
          <cell r="B1367" t="str">
            <v>541449011000058659</v>
          </cell>
          <cell r="L1367" t="str">
            <v>T3A</v>
          </cell>
          <cell r="M1367">
            <v>1</v>
          </cell>
          <cell r="O1367" t="str">
            <v>T3A</v>
          </cell>
        </row>
        <row r="1368">
          <cell r="B1368" t="str">
            <v>541449011000152951</v>
          </cell>
          <cell r="L1368" t="str">
            <v>T3A</v>
          </cell>
          <cell r="M1368">
            <v>1</v>
          </cell>
          <cell r="O1368" t="str">
            <v>T3A</v>
          </cell>
        </row>
        <row r="1369">
          <cell r="B1369" t="str">
            <v>541449011000152968</v>
          </cell>
          <cell r="L1369" t="str">
            <v>T3A</v>
          </cell>
          <cell r="M1369">
            <v>1</v>
          </cell>
          <cell r="O1369" t="str">
            <v>T3A</v>
          </cell>
        </row>
        <row r="1370">
          <cell r="B1370" t="str">
            <v>541449012700118599</v>
          </cell>
          <cell r="L1370" t="str">
            <v>T1A</v>
          </cell>
          <cell r="M1370">
            <v>1</v>
          </cell>
          <cell r="O1370" t="str">
            <v>T1A</v>
          </cell>
        </row>
        <row r="1371">
          <cell r="B1371" t="str">
            <v>541449060002480494</v>
          </cell>
          <cell r="L1371" t="str">
            <v>T3A</v>
          </cell>
          <cell r="M1371">
            <v>1</v>
          </cell>
          <cell r="O1371" t="str">
            <v>T3A</v>
          </cell>
        </row>
        <row r="1372">
          <cell r="B1372" t="str">
            <v>541449060002481514</v>
          </cell>
          <cell r="L1372" t="str">
            <v>T4B</v>
          </cell>
          <cell r="M1372">
            <v>1</v>
          </cell>
          <cell r="O1372" t="str">
            <v>T4B</v>
          </cell>
        </row>
        <row r="1373">
          <cell r="B1373" t="str">
            <v>541449060002481644</v>
          </cell>
          <cell r="L1373" t="str">
            <v>T3A</v>
          </cell>
          <cell r="M1373">
            <v>1</v>
          </cell>
          <cell r="O1373" t="str">
            <v>T3A</v>
          </cell>
        </row>
        <row r="1374">
          <cell r="B1374" t="str">
            <v>541449011000058598</v>
          </cell>
          <cell r="L1374" t="str">
            <v>T3A</v>
          </cell>
          <cell r="M1374">
            <v>1</v>
          </cell>
          <cell r="O1374" t="str">
            <v>T2A</v>
          </cell>
        </row>
        <row r="1375">
          <cell r="B1375" t="str">
            <v>541449011000058635</v>
          </cell>
          <cell r="L1375" t="str">
            <v>T3A</v>
          </cell>
          <cell r="M1375">
            <v>1</v>
          </cell>
          <cell r="O1375" t="str">
            <v>T3A</v>
          </cell>
        </row>
        <row r="1376">
          <cell r="B1376" t="str">
            <v>541449011000131277</v>
          </cell>
          <cell r="L1376" t="str">
            <v>T4B</v>
          </cell>
          <cell r="M1376">
            <v>1</v>
          </cell>
          <cell r="O1376" t="str">
            <v>T4B</v>
          </cell>
        </row>
        <row r="1377">
          <cell r="B1377" t="str">
            <v>541449011000058963</v>
          </cell>
          <cell r="L1377" t="str">
            <v>T4B</v>
          </cell>
          <cell r="M1377">
            <v>1</v>
          </cell>
          <cell r="O1377" t="str">
            <v>T4B</v>
          </cell>
        </row>
        <row r="1378">
          <cell r="B1378" t="str">
            <v>541449012700118483</v>
          </cell>
          <cell r="L1378" t="str">
            <v>T2A</v>
          </cell>
          <cell r="M1378">
            <v>1</v>
          </cell>
          <cell r="O1378" t="str">
            <v>T2A</v>
          </cell>
        </row>
        <row r="1379">
          <cell r="B1379" t="str">
            <v>541449012700123180</v>
          </cell>
          <cell r="L1379" t="str">
            <v>T1A</v>
          </cell>
          <cell r="M1379">
            <v>1</v>
          </cell>
          <cell r="O1379" t="str">
            <v>T1A</v>
          </cell>
        </row>
        <row r="1380">
          <cell r="B1380" t="str">
            <v>541449011000136708</v>
          </cell>
          <cell r="L1380" t="str">
            <v>T4B</v>
          </cell>
          <cell r="M1380">
            <v>1</v>
          </cell>
          <cell r="O1380" t="str">
            <v>T4B</v>
          </cell>
        </row>
        <row r="1381">
          <cell r="B1381" t="str">
            <v>541449060003916886</v>
          </cell>
          <cell r="L1381" t="str">
            <v>T3A</v>
          </cell>
          <cell r="M1381">
            <v>1</v>
          </cell>
          <cell r="O1381" t="str">
            <v>T3A</v>
          </cell>
        </row>
        <row r="1382">
          <cell r="B1382" t="str">
            <v>541449012700119916</v>
          </cell>
          <cell r="L1382" t="str">
            <v>T1A</v>
          </cell>
          <cell r="M1382">
            <v>1</v>
          </cell>
          <cell r="O1382" t="str">
            <v>T1A</v>
          </cell>
        </row>
        <row r="1383">
          <cell r="B1383" t="str">
            <v>541449011000132526</v>
          </cell>
          <cell r="L1383" t="str">
            <v>T2A</v>
          </cell>
          <cell r="M1383">
            <v>1</v>
          </cell>
          <cell r="O1383" t="str">
            <v>T3A</v>
          </cell>
        </row>
        <row r="1384">
          <cell r="B1384" t="str">
            <v>541449012700204285</v>
          </cell>
          <cell r="L1384" t="str">
            <v>T2A</v>
          </cell>
          <cell r="M1384">
            <v>1</v>
          </cell>
          <cell r="O1384" t="str">
            <v>T2A</v>
          </cell>
        </row>
        <row r="1385">
          <cell r="B1385" t="str">
            <v>541449011000060522</v>
          </cell>
          <cell r="L1385" t="str">
            <v>T4B</v>
          </cell>
          <cell r="M1385">
            <v>1</v>
          </cell>
          <cell r="O1385" t="str">
            <v>T3A</v>
          </cell>
        </row>
        <row r="1386">
          <cell r="B1386" t="str">
            <v>541449011000060263</v>
          </cell>
          <cell r="L1386" t="str">
            <v>T3A</v>
          </cell>
          <cell r="M1386">
            <v>1</v>
          </cell>
          <cell r="O1386" t="str">
            <v>T3A</v>
          </cell>
        </row>
        <row r="1387">
          <cell r="B1387" t="str">
            <v>541449060003859923</v>
          </cell>
          <cell r="L1387" t="str">
            <v>T4B</v>
          </cell>
          <cell r="M1387">
            <v>1</v>
          </cell>
          <cell r="O1387" t="str">
            <v>T4B</v>
          </cell>
        </row>
        <row r="1388">
          <cell r="B1388" t="str">
            <v>541449012700121902</v>
          </cell>
          <cell r="L1388" t="str">
            <v>T3A</v>
          </cell>
          <cell r="M1388">
            <v>1</v>
          </cell>
          <cell r="O1388" t="str">
            <v>T3A</v>
          </cell>
        </row>
        <row r="1389">
          <cell r="B1389" t="str">
            <v>541449012700245813</v>
          </cell>
          <cell r="L1389" t="str">
            <v>T3A</v>
          </cell>
          <cell r="M1389">
            <v>1</v>
          </cell>
          <cell r="O1389" t="str">
            <v>T3A</v>
          </cell>
        </row>
        <row r="1390">
          <cell r="B1390" t="str">
            <v>541449012700119084</v>
          </cell>
          <cell r="L1390" t="str">
            <v>T2A</v>
          </cell>
          <cell r="M1390">
            <v>1</v>
          </cell>
          <cell r="O1390" t="str">
            <v>T2A</v>
          </cell>
        </row>
        <row r="1391">
          <cell r="B1391" t="str">
            <v>541449060006638006</v>
          </cell>
          <cell r="L1391" t="str">
            <v>T3A</v>
          </cell>
          <cell r="M1391">
            <v>1</v>
          </cell>
          <cell r="O1391" t="str">
            <v>T3A</v>
          </cell>
        </row>
        <row r="1392">
          <cell r="B1392" t="str">
            <v>541449020702901880</v>
          </cell>
          <cell r="L1392" t="str">
            <v>T2A</v>
          </cell>
          <cell r="M1392">
            <v>1</v>
          </cell>
          <cell r="O1392" t="str">
            <v>T2A</v>
          </cell>
        </row>
        <row r="1393">
          <cell r="B1393" t="str">
            <v>541449011000142112</v>
          </cell>
          <cell r="L1393" t="str">
            <v>T3A</v>
          </cell>
          <cell r="M1393">
            <v>1</v>
          </cell>
          <cell r="O1393" t="str">
            <v>T4B</v>
          </cell>
        </row>
        <row r="1394">
          <cell r="B1394" t="str">
            <v>541449011000058062</v>
          </cell>
          <cell r="L1394" t="str">
            <v>T1A</v>
          </cell>
          <cell r="M1394">
            <v>1</v>
          </cell>
          <cell r="O1394" t="str">
            <v>T2A</v>
          </cell>
        </row>
        <row r="1395">
          <cell r="B1395" t="str">
            <v>541449012700148329</v>
          </cell>
          <cell r="L1395" t="str">
            <v>T2A</v>
          </cell>
          <cell r="M1395">
            <v>1</v>
          </cell>
          <cell r="O1395" t="str">
            <v>T2A</v>
          </cell>
        </row>
        <row r="1396">
          <cell r="B1396" t="str">
            <v>541449012700228991</v>
          </cell>
          <cell r="L1396" t="str">
            <v>T2A</v>
          </cell>
          <cell r="M1396">
            <v>1</v>
          </cell>
          <cell r="O1396" t="str">
            <v>T2A</v>
          </cell>
        </row>
        <row r="1397">
          <cell r="B1397" t="str">
            <v>541449012700121667</v>
          </cell>
          <cell r="L1397" t="str">
            <v>T2A</v>
          </cell>
          <cell r="M1397">
            <v>1</v>
          </cell>
          <cell r="O1397" t="str">
            <v>T2A</v>
          </cell>
        </row>
        <row r="1398">
          <cell r="B1398" t="str">
            <v>541449011000059298</v>
          </cell>
          <cell r="L1398" t="str">
            <v>T3A</v>
          </cell>
          <cell r="M1398">
            <v>1</v>
          </cell>
          <cell r="O1398" t="str">
            <v>T4B</v>
          </cell>
        </row>
        <row r="1399">
          <cell r="B1399" t="str">
            <v>541449012000021803</v>
          </cell>
          <cell r="L1399" t="str">
            <v>T3A</v>
          </cell>
          <cell r="M1399">
            <v>1</v>
          </cell>
          <cell r="O1399" t="str">
            <v>T4B</v>
          </cell>
        </row>
        <row r="1400">
          <cell r="B1400" t="str">
            <v>541449020704347495</v>
          </cell>
          <cell r="L1400" t="str">
            <v>T1A</v>
          </cell>
          <cell r="M1400">
            <v>1</v>
          </cell>
          <cell r="O1400" t="str">
            <v>T2A</v>
          </cell>
        </row>
        <row r="1401">
          <cell r="B1401" t="str">
            <v>541449060005234827</v>
          </cell>
          <cell r="L1401" t="str">
            <v>T2A</v>
          </cell>
          <cell r="M1401">
            <v>1</v>
          </cell>
          <cell r="O1401" t="str">
            <v>T2A</v>
          </cell>
        </row>
        <row r="1402">
          <cell r="B1402" t="str">
            <v>541449060007831178</v>
          </cell>
          <cell r="L1402" t="str">
            <v>T3A</v>
          </cell>
          <cell r="M1402">
            <v>1</v>
          </cell>
          <cell r="O1402" t="str">
            <v>T4B</v>
          </cell>
        </row>
        <row r="1403">
          <cell r="B1403" t="str">
            <v>541449012000002659</v>
          </cell>
          <cell r="L1403" t="str">
            <v>T3A</v>
          </cell>
          <cell r="M1403">
            <v>1</v>
          </cell>
          <cell r="O1403" t="str">
            <v>T3A</v>
          </cell>
        </row>
        <row r="1404">
          <cell r="B1404" t="str">
            <v>541449012000023692</v>
          </cell>
          <cell r="L1404" t="str">
            <v>T3A</v>
          </cell>
          <cell r="M1404">
            <v>1</v>
          </cell>
          <cell r="O1404" t="str">
            <v>T2A</v>
          </cell>
        </row>
        <row r="1405">
          <cell r="B1405" t="str">
            <v>541449012700205503</v>
          </cell>
          <cell r="L1405" t="str">
            <v>T1A</v>
          </cell>
          <cell r="M1405">
            <v>1</v>
          </cell>
          <cell r="O1405" t="str">
            <v>T1A</v>
          </cell>
        </row>
        <row r="1406">
          <cell r="B1406" t="str">
            <v>541449011000025057</v>
          </cell>
          <cell r="L1406" t="str">
            <v>T3A</v>
          </cell>
          <cell r="M1406">
            <v>1</v>
          </cell>
          <cell r="O1406" t="str">
            <v>T3A</v>
          </cell>
        </row>
        <row r="1407">
          <cell r="B1407" t="str">
            <v>541449012700124781</v>
          </cell>
          <cell r="L1407" t="str">
            <v>T2A</v>
          </cell>
          <cell r="M1407">
            <v>1</v>
          </cell>
          <cell r="O1407" t="str">
            <v>T2A</v>
          </cell>
        </row>
        <row r="1408">
          <cell r="B1408" t="str">
            <v>541449020704991513</v>
          </cell>
          <cell r="L1408" t="str">
            <v>T2A</v>
          </cell>
          <cell r="M1408">
            <v>1</v>
          </cell>
          <cell r="O1408" t="str">
            <v>T2A</v>
          </cell>
        </row>
        <row r="1409">
          <cell r="B1409" t="str">
            <v>541449012700123562</v>
          </cell>
          <cell r="L1409" t="str">
            <v>T1A</v>
          </cell>
          <cell r="M1409">
            <v>1</v>
          </cell>
          <cell r="O1409" t="str">
            <v>T1A</v>
          </cell>
        </row>
        <row r="1410">
          <cell r="B1410" t="str">
            <v>541449012700244588</v>
          </cell>
          <cell r="L1410" t="str">
            <v>T1A</v>
          </cell>
          <cell r="M1410">
            <v>1</v>
          </cell>
          <cell r="O1410" t="str">
            <v>T1A</v>
          </cell>
        </row>
        <row r="1411">
          <cell r="B1411" t="str">
            <v>541449020712128451</v>
          </cell>
          <cell r="L1411" t="str">
            <v>T1A</v>
          </cell>
          <cell r="M1411">
            <v>1</v>
          </cell>
          <cell r="O1411" t="str">
            <v>T1A</v>
          </cell>
        </row>
        <row r="1412">
          <cell r="B1412" t="str">
            <v>541449012700245325</v>
          </cell>
          <cell r="L1412" t="str">
            <v>T1A</v>
          </cell>
          <cell r="M1412">
            <v>1</v>
          </cell>
          <cell r="O1412" t="str">
            <v>T1A</v>
          </cell>
        </row>
        <row r="1413">
          <cell r="B1413" t="str">
            <v>541449012700117271</v>
          </cell>
          <cell r="L1413" t="str">
            <v>T2A</v>
          </cell>
          <cell r="M1413">
            <v>1</v>
          </cell>
          <cell r="O1413" t="str">
            <v>T2A</v>
          </cell>
        </row>
        <row r="1414">
          <cell r="B1414" t="str">
            <v>541449012700132915</v>
          </cell>
          <cell r="L1414" t="str">
            <v>T2A</v>
          </cell>
          <cell r="M1414">
            <v>1</v>
          </cell>
          <cell r="O1414" t="str">
            <v>T2A</v>
          </cell>
        </row>
        <row r="1415">
          <cell r="B1415" t="str">
            <v>541449012700125658</v>
          </cell>
          <cell r="L1415" t="str">
            <v>T2A</v>
          </cell>
          <cell r="M1415">
            <v>1</v>
          </cell>
          <cell r="O1415" t="str">
            <v>T2A</v>
          </cell>
        </row>
        <row r="1416">
          <cell r="B1416" t="str">
            <v>541449012700132922</v>
          </cell>
          <cell r="L1416" t="str">
            <v>T2A</v>
          </cell>
          <cell r="M1416">
            <v>1</v>
          </cell>
          <cell r="O1416" t="str">
            <v>T2A</v>
          </cell>
        </row>
        <row r="1417">
          <cell r="B1417" t="str">
            <v>541449060004856587</v>
          </cell>
          <cell r="L1417" t="str">
            <v>T2A</v>
          </cell>
          <cell r="M1417">
            <v>1</v>
          </cell>
          <cell r="O1417" t="str">
            <v>T4B</v>
          </cell>
        </row>
        <row r="1418">
          <cell r="B1418" t="str">
            <v>541449012700128338</v>
          </cell>
          <cell r="L1418" t="str">
            <v>T2A</v>
          </cell>
          <cell r="M1418">
            <v>1</v>
          </cell>
          <cell r="O1418" t="str">
            <v>T2A</v>
          </cell>
        </row>
        <row r="1419">
          <cell r="B1419" t="str">
            <v>541449012000001812</v>
          </cell>
          <cell r="L1419" t="str">
            <v>T2A</v>
          </cell>
          <cell r="M1419">
            <v>1</v>
          </cell>
          <cell r="O1419" t="str">
            <v>T2A</v>
          </cell>
        </row>
        <row r="1420">
          <cell r="B1420" t="str">
            <v>541449012700123579</v>
          </cell>
          <cell r="L1420" t="str">
            <v>T2A</v>
          </cell>
          <cell r="M1420">
            <v>1</v>
          </cell>
          <cell r="O1420" t="str">
            <v>T2A</v>
          </cell>
        </row>
        <row r="1421">
          <cell r="B1421" t="str">
            <v>541449011000047127</v>
          </cell>
          <cell r="L1421" t="str">
            <v>T2A</v>
          </cell>
          <cell r="M1421">
            <v>1</v>
          </cell>
          <cell r="O1421" t="str">
            <v>T2A</v>
          </cell>
        </row>
        <row r="1422">
          <cell r="B1422" t="str">
            <v>541449012700123586</v>
          </cell>
          <cell r="L1422" t="str">
            <v>T2A</v>
          </cell>
          <cell r="M1422">
            <v>1</v>
          </cell>
          <cell r="O1422" t="str">
            <v>T2A</v>
          </cell>
        </row>
        <row r="1423">
          <cell r="B1423" t="str">
            <v>541449012700134162</v>
          </cell>
          <cell r="L1423" t="str">
            <v>T2A</v>
          </cell>
          <cell r="M1423">
            <v>1</v>
          </cell>
          <cell r="O1423" t="str">
            <v>T2A</v>
          </cell>
        </row>
        <row r="1424">
          <cell r="B1424" t="str">
            <v>541449012000001805</v>
          </cell>
          <cell r="L1424" t="str">
            <v>T2A</v>
          </cell>
          <cell r="M1424">
            <v>1</v>
          </cell>
          <cell r="O1424" t="str">
            <v>T2A</v>
          </cell>
        </row>
        <row r="1425">
          <cell r="B1425" t="str">
            <v>541449060004738562</v>
          </cell>
          <cell r="L1425" t="str">
            <v>T2A</v>
          </cell>
          <cell r="M1425">
            <v>1</v>
          </cell>
          <cell r="O1425" t="str">
            <v>T2A</v>
          </cell>
        </row>
        <row r="1426">
          <cell r="B1426" t="str">
            <v>541449012700134810</v>
          </cell>
          <cell r="L1426" t="str">
            <v>T2A</v>
          </cell>
          <cell r="M1426">
            <v>1</v>
          </cell>
          <cell r="O1426" t="str">
            <v>T2A</v>
          </cell>
        </row>
        <row r="1427">
          <cell r="B1427" t="str">
            <v>541449012000003021</v>
          </cell>
          <cell r="L1427" t="str">
            <v>T3A</v>
          </cell>
          <cell r="M1427">
            <v>1</v>
          </cell>
          <cell r="O1427" t="str">
            <v>T2A</v>
          </cell>
        </row>
        <row r="1428">
          <cell r="B1428" t="str">
            <v>541449012700226003</v>
          </cell>
          <cell r="L1428" t="str">
            <v>T3A</v>
          </cell>
          <cell r="M1428">
            <v>1</v>
          </cell>
          <cell r="O1428" t="str">
            <v>T3A</v>
          </cell>
        </row>
        <row r="1429">
          <cell r="B1429" t="str">
            <v>541449011000047141</v>
          </cell>
          <cell r="L1429" t="str">
            <v>T3A</v>
          </cell>
          <cell r="M1429">
            <v>1</v>
          </cell>
          <cell r="O1429" t="str">
            <v>T2A</v>
          </cell>
        </row>
        <row r="1430">
          <cell r="B1430" t="str">
            <v>541449060005108616</v>
          </cell>
          <cell r="L1430" t="str">
            <v>T3A</v>
          </cell>
          <cell r="M1430">
            <v>1</v>
          </cell>
          <cell r="O1430" t="str">
            <v>T4B</v>
          </cell>
        </row>
        <row r="1431">
          <cell r="B1431" t="str">
            <v>541449011000047110</v>
          </cell>
          <cell r="L1431" t="str">
            <v>T1A</v>
          </cell>
          <cell r="M1431">
            <v>1</v>
          </cell>
          <cell r="O1431" t="str">
            <v>T2A</v>
          </cell>
        </row>
        <row r="1432">
          <cell r="B1432" t="str">
            <v>541449011000058888</v>
          </cell>
          <cell r="L1432" t="str">
            <v>T3A</v>
          </cell>
          <cell r="M1432">
            <v>1</v>
          </cell>
          <cell r="O1432" t="str">
            <v>T3A</v>
          </cell>
        </row>
        <row r="1433">
          <cell r="B1433" t="str">
            <v>541449012700123425</v>
          </cell>
          <cell r="L1433" t="str">
            <v>T2A</v>
          </cell>
          <cell r="M1433">
            <v>1</v>
          </cell>
          <cell r="O1433" t="str">
            <v>T2A</v>
          </cell>
        </row>
        <row r="1434">
          <cell r="B1434" t="str">
            <v>541449012700139334</v>
          </cell>
          <cell r="L1434" t="str">
            <v>T2A</v>
          </cell>
          <cell r="M1434">
            <v>1</v>
          </cell>
          <cell r="O1434" t="str">
            <v>T2A</v>
          </cell>
        </row>
        <row r="1435">
          <cell r="B1435" t="str">
            <v>541449060004637766</v>
          </cell>
          <cell r="L1435" t="str">
            <v>T2A</v>
          </cell>
          <cell r="M1435">
            <v>1</v>
          </cell>
          <cell r="O1435" t="str">
            <v>T2A</v>
          </cell>
        </row>
        <row r="1436">
          <cell r="B1436" t="str">
            <v>541449060004764400</v>
          </cell>
          <cell r="L1436" t="str">
            <v>T2A</v>
          </cell>
          <cell r="M1436">
            <v>1</v>
          </cell>
          <cell r="O1436" t="str">
            <v>T2A</v>
          </cell>
        </row>
        <row r="1437">
          <cell r="B1437" t="str">
            <v>541449012700139389</v>
          </cell>
          <cell r="L1437" t="str">
            <v>T2A</v>
          </cell>
          <cell r="M1437">
            <v>1</v>
          </cell>
          <cell r="O1437" t="str">
            <v>T2A</v>
          </cell>
        </row>
        <row r="1438">
          <cell r="B1438" t="str">
            <v>541449012700225150</v>
          </cell>
          <cell r="L1438" t="str">
            <v>T2A</v>
          </cell>
          <cell r="M1438">
            <v>1</v>
          </cell>
          <cell r="O1438" t="str">
            <v>T2A</v>
          </cell>
        </row>
        <row r="1439">
          <cell r="B1439" t="str">
            <v>541449012700118391</v>
          </cell>
          <cell r="L1439" t="str">
            <v>T2A</v>
          </cell>
          <cell r="M1439">
            <v>1</v>
          </cell>
          <cell r="O1439" t="str">
            <v>T2A</v>
          </cell>
        </row>
        <row r="1440">
          <cell r="B1440" t="str">
            <v>541449060001574057</v>
          </cell>
          <cell r="L1440" t="str">
            <v>T3A</v>
          </cell>
          <cell r="M1440">
            <v>1</v>
          </cell>
          <cell r="O1440" t="str">
            <v>T3A</v>
          </cell>
        </row>
        <row r="1441">
          <cell r="B1441" t="str">
            <v>541449012000003984</v>
          </cell>
          <cell r="L1441" t="str">
            <v>T3A</v>
          </cell>
          <cell r="M1441">
            <v>1</v>
          </cell>
          <cell r="O1441" t="str">
            <v>T3A</v>
          </cell>
        </row>
        <row r="1442">
          <cell r="B1442" t="str">
            <v>541449060008300123</v>
          </cell>
          <cell r="L1442" t="str">
            <v>T2A</v>
          </cell>
          <cell r="M1442">
            <v>1</v>
          </cell>
          <cell r="O1442" t="str">
            <v>T2A</v>
          </cell>
        </row>
        <row r="1443">
          <cell r="B1443" t="str">
            <v>541449012700139396</v>
          </cell>
          <cell r="L1443" t="str">
            <v>T2A</v>
          </cell>
          <cell r="M1443">
            <v>1</v>
          </cell>
          <cell r="O1443" t="str">
            <v>T2A</v>
          </cell>
        </row>
        <row r="1444">
          <cell r="B1444" t="str">
            <v>541449020702911445</v>
          </cell>
          <cell r="L1444" t="str">
            <v>T2A</v>
          </cell>
          <cell r="M1444">
            <v>1</v>
          </cell>
          <cell r="O1444" t="str">
            <v>T2A</v>
          </cell>
        </row>
        <row r="1445">
          <cell r="B1445" t="str">
            <v>541449011000059045</v>
          </cell>
          <cell r="L1445" t="str">
            <v>T3A</v>
          </cell>
          <cell r="M1445">
            <v>1</v>
          </cell>
          <cell r="O1445" t="str">
            <v>T3A</v>
          </cell>
        </row>
        <row r="1446">
          <cell r="B1446" t="str">
            <v>541449012700118513</v>
          </cell>
          <cell r="L1446" t="str">
            <v>T3A</v>
          </cell>
          <cell r="M1446">
            <v>1</v>
          </cell>
          <cell r="O1446" t="str">
            <v>T3A</v>
          </cell>
        </row>
        <row r="1447">
          <cell r="B1447" t="str">
            <v>541449060004842924</v>
          </cell>
          <cell r="L1447" t="str">
            <v>T2A</v>
          </cell>
          <cell r="M1447">
            <v>1</v>
          </cell>
          <cell r="O1447" t="str">
            <v>T2A</v>
          </cell>
        </row>
        <row r="1448">
          <cell r="B1448" t="str">
            <v>541449012700118575</v>
          </cell>
          <cell r="L1448" t="str">
            <v>T2A</v>
          </cell>
          <cell r="M1448">
            <v>1</v>
          </cell>
          <cell r="O1448" t="str">
            <v>T2A</v>
          </cell>
        </row>
        <row r="1449">
          <cell r="B1449" t="str">
            <v>541449012700118636</v>
          </cell>
          <cell r="L1449" t="str">
            <v>T2A</v>
          </cell>
          <cell r="M1449">
            <v>1</v>
          </cell>
          <cell r="O1449" t="str">
            <v>T2A</v>
          </cell>
        </row>
        <row r="1450">
          <cell r="B1450" t="str">
            <v>541449012700118650</v>
          </cell>
          <cell r="L1450" t="str">
            <v>T2A</v>
          </cell>
          <cell r="M1450">
            <v>1</v>
          </cell>
          <cell r="O1450" t="str">
            <v>T2A</v>
          </cell>
        </row>
        <row r="1451">
          <cell r="B1451" t="str">
            <v>541449012700146646</v>
          </cell>
          <cell r="L1451" t="str">
            <v>T3A</v>
          </cell>
          <cell r="M1451">
            <v>1</v>
          </cell>
          <cell r="O1451" t="str">
            <v>T2A</v>
          </cell>
        </row>
        <row r="1452">
          <cell r="B1452" t="str">
            <v>541449011000059946</v>
          </cell>
          <cell r="L1452" t="str">
            <v>T3A</v>
          </cell>
          <cell r="M1452">
            <v>1</v>
          </cell>
          <cell r="O1452" t="str">
            <v>T3A</v>
          </cell>
        </row>
        <row r="1453">
          <cell r="B1453" t="str">
            <v>541449060004477652</v>
          </cell>
          <cell r="L1453" t="str">
            <v>T3A</v>
          </cell>
          <cell r="M1453">
            <v>1</v>
          </cell>
          <cell r="O1453" t="str">
            <v>T3A</v>
          </cell>
        </row>
        <row r="1454">
          <cell r="B1454" t="str">
            <v>541449011000060706</v>
          </cell>
          <cell r="L1454" t="str">
            <v>T3A</v>
          </cell>
          <cell r="M1454">
            <v>1</v>
          </cell>
          <cell r="O1454" t="str">
            <v>T3A</v>
          </cell>
        </row>
        <row r="1455">
          <cell r="B1455" t="str">
            <v>541449011000060119</v>
          </cell>
          <cell r="L1455" t="str">
            <v>T3A</v>
          </cell>
          <cell r="M1455">
            <v>1</v>
          </cell>
          <cell r="O1455" t="str">
            <v>T3A</v>
          </cell>
        </row>
        <row r="1456">
          <cell r="B1456" t="str">
            <v>541449011000060737</v>
          </cell>
          <cell r="L1456" t="str">
            <v>T3A</v>
          </cell>
          <cell r="M1456">
            <v>1</v>
          </cell>
          <cell r="O1456" t="str">
            <v>T3A</v>
          </cell>
        </row>
        <row r="1457">
          <cell r="B1457" t="str">
            <v>541449012700117752</v>
          </cell>
          <cell r="L1457" t="str">
            <v>T2A</v>
          </cell>
          <cell r="M1457">
            <v>1</v>
          </cell>
          <cell r="O1457" t="str">
            <v>T2A</v>
          </cell>
        </row>
        <row r="1458">
          <cell r="B1458" t="str">
            <v>541449012700135619</v>
          </cell>
          <cell r="L1458" t="str">
            <v>T2A</v>
          </cell>
          <cell r="M1458">
            <v>1</v>
          </cell>
          <cell r="O1458" t="str">
            <v>T2A</v>
          </cell>
        </row>
        <row r="1459">
          <cell r="B1459" t="str">
            <v>541449012700119282</v>
          </cell>
          <cell r="L1459" t="str">
            <v>T2A</v>
          </cell>
          <cell r="M1459">
            <v>1</v>
          </cell>
          <cell r="O1459" t="str">
            <v>T2A</v>
          </cell>
        </row>
        <row r="1460">
          <cell r="B1460" t="str">
            <v>541449012700119008</v>
          </cell>
          <cell r="L1460" t="str">
            <v>T2A</v>
          </cell>
          <cell r="M1460">
            <v>1</v>
          </cell>
          <cell r="O1460" t="str">
            <v>T2A</v>
          </cell>
        </row>
        <row r="1461">
          <cell r="B1461" t="str">
            <v>541449012700145885</v>
          </cell>
          <cell r="L1461" t="str">
            <v>T2A</v>
          </cell>
          <cell r="M1461">
            <v>1</v>
          </cell>
          <cell r="O1461" t="str">
            <v>T3A</v>
          </cell>
        </row>
        <row r="1462">
          <cell r="B1462" t="str">
            <v>541449012700119138</v>
          </cell>
          <cell r="L1462" t="str">
            <v>T2A</v>
          </cell>
          <cell r="M1462">
            <v>1</v>
          </cell>
          <cell r="O1462" t="str">
            <v>T2A</v>
          </cell>
        </row>
        <row r="1463">
          <cell r="B1463" t="str">
            <v>541449012700119640</v>
          </cell>
          <cell r="L1463" t="str">
            <v>T2A</v>
          </cell>
          <cell r="M1463">
            <v>1</v>
          </cell>
          <cell r="O1463" t="str">
            <v>T2A</v>
          </cell>
        </row>
        <row r="1464">
          <cell r="B1464" t="str">
            <v>541449012700119145</v>
          </cell>
          <cell r="L1464" t="str">
            <v>T2A</v>
          </cell>
          <cell r="M1464">
            <v>1</v>
          </cell>
          <cell r="O1464" t="str">
            <v>T2A</v>
          </cell>
        </row>
        <row r="1465">
          <cell r="B1465" t="str">
            <v>541449012700119022</v>
          </cell>
          <cell r="L1465" t="str">
            <v>T2A</v>
          </cell>
          <cell r="M1465">
            <v>1</v>
          </cell>
          <cell r="O1465" t="str">
            <v>T2A</v>
          </cell>
        </row>
        <row r="1466">
          <cell r="B1466" t="str">
            <v>541449020703267947</v>
          </cell>
          <cell r="L1466" t="str">
            <v>T1A</v>
          </cell>
          <cell r="M1466">
            <v>1</v>
          </cell>
          <cell r="O1466" t="str">
            <v>T2A</v>
          </cell>
        </row>
        <row r="1467">
          <cell r="B1467" t="str">
            <v>541449012700242942</v>
          </cell>
          <cell r="L1467" t="str">
            <v>T2A</v>
          </cell>
          <cell r="M1467">
            <v>1</v>
          </cell>
          <cell r="O1467" t="str">
            <v>T2A</v>
          </cell>
        </row>
        <row r="1468">
          <cell r="B1468" t="str">
            <v>541449012700138795</v>
          </cell>
          <cell r="L1468" t="str">
            <v>T2A</v>
          </cell>
          <cell r="M1468">
            <v>1</v>
          </cell>
          <cell r="O1468" t="str">
            <v>T2A</v>
          </cell>
        </row>
        <row r="1469">
          <cell r="B1469" t="str">
            <v>541449011000063110</v>
          </cell>
          <cell r="L1469" t="str">
            <v>T3A</v>
          </cell>
          <cell r="M1469">
            <v>1</v>
          </cell>
          <cell r="O1469" t="str">
            <v>T3A</v>
          </cell>
        </row>
        <row r="1470">
          <cell r="B1470" t="str">
            <v>541449011000063349</v>
          </cell>
          <cell r="L1470" t="str">
            <v>T4B</v>
          </cell>
          <cell r="M1470">
            <v>1</v>
          </cell>
          <cell r="O1470" t="str">
            <v>T4B</v>
          </cell>
        </row>
        <row r="1471">
          <cell r="B1471" t="str">
            <v>541449012000001485</v>
          </cell>
          <cell r="L1471" t="str">
            <v>T3A</v>
          </cell>
          <cell r="M1471">
            <v>1</v>
          </cell>
          <cell r="O1471" t="str">
            <v>T3A</v>
          </cell>
        </row>
        <row r="1472">
          <cell r="B1472" t="str">
            <v>541449012000001553</v>
          </cell>
          <cell r="L1472" t="str">
            <v>T3A</v>
          </cell>
          <cell r="M1472">
            <v>1</v>
          </cell>
          <cell r="O1472" t="str">
            <v>T3A</v>
          </cell>
        </row>
        <row r="1473">
          <cell r="B1473" t="str">
            <v>541449012000001577</v>
          </cell>
          <cell r="L1473" t="str">
            <v>T3A</v>
          </cell>
          <cell r="M1473">
            <v>1</v>
          </cell>
          <cell r="O1473" t="str">
            <v>T3A</v>
          </cell>
        </row>
        <row r="1474">
          <cell r="B1474" t="str">
            <v>541449012000001546</v>
          </cell>
          <cell r="L1474" t="str">
            <v>T3A</v>
          </cell>
          <cell r="M1474">
            <v>1</v>
          </cell>
          <cell r="O1474" t="str">
            <v>T3A</v>
          </cell>
        </row>
        <row r="1475">
          <cell r="B1475" t="str">
            <v>541449012000001478</v>
          </cell>
          <cell r="L1475" t="str">
            <v>T3A</v>
          </cell>
          <cell r="M1475">
            <v>1</v>
          </cell>
          <cell r="O1475" t="str">
            <v>T3A</v>
          </cell>
        </row>
        <row r="1476">
          <cell r="B1476" t="str">
            <v>541449012000001508</v>
          </cell>
          <cell r="L1476" t="str">
            <v>T2A</v>
          </cell>
          <cell r="M1476">
            <v>1</v>
          </cell>
          <cell r="O1476" t="str">
            <v>T2A</v>
          </cell>
        </row>
        <row r="1477">
          <cell r="B1477" t="str">
            <v>541449012000001591</v>
          </cell>
          <cell r="L1477" t="str">
            <v>T3A</v>
          </cell>
          <cell r="M1477">
            <v>1</v>
          </cell>
          <cell r="O1477" t="str">
            <v>T3A</v>
          </cell>
        </row>
        <row r="1478">
          <cell r="B1478" t="str">
            <v>541449012000001461</v>
          </cell>
          <cell r="L1478" t="str">
            <v>T3A</v>
          </cell>
          <cell r="M1478">
            <v>1</v>
          </cell>
          <cell r="O1478" t="str">
            <v>T3A</v>
          </cell>
        </row>
        <row r="1479">
          <cell r="B1479" t="str">
            <v>541449012000003489</v>
          </cell>
          <cell r="L1479" t="str">
            <v>T3A</v>
          </cell>
          <cell r="M1479">
            <v>1</v>
          </cell>
          <cell r="O1479" t="str">
            <v>T3A</v>
          </cell>
        </row>
        <row r="1480">
          <cell r="B1480" t="str">
            <v>541449012000003496</v>
          </cell>
          <cell r="L1480" t="str">
            <v>T3A</v>
          </cell>
          <cell r="M1480">
            <v>1</v>
          </cell>
          <cell r="O1480" t="str">
            <v>T3A</v>
          </cell>
        </row>
        <row r="1481">
          <cell r="B1481" t="str">
            <v>541449012000402626</v>
          </cell>
          <cell r="L1481" t="str">
            <v>T2A</v>
          </cell>
          <cell r="M1481">
            <v>1</v>
          </cell>
          <cell r="O1481" t="str">
            <v>T2A</v>
          </cell>
        </row>
        <row r="1482">
          <cell r="B1482" t="str">
            <v>541449012700120998</v>
          </cell>
          <cell r="L1482" t="str">
            <v>T2A</v>
          </cell>
          <cell r="M1482">
            <v>1</v>
          </cell>
          <cell r="O1482" t="str">
            <v>T2A</v>
          </cell>
        </row>
        <row r="1483">
          <cell r="B1483" t="str">
            <v>541449012700121131</v>
          </cell>
          <cell r="L1483" t="str">
            <v>T2A</v>
          </cell>
          <cell r="M1483">
            <v>1</v>
          </cell>
          <cell r="O1483" t="str">
            <v>T2A</v>
          </cell>
        </row>
        <row r="1484">
          <cell r="B1484" t="str">
            <v>541449012700121063</v>
          </cell>
          <cell r="L1484" t="str">
            <v>T3A</v>
          </cell>
          <cell r="M1484">
            <v>1</v>
          </cell>
          <cell r="O1484" t="str">
            <v>T3A</v>
          </cell>
        </row>
        <row r="1485">
          <cell r="B1485" t="str">
            <v>541449012700121230</v>
          </cell>
          <cell r="L1485" t="str">
            <v>T2A</v>
          </cell>
          <cell r="M1485">
            <v>1</v>
          </cell>
          <cell r="O1485" t="str">
            <v>T2A</v>
          </cell>
        </row>
        <row r="1486">
          <cell r="B1486" t="str">
            <v>541449012700121254</v>
          </cell>
          <cell r="L1486" t="str">
            <v>T1A</v>
          </cell>
          <cell r="M1486">
            <v>1</v>
          </cell>
          <cell r="O1486" t="str">
            <v>T1A</v>
          </cell>
        </row>
        <row r="1487">
          <cell r="B1487" t="str">
            <v>541449012700121278</v>
          </cell>
          <cell r="L1487" t="str">
            <v>T2A</v>
          </cell>
          <cell r="M1487">
            <v>1</v>
          </cell>
          <cell r="O1487" t="str">
            <v>T2A</v>
          </cell>
        </row>
        <row r="1488">
          <cell r="B1488" t="str">
            <v>541449012700121407</v>
          </cell>
          <cell r="L1488" t="str">
            <v>T1A</v>
          </cell>
          <cell r="M1488">
            <v>1</v>
          </cell>
          <cell r="O1488" t="str">
            <v>T1A</v>
          </cell>
        </row>
        <row r="1489">
          <cell r="B1489" t="str">
            <v>541449012700121087</v>
          </cell>
          <cell r="L1489" t="str">
            <v>T2A</v>
          </cell>
          <cell r="M1489">
            <v>1</v>
          </cell>
          <cell r="O1489" t="str">
            <v>T2A</v>
          </cell>
        </row>
        <row r="1490">
          <cell r="B1490" t="str">
            <v>541449012700121100</v>
          </cell>
          <cell r="L1490" t="str">
            <v>T2A</v>
          </cell>
          <cell r="M1490">
            <v>1</v>
          </cell>
          <cell r="O1490" t="str">
            <v>T2A</v>
          </cell>
        </row>
        <row r="1491">
          <cell r="B1491" t="str">
            <v>541449012700121049</v>
          </cell>
          <cell r="L1491" t="str">
            <v>T2A</v>
          </cell>
          <cell r="M1491">
            <v>1</v>
          </cell>
          <cell r="O1491" t="str">
            <v>T2A</v>
          </cell>
        </row>
        <row r="1492">
          <cell r="B1492" t="str">
            <v>541449012700121209</v>
          </cell>
          <cell r="L1492" t="str">
            <v>T2A</v>
          </cell>
          <cell r="M1492">
            <v>1</v>
          </cell>
          <cell r="O1492" t="str">
            <v>T2A</v>
          </cell>
        </row>
        <row r="1493">
          <cell r="B1493" t="str">
            <v>541449012700121308</v>
          </cell>
          <cell r="L1493" t="str">
            <v>T2A</v>
          </cell>
          <cell r="M1493">
            <v>1</v>
          </cell>
          <cell r="O1493" t="str">
            <v>T2A</v>
          </cell>
        </row>
        <row r="1494">
          <cell r="B1494" t="str">
            <v>541449012700121582</v>
          </cell>
          <cell r="L1494" t="str">
            <v>T3A</v>
          </cell>
          <cell r="M1494">
            <v>1</v>
          </cell>
          <cell r="O1494" t="str">
            <v>T3A</v>
          </cell>
        </row>
        <row r="1495">
          <cell r="B1495" t="str">
            <v>541449012700128130</v>
          </cell>
          <cell r="L1495" t="str">
            <v>T2A</v>
          </cell>
          <cell r="M1495">
            <v>1</v>
          </cell>
          <cell r="O1495" t="str">
            <v>T2A</v>
          </cell>
        </row>
        <row r="1496">
          <cell r="B1496" t="str">
            <v>541449012700224979</v>
          </cell>
          <cell r="L1496" t="str">
            <v>T1A</v>
          </cell>
          <cell r="M1496">
            <v>1</v>
          </cell>
          <cell r="O1496" t="str">
            <v>T1A</v>
          </cell>
        </row>
        <row r="1497">
          <cell r="B1497" t="str">
            <v>541449012700232486</v>
          </cell>
          <cell r="L1497" t="str">
            <v>T2A</v>
          </cell>
          <cell r="M1497">
            <v>1</v>
          </cell>
          <cell r="O1497" t="str">
            <v>T2A</v>
          </cell>
        </row>
        <row r="1498">
          <cell r="B1498" t="str">
            <v>541449020703675575</v>
          </cell>
          <cell r="L1498" t="str">
            <v>T2A</v>
          </cell>
          <cell r="M1498">
            <v>1</v>
          </cell>
          <cell r="O1498" t="str">
            <v>T2A</v>
          </cell>
        </row>
        <row r="1499">
          <cell r="B1499" t="str">
            <v>541449020703676275</v>
          </cell>
          <cell r="L1499" t="str">
            <v>T1A</v>
          </cell>
          <cell r="M1499">
            <v>1</v>
          </cell>
          <cell r="O1499" t="str">
            <v>T1A</v>
          </cell>
        </row>
        <row r="1500">
          <cell r="B1500" t="str">
            <v>541449060008214024</v>
          </cell>
          <cell r="L1500" t="str">
            <v>T3A</v>
          </cell>
          <cell r="M1500">
            <v>1</v>
          </cell>
          <cell r="O1500" t="str">
            <v>T3A</v>
          </cell>
        </row>
        <row r="1501">
          <cell r="B1501" t="str">
            <v>541449020703668416</v>
          </cell>
          <cell r="L1501" t="str">
            <v/>
          </cell>
          <cell r="M1501">
            <v>1</v>
          </cell>
          <cell r="O1501" t="str">
            <v>T1A</v>
          </cell>
        </row>
        <row r="1502">
          <cell r="B1502" t="str">
            <v>541449020703592711</v>
          </cell>
          <cell r="L1502" t="str">
            <v/>
          </cell>
          <cell r="M1502">
            <v>1</v>
          </cell>
          <cell r="O1502" t="str">
            <v>T2A</v>
          </cell>
        </row>
        <row r="1503">
          <cell r="B1503" t="str">
            <v>541449060004816567</v>
          </cell>
          <cell r="L1503" t="str">
            <v/>
          </cell>
          <cell r="M1503">
            <v>1</v>
          </cell>
          <cell r="O1503" t="str">
            <v>T2A</v>
          </cell>
        </row>
        <row r="1504">
          <cell r="B1504" t="str">
            <v>541449060008416787</v>
          </cell>
          <cell r="L1504" t="str">
            <v/>
          </cell>
          <cell r="M1504">
            <v>1</v>
          </cell>
          <cell r="O1504" t="str">
            <v/>
          </cell>
        </row>
        <row r="1505">
          <cell r="B1505" t="str">
            <v>541449060008416794</v>
          </cell>
          <cell r="L1505" t="str">
            <v/>
          </cell>
          <cell r="M1505">
            <v>1</v>
          </cell>
          <cell r="O1505" t="str">
            <v/>
          </cell>
        </row>
        <row r="1506">
          <cell r="B1506" t="str">
            <v>541449060008416824</v>
          </cell>
          <cell r="L1506" t="str">
            <v/>
          </cell>
          <cell r="M1506">
            <v>1</v>
          </cell>
          <cell r="O1506" t="str">
            <v/>
          </cell>
        </row>
        <row r="1507">
          <cell r="B1507" t="str">
            <v>541449060008416817</v>
          </cell>
          <cell r="L1507" t="str">
            <v/>
          </cell>
          <cell r="M1507">
            <v>1</v>
          </cell>
          <cell r="O1507" t="str">
            <v/>
          </cell>
        </row>
        <row r="1508">
          <cell r="B1508" t="str">
            <v>541449060008635652</v>
          </cell>
          <cell r="L1508" t="str">
            <v/>
          </cell>
          <cell r="M1508">
            <v>1</v>
          </cell>
          <cell r="O1508" t="str">
            <v>T2A</v>
          </cell>
        </row>
        <row r="1509">
          <cell r="B1509" t="str">
            <v>541449012700122091</v>
          </cell>
          <cell r="L1509" t="str">
            <v>T2A</v>
          </cell>
          <cell r="M1509">
            <v>1</v>
          </cell>
          <cell r="O1509" t="str">
            <v>T2A</v>
          </cell>
        </row>
        <row r="1510">
          <cell r="B1510" t="str">
            <v>541449012700122114</v>
          </cell>
          <cell r="L1510" t="str">
            <v>T2A</v>
          </cell>
          <cell r="M1510">
            <v>1</v>
          </cell>
          <cell r="O1510" t="str">
            <v>T2A</v>
          </cell>
        </row>
        <row r="1511">
          <cell r="B1511" t="str">
            <v>541449020703824508</v>
          </cell>
          <cell r="L1511" t="str">
            <v>T2A</v>
          </cell>
          <cell r="M1511">
            <v>1</v>
          </cell>
          <cell r="O1511" t="str">
            <v>T2A</v>
          </cell>
        </row>
        <row r="1512">
          <cell r="B1512" t="str">
            <v>541449012700148046</v>
          </cell>
          <cell r="L1512" t="str">
            <v>T3A</v>
          </cell>
          <cell r="M1512">
            <v>1</v>
          </cell>
          <cell r="O1512" t="str">
            <v>T3A</v>
          </cell>
        </row>
        <row r="1513">
          <cell r="B1513" t="str">
            <v>541449060005004611</v>
          </cell>
          <cell r="L1513" t="str">
            <v>T2A</v>
          </cell>
          <cell r="M1513">
            <v>1</v>
          </cell>
          <cell r="O1513" t="str">
            <v>T2A</v>
          </cell>
        </row>
        <row r="1514">
          <cell r="B1514" t="str">
            <v>541449060007438544</v>
          </cell>
          <cell r="L1514" t="str">
            <v>T2A</v>
          </cell>
          <cell r="M1514">
            <v>1</v>
          </cell>
          <cell r="O1514" t="str">
            <v>T4B</v>
          </cell>
        </row>
        <row r="1515">
          <cell r="B1515" t="str">
            <v>541449060007438650</v>
          </cell>
          <cell r="L1515" t="str">
            <v>T2A</v>
          </cell>
          <cell r="M1515">
            <v>1</v>
          </cell>
          <cell r="O1515" t="str">
            <v>T2A</v>
          </cell>
        </row>
        <row r="1516">
          <cell r="B1516" t="str">
            <v>541449060004045486</v>
          </cell>
          <cell r="L1516" t="str">
            <v>T3A</v>
          </cell>
          <cell r="M1516">
            <v>1</v>
          </cell>
          <cell r="O1516" t="str">
            <v>T3A</v>
          </cell>
        </row>
        <row r="1517">
          <cell r="B1517" t="str">
            <v>541449011000063387</v>
          </cell>
          <cell r="L1517" t="str">
            <v>T3A</v>
          </cell>
          <cell r="M1517">
            <v>1</v>
          </cell>
          <cell r="O1517" t="str">
            <v>T3A</v>
          </cell>
        </row>
        <row r="1518">
          <cell r="B1518" t="str">
            <v>541449011000134636</v>
          </cell>
          <cell r="L1518" t="str">
            <v>T3A</v>
          </cell>
          <cell r="M1518">
            <v>1</v>
          </cell>
          <cell r="O1518" t="str">
            <v>T3A</v>
          </cell>
        </row>
        <row r="1519">
          <cell r="B1519" t="str">
            <v>541449011000063806</v>
          </cell>
          <cell r="L1519" t="str">
            <v>T3A</v>
          </cell>
          <cell r="M1519">
            <v>1</v>
          </cell>
          <cell r="O1519" t="str">
            <v>T3A</v>
          </cell>
        </row>
        <row r="1520">
          <cell r="B1520" t="str">
            <v>541449012700121605</v>
          </cell>
          <cell r="L1520" t="str">
            <v>T2A</v>
          </cell>
          <cell r="M1520">
            <v>1</v>
          </cell>
          <cell r="O1520" t="str">
            <v>T2A</v>
          </cell>
        </row>
        <row r="1521">
          <cell r="B1521" t="str">
            <v>541449012700121629</v>
          </cell>
          <cell r="L1521" t="str">
            <v>T2A</v>
          </cell>
          <cell r="M1521">
            <v>1</v>
          </cell>
          <cell r="O1521" t="str">
            <v>T2A</v>
          </cell>
        </row>
        <row r="1522">
          <cell r="B1522" t="str">
            <v>541449012000001645</v>
          </cell>
          <cell r="L1522" t="str">
            <v>T2A</v>
          </cell>
          <cell r="M1522">
            <v>1</v>
          </cell>
          <cell r="O1522" t="str">
            <v>T2A</v>
          </cell>
        </row>
        <row r="1523">
          <cell r="B1523" t="str">
            <v>541449012700121698</v>
          </cell>
          <cell r="L1523" t="str">
            <v>T2A</v>
          </cell>
          <cell r="M1523">
            <v>1</v>
          </cell>
          <cell r="O1523" t="str">
            <v>T2A</v>
          </cell>
        </row>
        <row r="1524">
          <cell r="B1524" t="str">
            <v>541449012700121704</v>
          </cell>
          <cell r="L1524" t="str">
            <v>T2A</v>
          </cell>
          <cell r="M1524">
            <v>1</v>
          </cell>
          <cell r="O1524" t="str">
            <v>T2A</v>
          </cell>
        </row>
        <row r="1525">
          <cell r="B1525" t="str">
            <v>541449012000001652</v>
          </cell>
          <cell r="L1525" t="str">
            <v>T3A</v>
          </cell>
          <cell r="M1525">
            <v>1</v>
          </cell>
          <cell r="O1525" t="str">
            <v>T3A</v>
          </cell>
        </row>
        <row r="1526">
          <cell r="B1526" t="str">
            <v>541449012700121995</v>
          </cell>
          <cell r="L1526" t="str">
            <v>T2A</v>
          </cell>
          <cell r="M1526">
            <v>1</v>
          </cell>
          <cell r="O1526" t="str">
            <v>T2A</v>
          </cell>
        </row>
        <row r="1527">
          <cell r="B1527" t="str">
            <v>541449012700122015</v>
          </cell>
          <cell r="L1527" t="str">
            <v>T2A</v>
          </cell>
          <cell r="M1527">
            <v>1</v>
          </cell>
          <cell r="O1527" t="str">
            <v>T2A</v>
          </cell>
        </row>
        <row r="1528">
          <cell r="B1528" t="str">
            <v>541449012700122060</v>
          </cell>
          <cell r="L1528" t="str">
            <v>T3A</v>
          </cell>
          <cell r="M1528">
            <v>1</v>
          </cell>
          <cell r="O1528" t="str">
            <v>T2A</v>
          </cell>
        </row>
        <row r="1529">
          <cell r="B1529" t="str">
            <v>541449012700214345</v>
          </cell>
          <cell r="L1529" t="str">
            <v>T1A</v>
          </cell>
          <cell r="M1529">
            <v>1</v>
          </cell>
          <cell r="O1529" t="str">
            <v>T1A</v>
          </cell>
        </row>
        <row r="1530">
          <cell r="B1530" t="str">
            <v>541449012700250060</v>
          </cell>
          <cell r="L1530" t="str">
            <v>T2A</v>
          </cell>
          <cell r="M1530">
            <v>1</v>
          </cell>
          <cell r="O1530" t="str">
            <v>T2A</v>
          </cell>
        </row>
        <row r="1531">
          <cell r="B1531" t="str">
            <v>541449060004053191</v>
          </cell>
          <cell r="L1531" t="str">
            <v>T2A</v>
          </cell>
          <cell r="M1531">
            <v>1</v>
          </cell>
          <cell r="O1531" t="str">
            <v>T2A</v>
          </cell>
        </row>
        <row r="1532">
          <cell r="B1532" t="str">
            <v>541449060005438584</v>
          </cell>
          <cell r="L1532" t="str">
            <v>T1A</v>
          </cell>
          <cell r="M1532">
            <v>1</v>
          </cell>
          <cell r="O1532" t="str">
            <v>T1A</v>
          </cell>
        </row>
        <row r="1533">
          <cell r="B1533" t="str">
            <v>541449020703722422</v>
          </cell>
          <cell r="L1533" t="str">
            <v>T1A</v>
          </cell>
          <cell r="M1533">
            <v>1</v>
          </cell>
          <cell r="O1533" t="str">
            <v>T1A</v>
          </cell>
        </row>
        <row r="1534">
          <cell r="B1534" t="str">
            <v>541449012700149357</v>
          </cell>
          <cell r="L1534" t="str">
            <v>T2A</v>
          </cell>
          <cell r="M1534">
            <v>1</v>
          </cell>
          <cell r="O1534" t="str">
            <v>T2A</v>
          </cell>
        </row>
        <row r="1535">
          <cell r="B1535" t="str">
            <v>541449060008105230</v>
          </cell>
          <cell r="L1535" t="str">
            <v>T1A</v>
          </cell>
          <cell r="M1535">
            <v>1</v>
          </cell>
          <cell r="O1535" t="str">
            <v>T2A</v>
          </cell>
        </row>
        <row r="1536">
          <cell r="B1536" t="str">
            <v>541449020704184908</v>
          </cell>
          <cell r="L1536" t="str">
            <v>T1A</v>
          </cell>
          <cell r="M1536">
            <v>1</v>
          </cell>
          <cell r="O1536" t="str">
            <v>T1A</v>
          </cell>
        </row>
        <row r="1537">
          <cell r="B1537" t="str">
            <v>541449012700146844</v>
          </cell>
          <cell r="L1537" t="str">
            <v>T3A</v>
          </cell>
          <cell r="M1537">
            <v>1</v>
          </cell>
          <cell r="O1537" t="str">
            <v>T3A</v>
          </cell>
        </row>
        <row r="1538">
          <cell r="B1538" t="str">
            <v>541449012700224948</v>
          </cell>
          <cell r="L1538" t="str">
            <v>T2A</v>
          </cell>
          <cell r="M1538">
            <v>1</v>
          </cell>
          <cell r="O1538" t="str">
            <v>T2A</v>
          </cell>
        </row>
        <row r="1539">
          <cell r="B1539" t="str">
            <v>541449012700117837</v>
          </cell>
          <cell r="L1539" t="str">
            <v>T2A</v>
          </cell>
          <cell r="M1539">
            <v>1</v>
          </cell>
          <cell r="O1539" t="str">
            <v>T2A</v>
          </cell>
        </row>
        <row r="1540">
          <cell r="B1540" t="str">
            <v>541449012700117813</v>
          </cell>
          <cell r="L1540" t="str">
            <v>T2A</v>
          </cell>
          <cell r="M1540">
            <v>1</v>
          </cell>
          <cell r="O1540" t="str">
            <v>T2A</v>
          </cell>
        </row>
        <row r="1541">
          <cell r="B1541" t="str">
            <v>541449012700117790</v>
          </cell>
          <cell r="L1541" t="str">
            <v>T2A</v>
          </cell>
          <cell r="M1541">
            <v>1</v>
          </cell>
          <cell r="O1541" t="str">
            <v>T2A</v>
          </cell>
        </row>
        <row r="1542">
          <cell r="B1542" t="str">
            <v>541449060008550467</v>
          </cell>
          <cell r="L1542" t="str">
            <v>T1A</v>
          </cell>
          <cell r="M1542">
            <v>1</v>
          </cell>
          <cell r="O1542" t="str">
            <v>T1A</v>
          </cell>
        </row>
        <row r="1543">
          <cell r="B1543" t="str">
            <v>541449060006972438</v>
          </cell>
          <cell r="L1543" t="str">
            <v>T2A</v>
          </cell>
          <cell r="M1543">
            <v>1</v>
          </cell>
          <cell r="O1543" t="str">
            <v>T2A</v>
          </cell>
        </row>
        <row r="1544">
          <cell r="B1544" t="str">
            <v>541449012700117820</v>
          </cell>
          <cell r="L1544" t="str">
            <v>T2A</v>
          </cell>
          <cell r="M1544">
            <v>1</v>
          </cell>
          <cell r="O1544" t="str">
            <v>T2A</v>
          </cell>
        </row>
        <row r="1545">
          <cell r="B1545" t="str">
            <v>541449012700231069</v>
          </cell>
          <cell r="L1545" t="str">
            <v>T2A</v>
          </cell>
          <cell r="M1545">
            <v>1</v>
          </cell>
          <cell r="O1545" t="str">
            <v>T2A</v>
          </cell>
        </row>
        <row r="1546">
          <cell r="B1546" t="str">
            <v>541449060008826012</v>
          </cell>
          <cell r="L1546" t="str">
            <v>T3A</v>
          </cell>
          <cell r="M1546">
            <v>1</v>
          </cell>
          <cell r="O1546" t="str">
            <v>T4B</v>
          </cell>
        </row>
        <row r="1547">
          <cell r="B1547" t="str">
            <v>541449012700117776</v>
          </cell>
          <cell r="L1547" t="str">
            <v>T2A</v>
          </cell>
          <cell r="M1547">
            <v>1</v>
          </cell>
          <cell r="O1547" t="str">
            <v>T2A</v>
          </cell>
        </row>
        <row r="1548">
          <cell r="B1548" t="str">
            <v>541449012700199185</v>
          </cell>
          <cell r="L1548" t="str">
            <v>T3A</v>
          </cell>
          <cell r="M1548">
            <v>1</v>
          </cell>
          <cell r="O1548" t="str">
            <v>T3A</v>
          </cell>
        </row>
        <row r="1549">
          <cell r="B1549" t="str">
            <v>541449012700199208</v>
          </cell>
          <cell r="L1549" t="str">
            <v>T2A</v>
          </cell>
          <cell r="M1549">
            <v>1</v>
          </cell>
          <cell r="O1549" t="str">
            <v>T2A</v>
          </cell>
        </row>
        <row r="1550">
          <cell r="B1550" t="str">
            <v>541449060007082105</v>
          </cell>
          <cell r="L1550" t="str">
            <v>T2A</v>
          </cell>
          <cell r="M1550">
            <v>1</v>
          </cell>
          <cell r="O1550" t="str">
            <v>T2A</v>
          </cell>
        </row>
        <row r="1551">
          <cell r="B1551" t="str">
            <v>541449020702553232</v>
          </cell>
          <cell r="L1551" t="str">
            <v>T2A</v>
          </cell>
          <cell r="M1551">
            <v>1</v>
          </cell>
          <cell r="O1551" t="str">
            <v>T2A</v>
          </cell>
        </row>
        <row r="1552">
          <cell r="B1552" t="str">
            <v>541449012700118674</v>
          </cell>
          <cell r="L1552" t="str">
            <v>T3A</v>
          </cell>
          <cell r="M1552">
            <v>1</v>
          </cell>
          <cell r="O1552" t="str">
            <v>T3A</v>
          </cell>
        </row>
        <row r="1553">
          <cell r="B1553" t="str">
            <v>541449012700245967</v>
          </cell>
          <cell r="L1553" t="str">
            <v>T2A</v>
          </cell>
          <cell r="M1553">
            <v>1</v>
          </cell>
          <cell r="O1553" t="str">
            <v>T2A</v>
          </cell>
        </row>
        <row r="1554">
          <cell r="B1554" t="str">
            <v>541449012700118742</v>
          </cell>
          <cell r="L1554" t="str">
            <v>T2A</v>
          </cell>
          <cell r="M1554">
            <v>1</v>
          </cell>
          <cell r="O1554" t="str">
            <v>T2A</v>
          </cell>
        </row>
        <row r="1555">
          <cell r="B1555" t="str">
            <v>541449060003084486</v>
          </cell>
          <cell r="L1555" t="str">
            <v>T2A</v>
          </cell>
          <cell r="M1555">
            <v>1</v>
          </cell>
          <cell r="O1555" t="str">
            <v>T2A</v>
          </cell>
        </row>
        <row r="1556">
          <cell r="B1556" t="str">
            <v>541449012000000440</v>
          </cell>
          <cell r="L1556" t="str">
            <v>T3A</v>
          </cell>
          <cell r="M1556">
            <v>1</v>
          </cell>
          <cell r="O1556" t="str">
            <v>T3A</v>
          </cell>
        </row>
        <row r="1557">
          <cell r="B1557" t="str">
            <v>541449012700190168</v>
          </cell>
          <cell r="L1557" t="str">
            <v>T2A</v>
          </cell>
          <cell r="M1557">
            <v>1</v>
          </cell>
          <cell r="O1557" t="str">
            <v>T2A</v>
          </cell>
        </row>
        <row r="1558">
          <cell r="B1558" t="str">
            <v>541449012700118698</v>
          </cell>
          <cell r="L1558" t="str">
            <v>T2A</v>
          </cell>
          <cell r="M1558">
            <v>1</v>
          </cell>
          <cell r="O1558" t="str">
            <v>T2A</v>
          </cell>
        </row>
        <row r="1559">
          <cell r="B1559" t="str">
            <v>541449012000020059</v>
          </cell>
          <cell r="L1559" t="str">
            <v>T3A</v>
          </cell>
          <cell r="M1559">
            <v>1</v>
          </cell>
          <cell r="O1559" t="str">
            <v>T3A</v>
          </cell>
        </row>
        <row r="1560">
          <cell r="B1560" t="str">
            <v>541449011700000675</v>
          </cell>
          <cell r="L1560" t="str">
            <v>T2A</v>
          </cell>
          <cell r="M1560">
            <v>1</v>
          </cell>
          <cell r="O1560" t="str">
            <v>T2A</v>
          </cell>
        </row>
        <row r="1561">
          <cell r="B1561" t="str">
            <v>541449012000401346</v>
          </cell>
          <cell r="L1561" t="str">
            <v>T3A</v>
          </cell>
          <cell r="M1561">
            <v>1</v>
          </cell>
          <cell r="O1561" t="str">
            <v>T3A</v>
          </cell>
        </row>
        <row r="1562">
          <cell r="B1562" t="str">
            <v>541449012000401353</v>
          </cell>
          <cell r="L1562" t="str">
            <v>T3A</v>
          </cell>
          <cell r="M1562">
            <v>1</v>
          </cell>
          <cell r="O1562" t="str">
            <v>T3A</v>
          </cell>
        </row>
        <row r="1563">
          <cell r="B1563" t="str">
            <v>541449012000001744</v>
          </cell>
          <cell r="L1563" t="str">
            <v>T3A</v>
          </cell>
          <cell r="M1563">
            <v>1</v>
          </cell>
          <cell r="O1563" t="str">
            <v>T3A</v>
          </cell>
        </row>
        <row r="1564">
          <cell r="B1564" t="str">
            <v>541449012700122138</v>
          </cell>
          <cell r="L1564" t="str">
            <v>T2A</v>
          </cell>
          <cell r="M1564">
            <v>1</v>
          </cell>
          <cell r="O1564" t="str">
            <v>T2A</v>
          </cell>
        </row>
        <row r="1565">
          <cell r="B1565" t="str">
            <v>541449012700122176</v>
          </cell>
          <cell r="L1565" t="str">
            <v>T2A</v>
          </cell>
          <cell r="M1565">
            <v>1</v>
          </cell>
          <cell r="O1565" t="str">
            <v>T2A</v>
          </cell>
        </row>
        <row r="1566">
          <cell r="B1566" t="str">
            <v>541449012700122282</v>
          </cell>
          <cell r="L1566" t="str">
            <v>T3A</v>
          </cell>
          <cell r="M1566">
            <v>1</v>
          </cell>
          <cell r="O1566" t="str">
            <v>T3A</v>
          </cell>
        </row>
        <row r="1567">
          <cell r="B1567" t="str">
            <v>541449012700122763</v>
          </cell>
          <cell r="L1567" t="str">
            <v>T2A</v>
          </cell>
          <cell r="M1567">
            <v>1</v>
          </cell>
          <cell r="O1567" t="str">
            <v>T2A</v>
          </cell>
        </row>
        <row r="1568">
          <cell r="B1568" t="str">
            <v>541449012700122794</v>
          </cell>
          <cell r="L1568" t="str">
            <v>T2A</v>
          </cell>
          <cell r="M1568">
            <v>1</v>
          </cell>
          <cell r="O1568" t="str">
            <v>T2A</v>
          </cell>
        </row>
        <row r="1569">
          <cell r="B1569" t="str">
            <v>541449012700122992</v>
          </cell>
          <cell r="L1569" t="str">
            <v>T2A</v>
          </cell>
          <cell r="M1569">
            <v>1</v>
          </cell>
          <cell r="O1569" t="str">
            <v>T2A</v>
          </cell>
        </row>
        <row r="1570">
          <cell r="B1570" t="str">
            <v>541449012700123005</v>
          </cell>
          <cell r="L1570" t="str">
            <v>T2A</v>
          </cell>
          <cell r="M1570">
            <v>1</v>
          </cell>
          <cell r="O1570" t="str">
            <v>T2A</v>
          </cell>
        </row>
        <row r="1571">
          <cell r="B1571" t="str">
            <v>541449012700123012</v>
          </cell>
          <cell r="L1571" t="str">
            <v>T2A</v>
          </cell>
          <cell r="M1571">
            <v>1</v>
          </cell>
          <cell r="O1571" t="str">
            <v>T2A</v>
          </cell>
        </row>
        <row r="1572">
          <cell r="B1572" t="str">
            <v>541449012700123029</v>
          </cell>
          <cell r="L1572" t="str">
            <v>T3A</v>
          </cell>
          <cell r="M1572">
            <v>1</v>
          </cell>
          <cell r="O1572" t="str">
            <v>T3A</v>
          </cell>
        </row>
        <row r="1573">
          <cell r="B1573" t="str">
            <v>541449012700123036</v>
          </cell>
          <cell r="L1573" t="str">
            <v>T2A</v>
          </cell>
          <cell r="M1573">
            <v>1</v>
          </cell>
          <cell r="O1573" t="str">
            <v>T2A</v>
          </cell>
        </row>
        <row r="1574">
          <cell r="B1574" t="str">
            <v>541449012700123043</v>
          </cell>
          <cell r="L1574" t="str">
            <v>T2A</v>
          </cell>
          <cell r="M1574">
            <v>1</v>
          </cell>
          <cell r="O1574" t="str">
            <v>T2A</v>
          </cell>
        </row>
        <row r="1575">
          <cell r="B1575" t="str">
            <v>541449012700123074</v>
          </cell>
          <cell r="L1575" t="str">
            <v>T3A</v>
          </cell>
          <cell r="M1575">
            <v>1</v>
          </cell>
          <cell r="O1575" t="str">
            <v>T2A</v>
          </cell>
        </row>
        <row r="1576">
          <cell r="B1576" t="str">
            <v>541449012700123081</v>
          </cell>
          <cell r="L1576" t="str">
            <v>T2A</v>
          </cell>
          <cell r="M1576">
            <v>1</v>
          </cell>
          <cell r="O1576" t="str">
            <v>T2A</v>
          </cell>
        </row>
        <row r="1577">
          <cell r="B1577" t="str">
            <v>541449012700153309</v>
          </cell>
          <cell r="L1577" t="str">
            <v>T2A</v>
          </cell>
          <cell r="M1577">
            <v>1</v>
          </cell>
          <cell r="O1577" t="str">
            <v>T2A</v>
          </cell>
        </row>
        <row r="1578">
          <cell r="B1578" t="str">
            <v>541449060005263599</v>
          </cell>
          <cell r="L1578" t="str">
            <v>T2A</v>
          </cell>
          <cell r="M1578">
            <v>1</v>
          </cell>
          <cell r="O1578" t="str">
            <v>T2A</v>
          </cell>
        </row>
        <row r="1579">
          <cell r="B1579" t="str">
            <v>541449011000064469</v>
          </cell>
          <cell r="L1579" t="str">
            <v>T4B</v>
          </cell>
          <cell r="M1579">
            <v>1</v>
          </cell>
          <cell r="O1579" t="str">
            <v>T3A</v>
          </cell>
        </row>
        <row r="1580">
          <cell r="B1580" t="str">
            <v>541449011000064551</v>
          </cell>
          <cell r="L1580" t="str">
            <v>T4B</v>
          </cell>
          <cell r="M1580">
            <v>1</v>
          </cell>
          <cell r="O1580" t="str">
            <v>T4B</v>
          </cell>
        </row>
        <row r="1581">
          <cell r="B1581" t="str">
            <v>541449011000064568</v>
          </cell>
          <cell r="L1581" t="str">
            <v>T2A</v>
          </cell>
          <cell r="M1581">
            <v>1</v>
          </cell>
          <cell r="O1581" t="str">
            <v>T2A</v>
          </cell>
        </row>
        <row r="1582">
          <cell r="B1582" t="str">
            <v>541449011000064582</v>
          </cell>
          <cell r="L1582" t="str">
            <v>T3A</v>
          </cell>
          <cell r="M1582">
            <v>1</v>
          </cell>
          <cell r="O1582" t="str">
            <v>T3A</v>
          </cell>
        </row>
        <row r="1583">
          <cell r="B1583" t="str">
            <v>541449020703855205</v>
          </cell>
          <cell r="L1583" t="str">
            <v>T2A</v>
          </cell>
          <cell r="M1583">
            <v>1</v>
          </cell>
          <cell r="O1583" t="str">
            <v>T2A</v>
          </cell>
        </row>
        <row r="1584">
          <cell r="B1584" t="str">
            <v>541449011000135688</v>
          </cell>
          <cell r="L1584" t="str">
            <v>T3A</v>
          </cell>
          <cell r="M1584">
            <v>1</v>
          </cell>
          <cell r="O1584" t="str">
            <v>T4B</v>
          </cell>
        </row>
        <row r="1585">
          <cell r="B1585" t="str">
            <v>541449060004908521</v>
          </cell>
          <cell r="L1585" t="str">
            <v>T2A</v>
          </cell>
          <cell r="M1585">
            <v>1</v>
          </cell>
          <cell r="O1585" t="str">
            <v>T2A</v>
          </cell>
        </row>
        <row r="1586">
          <cell r="B1586" t="str">
            <v>541449011000074000</v>
          </cell>
          <cell r="L1586" t="str">
            <v>T4B</v>
          </cell>
          <cell r="M1586">
            <v>1</v>
          </cell>
          <cell r="O1586" t="str">
            <v>T4B</v>
          </cell>
        </row>
        <row r="1587">
          <cell r="B1587" t="str">
            <v>541449012000026983</v>
          </cell>
          <cell r="L1587" t="str">
            <v>T3A</v>
          </cell>
          <cell r="M1587">
            <v>1</v>
          </cell>
          <cell r="O1587" t="str">
            <v>T3A</v>
          </cell>
        </row>
        <row r="1588">
          <cell r="B1588" t="str">
            <v>541449012700114645</v>
          </cell>
          <cell r="L1588" t="str">
            <v>T2A</v>
          </cell>
          <cell r="M1588">
            <v>1</v>
          </cell>
          <cell r="O1588" t="str">
            <v>T2A</v>
          </cell>
        </row>
        <row r="1589">
          <cell r="B1589" t="str">
            <v>541449011000019827</v>
          </cell>
          <cell r="L1589" t="str">
            <v>T2A</v>
          </cell>
          <cell r="M1589">
            <v>1</v>
          </cell>
          <cell r="O1589" t="str">
            <v>T2A</v>
          </cell>
        </row>
        <row r="1590">
          <cell r="B1590" t="str">
            <v>541449060004783494</v>
          </cell>
          <cell r="L1590" t="str">
            <v>T2A</v>
          </cell>
          <cell r="M1590">
            <v>1</v>
          </cell>
          <cell r="O1590" t="str">
            <v>T2A</v>
          </cell>
        </row>
        <row r="1591">
          <cell r="B1591" t="str">
            <v>541449011000018721</v>
          </cell>
          <cell r="L1591" t="str">
            <v>T2A</v>
          </cell>
          <cell r="M1591">
            <v>1</v>
          </cell>
          <cell r="O1591" t="str">
            <v>T2A</v>
          </cell>
        </row>
        <row r="1592">
          <cell r="B1592" t="str">
            <v>541449011000021608</v>
          </cell>
          <cell r="L1592" t="str">
            <v>T3A</v>
          </cell>
          <cell r="M1592">
            <v>1</v>
          </cell>
          <cell r="O1592" t="str">
            <v>T3A</v>
          </cell>
        </row>
        <row r="1593">
          <cell r="B1593" t="str">
            <v>541449011000021301</v>
          </cell>
          <cell r="L1593" t="str">
            <v>T3A</v>
          </cell>
          <cell r="M1593">
            <v>1</v>
          </cell>
          <cell r="O1593" t="str">
            <v>T3A</v>
          </cell>
        </row>
        <row r="1594">
          <cell r="B1594" t="str">
            <v>541449012700115819</v>
          </cell>
          <cell r="L1594" t="str">
            <v>T3A</v>
          </cell>
          <cell r="M1594">
            <v>1</v>
          </cell>
          <cell r="O1594" t="str">
            <v>T2A</v>
          </cell>
        </row>
        <row r="1595">
          <cell r="B1595" t="str">
            <v>541449012000020493</v>
          </cell>
          <cell r="L1595" t="str">
            <v>T3A</v>
          </cell>
          <cell r="M1595">
            <v>1</v>
          </cell>
          <cell r="O1595" t="str">
            <v>T3A</v>
          </cell>
        </row>
        <row r="1596">
          <cell r="B1596" t="str">
            <v>541449012700115826</v>
          </cell>
          <cell r="L1596" t="str">
            <v>T3A</v>
          </cell>
          <cell r="M1596">
            <v>1</v>
          </cell>
          <cell r="O1596" t="str">
            <v>T3A</v>
          </cell>
        </row>
        <row r="1597">
          <cell r="B1597" t="str">
            <v>541449011000022834</v>
          </cell>
          <cell r="L1597" t="str">
            <v>T2A</v>
          </cell>
          <cell r="M1597">
            <v>1</v>
          </cell>
          <cell r="O1597" t="str">
            <v>T2A</v>
          </cell>
        </row>
        <row r="1598">
          <cell r="B1598" t="str">
            <v>541449011000023046</v>
          </cell>
          <cell r="L1598" t="str">
            <v>T3A</v>
          </cell>
          <cell r="M1598">
            <v>1</v>
          </cell>
          <cell r="O1598" t="str">
            <v>T3A</v>
          </cell>
        </row>
        <row r="1599">
          <cell r="B1599" t="str">
            <v>541449012700116137</v>
          </cell>
          <cell r="L1599" t="str">
            <v>T2A</v>
          </cell>
          <cell r="M1599">
            <v>1</v>
          </cell>
          <cell r="O1599" t="str">
            <v>T2A</v>
          </cell>
        </row>
        <row r="1600">
          <cell r="B1600" t="str">
            <v>541449012700116144</v>
          </cell>
          <cell r="L1600" t="str">
            <v>T2A</v>
          </cell>
          <cell r="M1600">
            <v>1</v>
          </cell>
          <cell r="O1600" t="str">
            <v>T2A</v>
          </cell>
        </row>
        <row r="1601">
          <cell r="B1601" t="str">
            <v>541449012700116151</v>
          </cell>
          <cell r="L1601" t="str">
            <v>T3A</v>
          </cell>
          <cell r="M1601">
            <v>1</v>
          </cell>
          <cell r="O1601" t="str">
            <v>T3A</v>
          </cell>
        </row>
        <row r="1602">
          <cell r="B1602" t="str">
            <v>541449011000104127</v>
          </cell>
          <cell r="L1602" t="str">
            <v>T4B</v>
          </cell>
          <cell r="M1602">
            <v>1</v>
          </cell>
          <cell r="O1602" t="str">
            <v>T4B</v>
          </cell>
        </row>
        <row r="1603">
          <cell r="B1603" t="str">
            <v>541449012700114997</v>
          </cell>
          <cell r="L1603" t="str">
            <v>T1A</v>
          </cell>
          <cell r="M1603">
            <v>1</v>
          </cell>
          <cell r="O1603" t="str">
            <v>T1A</v>
          </cell>
        </row>
        <row r="1604">
          <cell r="B1604" t="str">
            <v>541449011000021554</v>
          </cell>
          <cell r="L1604" t="str">
            <v>T3A</v>
          </cell>
          <cell r="M1604">
            <v>1</v>
          </cell>
          <cell r="O1604" t="str">
            <v>T4B</v>
          </cell>
        </row>
        <row r="1605">
          <cell r="B1605" t="str">
            <v>541449012700116021</v>
          </cell>
          <cell r="L1605" t="str">
            <v>T1A</v>
          </cell>
          <cell r="M1605">
            <v>1</v>
          </cell>
          <cell r="O1605" t="str">
            <v>T1A</v>
          </cell>
        </row>
        <row r="1606">
          <cell r="B1606" t="str">
            <v>541449011000020823</v>
          </cell>
          <cell r="L1606" t="str">
            <v>T3A</v>
          </cell>
          <cell r="M1606">
            <v>1</v>
          </cell>
          <cell r="O1606" t="str">
            <v>T3A</v>
          </cell>
        </row>
        <row r="1607">
          <cell r="B1607" t="str">
            <v>541449011000021691</v>
          </cell>
          <cell r="L1607" t="str">
            <v>T3A</v>
          </cell>
          <cell r="M1607">
            <v>1</v>
          </cell>
          <cell r="O1607" t="str">
            <v>T3A</v>
          </cell>
        </row>
        <row r="1608">
          <cell r="B1608" t="str">
            <v>541449011000151237</v>
          </cell>
          <cell r="L1608" t="str">
            <v>T3A</v>
          </cell>
          <cell r="M1608">
            <v>1</v>
          </cell>
          <cell r="O1608" t="str">
            <v>T3A</v>
          </cell>
        </row>
        <row r="1609">
          <cell r="B1609" t="str">
            <v>541449011000021684</v>
          </cell>
          <cell r="L1609" t="str">
            <v>T3A</v>
          </cell>
          <cell r="M1609">
            <v>1</v>
          </cell>
          <cell r="O1609" t="str">
            <v>T3A</v>
          </cell>
        </row>
        <row r="1610">
          <cell r="B1610" t="str">
            <v>541449012700116489</v>
          </cell>
          <cell r="L1610" t="str">
            <v>T3A</v>
          </cell>
          <cell r="M1610">
            <v>1</v>
          </cell>
          <cell r="O1610" t="str">
            <v>T2A</v>
          </cell>
        </row>
        <row r="1611">
          <cell r="B1611" t="str">
            <v>541449011000021318</v>
          </cell>
          <cell r="L1611" t="str">
            <v>T3A</v>
          </cell>
          <cell r="M1611">
            <v>1</v>
          </cell>
          <cell r="O1611" t="str">
            <v>T3A</v>
          </cell>
        </row>
        <row r="1612">
          <cell r="B1612" t="str">
            <v>541449012700193268</v>
          </cell>
          <cell r="L1612" t="str">
            <v>T1A</v>
          </cell>
          <cell r="M1612">
            <v>1</v>
          </cell>
          <cell r="O1612" t="str">
            <v>T1A</v>
          </cell>
        </row>
        <row r="1613">
          <cell r="B1613" t="str">
            <v>541449012000000532</v>
          </cell>
          <cell r="L1613" t="str">
            <v>T3A</v>
          </cell>
          <cell r="M1613">
            <v>1</v>
          </cell>
          <cell r="O1613" t="str">
            <v>T3A</v>
          </cell>
        </row>
        <row r="1614">
          <cell r="B1614" t="str">
            <v>541449011000104035</v>
          </cell>
          <cell r="L1614" t="str">
            <v>T3A</v>
          </cell>
          <cell r="M1614">
            <v>1</v>
          </cell>
          <cell r="O1614" t="str">
            <v>T3A</v>
          </cell>
        </row>
        <row r="1615">
          <cell r="B1615" t="str">
            <v>541449012700250084</v>
          </cell>
          <cell r="L1615" t="str">
            <v>T2A</v>
          </cell>
          <cell r="M1615">
            <v>1</v>
          </cell>
          <cell r="O1615" t="str">
            <v>T2A</v>
          </cell>
        </row>
        <row r="1616">
          <cell r="B1616" t="str">
            <v>541449012000000662</v>
          </cell>
          <cell r="L1616" t="str">
            <v>T3A</v>
          </cell>
          <cell r="M1616">
            <v>1</v>
          </cell>
          <cell r="O1616" t="str">
            <v>T3A</v>
          </cell>
        </row>
        <row r="1617">
          <cell r="B1617" t="str">
            <v>541449012700116359</v>
          </cell>
          <cell r="L1617" t="str">
            <v>T3A</v>
          </cell>
          <cell r="M1617">
            <v>1</v>
          </cell>
          <cell r="O1617" t="str">
            <v>T3A</v>
          </cell>
        </row>
        <row r="1618">
          <cell r="B1618" t="str">
            <v>541449012700116342</v>
          </cell>
          <cell r="L1618" t="str">
            <v>T1A</v>
          </cell>
          <cell r="M1618">
            <v>1</v>
          </cell>
          <cell r="O1618" t="str">
            <v>T1A</v>
          </cell>
        </row>
        <row r="1619">
          <cell r="B1619" t="str">
            <v>541449012000003267</v>
          </cell>
          <cell r="L1619" t="str">
            <v>T2A</v>
          </cell>
          <cell r="M1619">
            <v>1</v>
          </cell>
          <cell r="O1619" t="str">
            <v>T2A</v>
          </cell>
        </row>
        <row r="1620">
          <cell r="B1620" t="str">
            <v>541449012000000600</v>
          </cell>
          <cell r="L1620" t="str">
            <v>T3A</v>
          </cell>
          <cell r="M1620">
            <v>1</v>
          </cell>
          <cell r="O1620" t="str">
            <v>T2A</v>
          </cell>
        </row>
        <row r="1621">
          <cell r="B1621" t="str">
            <v>541449012000000747</v>
          </cell>
          <cell r="L1621" t="str">
            <v>T3A</v>
          </cell>
          <cell r="M1621">
            <v>1</v>
          </cell>
          <cell r="O1621" t="str">
            <v>T3A</v>
          </cell>
        </row>
        <row r="1622">
          <cell r="B1622" t="str">
            <v>541449011000104172</v>
          </cell>
          <cell r="L1622" t="str">
            <v>T3A</v>
          </cell>
          <cell r="M1622">
            <v>1</v>
          </cell>
          <cell r="O1622" t="str">
            <v>T3A</v>
          </cell>
        </row>
        <row r="1623">
          <cell r="B1623" t="str">
            <v>541449060007942287</v>
          </cell>
          <cell r="L1623" t="str">
            <v>T2A</v>
          </cell>
          <cell r="M1623">
            <v>1</v>
          </cell>
          <cell r="O1623" t="str">
            <v>T2A</v>
          </cell>
        </row>
        <row r="1624">
          <cell r="B1624" t="str">
            <v>541449060007942294</v>
          </cell>
          <cell r="L1624" t="str">
            <v>T2A</v>
          </cell>
          <cell r="M1624">
            <v>1</v>
          </cell>
          <cell r="O1624" t="str">
            <v>T2A</v>
          </cell>
        </row>
        <row r="1625">
          <cell r="B1625" t="str">
            <v>541449060007942300</v>
          </cell>
          <cell r="L1625" t="str">
            <v>T2A</v>
          </cell>
          <cell r="M1625">
            <v>1</v>
          </cell>
          <cell r="O1625" t="str">
            <v>T2A</v>
          </cell>
        </row>
        <row r="1626">
          <cell r="B1626" t="str">
            <v>541449011000051285</v>
          </cell>
          <cell r="L1626" t="str">
            <v>T3A</v>
          </cell>
          <cell r="M1626">
            <v>1</v>
          </cell>
          <cell r="O1626" t="str">
            <v>T3A</v>
          </cell>
        </row>
        <row r="1627">
          <cell r="B1627" t="str">
            <v>541449012000000754</v>
          </cell>
          <cell r="L1627" t="str">
            <v>T3A</v>
          </cell>
          <cell r="M1627">
            <v>1</v>
          </cell>
          <cell r="O1627" t="str">
            <v>T3A</v>
          </cell>
        </row>
        <row r="1628">
          <cell r="B1628" t="str">
            <v>541449012000002628</v>
          </cell>
          <cell r="L1628" t="str">
            <v>T2A</v>
          </cell>
          <cell r="M1628">
            <v>1</v>
          </cell>
          <cell r="O1628" t="str">
            <v>T2A</v>
          </cell>
        </row>
        <row r="1629">
          <cell r="B1629" t="str">
            <v>541449012000002635</v>
          </cell>
          <cell r="L1629" t="str">
            <v>T2A</v>
          </cell>
          <cell r="M1629">
            <v>1</v>
          </cell>
          <cell r="O1629" t="str">
            <v>T2A</v>
          </cell>
        </row>
        <row r="1630">
          <cell r="B1630" t="str">
            <v>541449012700131239</v>
          </cell>
          <cell r="L1630" t="str">
            <v>T2A</v>
          </cell>
          <cell r="M1630">
            <v>1</v>
          </cell>
          <cell r="O1630" t="str">
            <v>T2A</v>
          </cell>
        </row>
        <row r="1631">
          <cell r="B1631" t="str">
            <v>541449012700131246</v>
          </cell>
          <cell r="L1631" t="str">
            <v>T2A</v>
          </cell>
          <cell r="M1631">
            <v>1</v>
          </cell>
          <cell r="O1631" t="str">
            <v>T2A</v>
          </cell>
        </row>
        <row r="1632">
          <cell r="B1632" t="str">
            <v>541449012700131253</v>
          </cell>
          <cell r="L1632" t="str">
            <v>T2A</v>
          </cell>
          <cell r="M1632">
            <v>1</v>
          </cell>
          <cell r="O1632" t="str">
            <v>T2A</v>
          </cell>
        </row>
        <row r="1633">
          <cell r="B1633" t="str">
            <v>541449012700131291</v>
          </cell>
          <cell r="L1633" t="str">
            <v>T2A</v>
          </cell>
          <cell r="M1633">
            <v>1</v>
          </cell>
          <cell r="O1633" t="str">
            <v>T2A</v>
          </cell>
        </row>
        <row r="1634">
          <cell r="B1634" t="str">
            <v>541449012700134490</v>
          </cell>
          <cell r="L1634" t="str">
            <v>T2A</v>
          </cell>
          <cell r="M1634">
            <v>1</v>
          </cell>
          <cell r="O1634" t="str">
            <v>T2A</v>
          </cell>
        </row>
        <row r="1635">
          <cell r="B1635" t="str">
            <v>541449012700146707</v>
          </cell>
          <cell r="L1635" t="str">
            <v>T2A</v>
          </cell>
          <cell r="M1635">
            <v>1</v>
          </cell>
          <cell r="O1635" t="str">
            <v>T2A</v>
          </cell>
        </row>
        <row r="1636">
          <cell r="B1636" t="str">
            <v>541449012700174168</v>
          </cell>
          <cell r="L1636" t="str">
            <v>T2A</v>
          </cell>
          <cell r="M1636">
            <v>1</v>
          </cell>
          <cell r="O1636" t="str">
            <v>T2A</v>
          </cell>
        </row>
        <row r="1637">
          <cell r="B1637" t="str">
            <v>541449012700232974</v>
          </cell>
          <cell r="L1637" t="str">
            <v>T3A</v>
          </cell>
          <cell r="M1637">
            <v>1</v>
          </cell>
          <cell r="O1637" t="str">
            <v>T3A</v>
          </cell>
        </row>
        <row r="1638">
          <cell r="B1638" t="str">
            <v>541449020715724315</v>
          </cell>
          <cell r="L1638" t="str">
            <v>T1A</v>
          </cell>
          <cell r="M1638">
            <v>1</v>
          </cell>
          <cell r="O1638" t="str">
            <v>T1A</v>
          </cell>
        </row>
        <row r="1639">
          <cell r="B1639" t="str">
            <v>541449060007634328</v>
          </cell>
          <cell r="L1639" t="str">
            <v>T1A</v>
          </cell>
          <cell r="M1639">
            <v>1</v>
          </cell>
          <cell r="O1639" t="str">
            <v>T2A</v>
          </cell>
        </row>
        <row r="1640">
          <cell r="B1640" t="str">
            <v>541449060008768329</v>
          </cell>
          <cell r="L1640" t="str">
            <v>T1A</v>
          </cell>
          <cell r="M1640">
            <v>1</v>
          </cell>
          <cell r="O1640" t="str">
            <v>T1A</v>
          </cell>
        </row>
        <row r="1641">
          <cell r="B1641" t="str">
            <v>541449060006139350</v>
          </cell>
          <cell r="L1641" t="str">
            <v>T3A</v>
          </cell>
          <cell r="M1641">
            <v>1</v>
          </cell>
          <cell r="O1641" t="str">
            <v>T2A</v>
          </cell>
        </row>
        <row r="1642">
          <cell r="B1642" t="str">
            <v>541449020709819157</v>
          </cell>
          <cell r="L1642" t="str">
            <v>T2A</v>
          </cell>
          <cell r="M1642">
            <v>1</v>
          </cell>
          <cell r="O1642" t="str">
            <v>T2A</v>
          </cell>
        </row>
        <row r="1643">
          <cell r="B1643" t="str">
            <v>541449060007927451</v>
          </cell>
          <cell r="L1643" t="str">
            <v>T2A</v>
          </cell>
          <cell r="M1643">
            <v>1</v>
          </cell>
          <cell r="O1643" t="str">
            <v>T2A</v>
          </cell>
        </row>
        <row r="1644">
          <cell r="B1644" t="str">
            <v>541449060008879452</v>
          </cell>
          <cell r="L1644" t="str">
            <v>T1A</v>
          </cell>
          <cell r="M1644">
            <v>1</v>
          </cell>
          <cell r="O1644" t="str">
            <v>T1A</v>
          </cell>
        </row>
        <row r="1645">
          <cell r="B1645" t="str">
            <v>541449060009460475</v>
          </cell>
          <cell r="L1645" t="str">
            <v>T1A</v>
          </cell>
          <cell r="M1645">
            <v>1</v>
          </cell>
          <cell r="O1645" t="str">
            <v>T1A</v>
          </cell>
        </row>
        <row r="1646">
          <cell r="B1646" t="str">
            <v>541449020703525528</v>
          </cell>
          <cell r="L1646" t="str">
            <v>T2A</v>
          </cell>
          <cell r="M1646">
            <v>1</v>
          </cell>
          <cell r="O1646" t="str">
            <v>T2A</v>
          </cell>
        </row>
        <row r="1647">
          <cell r="B1647" t="str">
            <v>541449012700175417</v>
          </cell>
          <cell r="L1647" t="str">
            <v>T2A</v>
          </cell>
          <cell r="M1647">
            <v>1</v>
          </cell>
          <cell r="O1647" t="str">
            <v>T2A</v>
          </cell>
        </row>
        <row r="1648">
          <cell r="B1648" t="str">
            <v>541449012700201147</v>
          </cell>
          <cell r="L1648" t="str">
            <v>T2A</v>
          </cell>
          <cell r="M1648">
            <v>1</v>
          </cell>
          <cell r="O1648" t="str">
            <v>T2A</v>
          </cell>
        </row>
        <row r="1649">
          <cell r="B1649" t="str">
            <v>541449012700184730</v>
          </cell>
          <cell r="L1649" t="str">
            <v>T2A</v>
          </cell>
          <cell r="M1649">
            <v>1</v>
          </cell>
          <cell r="O1649" t="str">
            <v>T2A</v>
          </cell>
        </row>
        <row r="1650">
          <cell r="B1650" t="str">
            <v>541449012700235210</v>
          </cell>
          <cell r="L1650" t="str">
            <v>T2A</v>
          </cell>
          <cell r="M1650">
            <v>1</v>
          </cell>
          <cell r="O1650" t="str">
            <v>T2A</v>
          </cell>
        </row>
        <row r="1651">
          <cell r="B1651" t="str">
            <v>541449012700120813</v>
          </cell>
          <cell r="L1651" t="str">
            <v>T1A</v>
          </cell>
          <cell r="M1651">
            <v>1</v>
          </cell>
          <cell r="O1651" t="str">
            <v>T1A</v>
          </cell>
        </row>
        <row r="1652">
          <cell r="B1652" t="str">
            <v>541449012700120820</v>
          </cell>
          <cell r="L1652" t="str">
            <v>T2A</v>
          </cell>
          <cell r="M1652">
            <v>1</v>
          </cell>
          <cell r="O1652" t="str">
            <v>T2A</v>
          </cell>
        </row>
        <row r="1653">
          <cell r="B1653" t="str">
            <v>541449012700120974</v>
          </cell>
          <cell r="L1653" t="str">
            <v>T3A</v>
          </cell>
          <cell r="M1653">
            <v>1</v>
          </cell>
          <cell r="O1653" t="str">
            <v>T2A</v>
          </cell>
        </row>
        <row r="1654">
          <cell r="B1654" t="str">
            <v>541449012700115284</v>
          </cell>
          <cell r="L1654" t="str">
            <v>T2A</v>
          </cell>
          <cell r="M1654">
            <v>1</v>
          </cell>
          <cell r="O1654" t="str">
            <v>T2A</v>
          </cell>
        </row>
        <row r="1655">
          <cell r="B1655" t="str">
            <v>541449012700120875</v>
          </cell>
          <cell r="L1655" t="str">
            <v>T2A</v>
          </cell>
          <cell r="M1655">
            <v>1</v>
          </cell>
          <cell r="O1655" t="str">
            <v>T2A</v>
          </cell>
        </row>
        <row r="1656">
          <cell r="B1656" t="str">
            <v>541449012700120790</v>
          </cell>
          <cell r="L1656" t="str">
            <v>T3A</v>
          </cell>
          <cell r="M1656">
            <v>1</v>
          </cell>
          <cell r="O1656" t="str">
            <v>T3A</v>
          </cell>
        </row>
        <row r="1657">
          <cell r="B1657" t="str">
            <v>541449012700134483</v>
          </cell>
          <cell r="L1657" t="str">
            <v>T2A</v>
          </cell>
          <cell r="M1657">
            <v>1</v>
          </cell>
          <cell r="O1657" t="str">
            <v>T2A</v>
          </cell>
        </row>
        <row r="1658">
          <cell r="B1658" t="str">
            <v>541449012700120912</v>
          </cell>
          <cell r="L1658" t="str">
            <v>T2A</v>
          </cell>
          <cell r="M1658">
            <v>1</v>
          </cell>
          <cell r="O1658" t="str">
            <v>T2A</v>
          </cell>
        </row>
        <row r="1659">
          <cell r="B1659" t="str">
            <v>541449012700116731</v>
          </cell>
          <cell r="L1659" t="str">
            <v>T2A</v>
          </cell>
          <cell r="M1659">
            <v>1</v>
          </cell>
          <cell r="O1659" t="str">
            <v>T2A</v>
          </cell>
        </row>
        <row r="1660">
          <cell r="B1660" t="str">
            <v>541449012700120936</v>
          </cell>
          <cell r="L1660" t="str">
            <v>T2A</v>
          </cell>
          <cell r="M1660">
            <v>1</v>
          </cell>
          <cell r="O1660" t="str">
            <v>T2A</v>
          </cell>
        </row>
        <row r="1661">
          <cell r="B1661" t="str">
            <v>541449012700120851</v>
          </cell>
          <cell r="L1661" t="str">
            <v>T2A</v>
          </cell>
          <cell r="M1661">
            <v>1</v>
          </cell>
          <cell r="O1661" t="str">
            <v>T2A</v>
          </cell>
        </row>
        <row r="1662">
          <cell r="B1662" t="str">
            <v>541449012700120837</v>
          </cell>
          <cell r="L1662" t="str">
            <v>T3A</v>
          </cell>
          <cell r="M1662">
            <v>1</v>
          </cell>
          <cell r="O1662" t="str">
            <v>T3A</v>
          </cell>
        </row>
        <row r="1663">
          <cell r="B1663" t="str">
            <v>541449012700120905</v>
          </cell>
          <cell r="L1663" t="str">
            <v>T3A</v>
          </cell>
          <cell r="M1663">
            <v>1</v>
          </cell>
          <cell r="O1663" t="str">
            <v>T3A</v>
          </cell>
        </row>
        <row r="1664">
          <cell r="B1664" t="str">
            <v>541449012700120950</v>
          </cell>
          <cell r="L1664" t="str">
            <v>T2A</v>
          </cell>
          <cell r="M1664">
            <v>1</v>
          </cell>
          <cell r="O1664" t="str">
            <v>T2A</v>
          </cell>
        </row>
        <row r="1665">
          <cell r="B1665" t="str">
            <v>541449011000057997</v>
          </cell>
          <cell r="L1665" t="str">
            <v>T3A</v>
          </cell>
          <cell r="M1665">
            <v>1</v>
          </cell>
          <cell r="O1665" t="str">
            <v>T3A</v>
          </cell>
        </row>
        <row r="1666">
          <cell r="B1666" t="str">
            <v>541449011000058024</v>
          </cell>
          <cell r="L1666" t="str">
            <v>T3A</v>
          </cell>
          <cell r="M1666">
            <v>1</v>
          </cell>
          <cell r="O1666" t="str">
            <v>T3A</v>
          </cell>
        </row>
        <row r="1667">
          <cell r="B1667" t="str">
            <v>541449011000058031</v>
          </cell>
          <cell r="L1667" t="str">
            <v>T3A</v>
          </cell>
          <cell r="M1667">
            <v>1</v>
          </cell>
          <cell r="O1667" t="str">
            <v>T3A</v>
          </cell>
        </row>
        <row r="1668">
          <cell r="B1668" t="str">
            <v>541449011000058376</v>
          </cell>
          <cell r="L1668" t="str">
            <v>T3A</v>
          </cell>
          <cell r="M1668">
            <v>1</v>
          </cell>
          <cell r="O1668" t="str">
            <v>T3A</v>
          </cell>
        </row>
        <row r="1669">
          <cell r="B1669" t="str">
            <v>541449011000058345</v>
          </cell>
          <cell r="L1669" t="str">
            <v>T3A</v>
          </cell>
          <cell r="M1669">
            <v>1</v>
          </cell>
          <cell r="O1669" t="str">
            <v>T3A</v>
          </cell>
        </row>
        <row r="1670">
          <cell r="B1670" t="str">
            <v>541449011000058000</v>
          </cell>
          <cell r="L1670" t="str">
            <v>T3A</v>
          </cell>
          <cell r="M1670">
            <v>1</v>
          </cell>
          <cell r="O1670" t="str">
            <v>T3A</v>
          </cell>
        </row>
        <row r="1671">
          <cell r="B1671" t="str">
            <v>541449011000058048</v>
          </cell>
          <cell r="L1671" t="str">
            <v>T2A</v>
          </cell>
          <cell r="M1671">
            <v>1</v>
          </cell>
          <cell r="O1671" t="str">
            <v>T3A</v>
          </cell>
        </row>
        <row r="1672">
          <cell r="B1672" t="str">
            <v>541449011000058369</v>
          </cell>
          <cell r="L1672" t="str">
            <v>T2A</v>
          </cell>
          <cell r="M1672">
            <v>1</v>
          </cell>
          <cell r="O1672" t="str">
            <v>T3A</v>
          </cell>
        </row>
        <row r="1673">
          <cell r="B1673" t="str">
            <v>541449011000058079</v>
          </cell>
          <cell r="L1673" t="str">
            <v>T3A</v>
          </cell>
          <cell r="M1673">
            <v>1</v>
          </cell>
          <cell r="O1673" t="str">
            <v>T3A</v>
          </cell>
        </row>
        <row r="1674">
          <cell r="B1674" t="str">
            <v>541449011000074017</v>
          </cell>
          <cell r="L1674" t="str">
            <v>T3A</v>
          </cell>
          <cell r="M1674">
            <v>1</v>
          </cell>
          <cell r="O1674" t="str">
            <v>T3A</v>
          </cell>
        </row>
        <row r="1675">
          <cell r="B1675" t="str">
            <v>541449012000000815</v>
          </cell>
          <cell r="L1675" t="str">
            <v>T3A</v>
          </cell>
          <cell r="M1675">
            <v>1</v>
          </cell>
          <cell r="O1675" t="str">
            <v>T3A</v>
          </cell>
        </row>
        <row r="1676">
          <cell r="B1676" t="str">
            <v>541449012000000792</v>
          </cell>
          <cell r="L1676" t="str">
            <v>T2A</v>
          </cell>
          <cell r="M1676">
            <v>1</v>
          </cell>
          <cell r="O1676" t="str">
            <v>T2A</v>
          </cell>
        </row>
        <row r="1677">
          <cell r="B1677" t="str">
            <v>541449012000000822</v>
          </cell>
          <cell r="L1677" t="str">
            <v>T3A</v>
          </cell>
          <cell r="M1677">
            <v>1</v>
          </cell>
          <cell r="O1677" t="str">
            <v>T2A</v>
          </cell>
        </row>
        <row r="1678">
          <cell r="B1678" t="str">
            <v>541449012000003373</v>
          </cell>
          <cell r="L1678" t="str">
            <v>T2A</v>
          </cell>
          <cell r="M1678">
            <v>1</v>
          </cell>
          <cell r="O1678" t="str">
            <v>T2A</v>
          </cell>
        </row>
        <row r="1679">
          <cell r="B1679" t="str">
            <v>541449012700116502</v>
          </cell>
          <cell r="L1679" t="str">
            <v>T2A</v>
          </cell>
          <cell r="M1679">
            <v>1</v>
          </cell>
          <cell r="O1679" t="str">
            <v>T3A</v>
          </cell>
        </row>
        <row r="1680">
          <cell r="B1680" t="str">
            <v>541449012700117301</v>
          </cell>
          <cell r="L1680" t="str">
            <v>T1A</v>
          </cell>
          <cell r="M1680">
            <v>1</v>
          </cell>
          <cell r="O1680" t="str">
            <v>T1A</v>
          </cell>
        </row>
        <row r="1681">
          <cell r="B1681" t="str">
            <v>541449012700117615</v>
          </cell>
          <cell r="L1681" t="str">
            <v>T2A</v>
          </cell>
          <cell r="M1681">
            <v>1</v>
          </cell>
          <cell r="O1681" t="str">
            <v>T1A</v>
          </cell>
        </row>
        <row r="1682">
          <cell r="B1682" t="str">
            <v>541449012700117424</v>
          </cell>
          <cell r="L1682" t="str">
            <v>T2A</v>
          </cell>
          <cell r="M1682">
            <v>1</v>
          </cell>
          <cell r="O1682" t="str">
            <v>T2A</v>
          </cell>
        </row>
        <row r="1683">
          <cell r="B1683" t="str">
            <v>541449012700117530</v>
          </cell>
          <cell r="L1683" t="str">
            <v>T2A</v>
          </cell>
          <cell r="M1683">
            <v>1</v>
          </cell>
          <cell r="O1683" t="str">
            <v>T2A</v>
          </cell>
        </row>
        <row r="1684">
          <cell r="B1684" t="str">
            <v>541449012700117639</v>
          </cell>
          <cell r="L1684" t="str">
            <v>T2A</v>
          </cell>
          <cell r="M1684">
            <v>1</v>
          </cell>
          <cell r="O1684" t="str">
            <v>T2A</v>
          </cell>
        </row>
        <row r="1685">
          <cell r="B1685" t="str">
            <v>541449012700117592</v>
          </cell>
          <cell r="L1685" t="str">
            <v>T3A</v>
          </cell>
          <cell r="M1685">
            <v>1</v>
          </cell>
          <cell r="O1685" t="str">
            <v>T2A</v>
          </cell>
        </row>
        <row r="1686">
          <cell r="B1686" t="str">
            <v>541449012700117318</v>
          </cell>
          <cell r="L1686" t="str">
            <v>T2A</v>
          </cell>
          <cell r="M1686">
            <v>1</v>
          </cell>
          <cell r="O1686" t="str">
            <v>T2A</v>
          </cell>
        </row>
        <row r="1687">
          <cell r="B1687" t="str">
            <v>541449012700117462</v>
          </cell>
          <cell r="L1687" t="str">
            <v>T2A</v>
          </cell>
          <cell r="M1687">
            <v>1</v>
          </cell>
          <cell r="O1687" t="str">
            <v>T2A</v>
          </cell>
        </row>
        <row r="1688">
          <cell r="B1688" t="str">
            <v>541449012700117349</v>
          </cell>
          <cell r="L1688" t="str">
            <v>T2A</v>
          </cell>
          <cell r="M1688">
            <v>1</v>
          </cell>
          <cell r="O1688" t="str">
            <v>T2A</v>
          </cell>
        </row>
        <row r="1689">
          <cell r="B1689" t="str">
            <v>541449012700117394</v>
          </cell>
          <cell r="L1689" t="str">
            <v>T2A</v>
          </cell>
          <cell r="M1689">
            <v>1</v>
          </cell>
          <cell r="O1689" t="str">
            <v>T2A</v>
          </cell>
        </row>
        <row r="1690">
          <cell r="B1690" t="str">
            <v>541449012700123326</v>
          </cell>
          <cell r="L1690" t="str">
            <v>T2A</v>
          </cell>
          <cell r="M1690">
            <v>1</v>
          </cell>
          <cell r="O1690" t="str">
            <v>T3A</v>
          </cell>
        </row>
        <row r="1691">
          <cell r="B1691" t="str">
            <v>541449012700123333</v>
          </cell>
          <cell r="L1691" t="str">
            <v>T2A</v>
          </cell>
          <cell r="M1691">
            <v>1</v>
          </cell>
          <cell r="O1691" t="str">
            <v>T2A</v>
          </cell>
        </row>
        <row r="1692">
          <cell r="B1692" t="str">
            <v>541449012700131321</v>
          </cell>
          <cell r="L1692" t="str">
            <v>T2A</v>
          </cell>
          <cell r="M1692">
            <v>1</v>
          </cell>
          <cell r="O1692" t="str">
            <v>T2A</v>
          </cell>
        </row>
        <row r="1693">
          <cell r="B1693" t="str">
            <v>541449012700133066</v>
          </cell>
          <cell r="L1693" t="str">
            <v>T2A</v>
          </cell>
          <cell r="M1693">
            <v>1</v>
          </cell>
          <cell r="O1693" t="str">
            <v>T2A</v>
          </cell>
        </row>
        <row r="1694">
          <cell r="B1694" t="str">
            <v>541449012700150797</v>
          </cell>
          <cell r="L1694" t="str">
            <v>T3A</v>
          </cell>
          <cell r="M1694">
            <v>1</v>
          </cell>
          <cell r="O1694" t="str">
            <v>T3A</v>
          </cell>
        </row>
        <row r="1695">
          <cell r="B1695" t="str">
            <v>541449012700177701</v>
          </cell>
          <cell r="L1695" t="str">
            <v>T1A</v>
          </cell>
          <cell r="M1695">
            <v>1</v>
          </cell>
          <cell r="O1695" t="str">
            <v>T2A</v>
          </cell>
        </row>
        <row r="1696">
          <cell r="B1696" t="str">
            <v>541449012700210453</v>
          </cell>
          <cell r="L1696" t="str">
            <v>T2A</v>
          </cell>
          <cell r="M1696">
            <v>1</v>
          </cell>
          <cell r="O1696" t="str">
            <v>T2A</v>
          </cell>
        </row>
        <row r="1697">
          <cell r="B1697" t="str">
            <v>541449012700230307</v>
          </cell>
          <cell r="L1697" t="str">
            <v>T2A</v>
          </cell>
          <cell r="M1697">
            <v>1</v>
          </cell>
          <cell r="O1697" t="str">
            <v>T2A</v>
          </cell>
        </row>
        <row r="1698">
          <cell r="B1698" t="str">
            <v>541449020702325785</v>
          </cell>
          <cell r="L1698" t="str">
            <v>T2A</v>
          </cell>
          <cell r="M1698">
            <v>1</v>
          </cell>
          <cell r="O1698" t="str">
            <v>T2A</v>
          </cell>
        </row>
        <row r="1699">
          <cell r="B1699" t="str">
            <v>541449020702353801</v>
          </cell>
          <cell r="L1699" t="str">
            <v>T2A</v>
          </cell>
          <cell r="M1699">
            <v>1</v>
          </cell>
          <cell r="O1699" t="str">
            <v>T2A</v>
          </cell>
        </row>
        <row r="1700">
          <cell r="B1700" t="str">
            <v>541449020702465863</v>
          </cell>
          <cell r="L1700" t="str">
            <v>T1A</v>
          </cell>
          <cell r="M1700">
            <v>1</v>
          </cell>
          <cell r="O1700" t="str">
            <v>T2A</v>
          </cell>
        </row>
        <row r="1701">
          <cell r="B1701" t="str">
            <v>541449020702465801</v>
          </cell>
          <cell r="L1701" t="str">
            <v>T2A</v>
          </cell>
          <cell r="M1701">
            <v>1</v>
          </cell>
          <cell r="O1701" t="str">
            <v>T2A</v>
          </cell>
        </row>
        <row r="1702">
          <cell r="B1702" t="str">
            <v>541449020702465696</v>
          </cell>
          <cell r="L1702" t="str">
            <v>T1A</v>
          </cell>
          <cell r="M1702">
            <v>1</v>
          </cell>
          <cell r="O1702" t="str">
            <v>T1A</v>
          </cell>
        </row>
        <row r="1703">
          <cell r="B1703" t="str">
            <v>541449020710648296</v>
          </cell>
          <cell r="L1703" t="str">
            <v>T2A</v>
          </cell>
          <cell r="M1703">
            <v>1</v>
          </cell>
          <cell r="O1703" t="str">
            <v>T2A</v>
          </cell>
        </row>
        <row r="1704">
          <cell r="B1704" t="str">
            <v>541449060005109187</v>
          </cell>
          <cell r="L1704" t="str">
            <v>T3A</v>
          </cell>
          <cell r="M1704">
            <v>1</v>
          </cell>
          <cell r="O1704" t="str">
            <v>T2A</v>
          </cell>
        </row>
        <row r="1705">
          <cell r="B1705" t="str">
            <v>541449011000058574</v>
          </cell>
          <cell r="L1705" t="str">
            <v>T3A</v>
          </cell>
          <cell r="M1705">
            <v>1</v>
          </cell>
          <cell r="O1705" t="str">
            <v>T3A</v>
          </cell>
        </row>
        <row r="1706">
          <cell r="B1706" t="str">
            <v>541449012700117967</v>
          </cell>
          <cell r="L1706" t="str">
            <v>T2A</v>
          </cell>
          <cell r="M1706">
            <v>1</v>
          </cell>
          <cell r="O1706" t="str">
            <v>T2A</v>
          </cell>
        </row>
        <row r="1707">
          <cell r="B1707" t="str">
            <v>541449012700147490</v>
          </cell>
          <cell r="L1707" t="str">
            <v>T2A</v>
          </cell>
          <cell r="M1707">
            <v>1</v>
          </cell>
          <cell r="O1707" t="str">
            <v>T2A</v>
          </cell>
        </row>
        <row r="1708">
          <cell r="B1708" t="str">
            <v>541449012000000914</v>
          </cell>
          <cell r="L1708" t="str">
            <v>T2A</v>
          </cell>
          <cell r="M1708">
            <v>1</v>
          </cell>
          <cell r="O1708" t="str">
            <v>T2A</v>
          </cell>
        </row>
        <row r="1709">
          <cell r="B1709" t="str">
            <v>541449060005720658</v>
          </cell>
          <cell r="L1709" t="str">
            <v>T2A</v>
          </cell>
          <cell r="M1709">
            <v>1</v>
          </cell>
          <cell r="O1709" t="str">
            <v>T2A</v>
          </cell>
        </row>
        <row r="1710">
          <cell r="B1710" t="str">
            <v>541449060005651785</v>
          </cell>
          <cell r="L1710" t="str">
            <v>T2A</v>
          </cell>
          <cell r="M1710">
            <v>1</v>
          </cell>
          <cell r="O1710" t="str">
            <v>T2A</v>
          </cell>
        </row>
        <row r="1711">
          <cell r="B1711" t="str">
            <v>541449012000000891</v>
          </cell>
          <cell r="L1711" t="str">
            <v>T2A</v>
          </cell>
          <cell r="M1711">
            <v>1</v>
          </cell>
          <cell r="O1711" t="str">
            <v>T2A</v>
          </cell>
        </row>
        <row r="1712">
          <cell r="B1712" t="str">
            <v>541449012000021476</v>
          </cell>
          <cell r="L1712" t="str">
            <v>T2A</v>
          </cell>
          <cell r="M1712">
            <v>1</v>
          </cell>
          <cell r="O1712" t="str">
            <v>T2A</v>
          </cell>
        </row>
        <row r="1713">
          <cell r="B1713" t="str">
            <v>541449012700251043</v>
          </cell>
          <cell r="L1713" t="str">
            <v>T2A</v>
          </cell>
          <cell r="M1713">
            <v>1</v>
          </cell>
          <cell r="O1713" t="str">
            <v>T2A</v>
          </cell>
        </row>
        <row r="1714">
          <cell r="B1714" t="str">
            <v>541449012700114614</v>
          </cell>
          <cell r="L1714" t="str">
            <v>T2A</v>
          </cell>
          <cell r="M1714">
            <v>1</v>
          </cell>
          <cell r="O1714" t="str">
            <v>T2A</v>
          </cell>
        </row>
        <row r="1715">
          <cell r="B1715" t="str">
            <v>541449012000432289</v>
          </cell>
          <cell r="L1715" t="str">
            <v>T2A</v>
          </cell>
          <cell r="M1715">
            <v>1</v>
          </cell>
          <cell r="O1715" t="str">
            <v>T2A</v>
          </cell>
        </row>
        <row r="1716">
          <cell r="B1716" t="str">
            <v>541449012700123357</v>
          </cell>
          <cell r="L1716" t="str">
            <v>T2A</v>
          </cell>
          <cell r="M1716">
            <v>1</v>
          </cell>
          <cell r="O1716" t="str">
            <v>T2A</v>
          </cell>
        </row>
        <row r="1717">
          <cell r="B1717" t="str">
            <v>541449011000047547</v>
          </cell>
          <cell r="L1717" t="str">
            <v>T3A</v>
          </cell>
          <cell r="M1717">
            <v>1</v>
          </cell>
          <cell r="O1717" t="str">
            <v>T3A</v>
          </cell>
        </row>
        <row r="1718">
          <cell r="B1718" t="str">
            <v>541449012000001928</v>
          </cell>
          <cell r="L1718" t="str">
            <v>T2A</v>
          </cell>
          <cell r="M1718">
            <v>1</v>
          </cell>
          <cell r="O1718" t="str">
            <v>T3A</v>
          </cell>
        </row>
        <row r="1719">
          <cell r="B1719" t="str">
            <v>541449012000004059</v>
          </cell>
          <cell r="L1719" t="str">
            <v>T3A</v>
          </cell>
          <cell r="M1719">
            <v>1</v>
          </cell>
          <cell r="O1719" t="str">
            <v>T3A</v>
          </cell>
        </row>
        <row r="1720">
          <cell r="B1720" t="str">
            <v>541449012700124521</v>
          </cell>
          <cell r="L1720" t="str">
            <v>T2A</v>
          </cell>
          <cell r="M1720">
            <v>1</v>
          </cell>
          <cell r="O1720" t="str">
            <v>T2A</v>
          </cell>
        </row>
        <row r="1721">
          <cell r="B1721" t="str">
            <v>541449012700124576</v>
          </cell>
          <cell r="L1721" t="str">
            <v>T2A</v>
          </cell>
          <cell r="M1721">
            <v>1</v>
          </cell>
          <cell r="O1721" t="str">
            <v>T2A</v>
          </cell>
        </row>
        <row r="1722">
          <cell r="B1722" t="str">
            <v>541449012700141412</v>
          </cell>
          <cell r="L1722" t="str">
            <v>T2A</v>
          </cell>
          <cell r="M1722">
            <v>1</v>
          </cell>
          <cell r="O1722" t="str">
            <v>T2A</v>
          </cell>
        </row>
        <row r="1723">
          <cell r="B1723" t="str">
            <v>541449012700171709</v>
          </cell>
          <cell r="L1723" t="str">
            <v>T2A</v>
          </cell>
          <cell r="M1723">
            <v>1</v>
          </cell>
          <cell r="O1723" t="str">
            <v>T2A</v>
          </cell>
        </row>
        <row r="1724">
          <cell r="B1724" t="str">
            <v>541449012700124491</v>
          </cell>
          <cell r="L1724" t="str">
            <v>T2A</v>
          </cell>
          <cell r="M1724">
            <v>1</v>
          </cell>
          <cell r="O1724" t="str">
            <v>T2A</v>
          </cell>
        </row>
        <row r="1725">
          <cell r="B1725" t="str">
            <v>541449060002658572</v>
          </cell>
          <cell r="L1725" t="str">
            <v>T2A</v>
          </cell>
          <cell r="M1725">
            <v>1</v>
          </cell>
          <cell r="O1725" t="str">
            <v>T2A</v>
          </cell>
        </row>
        <row r="1726">
          <cell r="B1726" t="str">
            <v>541449011000047561</v>
          </cell>
          <cell r="L1726" t="str">
            <v>T3A</v>
          </cell>
          <cell r="M1726">
            <v>1</v>
          </cell>
          <cell r="O1726" t="str">
            <v>T3A</v>
          </cell>
        </row>
        <row r="1727">
          <cell r="B1727" t="str">
            <v>541449012700130768</v>
          </cell>
          <cell r="L1727" t="str">
            <v>T1A</v>
          </cell>
          <cell r="M1727">
            <v>1</v>
          </cell>
          <cell r="O1727" t="str">
            <v>T1A</v>
          </cell>
        </row>
        <row r="1728">
          <cell r="B1728" t="str">
            <v>541449012000001932</v>
          </cell>
          <cell r="L1728" t="str">
            <v>T1A</v>
          </cell>
          <cell r="M1728">
            <v>1</v>
          </cell>
          <cell r="O1728" t="str">
            <v>T1A</v>
          </cell>
        </row>
        <row r="1729">
          <cell r="B1729" t="str">
            <v>541449011000024340</v>
          </cell>
          <cell r="L1729" t="str">
            <v>T3A</v>
          </cell>
          <cell r="M1729">
            <v>1</v>
          </cell>
          <cell r="O1729" t="str">
            <v>T3A</v>
          </cell>
        </row>
        <row r="1730">
          <cell r="B1730" t="str">
            <v>541449011000023008</v>
          </cell>
          <cell r="L1730" t="str">
            <v>T3A</v>
          </cell>
          <cell r="M1730">
            <v>1</v>
          </cell>
          <cell r="O1730" t="str">
            <v>T3A</v>
          </cell>
        </row>
        <row r="1731">
          <cell r="B1731" t="str">
            <v>541449011000024555</v>
          </cell>
          <cell r="L1731" t="str">
            <v>T3A</v>
          </cell>
          <cell r="M1731">
            <v>1</v>
          </cell>
          <cell r="O1731" t="str">
            <v>T3A</v>
          </cell>
        </row>
        <row r="1732">
          <cell r="B1732" t="str">
            <v>541449011000024364</v>
          </cell>
          <cell r="L1732" t="str">
            <v>T3A</v>
          </cell>
          <cell r="M1732">
            <v>1</v>
          </cell>
          <cell r="O1732" t="str">
            <v>T3A</v>
          </cell>
        </row>
        <row r="1733">
          <cell r="B1733" t="str">
            <v>541449060007624008</v>
          </cell>
          <cell r="L1733" t="str">
            <v>T2A</v>
          </cell>
          <cell r="M1733">
            <v>1</v>
          </cell>
          <cell r="O1733" t="str">
            <v>T4B</v>
          </cell>
        </row>
        <row r="1734">
          <cell r="B1734" t="str">
            <v>541449011000024043</v>
          </cell>
          <cell r="L1734" t="str">
            <v>T1A</v>
          </cell>
          <cell r="M1734">
            <v>1</v>
          </cell>
          <cell r="O1734" t="str">
            <v>T1A</v>
          </cell>
        </row>
        <row r="1735">
          <cell r="B1735" t="str">
            <v>541449011000018691</v>
          </cell>
          <cell r="L1735" t="str">
            <v>T3A</v>
          </cell>
          <cell r="M1735">
            <v>1</v>
          </cell>
          <cell r="O1735" t="str">
            <v>T3A</v>
          </cell>
        </row>
        <row r="1736">
          <cell r="B1736" t="str">
            <v>541449011000023992</v>
          </cell>
          <cell r="L1736" t="str">
            <v>T3A</v>
          </cell>
          <cell r="M1736">
            <v>1</v>
          </cell>
          <cell r="O1736" t="str">
            <v>T3A</v>
          </cell>
        </row>
        <row r="1737">
          <cell r="B1737" t="str">
            <v>541449011000023015</v>
          </cell>
          <cell r="L1737" t="str">
            <v>T3A</v>
          </cell>
          <cell r="M1737">
            <v>1</v>
          </cell>
          <cell r="O1737" t="str">
            <v>T3A</v>
          </cell>
        </row>
        <row r="1738">
          <cell r="B1738" t="str">
            <v>541449011000020205</v>
          </cell>
          <cell r="L1738" t="str">
            <v>T4B</v>
          </cell>
          <cell r="M1738">
            <v>1</v>
          </cell>
          <cell r="O1738" t="str">
            <v>T4B</v>
          </cell>
        </row>
        <row r="1739">
          <cell r="B1739" t="str">
            <v>541449011000023039</v>
          </cell>
          <cell r="L1739" t="str">
            <v>T4B</v>
          </cell>
          <cell r="M1739">
            <v>1</v>
          </cell>
          <cell r="O1739" t="str">
            <v>T4B</v>
          </cell>
        </row>
        <row r="1740">
          <cell r="B1740" t="str">
            <v>541449011000105292</v>
          </cell>
          <cell r="L1740" t="str">
            <v>T3A</v>
          </cell>
          <cell r="M1740">
            <v>1</v>
          </cell>
          <cell r="O1740" t="str">
            <v>T3A</v>
          </cell>
        </row>
        <row r="1741">
          <cell r="B1741" t="str">
            <v>541449011000023831</v>
          </cell>
          <cell r="L1741" t="str">
            <v>T3A</v>
          </cell>
          <cell r="M1741">
            <v>1</v>
          </cell>
          <cell r="O1741" t="str">
            <v>T3A</v>
          </cell>
        </row>
        <row r="1742">
          <cell r="B1742" t="str">
            <v>541449011000023725</v>
          </cell>
          <cell r="L1742" t="str">
            <v>T3A</v>
          </cell>
          <cell r="M1742">
            <v>1</v>
          </cell>
          <cell r="O1742" t="str">
            <v>T3A</v>
          </cell>
        </row>
        <row r="1743">
          <cell r="B1743" t="str">
            <v>541449011000024357</v>
          </cell>
          <cell r="L1743" t="str">
            <v>T4B</v>
          </cell>
          <cell r="M1743">
            <v>1</v>
          </cell>
          <cell r="O1743" t="str">
            <v>T4B</v>
          </cell>
        </row>
        <row r="1744">
          <cell r="B1744" t="str">
            <v>541449011000024463</v>
          </cell>
          <cell r="L1744" t="str">
            <v>T3A</v>
          </cell>
          <cell r="M1744">
            <v>1</v>
          </cell>
          <cell r="O1744" t="str">
            <v>T3A</v>
          </cell>
        </row>
        <row r="1745">
          <cell r="B1745" t="str">
            <v>541449060002645794</v>
          </cell>
          <cell r="L1745" t="str">
            <v>T3A</v>
          </cell>
          <cell r="M1745">
            <v>1</v>
          </cell>
          <cell r="O1745" t="str">
            <v>T3A</v>
          </cell>
        </row>
        <row r="1746">
          <cell r="B1746" t="str">
            <v>541449011000022711</v>
          </cell>
          <cell r="L1746" t="str">
            <v>T3A</v>
          </cell>
          <cell r="M1746">
            <v>1</v>
          </cell>
          <cell r="O1746" t="str">
            <v>T3A</v>
          </cell>
        </row>
        <row r="1747">
          <cell r="B1747" t="str">
            <v>541449060007633147</v>
          </cell>
          <cell r="L1747" t="str">
            <v>T2A</v>
          </cell>
          <cell r="M1747">
            <v>1</v>
          </cell>
          <cell r="O1747" t="str">
            <v>T4B</v>
          </cell>
        </row>
        <row r="1748">
          <cell r="B1748" t="str">
            <v>541449011000023367</v>
          </cell>
          <cell r="L1748" t="str">
            <v>T3A</v>
          </cell>
          <cell r="M1748">
            <v>1</v>
          </cell>
          <cell r="O1748" t="str">
            <v>T3A</v>
          </cell>
        </row>
        <row r="1749">
          <cell r="B1749" t="str">
            <v>541449012700233117</v>
          </cell>
          <cell r="L1749" t="str">
            <v>T2A</v>
          </cell>
          <cell r="M1749">
            <v>1</v>
          </cell>
          <cell r="O1749" t="str">
            <v>T2A</v>
          </cell>
        </row>
        <row r="1750">
          <cell r="B1750" t="str">
            <v>541449020704109949</v>
          </cell>
          <cell r="L1750" t="str">
            <v>T2A</v>
          </cell>
          <cell r="M1750">
            <v>1</v>
          </cell>
          <cell r="O1750" t="str">
            <v>T2A</v>
          </cell>
        </row>
        <row r="1751">
          <cell r="B1751" t="str">
            <v>541449012700114218</v>
          </cell>
          <cell r="L1751" t="str">
            <v>T1A</v>
          </cell>
          <cell r="M1751">
            <v>1</v>
          </cell>
          <cell r="O1751" t="str">
            <v>T1A</v>
          </cell>
        </row>
        <row r="1752">
          <cell r="B1752" t="str">
            <v>541449012700114201</v>
          </cell>
          <cell r="L1752" t="str">
            <v>T2A</v>
          </cell>
          <cell r="M1752">
            <v>1</v>
          </cell>
          <cell r="O1752" t="str">
            <v>T2A</v>
          </cell>
        </row>
        <row r="1753">
          <cell r="B1753" t="str">
            <v>541449012700114171</v>
          </cell>
          <cell r="L1753" t="str">
            <v>T2A</v>
          </cell>
          <cell r="M1753">
            <v>1</v>
          </cell>
          <cell r="O1753" t="str">
            <v>T2A</v>
          </cell>
        </row>
        <row r="1754">
          <cell r="B1754" t="str">
            <v>541449012700116243</v>
          </cell>
          <cell r="L1754" t="str">
            <v>T2A</v>
          </cell>
          <cell r="M1754">
            <v>1</v>
          </cell>
          <cell r="O1754" t="str">
            <v>T2A</v>
          </cell>
        </row>
        <row r="1755">
          <cell r="B1755" t="str">
            <v>541449012700116311</v>
          </cell>
          <cell r="L1755" t="str">
            <v>T2A</v>
          </cell>
          <cell r="M1755">
            <v>1</v>
          </cell>
          <cell r="O1755" t="str">
            <v>T2A</v>
          </cell>
        </row>
        <row r="1756">
          <cell r="B1756" t="str">
            <v>541449012700116465</v>
          </cell>
          <cell r="L1756" t="str">
            <v>T2A</v>
          </cell>
          <cell r="M1756">
            <v>1</v>
          </cell>
          <cell r="O1756" t="str">
            <v>T2A</v>
          </cell>
        </row>
        <row r="1757">
          <cell r="B1757" t="str">
            <v>541449020701611094</v>
          </cell>
          <cell r="L1757" t="str">
            <v>T2A</v>
          </cell>
          <cell r="M1757">
            <v>1</v>
          </cell>
          <cell r="O1757" t="str">
            <v>T2A</v>
          </cell>
        </row>
        <row r="1758">
          <cell r="B1758" t="str">
            <v>541449020712829679</v>
          </cell>
          <cell r="L1758" t="str">
            <v>T2A</v>
          </cell>
          <cell r="M1758">
            <v>1</v>
          </cell>
          <cell r="O1758" t="str">
            <v>T2A</v>
          </cell>
        </row>
        <row r="1759">
          <cell r="B1759" t="str">
            <v>541449012700181067</v>
          </cell>
          <cell r="L1759" t="str">
            <v>T2A</v>
          </cell>
          <cell r="M1759">
            <v>1</v>
          </cell>
          <cell r="O1759" t="str">
            <v>T1A</v>
          </cell>
        </row>
        <row r="1760">
          <cell r="B1760" t="str">
            <v>541449020701730979</v>
          </cell>
          <cell r="L1760" t="str">
            <v>T2A</v>
          </cell>
          <cell r="M1760">
            <v>1</v>
          </cell>
          <cell r="O1760" t="str">
            <v>T2A</v>
          </cell>
        </row>
        <row r="1761">
          <cell r="B1761" t="str">
            <v>541449012700116786</v>
          </cell>
          <cell r="L1761" t="str">
            <v>T2A</v>
          </cell>
          <cell r="M1761">
            <v>1</v>
          </cell>
          <cell r="O1761" t="str">
            <v>T2A</v>
          </cell>
        </row>
        <row r="1762">
          <cell r="B1762" t="str">
            <v>541449060005192165</v>
          </cell>
          <cell r="L1762" t="str">
            <v>T2A</v>
          </cell>
          <cell r="M1762">
            <v>1</v>
          </cell>
          <cell r="O1762" t="str">
            <v>T2A</v>
          </cell>
        </row>
        <row r="1763">
          <cell r="B1763" t="str">
            <v>541449020701647321</v>
          </cell>
          <cell r="L1763" t="str">
            <v>T1A</v>
          </cell>
          <cell r="M1763">
            <v>1</v>
          </cell>
          <cell r="O1763" t="str">
            <v>T1A</v>
          </cell>
        </row>
        <row r="1764">
          <cell r="B1764" t="str">
            <v>541449012700193619</v>
          </cell>
          <cell r="L1764" t="str">
            <v>T1A</v>
          </cell>
          <cell r="M1764">
            <v>1</v>
          </cell>
          <cell r="O1764" t="str">
            <v>T1A</v>
          </cell>
        </row>
        <row r="1765">
          <cell r="B1765" t="str">
            <v>541449012700201277</v>
          </cell>
          <cell r="L1765" t="str">
            <v>T3A</v>
          </cell>
          <cell r="M1765">
            <v>1</v>
          </cell>
          <cell r="O1765" t="str">
            <v>T3A</v>
          </cell>
        </row>
        <row r="1766">
          <cell r="B1766" t="str">
            <v>541449012700116670</v>
          </cell>
          <cell r="L1766" t="str">
            <v>T2A</v>
          </cell>
          <cell r="M1766">
            <v>1</v>
          </cell>
          <cell r="O1766" t="str">
            <v>T2A</v>
          </cell>
        </row>
        <row r="1767">
          <cell r="B1767" t="str">
            <v>541449020701720420</v>
          </cell>
          <cell r="L1767" t="str">
            <v>T3A</v>
          </cell>
          <cell r="M1767">
            <v>1</v>
          </cell>
          <cell r="O1767" t="str">
            <v>T3A</v>
          </cell>
        </row>
        <row r="1768">
          <cell r="B1768" t="str">
            <v>541449012700116762</v>
          </cell>
          <cell r="L1768" t="str">
            <v>T2A</v>
          </cell>
          <cell r="M1768">
            <v>1</v>
          </cell>
          <cell r="O1768" t="str">
            <v>T1A</v>
          </cell>
        </row>
        <row r="1769">
          <cell r="B1769" t="str">
            <v>541449012700116779</v>
          </cell>
          <cell r="L1769" t="str">
            <v>T2A</v>
          </cell>
          <cell r="M1769">
            <v>1</v>
          </cell>
          <cell r="O1769" t="str">
            <v>T2A</v>
          </cell>
        </row>
        <row r="1770">
          <cell r="B1770" t="str">
            <v>541449020701622229</v>
          </cell>
          <cell r="L1770" t="str">
            <v>T2A</v>
          </cell>
          <cell r="M1770">
            <v>1</v>
          </cell>
          <cell r="O1770" t="str">
            <v>T2A</v>
          </cell>
        </row>
        <row r="1771">
          <cell r="B1771" t="str">
            <v>541449020708684855</v>
          </cell>
          <cell r="L1771" t="str">
            <v>T2A</v>
          </cell>
          <cell r="M1771">
            <v>1</v>
          </cell>
          <cell r="O1771" t="str">
            <v>T2A</v>
          </cell>
        </row>
        <row r="1772">
          <cell r="B1772" t="str">
            <v>541449012700115574</v>
          </cell>
          <cell r="L1772" t="str">
            <v>T2A</v>
          </cell>
          <cell r="M1772">
            <v>1</v>
          </cell>
          <cell r="O1772" t="str">
            <v>T2A</v>
          </cell>
        </row>
        <row r="1773">
          <cell r="B1773" t="str">
            <v>541449012700244939</v>
          </cell>
          <cell r="L1773" t="str">
            <v>T3A</v>
          </cell>
          <cell r="M1773">
            <v>1</v>
          </cell>
          <cell r="O1773" t="str">
            <v>T3A</v>
          </cell>
        </row>
        <row r="1774">
          <cell r="B1774" t="str">
            <v>541449020715732631</v>
          </cell>
          <cell r="L1774" t="str">
            <v>T2A</v>
          </cell>
          <cell r="M1774">
            <v>1</v>
          </cell>
          <cell r="O1774" t="str">
            <v>T2A</v>
          </cell>
        </row>
        <row r="1775">
          <cell r="B1775" t="str">
            <v>541449012000022824</v>
          </cell>
          <cell r="L1775" t="str">
            <v>T3A</v>
          </cell>
          <cell r="M1775">
            <v>1</v>
          </cell>
          <cell r="O1775" t="str">
            <v>T3A</v>
          </cell>
        </row>
        <row r="1776">
          <cell r="B1776" t="str">
            <v>541449012700247213</v>
          </cell>
          <cell r="L1776" t="str">
            <v>T2A</v>
          </cell>
          <cell r="M1776">
            <v>1</v>
          </cell>
          <cell r="O1776" t="str">
            <v>T3A</v>
          </cell>
        </row>
        <row r="1777">
          <cell r="B1777" t="str">
            <v>541449012700114676</v>
          </cell>
          <cell r="L1777" t="str">
            <v>T2A</v>
          </cell>
          <cell r="M1777">
            <v>1</v>
          </cell>
          <cell r="O1777" t="str">
            <v>T2A</v>
          </cell>
        </row>
        <row r="1778">
          <cell r="B1778" t="str">
            <v>541449020715078234</v>
          </cell>
          <cell r="L1778" t="str">
            <v>T1A</v>
          </cell>
          <cell r="M1778">
            <v>1</v>
          </cell>
          <cell r="O1778" t="str">
            <v>T1A</v>
          </cell>
        </row>
        <row r="1779">
          <cell r="B1779" t="str">
            <v>541449012700131802</v>
          </cell>
          <cell r="L1779" t="str">
            <v>T3A</v>
          </cell>
          <cell r="M1779">
            <v>1</v>
          </cell>
          <cell r="O1779" t="str">
            <v>T3A</v>
          </cell>
        </row>
        <row r="1780">
          <cell r="B1780" t="str">
            <v>541449011000035407</v>
          </cell>
          <cell r="L1780" t="str">
            <v>T3A</v>
          </cell>
          <cell r="M1780">
            <v>1</v>
          </cell>
          <cell r="O1780" t="str">
            <v>T3A</v>
          </cell>
        </row>
        <row r="1781">
          <cell r="B1781" t="str">
            <v>541449012700128888</v>
          </cell>
          <cell r="L1781" t="str">
            <v>T2A</v>
          </cell>
          <cell r="M1781">
            <v>1</v>
          </cell>
          <cell r="O1781" t="str">
            <v>T2A</v>
          </cell>
        </row>
        <row r="1782">
          <cell r="B1782" t="str">
            <v>541449012700138917</v>
          </cell>
          <cell r="L1782" t="str">
            <v>T1A</v>
          </cell>
          <cell r="M1782">
            <v>1</v>
          </cell>
          <cell r="O1782" t="str">
            <v>T1A</v>
          </cell>
        </row>
        <row r="1783">
          <cell r="B1783" t="str">
            <v>541449012700120479</v>
          </cell>
          <cell r="L1783" t="str">
            <v>T2A</v>
          </cell>
          <cell r="M1783">
            <v>1</v>
          </cell>
          <cell r="O1783" t="str">
            <v>T2A</v>
          </cell>
        </row>
        <row r="1784">
          <cell r="B1784" t="str">
            <v>541449012000001829</v>
          </cell>
          <cell r="L1784" t="str">
            <v>T3A</v>
          </cell>
          <cell r="M1784">
            <v>1</v>
          </cell>
          <cell r="O1784" t="str">
            <v>T3A</v>
          </cell>
        </row>
        <row r="1785">
          <cell r="B1785" t="str">
            <v>541449011000052794</v>
          </cell>
          <cell r="L1785" t="str">
            <v>T3A</v>
          </cell>
          <cell r="M1785">
            <v>1</v>
          </cell>
          <cell r="O1785" t="str">
            <v>T3A</v>
          </cell>
        </row>
        <row r="1786">
          <cell r="B1786" t="str">
            <v>541449011000074932</v>
          </cell>
          <cell r="L1786" t="str">
            <v>T3A</v>
          </cell>
          <cell r="M1786">
            <v>1</v>
          </cell>
          <cell r="O1786" t="str">
            <v>T3A</v>
          </cell>
        </row>
        <row r="1787">
          <cell r="B1787" t="str">
            <v>541449011000050301</v>
          </cell>
          <cell r="L1787" t="str">
            <v>T3A</v>
          </cell>
          <cell r="M1787">
            <v>1</v>
          </cell>
          <cell r="O1787" t="str">
            <v>T3A</v>
          </cell>
        </row>
        <row r="1788">
          <cell r="B1788" t="str">
            <v>541449020704442046</v>
          </cell>
          <cell r="L1788" t="str">
            <v>T3A</v>
          </cell>
          <cell r="M1788">
            <v>1</v>
          </cell>
          <cell r="O1788" t="str">
            <v>T2A</v>
          </cell>
        </row>
        <row r="1789">
          <cell r="B1789" t="str">
            <v>541449012700180176</v>
          </cell>
          <cell r="L1789" t="str">
            <v>T3A</v>
          </cell>
          <cell r="M1789">
            <v>1</v>
          </cell>
          <cell r="O1789" t="str">
            <v>T3A</v>
          </cell>
        </row>
        <row r="1790">
          <cell r="B1790" t="str">
            <v>541449012700199291</v>
          </cell>
          <cell r="L1790" t="str">
            <v>T2A</v>
          </cell>
          <cell r="M1790">
            <v>1</v>
          </cell>
          <cell r="O1790" t="str">
            <v>T2A</v>
          </cell>
        </row>
        <row r="1791">
          <cell r="B1791" t="str">
            <v>541449060007406918</v>
          </cell>
          <cell r="L1791" t="str">
            <v>T2A</v>
          </cell>
          <cell r="M1791">
            <v>1</v>
          </cell>
          <cell r="O1791" t="str">
            <v>T2A</v>
          </cell>
        </row>
        <row r="1792">
          <cell r="B1792" t="str">
            <v>541449012700209952</v>
          </cell>
          <cell r="L1792" t="str">
            <v>T2A</v>
          </cell>
          <cell r="M1792">
            <v>1</v>
          </cell>
          <cell r="O1792" t="str">
            <v>T2A</v>
          </cell>
        </row>
        <row r="1793">
          <cell r="B1793" t="str">
            <v>541449011000036220</v>
          </cell>
          <cell r="L1793" t="str">
            <v>T2A</v>
          </cell>
          <cell r="M1793">
            <v>1</v>
          </cell>
          <cell r="O1793" t="str">
            <v>T3A</v>
          </cell>
        </row>
        <row r="1794">
          <cell r="B1794" t="str">
            <v>541449012000026402</v>
          </cell>
          <cell r="L1794" t="str">
            <v>T3A</v>
          </cell>
          <cell r="M1794">
            <v>1</v>
          </cell>
          <cell r="O1794" t="str">
            <v>T3A</v>
          </cell>
        </row>
        <row r="1795">
          <cell r="B1795" t="str">
            <v>541449012000001119</v>
          </cell>
          <cell r="L1795" t="str">
            <v>T3A</v>
          </cell>
          <cell r="M1795">
            <v>1</v>
          </cell>
          <cell r="O1795" t="str">
            <v>T3A</v>
          </cell>
        </row>
        <row r="1796">
          <cell r="B1796" t="str">
            <v>541449011000072624</v>
          </cell>
          <cell r="L1796" t="str">
            <v>T3A</v>
          </cell>
          <cell r="M1796">
            <v>1</v>
          </cell>
          <cell r="O1796" t="str">
            <v>T3A</v>
          </cell>
        </row>
        <row r="1797">
          <cell r="B1797" t="str">
            <v>541449020706117775</v>
          </cell>
          <cell r="L1797" t="str">
            <v>T2A</v>
          </cell>
          <cell r="M1797">
            <v>1</v>
          </cell>
          <cell r="O1797" t="str">
            <v>T2A</v>
          </cell>
        </row>
        <row r="1798">
          <cell r="B1798" t="str">
            <v>541449011000044331</v>
          </cell>
          <cell r="L1798" t="str">
            <v>T3A</v>
          </cell>
          <cell r="M1798">
            <v>1</v>
          </cell>
          <cell r="O1798" t="str">
            <v>T3A</v>
          </cell>
        </row>
        <row r="1799">
          <cell r="B1799" t="str">
            <v>541449011000042726</v>
          </cell>
          <cell r="L1799" t="str">
            <v>T3A</v>
          </cell>
          <cell r="M1799">
            <v>1</v>
          </cell>
          <cell r="O1799" t="str">
            <v>T3A</v>
          </cell>
        </row>
        <row r="1800">
          <cell r="B1800" t="str">
            <v>541449011000043150</v>
          </cell>
          <cell r="L1800" t="str">
            <v>T4B</v>
          </cell>
          <cell r="M1800">
            <v>1</v>
          </cell>
          <cell r="O1800" t="str">
            <v>T3A</v>
          </cell>
        </row>
        <row r="1801">
          <cell r="B1801" t="str">
            <v>541449011000042436</v>
          </cell>
          <cell r="L1801" t="str">
            <v>T3A</v>
          </cell>
          <cell r="M1801">
            <v>1</v>
          </cell>
          <cell r="O1801" t="str">
            <v>T3A</v>
          </cell>
        </row>
        <row r="1802">
          <cell r="B1802" t="str">
            <v>541449012700245288</v>
          </cell>
          <cell r="L1802" t="str">
            <v>T2A</v>
          </cell>
          <cell r="M1802">
            <v>1</v>
          </cell>
          <cell r="O1802" t="str">
            <v>T2A</v>
          </cell>
        </row>
        <row r="1803">
          <cell r="B1803" t="str">
            <v>541449012700245301</v>
          </cell>
          <cell r="L1803" t="str">
            <v>T2A</v>
          </cell>
          <cell r="M1803">
            <v>1</v>
          </cell>
          <cell r="O1803" t="str">
            <v>T2A</v>
          </cell>
        </row>
        <row r="1804">
          <cell r="B1804" t="str">
            <v>541449012700118841</v>
          </cell>
          <cell r="L1804" t="str">
            <v>T2A</v>
          </cell>
          <cell r="M1804">
            <v>1</v>
          </cell>
          <cell r="O1804" t="str">
            <v>T2A</v>
          </cell>
        </row>
        <row r="1805">
          <cell r="B1805" t="str">
            <v>541449012700118858</v>
          </cell>
          <cell r="L1805" t="str">
            <v>T2A</v>
          </cell>
          <cell r="M1805">
            <v>1</v>
          </cell>
          <cell r="O1805" t="str">
            <v>T2A</v>
          </cell>
        </row>
        <row r="1806">
          <cell r="B1806" t="str">
            <v>541449012700118865</v>
          </cell>
          <cell r="L1806" t="str">
            <v>T2A</v>
          </cell>
          <cell r="M1806">
            <v>1</v>
          </cell>
          <cell r="O1806" t="str">
            <v>T2A</v>
          </cell>
        </row>
        <row r="1807">
          <cell r="B1807" t="str">
            <v>541449012700118872</v>
          </cell>
          <cell r="L1807" t="str">
            <v>T2A</v>
          </cell>
          <cell r="M1807">
            <v>1</v>
          </cell>
          <cell r="O1807" t="str">
            <v>T2A</v>
          </cell>
        </row>
        <row r="1808">
          <cell r="B1808" t="str">
            <v>541449020712830750</v>
          </cell>
          <cell r="L1808" t="str">
            <v>T2A</v>
          </cell>
          <cell r="M1808">
            <v>1</v>
          </cell>
          <cell r="O1808" t="str">
            <v>T2A</v>
          </cell>
        </row>
        <row r="1809">
          <cell r="B1809" t="str">
            <v>541449011000155815</v>
          </cell>
          <cell r="L1809" t="str">
            <v>T2A</v>
          </cell>
          <cell r="M1809">
            <v>1</v>
          </cell>
          <cell r="O1809" t="str">
            <v>T3A</v>
          </cell>
        </row>
        <row r="1810">
          <cell r="B1810" t="str">
            <v>541449011000025514</v>
          </cell>
          <cell r="L1810" t="str">
            <v>T3A</v>
          </cell>
          <cell r="M1810">
            <v>1</v>
          </cell>
          <cell r="O1810" t="str">
            <v>T3A</v>
          </cell>
        </row>
        <row r="1811">
          <cell r="B1811" t="str">
            <v>541449060001728351</v>
          </cell>
          <cell r="L1811" t="str">
            <v>T3A</v>
          </cell>
          <cell r="M1811">
            <v>1</v>
          </cell>
          <cell r="O1811" t="str">
            <v>T3A</v>
          </cell>
        </row>
        <row r="1812">
          <cell r="B1812" t="str">
            <v>541449020715229858</v>
          </cell>
          <cell r="L1812" t="str">
            <v>T3A</v>
          </cell>
          <cell r="M1812">
            <v>1</v>
          </cell>
          <cell r="O1812" t="str">
            <v>T1A</v>
          </cell>
        </row>
        <row r="1813">
          <cell r="B1813" t="str">
            <v>541449012700124804</v>
          </cell>
          <cell r="L1813" t="str">
            <v>T2A</v>
          </cell>
          <cell r="M1813">
            <v>1</v>
          </cell>
          <cell r="O1813" t="str">
            <v>T2A</v>
          </cell>
        </row>
        <row r="1814">
          <cell r="B1814" t="str">
            <v>541449012700124613</v>
          </cell>
          <cell r="L1814" t="str">
            <v>T1A</v>
          </cell>
          <cell r="M1814">
            <v>1</v>
          </cell>
          <cell r="O1814" t="str">
            <v>T1A</v>
          </cell>
        </row>
        <row r="1815">
          <cell r="B1815" t="str">
            <v>541449012700124620</v>
          </cell>
          <cell r="L1815" t="str">
            <v>T2A</v>
          </cell>
          <cell r="M1815">
            <v>1</v>
          </cell>
          <cell r="O1815" t="str">
            <v>T2A</v>
          </cell>
        </row>
        <row r="1816">
          <cell r="B1816" t="str">
            <v>541449011000062823</v>
          </cell>
          <cell r="L1816" t="str">
            <v>T2A</v>
          </cell>
          <cell r="M1816">
            <v>1</v>
          </cell>
          <cell r="O1816" t="str">
            <v>T3A</v>
          </cell>
        </row>
        <row r="1817">
          <cell r="B1817" t="str">
            <v>541449012700124057</v>
          </cell>
          <cell r="L1817" t="str">
            <v>T2A</v>
          </cell>
          <cell r="M1817">
            <v>1</v>
          </cell>
          <cell r="O1817" t="str">
            <v>T2A</v>
          </cell>
        </row>
        <row r="1818">
          <cell r="B1818" t="str">
            <v>541449012700123166</v>
          </cell>
          <cell r="L1818" t="str">
            <v>T2A</v>
          </cell>
          <cell r="M1818">
            <v>1</v>
          </cell>
          <cell r="O1818" t="str">
            <v>T2A</v>
          </cell>
        </row>
        <row r="1819">
          <cell r="B1819" t="str">
            <v>541449012700123173</v>
          </cell>
          <cell r="L1819" t="str">
            <v>T2A</v>
          </cell>
          <cell r="M1819">
            <v>1</v>
          </cell>
          <cell r="O1819" t="str">
            <v>T2A</v>
          </cell>
        </row>
        <row r="1820">
          <cell r="B1820" t="str">
            <v>541449060004908538</v>
          </cell>
          <cell r="L1820" t="str">
            <v>T2A</v>
          </cell>
          <cell r="M1820">
            <v>1</v>
          </cell>
          <cell r="O1820" t="str">
            <v>T2A</v>
          </cell>
        </row>
        <row r="1821">
          <cell r="B1821" t="str">
            <v>541449011000065954</v>
          </cell>
          <cell r="L1821" t="str">
            <v>T3A</v>
          </cell>
          <cell r="M1821">
            <v>1</v>
          </cell>
          <cell r="O1821" t="str">
            <v>T3A</v>
          </cell>
        </row>
        <row r="1822">
          <cell r="B1822" t="str">
            <v>541449020713242811</v>
          </cell>
          <cell r="L1822" t="str">
            <v>T2A</v>
          </cell>
          <cell r="M1822">
            <v>1</v>
          </cell>
          <cell r="O1822" t="str">
            <v>T2A</v>
          </cell>
        </row>
        <row r="1823">
          <cell r="B1823" t="str">
            <v>541449012700130416</v>
          </cell>
          <cell r="L1823" t="str">
            <v>T2A</v>
          </cell>
          <cell r="M1823">
            <v>1</v>
          </cell>
          <cell r="O1823" t="str">
            <v>T2A</v>
          </cell>
        </row>
        <row r="1824">
          <cell r="B1824" t="str">
            <v>541449020704360388</v>
          </cell>
          <cell r="L1824" t="str">
            <v>T2A</v>
          </cell>
          <cell r="M1824">
            <v>1</v>
          </cell>
          <cell r="O1824" t="str">
            <v>T2A</v>
          </cell>
        </row>
        <row r="1825">
          <cell r="B1825" t="str">
            <v>541449012700135527</v>
          </cell>
          <cell r="L1825" t="str">
            <v>T3A</v>
          </cell>
          <cell r="M1825">
            <v>1</v>
          </cell>
          <cell r="O1825" t="str">
            <v>T3A</v>
          </cell>
        </row>
        <row r="1826">
          <cell r="B1826" t="str">
            <v>541449060006208186</v>
          </cell>
          <cell r="L1826" t="str">
            <v>T3A</v>
          </cell>
          <cell r="M1826">
            <v>1</v>
          </cell>
          <cell r="O1826" t="str">
            <v>T3A</v>
          </cell>
        </row>
        <row r="1827">
          <cell r="B1827" t="str">
            <v>541449011000019100</v>
          </cell>
          <cell r="L1827" t="str">
            <v>T3A</v>
          </cell>
          <cell r="M1827">
            <v>1</v>
          </cell>
          <cell r="O1827" t="str">
            <v>T3A</v>
          </cell>
        </row>
        <row r="1828">
          <cell r="B1828" t="str">
            <v>541449011000019186</v>
          </cell>
          <cell r="L1828" t="str">
            <v>T3A</v>
          </cell>
          <cell r="M1828">
            <v>1</v>
          </cell>
          <cell r="O1828" t="str">
            <v>T3A</v>
          </cell>
        </row>
        <row r="1829">
          <cell r="B1829" t="str">
            <v>541449060008288384</v>
          </cell>
          <cell r="L1829" t="str">
            <v>T2A</v>
          </cell>
          <cell r="M1829">
            <v>1</v>
          </cell>
          <cell r="O1829" t="str">
            <v>T3A</v>
          </cell>
        </row>
        <row r="1830">
          <cell r="B1830" t="str">
            <v>541449060008461350</v>
          </cell>
          <cell r="L1830" t="str">
            <v>T2A</v>
          </cell>
          <cell r="M1830">
            <v>1</v>
          </cell>
          <cell r="O1830" t="str">
            <v>T2A</v>
          </cell>
        </row>
        <row r="1831">
          <cell r="B1831" t="str">
            <v>541449020703105164</v>
          </cell>
          <cell r="L1831" t="str">
            <v>T1A</v>
          </cell>
          <cell r="M1831">
            <v>1</v>
          </cell>
          <cell r="O1831" t="str">
            <v>T2A</v>
          </cell>
        </row>
        <row r="1832">
          <cell r="B1832" t="str">
            <v>541449012700118810</v>
          </cell>
          <cell r="L1832" t="str">
            <v>T2A</v>
          </cell>
          <cell r="M1832">
            <v>1</v>
          </cell>
          <cell r="O1832" t="str">
            <v>T2A</v>
          </cell>
        </row>
        <row r="1833">
          <cell r="B1833" t="str">
            <v>541449012700118834</v>
          </cell>
          <cell r="L1833" t="str">
            <v>T1A</v>
          </cell>
          <cell r="M1833">
            <v>1</v>
          </cell>
          <cell r="O1833" t="str">
            <v>T1A</v>
          </cell>
        </row>
        <row r="1834">
          <cell r="B1834" t="str">
            <v>541449012000001089</v>
          </cell>
          <cell r="L1834" t="str">
            <v>T3A</v>
          </cell>
          <cell r="M1834">
            <v>1</v>
          </cell>
          <cell r="O1834" t="str">
            <v>T3A</v>
          </cell>
        </row>
        <row r="1835">
          <cell r="B1835" t="str">
            <v>541449012700179460</v>
          </cell>
          <cell r="L1835" t="str">
            <v>T2A</v>
          </cell>
          <cell r="M1835">
            <v>1</v>
          </cell>
          <cell r="O1835" t="str">
            <v>T2A</v>
          </cell>
        </row>
        <row r="1836">
          <cell r="B1836" t="str">
            <v>541449012700118926</v>
          </cell>
          <cell r="L1836" t="str">
            <v>T2A</v>
          </cell>
          <cell r="M1836">
            <v>1</v>
          </cell>
          <cell r="O1836" t="str">
            <v>T2A</v>
          </cell>
        </row>
        <row r="1837">
          <cell r="B1837" t="str">
            <v>541449012700118797</v>
          </cell>
          <cell r="L1837" t="str">
            <v>T2A</v>
          </cell>
          <cell r="M1837">
            <v>1</v>
          </cell>
          <cell r="O1837" t="str">
            <v>T2A</v>
          </cell>
        </row>
        <row r="1838">
          <cell r="B1838" t="str">
            <v>541449012700118902</v>
          </cell>
          <cell r="L1838" t="str">
            <v>T2A</v>
          </cell>
          <cell r="M1838">
            <v>1</v>
          </cell>
          <cell r="O1838" t="str">
            <v>T2A</v>
          </cell>
        </row>
        <row r="1839">
          <cell r="B1839" t="str">
            <v>541449012700118940</v>
          </cell>
          <cell r="L1839" t="str">
            <v>T3A</v>
          </cell>
          <cell r="M1839">
            <v>1</v>
          </cell>
          <cell r="O1839" t="str">
            <v>T2A</v>
          </cell>
        </row>
        <row r="1840">
          <cell r="B1840" t="str">
            <v>541449012700234923</v>
          </cell>
          <cell r="L1840" t="str">
            <v>T1A</v>
          </cell>
          <cell r="M1840">
            <v>1</v>
          </cell>
          <cell r="O1840" t="str">
            <v>T2A</v>
          </cell>
        </row>
        <row r="1841">
          <cell r="B1841" t="str">
            <v>541449020715480600</v>
          </cell>
          <cell r="L1841" t="str">
            <v>T2A</v>
          </cell>
          <cell r="M1841">
            <v>1</v>
          </cell>
          <cell r="O1841" t="str">
            <v>T2A</v>
          </cell>
        </row>
        <row r="1842">
          <cell r="B1842" t="str">
            <v>541449012700138221</v>
          </cell>
          <cell r="L1842" t="str">
            <v>T2A</v>
          </cell>
          <cell r="M1842">
            <v>1</v>
          </cell>
          <cell r="O1842" t="str">
            <v>T2A</v>
          </cell>
        </row>
        <row r="1843">
          <cell r="B1843" t="str">
            <v>541449060005989253</v>
          </cell>
          <cell r="L1843" t="str">
            <v>T2A</v>
          </cell>
          <cell r="M1843">
            <v>1</v>
          </cell>
          <cell r="O1843" t="str">
            <v>T2A</v>
          </cell>
        </row>
        <row r="1844">
          <cell r="B1844" t="str">
            <v>541449012700164657</v>
          </cell>
          <cell r="L1844" t="str">
            <v>T3A</v>
          </cell>
          <cell r="M1844">
            <v>1</v>
          </cell>
          <cell r="O1844" t="str">
            <v>T1A</v>
          </cell>
        </row>
        <row r="1845">
          <cell r="B1845" t="str">
            <v>541449060004202087</v>
          </cell>
          <cell r="L1845" t="str">
            <v>T3A</v>
          </cell>
          <cell r="M1845">
            <v>1</v>
          </cell>
          <cell r="O1845" t="str">
            <v>T4B</v>
          </cell>
        </row>
        <row r="1846">
          <cell r="B1846" t="str">
            <v>541449012700207705</v>
          </cell>
          <cell r="L1846" t="str">
            <v>T3A</v>
          </cell>
          <cell r="M1846">
            <v>1</v>
          </cell>
          <cell r="O1846" t="str">
            <v>T3A</v>
          </cell>
        </row>
        <row r="1847">
          <cell r="B1847" t="str">
            <v>541449012700114393</v>
          </cell>
          <cell r="L1847" t="str">
            <v>T3A</v>
          </cell>
          <cell r="M1847">
            <v>1</v>
          </cell>
          <cell r="O1847" t="str">
            <v>T3A</v>
          </cell>
        </row>
        <row r="1848">
          <cell r="B1848" t="str">
            <v>541449012000021155</v>
          </cell>
          <cell r="L1848" t="str">
            <v>T3A</v>
          </cell>
          <cell r="M1848">
            <v>1</v>
          </cell>
          <cell r="O1848" t="str">
            <v>T3A</v>
          </cell>
        </row>
        <row r="1849">
          <cell r="B1849" t="str">
            <v>541449012700180152</v>
          </cell>
          <cell r="L1849" t="str">
            <v>T1A</v>
          </cell>
          <cell r="M1849">
            <v>1</v>
          </cell>
          <cell r="O1849" t="str">
            <v>T1A</v>
          </cell>
        </row>
        <row r="1850">
          <cell r="B1850" t="str">
            <v>541449012700137347</v>
          </cell>
          <cell r="L1850" t="str">
            <v>T2A</v>
          </cell>
          <cell r="M1850">
            <v>1</v>
          </cell>
          <cell r="O1850" t="str">
            <v>T1A</v>
          </cell>
        </row>
        <row r="1851">
          <cell r="B1851" t="str">
            <v>541449012700136982</v>
          </cell>
          <cell r="L1851" t="str">
            <v>T2A</v>
          </cell>
          <cell r="M1851">
            <v>1</v>
          </cell>
          <cell r="O1851" t="str">
            <v>T2A</v>
          </cell>
        </row>
        <row r="1852">
          <cell r="B1852" t="str">
            <v>541449012700133677</v>
          </cell>
          <cell r="L1852" t="str">
            <v>T2A</v>
          </cell>
          <cell r="M1852">
            <v>1</v>
          </cell>
          <cell r="O1852" t="str">
            <v>T2A</v>
          </cell>
        </row>
        <row r="1853">
          <cell r="B1853" t="str">
            <v>541449012700214833</v>
          </cell>
          <cell r="L1853" t="str">
            <v>T2A</v>
          </cell>
          <cell r="M1853">
            <v>1</v>
          </cell>
          <cell r="O1853" t="str">
            <v>T3A</v>
          </cell>
        </row>
        <row r="1854">
          <cell r="B1854" t="str">
            <v>541449012700113563</v>
          </cell>
          <cell r="L1854" t="str">
            <v>T3A</v>
          </cell>
          <cell r="M1854">
            <v>1</v>
          </cell>
          <cell r="O1854" t="str">
            <v>T2A</v>
          </cell>
        </row>
        <row r="1855">
          <cell r="B1855" t="str">
            <v>541449060004718755</v>
          </cell>
          <cell r="L1855" t="str">
            <v>T3A</v>
          </cell>
          <cell r="M1855">
            <v>1</v>
          </cell>
          <cell r="O1855" t="str">
            <v>T3A</v>
          </cell>
        </row>
        <row r="1856">
          <cell r="B1856" t="str">
            <v>541449060004805035</v>
          </cell>
          <cell r="L1856" t="str">
            <v>T3A</v>
          </cell>
          <cell r="M1856">
            <v>1</v>
          </cell>
          <cell r="O1856" t="str">
            <v>T3A</v>
          </cell>
        </row>
        <row r="1857">
          <cell r="B1857" t="str">
            <v>541449060005073747</v>
          </cell>
          <cell r="L1857" t="str">
            <v>T2A</v>
          </cell>
          <cell r="M1857">
            <v>1</v>
          </cell>
          <cell r="O1857" t="str">
            <v>T2A</v>
          </cell>
        </row>
        <row r="1858">
          <cell r="B1858" t="str">
            <v>541449011000154757</v>
          </cell>
          <cell r="L1858" t="str">
            <v>T2A</v>
          </cell>
          <cell r="M1858">
            <v>1</v>
          </cell>
          <cell r="O1858" t="str">
            <v>T3A</v>
          </cell>
        </row>
        <row r="1859">
          <cell r="B1859" t="str">
            <v>541449012000000853</v>
          </cell>
          <cell r="L1859" t="str">
            <v>T3A</v>
          </cell>
          <cell r="M1859">
            <v>1</v>
          </cell>
          <cell r="O1859" t="str">
            <v>T3A</v>
          </cell>
        </row>
        <row r="1860">
          <cell r="B1860" t="str">
            <v>541449012700117875</v>
          </cell>
          <cell r="L1860" t="str">
            <v>T2A</v>
          </cell>
          <cell r="M1860">
            <v>1</v>
          </cell>
          <cell r="O1860" t="str">
            <v>T2A</v>
          </cell>
        </row>
        <row r="1861">
          <cell r="B1861" t="str">
            <v>541449012700117882</v>
          </cell>
          <cell r="L1861" t="str">
            <v>T2A</v>
          </cell>
          <cell r="M1861">
            <v>1</v>
          </cell>
          <cell r="O1861" t="str">
            <v>T2A</v>
          </cell>
        </row>
        <row r="1862">
          <cell r="B1862" t="str">
            <v>541449012000000860</v>
          </cell>
          <cell r="L1862" t="str">
            <v>T2A</v>
          </cell>
          <cell r="M1862">
            <v>1</v>
          </cell>
          <cell r="O1862" t="str">
            <v>T2A</v>
          </cell>
        </row>
        <row r="1863">
          <cell r="B1863" t="str">
            <v>541449012000000846</v>
          </cell>
          <cell r="L1863" t="str">
            <v>T2A</v>
          </cell>
          <cell r="M1863">
            <v>1</v>
          </cell>
          <cell r="O1863" t="str">
            <v>T2A</v>
          </cell>
        </row>
        <row r="1864">
          <cell r="B1864" t="str">
            <v>541449012700177992</v>
          </cell>
          <cell r="L1864" t="str">
            <v>T2A</v>
          </cell>
          <cell r="M1864">
            <v>1</v>
          </cell>
          <cell r="O1864" t="str">
            <v>T2A</v>
          </cell>
        </row>
        <row r="1865">
          <cell r="B1865" t="str">
            <v>541449020702647528</v>
          </cell>
          <cell r="L1865" t="str">
            <v>T2A</v>
          </cell>
          <cell r="M1865">
            <v>1</v>
          </cell>
          <cell r="O1865" t="str">
            <v>T1A</v>
          </cell>
        </row>
        <row r="1866">
          <cell r="B1866" t="str">
            <v>541449012700117868</v>
          </cell>
          <cell r="L1866" t="str">
            <v>T2A</v>
          </cell>
          <cell r="M1866">
            <v>1</v>
          </cell>
          <cell r="O1866" t="str">
            <v>T2A</v>
          </cell>
        </row>
        <row r="1867">
          <cell r="B1867" t="str">
            <v>541449012700124248</v>
          </cell>
          <cell r="L1867" t="str">
            <v>T1A</v>
          </cell>
          <cell r="M1867">
            <v>1</v>
          </cell>
          <cell r="O1867" t="str">
            <v>T1A</v>
          </cell>
        </row>
        <row r="1868">
          <cell r="B1868" t="str">
            <v>541449012700124231</v>
          </cell>
          <cell r="L1868" t="str">
            <v>T2A</v>
          </cell>
          <cell r="M1868">
            <v>1</v>
          </cell>
          <cell r="O1868" t="str">
            <v>T2A</v>
          </cell>
        </row>
        <row r="1869">
          <cell r="B1869" t="str">
            <v>541449012700124279</v>
          </cell>
          <cell r="L1869" t="str">
            <v>T2A</v>
          </cell>
          <cell r="M1869">
            <v>1</v>
          </cell>
          <cell r="O1869" t="str">
            <v>T2A</v>
          </cell>
        </row>
        <row r="1870">
          <cell r="B1870" t="str">
            <v>541449012700124453</v>
          </cell>
          <cell r="L1870" t="str">
            <v>T2A</v>
          </cell>
          <cell r="M1870">
            <v>1</v>
          </cell>
          <cell r="O1870" t="str">
            <v>T2A</v>
          </cell>
        </row>
        <row r="1871">
          <cell r="B1871" t="str">
            <v>541449012700124606</v>
          </cell>
          <cell r="L1871" t="str">
            <v>T2A</v>
          </cell>
          <cell r="M1871">
            <v>1</v>
          </cell>
          <cell r="O1871" t="str">
            <v>T2A</v>
          </cell>
        </row>
        <row r="1872">
          <cell r="B1872" t="str">
            <v>541449011000123418</v>
          </cell>
          <cell r="L1872" t="str">
            <v>T3A</v>
          </cell>
          <cell r="M1872">
            <v>1</v>
          </cell>
          <cell r="O1872" t="str">
            <v>T3A</v>
          </cell>
        </row>
        <row r="1873">
          <cell r="B1873" t="str">
            <v>541449060008150872</v>
          </cell>
          <cell r="L1873" t="str">
            <v>T2A</v>
          </cell>
          <cell r="M1873">
            <v>1</v>
          </cell>
          <cell r="O1873" t="str">
            <v>T2A</v>
          </cell>
        </row>
        <row r="1874">
          <cell r="B1874" t="str">
            <v>541449011000050240</v>
          </cell>
          <cell r="L1874" t="str">
            <v>T3A</v>
          </cell>
          <cell r="M1874">
            <v>1</v>
          </cell>
          <cell r="O1874" t="str">
            <v>T3A</v>
          </cell>
        </row>
        <row r="1875">
          <cell r="B1875" t="str">
            <v>541449012700120745</v>
          </cell>
          <cell r="L1875" t="str">
            <v>T2A</v>
          </cell>
          <cell r="M1875">
            <v>1</v>
          </cell>
          <cell r="O1875" t="str">
            <v>T2A</v>
          </cell>
        </row>
        <row r="1876">
          <cell r="B1876" t="str">
            <v>541449012700117257</v>
          </cell>
          <cell r="L1876" t="str">
            <v>T2A</v>
          </cell>
          <cell r="M1876">
            <v>1</v>
          </cell>
          <cell r="O1876" t="str">
            <v>T2A</v>
          </cell>
        </row>
        <row r="1877">
          <cell r="B1877" t="str">
            <v>541449011000050516</v>
          </cell>
          <cell r="L1877" t="str">
            <v>T3A</v>
          </cell>
          <cell r="M1877">
            <v>1</v>
          </cell>
          <cell r="O1877" t="str">
            <v>T3A</v>
          </cell>
        </row>
        <row r="1878">
          <cell r="B1878" t="str">
            <v>541449011000050066</v>
          </cell>
          <cell r="L1878" t="str">
            <v>T3A</v>
          </cell>
          <cell r="M1878">
            <v>1</v>
          </cell>
          <cell r="O1878" t="str">
            <v>T3A</v>
          </cell>
        </row>
        <row r="1879">
          <cell r="B1879" t="str">
            <v>541449012700124415</v>
          </cell>
          <cell r="L1879" t="str">
            <v>T3A</v>
          </cell>
          <cell r="M1879">
            <v>1</v>
          </cell>
          <cell r="O1879" t="str">
            <v>T3A</v>
          </cell>
        </row>
        <row r="1880">
          <cell r="B1880" t="str">
            <v>541449012700124552</v>
          </cell>
          <cell r="L1880" t="str">
            <v>T3A</v>
          </cell>
          <cell r="M1880">
            <v>1</v>
          </cell>
          <cell r="O1880" t="str">
            <v>T3A</v>
          </cell>
        </row>
        <row r="1881">
          <cell r="B1881" t="str">
            <v>541449011000050547</v>
          </cell>
          <cell r="L1881" t="str">
            <v>T3A</v>
          </cell>
          <cell r="M1881">
            <v>1</v>
          </cell>
          <cell r="O1881" t="str">
            <v>T3A</v>
          </cell>
        </row>
        <row r="1882">
          <cell r="B1882" t="str">
            <v>541449012700134209</v>
          </cell>
          <cell r="L1882" t="str">
            <v>T2A</v>
          </cell>
          <cell r="M1882">
            <v>1</v>
          </cell>
          <cell r="O1882" t="str">
            <v>T2A</v>
          </cell>
        </row>
        <row r="1883">
          <cell r="B1883" t="str">
            <v>541449012700134223</v>
          </cell>
          <cell r="L1883" t="str">
            <v>T2A</v>
          </cell>
          <cell r="M1883">
            <v>1</v>
          </cell>
          <cell r="O1883" t="str">
            <v>T2A</v>
          </cell>
        </row>
        <row r="1884">
          <cell r="B1884" t="str">
            <v>541449012700134216</v>
          </cell>
          <cell r="L1884" t="str">
            <v>T1A</v>
          </cell>
          <cell r="M1884">
            <v>1</v>
          </cell>
          <cell r="O1884" t="str">
            <v>T1A</v>
          </cell>
        </row>
        <row r="1885">
          <cell r="B1885" t="str">
            <v>541449012700124262</v>
          </cell>
          <cell r="L1885" t="str">
            <v>T3A</v>
          </cell>
          <cell r="M1885">
            <v>1</v>
          </cell>
          <cell r="O1885" t="str">
            <v>T3A</v>
          </cell>
        </row>
        <row r="1886">
          <cell r="B1886" t="str">
            <v>541449020713036649</v>
          </cell>
          <cell r="L1886" t="str">
            <v>T1A</v>
          </cell>
          <cell r="M1886">
            <v>1</v>
          </cell>
          <cell r="O1886" t="str">
            <v>T2A</v>
          </cell>
        </row>
        <row r="1887">
          <cell r="B1887" t="str">
            <v>541449012700118322</v>
          </cell>
          <cell r="L1887" t="str">
            <v>T3A</v>
          </cell>
          <cell r="M1887">
            <v>1</v>
          </cell>
          <cell r="O1887" t="str">
            <v>T3A</v>
          </cell>
        </row>
        <row r="1888">
          <cell r="B1888" t="str">
            <v>541449012000003113</v>
          </cell>
          <cell r="L1888" t="str">
            <v>T1A</v>
          </cell>
          <cell r="M1888">
            <v>1</v>
          </cell>
          <cell r="O1888" t="str">
            <v>T3A</v>
          </cell>
        </row>
        <row r="1889">
          <cell r="B1889" t="str">
            <v>541449012700234176</v>
          </cell>
          <cell r="L1889" t="str">
            <v>T2A</v>
          </cell>
          <cell r="M1889">
            <v>1</v>
          </cell>
          <cell r="O1889" t="str">
            <v>T2A</v>
          </cell>
        </row>
        <row r="1890">
          <cell r="B1890" t="str">
            <v>541449012700090994</v>
          </cell>
          <cell r="L1890" t="str">
            <v>T1A</v>
          </cell>
          <cell r="M1890">
            <v>1</v>
          </cell>
          <cell r="O1890" t="str">
            <v>T1A</v>
          </cell>
        </row>
        <row r="1891">
          <cell r="B1891" t="str">
            <v>541449011000123630</v>
          </cell>
          <cell r="L1891" t="str">
            <v>T3A</v>
          </cell>
          <cell r="M1891">
            <v>1</v>
          </cell>
          <cell r="O1891" t="str">
            <v>T3A</v>
          </cell>
        </row>
        <row r="1892">
          <cell r="B1892" t="str">
            <v>541449011000152227</v>
          </cell>
          <cell r="L1892" t="str">
            <v>T2A</v>
          </cell>
          <cell r="M1892">
            <v>1</v>
          </cell>
          <cell r="O1892" t="str">
            <v>T3A</v>
          </cell>
        </row>
        <row r="1893">
          <cell r="B1893" t="str">
            <v>541449011000050196</v>
          </cell>
          <cell r="L1893" t="str">
            <v>T3A</v>
          </cell>
          <cell r="M1893">
            <v>1</v>
          </cell>
          <cell r="O1893" t="str">
            <v>T3A</v>
          </cell>
        </row>
        <row r="1894">
          <cell r="B1894" t="str">
            <v>541449012700247510</v>
          </cell>
          <cell r="L1894" t="str">
            <v>T1A</v>
          </cell>
          <cell r="M1894">
            <v>1</v>
          </cell>
          <cell r="O1894" t="str">
            <v>T2A</v>
          </cell>
        </row>
        <row r="1895">
          <cell r="B1895" t="str">
            <v>541449020704498142</v>
          </cell>
          <cell r="L1895" t="str">
            <v>T2A</v>
          </cell>
          <cell r="M1895">
            <v>1</v>
          </cell>
          <cell r="O1895" t="str">
            <v>T2A</v>
          </cell>
        </row>
        <row r="1896">
          <cell r="B1896" t="str">
            <v>541449020704492898</v>
          </cell>
          <cell r="L1896" t="str">
            <v>T3A</v>
          </cell>
          <cell r="M1896">
            <v>1</v>
          </cell>
          <cell r="O1896" t="str">
            <v>T3A</v>
          </cell>
        </row>
        <row r="1897">
          <cell r="B1897" t="str">
            <v>541449020704495530</v>
          </cell>
          <cell r="L1897" t="str">
            <v>T1A</v>
          </cell>
          <cell r="M1897">
            <v>1</v>
          </cell>
          <cell r="O1897" t="str">
            <v>T1A</v>
          </cell>
        </row>
        <row r="1898">
          <cell r="B1898" t="str">
            <v>541449020704501699</v>
          </cell>
          <cell r="L1898" t="str">
            <v>T1A</v>
          </cell>
          <cell r="M1898">
            <v>1</v>
          </cell>
          <cell r="O1898" t="str">
            <v>T1A</v>
          </cell>
        </row>
        <row r="1899">
          <cell r="B1899" t="str">
            <v>541449060005061201</v>
          </cell>
          <cell r="L1899" t="str">
            <v>T1A</v>
          </cell>
          <cell r="M1899">
            <v>1</v>
          </cell>
          <cell r="O1899" t="str">
            <v>T1A</v>
          </cell>
        </row>
        <row r="1900">
          <cell r="B1900" t="str">
            <v>541449060005061218</v>
          </cell>
          <cell r="L1900" t="str">
            <v>T1A</v>
          </cell>
          <cell r="M1900">
            <v>1</v>
          </cell>
          <cell r="O1900" t="str">
            <v>T1A</v>
          </cell>
        </row>
        <row r="1901">
          <cell r="B1901" t="str">
            <v>541449020704460095</v>
          </cell>
          <cell r="L1901" t="str">
            <v>T1A</v>
          </cell>
          <cell r="M1901">
            <v>1</v>
          </cell>
          <cell r="O1901" t="str">
            <v>T1A</v>
          </cell>
        </row>
        <row r="1902">
          <cell r="B1902" t="str">
            <v>541449020704460057</v>
          </cell>
          <cell r="L1902" t="str">
            <v>T1A</v>
          </cell>
          <cell r="M1902">
            <v>1</v>
          </cell>
          <cell r="O1902" t="str">
            <v>T1A</v>
          </cell>
        </row>
        <row r="1903">
          <cell r="B1903" t="str">
            <v>541449012700211795</v>
          </cell>
          <cell r="L1903" t="str">
            <v>T2A</v>
          </cell>
          <cell r="M1903">
            <v>1</v>
          </cell>
          <cell r="O1903" t="str">
            <v>T2A</v>
          </cell>
        </row>
        <row r="1904">
          <cell r="B1904" t="str">
            <v>541449020704501934</v>
          </cell>
          <cell r="L1904" t="str">
            <v>T1A</v>
          </cell>
          <cell r="M1904">
            <v>1</v>
          </cell>
          <cell r="O1904" t="str">
            <v>T1A</v>
          </cell>
        </row>
        <row r="1905">
          <cell r="B1905" t="str">
            <v>541449020704501910</v>
          </cell>
          <cell r="L1905" t="str">
            <v>T1A</v>
          </cell>
          <cell r="M1905">
            <v>1</v>
          </cell>
          <cell r="O1905" t="str">
            <v>T1A</v>
          </cell>
        </row>
        <row r="1906">
          <cell r="B1906" t="str">
            <v>541449020714321508</v>
          </cell>
          <cell r="L1906" t="str">
            <v>T1A</v>
          </cell>
          <cell r="M1906">
            <v>1</v>
          </cell>
          <cell r="O1906" t="str">
            <v>T1A</v>
          </cell>
        </row>
        <row r="1907">
          <cell r="B1907" t="str">
            <v>541449020704460002</v>
          </cell>
          <cell r="L1907" t="str">
            <v>T1A</v>
          </cell>
          <cell r="M1907">
            <v>1</v>
          </cell>
          <cell r="O1907" t="str">
            <v>T1A</v>
          </cell>
        </row>
        <row r="1908">
          <cell r="B1908" t="str">
            <v>541449020715616726</v>
          </cell>
          <cell r="L1908" t="str">
            <v>T1A</v>
          </cell>
          <cell r="M1908">
            <v>1</v>
          </cell>
          <cell r="O1908" t="str">
            <v>T1A</v>
          </cell>
        </row>
        <row r="1909">
          <cell r="B1909" t="str">
            <v>541449020704459945</v>
          </cell>
          <cell r="L1909" t="str">
            <v>T1A</v>
          </cell>
          <cell r="M1909">
            <v>1</v>
          </cell>
          <cell r="O1909" t="str">
            <v>T1A</v>
          </cell>
        </row>
        <row r="1910">
          <cell r="B1910" t="str">
            <v>541449020704459969</v>
          </cell>
          <cell r="L1910" t="str">
            <v>T1A</v>
          </cell>
          <cell r="M1910">
            <v>1</v>
          </cell>
          <cell r="O1910" t="str">
            <v>T1A</v>
          </cell>
        </row>
        <row r="1911">
          <cell r="B1911" t="str">
            <v>541449012700134872</v>
          </cell>
          <cell r="L1911" t="str">
            <v>T1A</v>
          </cell>
          <cell r="M1911">
            <v>1</v>
          </cell>
          <cell r="O1911" t="str">
            <v>T1A</v>
          </cell>
        </row>
        <row r="1912">
          <cell r="B1912" t="str">
            <v>541449060009346472</v>
          </cell>
          <cell r="L1912" t="str">
            <v>T1A</v>
          </cell>
          <cell r="M1912">
            <v>1</v>
          </cell>
          <cell r="O1912" t="str">
            <v>T1A</v>
          </cell>
        </row>
        <row r="1913">
          <cell r="B1913" t="str">
            <v>541449012700250015</v>
          </cell>
          <cell r="L1913" t="str">
            <v>T2A</v>
          </cell>
          <cell r="M1913">
            <v>1</v>
          </cell>
          <cell r="O1913" t="str">
            <v>T2A</v>
          </cell>
        </row>
        <row r="1914">
          <cell r="B1914" t="str">
            <v>541449012700132311</v>
          </cell>
          <cell r="L1914" t="str">
            <v>T1A</v>
          </cell>
          <cell r="M1914">
            <v>1</v>
          </cell>
          <cell r="O1914" t="str">
            <v>T1A</v>
          </cell>
        </row>
        <row r="1915">
          <cell r="B1915" t="str">
            <v>541449012700132328</v>
          </cell>
          <cell r="L1915" t="str">
            <v>T1A</v>
          </cell>
          <cell r="M1915">
            <v>1</v>
          </cell>
          <cell r="O1915" t="str">
            <v>T1A</v>
          </cell>
        </row>
        <row r="1916">
          <cell r="B1916" t="str">
            <v>541449060007622271</v>
          </cell>
          <cell r="L1916" t="str">
            <v>T1A</v>
          </cell>
          <cell r="M1916">
            <v>1</v>
          </cell>
          <cell r="O1916" t="str">
            <v>T2A</v>
          </cell>
        </row>
        <row r="1917">
          <cell r="B1917" t="str">
            <v>541449060007622295</v>
          </cell>
          <cell r="L1917" t="str">
            <v>T1A</v>
          </cell>
          <cell r="M1917">
            <v>1</v>
          </cell>
          <cell r="O1917" t="str">
            <v>T4B</v>
          </cell>
        </row>
        <row r="1918">
          <cell r="B1918" t="str">
            <v>541449060007622288</v>
          </cell>
          <cell r="L1918" t="str">
            <v>T1A</v>
          </cell>
          <cell r="M1918">
            <v>1</v>
          </cell>
          <cell r="O1918" t="str">
            <v>T4B</v>
          </cell>
        </row>
        <row r="1919">
          <cell r="B1919" t="str">
            <v>541449060005786302</v>
          </cell>
          <cell r="L1919" t="str">
            <v>T2A</v>
          </cell>
          <cell r="M1919">
            <v>1</v>
          </cell>
          <cell r="O1919" t="str">
            <v>T2A</v>
          </cell>
        </row>
        <row r="1920">
          <cell r="B1920" t="str">
            <v>541449060005786326</v>
          </cell>
          <cell r="L1920" t="str">
            <v>T3A</v>
          </cell>
          <cell r="M1920">
            <v>1</v>
          </cell>
          <cell r="O1920" t="str">
            <v>T2A</v>
          </cell>
        </row>
        <row r="1921">
          <cell r="B1921" t="str">
            <v>541449060005902245</v>
          </cell>
          <cell r="L1921" t="str">
            <v>T2A</v>
          </cell>
          <cell r="M1921">
            <v>1</v>
          </cell>
          <cell r="O1921" t="str">
            <v>T2A</v>
          </cell>
        </row>
        <row r="1922">
          <cell r="B1922" t="str">
            <v>541449060007647021</v>
          </cell>
          <cell r="L1922" t="str">
            <v>T2A</v>
          </cell>
          <cell r="M1922">
            <v>1</v>
          </cell>
          <cell r="O1922" t="str">
            <v>T2A</v>
          </cell>
        </row>
        <row r="1923">
          <cell r="B1923" t="str">
            <v>541449020715353393</v>
          </cell>
          <cell r="L1923" t="str">
            <v>T2A</v>
          </cell>
          <cell r="M1923">
            <v>1</v>
          </cell>
          <cell r="O1923" t="str">
            <v>T2A</v>
          </cell>
        </row>
        <row r="1924">
          <cell r="B1924" t="str">
            <v xml:space="preserve">541449012700176773 </v>
          </cell>
          <cell r="L1924" t="str">
            <v>T3A</v>
          </cell>
          <cell r="M1924">
            <v>1</v>
          </cell>
          <cell r="O1924" t="str">
            <v>T3A</v>
          </cell>
        </row>
        <row r="1925">
          <cell r="B1925" t="str">
            <v>541449012700146417</v>
          </cell>
          <cell r="L1925" t="str">
            <v>T3A</v>
          </cell>
          <cell r="M1925">
            <v>1</v>
          </cell>
          <cell r="O1925" t="str">
            <v>T3A</v>
          </cell>
        </row>
        <row r="1926">
          <cell r="B1926" t="str">
            <v>541449012700194821</v>
          </cell>
          <cell r="L1926" t="str">
            <v>T2A</v>
          </cell>
          <cell r="M1926">
            <v>1</v>
          </cell>
          <cell r="O1926" t="str">
            <v>T2A</v>
          </cell>
        </row>
        <row r="1927">
          <cell r="B1927" t="str">
            <v>541449012700154733</v>
          </cell>
          <cell r="L1927" t="str">
            <v>T3A</v>
          </cell>
          <cell r="M1927">
            <v>1</v>
          </cell>
          <cell r="O1927" t="str">
            <v>T2A</v>
          </cell>
        </row>
        <row r="1928">
          <cell r="B1928" t="str">
            <v>541449020715454991</v>
          </cell>
          <cell r="L1928" t="str">
            <v>T2A</v>
          </cell>
          <cell r="M1928">
            <v>1</v>
          </cell>
          <cell r="O1928" t="str">
            <v>T2A</v>
          </cell>
        </row>
        <row r="1929">
          <cell r="B1929" t="str">
            <v>541449012700249521</v>
          </cell>
          <cell r="L1929" t="str">
            <v>T3A</v>
          </cell>
          <cell r="M1929">
            <v>1</v>
          </cell>
          <cell r="O1929" t="str">
            <v>T3A</v>
          </cell>
        </row>
        <row r="1930">
          <cell r="B1930" t="str">
            <v>541449012700249866</v>
          </cell>
          <cell r="L1930" t="str">
            <v>T3A</v>
          </cell>
          <cell r="M1930">
            <v>1</v>
          </cell>
          <cell r="O1930" t="str">
            <v>T3A</v>
          </cell>
        </row>
        <row r="1931">
          <cell r="B1931" t="str">
            <v>541449012700228458</v>
          </cell>
          <cell r="L1931" t="str">
            <v>T2A</v>
          </cell>
          <cell r="M1931">
            <v>1</v>
          </cell>
          <cell r="O1931" t="str">
            <v>T2A</v>
          </cell>
        </row>
        <row r="1932">
          <cell r="B1932" t="str">
            <v>541449012700228465</v>
          </cell>
          <cell r="L1932" t="str">
            <v>T3A</v>
          </cell>
          <cell r="M1932">
            <v>1</v>
          </cell>
          <cell r="O1932" t="str">
            <v>T3A</v>
          </cell>
        </row>
        <row r="1933">
          <cell r="B1933" t="str">
            <v>541449012700250169</v>
          </cell>
          <cell r="L1933" t="str">
            <v>T3A</v>
          </cell>
          <cell r="M1933">
            <v>1</v>
          </cell>
          <cell r="O1933" t="str">
            <v>T3A</v>
          </cell>
        </row>
        <row r="1934">
          <cell r="B1934" t="str">
            <v>541449011000055801</v>
          </cell>
          <cell r="L1934" t="str">
            <v>T3A</v>
          </cell>
          <cell r="M1934">
            <v>1</v>
          </cell>
          <cell r="O1934" t="str">
            <v>T3A</v>
          </cell>
        </row>
        <row r="1935">
          <cell r="B1935" t="str">
            <v>541449011000055771</v>
          </cell>
          <cell r="L1935" t="str">
            <v>T3A</v>
          </cell>
          <cell r="M1935">
            <v>1</v>
          </cell>
          <cell r="O1935" t="str">
            <v>T3A</v>
          </cell>
        </row>
        <row r="1936">
          <cell r="B1936" t="str">
            <v>541449011000055788</v>
          </cell>
          <cell r="L1936" t="str">
            <v>T3A</v>
          </cell>
          <cell r="M1936">
            <v>1</v>
          </cell>
          <cell r="O1936" t="str">
            <v>T3A</v>
          </cell>
        </row>
        <row r="1937">
          <cell r="B1937" t="str">
            <v>541449011000055795</v>
          </cell>
          <cell r="L1937" t="str">
            <v>T3A</v>
          </cell>
          <cell r="M1937">
            <v>1</v>
          </cell>
          <cell r="O1937" t="str">
            <v>T3A</v>
          </cell>
        </row>
        <row r="1938">
          <cell r="B1938" t="str">
            <v>541449011000055931</v>
          </cell>
          <cell r="L1938" t="str">
            <v>T4B</v>
          </cell>
          <cell r="M1938">
            <v>1</v>
          </cell>
          <cell r="O1938" t="str">
            <v>T4B</v>
          </cell>
        </row>
        <row r="1939">
          <cell r="B1939" t="str">
            <v>541449011000056655</v>
          </cell>
          <cell r="L1939" t="str">
            <v>T1A</v>
          </cell>
          <cell r="M1939">
            <v>1</v>
          </cell>
          <cell r="O1939" t="str">
            <v>T1A</v>
          </cell>
        </row>
        <row r="1940">
          <cell r="B1940" t="str">
            <v>541449011000056815</v>
          </cell>
          <cell r="L1940" t="str">
            <v>T3A</v>
          </cell>
          <cell r="M1940">
            <v>1</v>
          </cell>
          <cell r="O1940" t="str">
            <v>T3A</v>
          </cell>
        </row>
        <row r="1941">
          <cell r="B1941" t="str">
            <v>541449011000056006</v>
          </cell>
          <cell r="L1941" t="str">
            <v>T3A</v>
          </cell>
          <cell r="M1941">
            <v>1</v>
          </cell>
          <cell r="O1941" t="str">
            <v>T3A</v>
          </cell>
        </row>
        <row r="1942">
          <cell r="B1942" t="str">
            <v>541449011000056044</v>
          </cell>
          <cell r="L1942" t="str">
            <v>T3A</v>
          </cell>
          <cell r="M1942">
            <v>1</v>
          </cell>
          <cell r="O1942" t="str">
            <v>T3A</v>
          </cell>
        </row>
        <row r="1943">
          <cell r="B1943" t="str">
            <v>541449011000056075</v>
          </cell>
          <cell r="L1943" t="str">
            <v>T3A</v>
          </cell>
          <cell r="M1943">
            <v>1</v>
          </cell>
          <cell r="O1943" t="str">
            <v>T3A</v>
          </cell>
        </row>
        <row r="1944">
          <cell r="B1944" t="str">
            <v>541449011000056099</v>
          </cell>
          <cell r="L1944" t="str">
            <v>T3A</v>
          </cell>
          <cell r="M1944">
            <v>1</v>
          </cell>
          <cell r="O1944" t="str">
            <v>T3A</v>
          </cell>
        </row>
        <row r="1945">
          <cell r="B1945" t="str">
            <v>541449011000056327</v>
          </cell>
          <cell r="L1945" t="str">
            <v>T3A</v>
          </cell>
          <cell r="M1945">
            <v>1</v>
          </cell>
          <cell r="O1945" t="str">
            <v>T3A</v>
          </cell>
        </row>
        <row r="1946">
          <cell r="B1946" t="str">
            <v>541449011000056341</v>
          </cell>
          <cell r="L1946" t="str">
            <v>T3A</v>
          </cell>
          <cell r="M1946">
            <v>1</v>
          </cell>
          <cell r="O1946" t="str">
            <v>T3A</v>
          </cell>
        </row>
        <row r="1947">
          <cell r="B1947" t="str">
            <v>541449011000056396</v>
          </cell>
          <cell r="L1947" t="str">
            <v>T3A</v>
          </cell>
          <cell r="M1947">
            <v>1</v>
          </cell>
          <cell r="O1947" t="str">
            <v>T3A</v>
          </cell>
        </row>
        <row r="1948">
          <cell r="B1948" t="str">
            <v>541449011000056457</v>
          </cell>
          <cell r="L1948" t="str">
            <v>T3A</v>
          </cell>
          <cell r="M1948">
            <v>1</v>
          </cell>
          <cell r="O1948" t="str">
            <v>T3A</v>
          </cell>
        </row>
        <row r="1949">
          <cell r="B1949" t="str">
            <v>541449011000056464</v>
          </cell>
          <cell r="L1949" t="str">
            <v>T3A</v>
          </cell>
          <cell r="M1949">
            <v>1</v>
          </cell>
          <cell r="O1949" t="str">
            <v>T3A</v>
          </cell>
        </row>
        <row r="1950">
          <cell r="B1950" t="str">
            <v>541449011000056471</v>
          </cell>
          <cell r="L1950" t="str">
            <v>T3A</v>
          </cell>
          <cell r="M1950">
            <v>1</v>
          </cell>
          <cell r="O1950" t="str">
            <v>T2A</v>
          </cell>
        </row>
        <row r="1951">
          <cell r="B1951" t="str">
            <v>541449011000056495</v>
          </cell>
          <cell r="L1951" t="str">
            <v>T2A</v>
          </cell>
          <cell r="M1951">
            <v>1</v>
          </cell>
          <cell r="O1951" t="str">
            <v>T2A</v>
          </cell>
        </row>
        <row r="1952">
          <cell r="B1952" t="str">
            <v>541449011000056518</v>
          </cell>
          <cell r="L1952" t="str">
            <v>T3A</v>
          </cell>
          <cell r="M1952">
            <v>1</v>
          </cell>
          <cell r="O1952" t="str">
            <v>T3A</v>
          </cell>
        </row>
        <row r="1953">
          <cell r="B1953" t="str">
            <v>541449011000056563</v>
          </cell>
          <cell r="L1953" t="str">
            <v>T3A</v>
          </cell>
          <cell r="M1953">
            <v>1</v>
          </cell>
          <cell r="O1953" t="str">
            <v>T3A</v>
          </cell>
        </row>
        <row r="1954">
          <cell r="B1954" t="str">
            <v>541449011000056587</v>
          </cell>
          <cell r="L1954" t="str">
            <v>T3A</v>
          </cell>
          <cell r="M1954">
            <v>1</v>
          </cell>
          <cell r="O1954" t="str">
            <v>T3A</v>
          </cell>
        </row>
        <row r="1955">
          <cell r="B1955" t="str">
            <v>541449011000056631</v>
          </cell>
          <cell r="L1955" t="str">
            <v>T3A</v>
          </cell>
          <cell r="M1955">
            <v>1</v>
          </cell>
          <cell r="O1955" t="str">
            <v>T3A</v>
          </cell>
        </row>
        <row r="1956">
          <cell r="B1956" t="str">
            <v>541449011000056730</v>
          </cell>
          <cell r="L1956" t="str">
            <v>T3A</v>
          </cell>
          <cell r="M1956">
            <v>1</v>
          </cell>
          <cell r="O1956" t="str">
            <v>T3A</v>
          </cell>
        </row>
        <row r="1957">
          <cell r="B1957" t="str">
            <v>541449011000057331</v>
          </cell>
          <cell r="L1957" t="str">
            <v>T3A</v>
          </cell>
          <cell r="M1957">
            <v>1</v>
          </cell>
          <cell r="O1957" t="str">
            <v>T3A</v>
          </cell>
        </row>
        <row r="1958">
          <cell r="B1958" t="str">
            <v>541449011000057416</v>
          </cell>
          <cell r="L1958" t="str">
            <v>T3A</v>
          </cell>
          <cell r="M1958">
            <v>1</v>
          </cell>
          <cell r="O1958" t="str">
            <v>T3A</v>
          </cell>
        </row>
        <row r="1959">
          <cell r="B1959" t="str">
            <v>541449011000057171</v>
          </cell>
          <cell r="L1959" t="str">
            <v>T3A</v>
          </cell>
          <cell r="M1959">
            <v>1</v>
          </cell>
          <cell r="O1959" t="str">
            <v>T3A</v>
          </cell>
        </row>
        <row r="1960">
          <cell r="B1960" t="str">
            <v>541449011000057195</v>
          </cell>
          <cell r="L1960" t="str">
            <v>T3A</v>
          </cell>
          <cell r="M1960">
            <v>1</v>
          </cell>
          <cell r="O1960" t="str">
            <v>T3A</v>
          </cell>
        </row>
        <row r="1961">
          <cell r="B1961" t="str">
            <v>541449011000057454</v>
          </cell>
          <cell r="L1961" t="str">
            <v>T2A</v>
          </cell>
          <cell r="M1961">
            <v>1</v>
          </cell>
          <cell r="O1961" t="str">
            <v>T2A</v>
          </cell>
        </row>
        <row r="1962">
          <cell r="B1962" t="str">
            <v>541449011000128024</v>
          </cell>
          <cell r="L1962" t="str">
            <v>T3A</v>
          </cell>
          <cell r="M1962">
            <v>1</v>
          </cell>
          <cell r="O1962" t="str">
            <v>T3A</v>
          </cell>
        </row>
        <row r="1963">
          <cell r="B1963" t="str">
            <v>541449011000128574</v>
          </cell>
          <cell r="L1963" t="str">
            <v>T2A</v>
          </cell>
          <cell r="M1963">
            <v>1</v>
          </cell>
          <cell r="O1963" t="str">
            <v>T3A</v>
          </cell>
        </row>
        <row r="1964">
          <cell r="B1964" t="str">
            <v>541449011000128185</v>
          </cell>
          <cell r="L1964" t="str">
            <v>T3A</v>
          </cell>
          <cell r="M1964">
            <v>1</v>
          </cell>
          <cell r="O1964" t="str">
            <v>T3A</v>
          </cell>
        </row>
        <row r="1965">
          <cell r="B1965" t="str">
            <v>541449011000128512</v>
          </cell>
          <cell r="L1965" t="str">
            <v>T3A</v>
          </cell>
          <cell r="M1965">
            <v>1</v>
          </cell>
          <cell r="O1965" t="str">
            <v>T3A</v>
          </cell>
        </row>
        <row r="1966">
          <cell r="B1966" t="str">
            <v>541449011000155006</v>
          </cell>
          <cell r="L1966" t="str">
            <v>T2A</v>
          </cell>
          <cell r="M1966">
            <v>1</v>
          </cell>
          <cell r="O1966" t="str">
            <v>T2A</v>
          </cell>
        </row>
        <row r="1967">
          <cell r="B1967" t="str">
            <v>541449012000001669</v>
          </cell>
          <cell r="L1967" t="str">
            <v>T3A</v>
          </cell>
          <cell r="M1967">
            <v>1</v>
          </cell>
          <cell r="O1967" t="str">
            <v>T3A</v>
          </cell>
        </row>
        <row r="1968">
          <cell r="B1968" t="str">
            <v>541449012000001683</v>
          </cell>
          <cell r="L1968" t="str">
            <v>T2A</v>
          </cell>
          <cell r="M1968">
            <v>1</v>
          </cell>
          <cell r="O1968" t="str">
            <v>T2A</v>
          </cell>
        </row>
        <row r="1969">
          <cell r="B1969" t="str">
            <v>541449012000001706</v>
          </cell>
          <cell r="L1969" t="str">
            <v>T3A</v>
          </cell>
          <cell r="M1969">
            <v>1</v>
          </cell>
          <cell r="O1969" t="str">
            <v>T3A</v>
          </cell>
        </row>
        <row r="1970">
          <cell r="B1970" t="str">
            <v>541449012000001713</v>
          </cell>
          <cell r="L1970" t="str">
            <v>T3A</v>
          </cell>
          <cell r="M1970">
            <v>1</v>
          </cell>
          <cell r="O1970" t="str">
            <v>T3A</v>
          </cell>
        </row>
        <row r="1971">
          <cell r="B1971" t="str">
            <v>541449012000003533</v>
          </cell>
          <cell r="L1971" t="str">
            <v>T3A</v>
          </cell>
          <cell r="M1971">
            <v>1</v>
          </cell>
          <cell r="O1971" t="str">
            <v>T3A</v>
          </cell>
        </row>
        <row r="1972">
          <cell r="B1972" t="str">
            <v>541449012000004028</v>
          </cell>
          <cell r="L1972" t="str">
            <v>T3A</v>
          </cell>
          <cell r="M1972">
            <v>1</v>
          </cell>
          <cell r="O1972" t="str">
            <v>T3A</v>
          </cell>
        </row>
        <row r="1973">
          <cell r="B1973" t="str">
            <v>541449012700113556</v>
          </cell>
          <cell r="L1973" t="str">
            <v>T2A</v>
          </cell>
          <cell r="M1973">
            <v>1</v>
          </cell>
          <cell r="O1973" t="str">
            <v>T2A</v>
          </cell>
        </row>
        <row r="1974">
          <cell r="B1974" t="str">
            <v>541449012700114720</v>
          </cell>
          <cell r="L1974" t="str">
            <v>T3A</v>
          </cell>
          <cell r="M1974">
            <v>1</v>
          </cell>
          <cell r="O1974" t="str">
            <v>T3A</v>
          </cell>
        </row>
        <row r="1975">
          <cell r="B1975" t="str">
            <v>541449012700117400</v>
          </cell>
          <cell r="L1975" t="str">
            <v>T2A</v>
          </cell>
          <cell r="M1975">
            <v>1</v>
          </cell>
          <cell r="O1975" t="str">
            <v>T2A</v>
          </cell>
        </row>
        <row r="1976">
          <cell r="B1976" t="str">
            <v>541449012700121445</v>
          </cell>
          <cell r="L1976" t="str">
            <v>T2A</v>
          </cell>
          <cell r="M1976">
            <v>1</v>
          </cell>
          <cell r="O1976" t="str">
            <v>T2A</v>
          </cell>
        </row>
        <row r="1977">
          <cell r="B1977" t="str">
            <v>541449012700121469</v>
          </cell>
          <cell r="L1977" t="str">
            <v>T2A</v>
          </cell>
          <cell r="M1977">
            <v>1</v>
          </cell>
          <cell r="O1977" t="str">
            <v>T2A</v>
          </cell>
        </row>
        <row r="1978">
          <cell r="B1978" t="str">
            <v>541449012700121506</v>
          </cell>
          <cell r="L1978" t="str">
            <v>T2A</v>
          </cell>
          <cell r="M1978">
            <v>1</v>
          </cell>
          <cell r="O1978" t="str">
            <v>T2A</v>
          </cell>
        </row>
        <row r="1979">
          <cell r="B1979" t="str">
            <v>541449012700121544</v>
          </cell>
          <cell r="L1979" t="str">
            <v>T2A</v>
          </cell>
          <cell r="M1979">
            <v>1</v>
          </cell>
          <cell r="O1979" t="str">
            <v>T2A</v>
          </cell>
        </row>
        <row r="1980">
          <cell r="B1980" t="str">
            <v>541449012700121568</v>
          </cell>
          <cell r="L1980" t="str">
            <v>T3A</v>
          </cell>
          <cell r="M1980">
            <v>1</v>
          </cell>
          <cell r="O1980" t="str">
            <v>T2A</v>
          </cell>
        </row>
        <row r="1981">
          <cell r="B1981" t="str">
            <v>541449012700121612</v>
          </cell>
          <cell r="L1981" t="str">
            <v>T2A</v>
          </cell>
          <cell r="M1981">
            <v>1</v>
          </cell>
          <cell r="O1981" t="str">
            <v>T2A</v>
          </cell>
        </row>
        <row r="1982">
          <cell r="B1982" t="str">
            <v>541449012700121650</v>
          </cell>
          <cell r="L1982" t="str">
            <v>T1A</v>
          </cell>
          <cell r="M1982">
            <v>1</v>
          </cell>
          <cell r="O1982" t="str">
            <v>T1A</v>
          </cell>
        </row>
        <row r="1983">
          <cell r="B1983" t="str">
            <v>541449012700121674</v>
          </cell>
          <cell r="L1983" t="str">
            <v>T3A</v>
          </cell>
          <cell r="M1983">
            <v>1</v>
          </cell>
          <cell r="O1983" t="str">
            <v>T3A</v>
          </cell>
        </row>
        <row r="1984">
          <cell r="B1984" t="str">
            <v>541449012700121681</v>
          </cell>
          <cell r="L1984" t="str">
            <v>T2A</v>
          </cell>
          <cell r="M1984">
            <v>1</v>
          </cell>
          <cell r="O1984" t="str">
            <v>T2A</v>
          </cell>
        </row>
        <row r="1985">
          <cell r="B1985" t="str">
            <v>541449012700121711</v>
          </cell>
          <cell r="L1985" t="str">
            <v>T2A</v>
          </cell>
          <cell r="M1985">
            <v>1</v>
          </cell>
          <cell r="O1985" t="str">
            <v>T2A</v>
          </cell>
        </row>
        <row r="1986">
          <cell r="B1986" t="str">
            <v>541449012700121735</v>
          </cell>
          <cell r="L1986" t="str">
            <v>T2A</v>
          </cell>
          <cell r="M1986">
            <v>1</v>
          </cell>
          <cell r="O1986" t="str">
            <v>T2A</v>
          </cell>
        </row>
        <row r="1987">
          <cell r="B1987" t="str">
            <v>541449012700121742</v>
          </cell>
          <cell r="L1987" t="str">
            <v>T2A</v>
          </cell>
          <cell r="M1987">
            <v>1</v>
          </cell>
          <cell r="O1987" t="str">
            <v>T2A</v>
          </cell>
        </row>
        <row r="1988">
          <cell r="B1988" t="str">
            <v>541449012700121773</v>
          </cell>
          <cell r="L1988" t="str">
            <v>T2A</v>
          </cell>
          <cell r="M1988">
            <v>1</v>
          </cell>
          <cell r="O1988" t="str">
            <v>T2A</v>
          </cell>
        </row>
        <row r="1989">
          <cell r="B1989" t="str">
            <v>541449012700121797</v>
          </cell>
          <cell r="L1989" t="str">
            <v>T3A</v>
          </cell>
          <cell r="M1989">
            <v>1</v>
          </cell>
          <cell r="O1989" t="str">
            <v>T3A</v>
          </cell>
        </row>
        <row r="1990">
          <cell r="B1990" t="str">
            <v>541449012700121810</v>
          </cell>
          <cell r="L1990" t="str">
            <v>T2A</v>
          </cell>
          <cell r="M1990">
            <v>1</v>
          </cell>
          <cell r="O1990" t="str">
            <v>T2A</v>
          </cell>
        </row>
        <row r="1991">
          <cell r="B1991" t="str">
            <v>541449012700121827</v>
          </cell>
          <cell r="L1991" t="str">
            <v>T2A</v>
          </cell>
          <cell r="M1991">
            <v>1</v>
          </cell>
          <cell r="O1991" t="str">
            <v>T2A</v>
          </cell>
        </row>
        <row r="1992">
          <cell r="B1992" t="str">
            <v>541449012700121834</v>
          </cell>
          <cell r="L1992" t="str">
            <v>T2A</v>
          </cell>
          <cell r="M1992">
            <v>1</v>
          </cell>
          <cell r="O1992" t="str">
            <v>T2A</v>
          </cell>
        </row>
        <row r="1993">
          <cell r="B1993" t="str">
            <v>541449012700121841</v>
          </cell>
          <cell r="L1993" t="str">
            <v>T3A</v>
          </cell>
          <cell r="M1993">
            <v>1</v>
          </cell>
          <cell r="O1993" t="str">
            <v>T3A</v>
          </cell>
        </row>
        <row r="1994">
          <cell r="B1994" t="str">
            <v>541449012700121858</v>
          </cell>
          <cell r="L1994" t="str">
            <v>T2A</v>
          </cell>
          <cell r="M1994">
            <v>1</v>
          </cell>
          <cell r="O1994" t="str">
            <v>T2A</v>
          </cell>
        </row>
        <row r="1995">
          <cell r="B1995" t="str">
            <v>541449012700121926</v>
          </cell>
          <cell r="L1995" t="str">
            <v>T2A</v>
          </cell>
          <cell r="M1995">
            <v>1</v>
          </cell>
          <cell r="O1995" t="str">
            <v>T2A</v>
          </cell>
        </row>
        <row r="1996">
          <cell r="B1996" t="str">
            <v>541449012700121971</v>
          </cell>
          <cell r="L1996" t="str">
            <v>T2A</v>
          </cell>
          <cell r="M1996">
            <v>1</v>
          </cell>
          <cell r="O1996" t="str">
            <v>T2A</v>
          </cell>
        </row>
        <row r="1997">
          <cell r="B1997" t="str">
            <v>541449012700121988</v>
          </cell>
          <cell r="L1997" t="str">
            <v>T2A</v>
          </cell>
          <cell r="M1997">
            <v>1</v>
          </cell>
          <cell r="O1997" t="str">
            <v>T2A</v>
          </cell>
        </row>
        <row r="1998">
          <cell r="B1998" t="str">
            <v>541449012700121537</v>
          </cell>
          <cell r="L1998" t="str">
            <v>T2A</v>
          </cell>
          <cell r="M1998">
            <v>1</v>
          </cell>
          <cell r="O1998" t="str">
            <v>T2A</v>
          </cell>
        </row>
        <row r="1999">
          <cell r="B1999" t="str">
            <v>541449012700122527</v>
          </cell>
          <cell r="L1999" t="str">
            <v>T2A</v>
          </cell>
          <cell r="M1999">
            <v>1</v>
          </cell>
          <cell r="O1999" t="str">
            <v>T2A</v>
          </cell>
        </row>
        <row r="2000">
          <cell r="B2000" t="str">
            <v>541449012700122022</v>
          </cell>
          <cell r="L2000" t="str">
            <v>T2A</v>
          </cell>
          <cell r="M2000">
            <v>1</v>
          </cell>
          <cell r="O2000" t="str">
            <v>T2A</v>
          </cell>
        </row>
        <row r="2001">
          <cell r="B2001" t="str">
            <v>541449012700122039</v>
          </cell>
          <cell r="L2001" t="str">
            <v>T2A</v>
          </cell>
          <cell r="M2001">
            <v>1</v>
          </cell>
          <cell r="O2001" t="str">
            <v>T1A</v>
          </cell>
        </row>
        <row r="2002">
          <cell r="B2002" t="str">
            <v>541449012700122084</v>
          </cell>
          <cell r="L2002" t="str">
            <v>T1A</v>
          </cell>
          <cell r="M2002">
            <v>1</v>
          </cell>
          <cell r="O2002" t="str">
            <v>T1A</v>
          </cell>
        </row>
        <row r="2003">
          <cell r="B2003" t="str">
            <v>541449012700122107</v>
          </cell>
          <cell r="L2003" t="str">
            <v>T2A</v>
          </cell>
          <cell r="M2003">
            <v>1</v>
          </cell>
          <cell r="O2003" t="str">
            <v>T2A</v>
          </cell>
        </row>
        <row r="2004">
          <cell r="B2004" t="str">
            <v>541449012700122121</v>
          </cell>
          <cell r="L2004" t="str">
            <v>T2A</v>
          </cell>
          <cell r="M2004">
            <v>1</v>
          </cell>
          <cell r="O2004" t="str">
            <v>T2A</v>
          </cell>
        </row>
        <row r="2005">
          <cell r="B2005" t="str">
            <v>541449012700122145</v>
          </cell>
          <cell r="L2005" t="str">
            <v>T1A</v>
          </cell>
          <cell r="M2005">
            <v>1</v>
          </cell>
          <cell r="O2005" t="str">
            <v>T1A</v>
          </cell>
        </row>
        <row r="2006">
          <cell r="B2006" t="str">
            <v>541449012700122169</v>
          </cell>
          <cell r="L2006" t="str">
            <v>T3A</v>
          </cell>
          <cell r="M2006">
            <v>1</v>
          </cell>
          <cell r="O2006" t="str">
            <v>T2A</v>
          </cell>
        </row>
        <row r="2007">
          <cell r="B2007" t="str">
            <v>541449012700122183</v>
          </cell>
          <cell r="L2007" t="str">
            <v>T2A</v>
          </cell>
          <cell r="M2007">
            <v>1</v>
          </cell>
          <cell r="O2007" t="str">
            <v>T2A</v>
          </cell>
        </row>
        <row r="2008">
          <cell r="B2008" t="str">
            <v>541449012700122299</v>
          </cell>
          <cell r="L2008" t="str">
            <v>T2A</v>
          </cell>
          <cell r="M2008">
            <v>1</v>
          </cell>
          <cell r="O2008" t="str">
            <v>T2A</v>
          </cell>
        </row>
        <row r="2009">
          <cell r="B2009" t="str">
            <v>541449012700122381</v>
          </cell>
          <cell r="L2009" t="str">
            <v>T2A</v>
          </cell>
          <cell r="M2009">
            <v>1</v>
          </cell>
          <cell r="O2009" t="str">
            <v>T2A</v>
          </cell>
        </row>
        <row r="2010">
          <cell r="B2010" t="str">
            <v>541449012700122404</v>
          </cell>
          <cell r="L2010" t="str">
            <v>T2A</v>
          </cell>
          <cell r="M2010">
            <v>1</v>
          </cell>
          <cell r="O2010" t="str">
            <v>T2A</v>
          </cell>
        </row>
        <row r="2011">
          <cell r="B2011" t="str">
            <v>541449012700122428</v>
          </cell>
          <cell r="L2011" t="str">
            <v>T2A</v>
          </cell>
          <cell r="M2011">
            <v>1</v>
          </cell>
          <cell r="O2011" t="str">
            <v>T2A</v>
          </cell>
        </row>
        <row r="2012">
          <cell r="B2012" t="str">
            <v>541449012700122480</v>
          </cell>
          <cell r="L2012" t="str">
            <v>T2A</v>
          </cell>
          <cell r="M2012">
            <v>1</v>
          </cell>
          <cell r="O2012" t="str">
            <v>T2A</v>
          </cell>
        </row>
        <row r="2013">
          <cell r="B2013" t="str">
            <v>541449012700122619</v>
          </cell>
          <cell r="L2013" t="str">
            <v>T3A</v>
          </cell>
          <cell r="M2013">
            <v>1</v>
          </cell>
          <cell r="O2013" t="str">
            <v>T3A</v>
          </cell>
        </row>
        <row r="2014">
          <cell r="B2014" t="str">
            <v>541449012700122640</v>
          </cell>
          <cell r="L2014" t="str">
            <v>T1A</v>
          </cell>
          <cell r="M2014">
            <v>1</v>
          </cell>
          <cell r="O2014" t="str">
            <v>T1A</v>
          </cell>
        </row>
        <row r="2015">
          <cell r="B2015" t="str">
            <v>541449012700122725</v>
          </cell>
          <cell r="L2015" t="str">
            <v>T1A</v>
          </cell>
          <cell r="M2015">
            <v>1</v>
          </cell>
          <cell r="O2015" t="str">
            <v>T1A</v>
          </cell>
        </row>
        <row r="2016">
          <cell r="B2016" t="str">
            <v>541449012700122756</v>
          </cell>
          <cell r="L2016" t="str">
            <v>T1A</v>
          </cell>
          <cell r="M2016">
            <v>1</v>
          </cell>
          <cell r="O2016" t="str">
            <v>T1A</v>
          </cell>
        </row>
        <row r="2017">
          <cell r="B2017" t="str">
            <v>541449012700122930</v>
          </cell>
          <cell r="L2017" t="str">
            <v>T2A</v>
          </cell>
          <cell r="M2017">
            <v>1</v>
          </cell>
          <cell r="O2017" t="str">
            <v>T1A</v>
          </cell>
        </row>
        <row r="2018">
          <cell r="B2018" t="str">
            <v>541449012700123388</v>
          </cell>
          <cell r="L2018" t="str">
            <v>T2A</v>
          </cell>
          <cell r="M2018">
            <v>1</v>
          </cell>
          <cell r="O2018" t="str">
            <v>T2A</v>
          </cell>
        </row>
        <row r="2019">
          <cell r="B2019" t="str">
            <v>541449012700123302</v>
          </cell>
          <cell r="L2019" t="str">
            <v>T2A</v>
          </cell>
          <cell r="M2019">
            <v>1</v>
          </cell>
          <cell r="O2019" t="str">
            <v>T2A</v>
          </cell>
        </row>
        <row r="2020">
          <cell r="B2020" t="str">
            <v>541449012700123395</v>
          </cell>
          <cell r="L2020" t="str">
            <v>T2A</v>
          </cell>
          <cell r="M2020">
            <v>1</v>
          </cell>
          <cell r="O2020" t="str">
            <v>T2A</v>
          </cell>
        </row>
        <row r="2021">
          <cell r="B2021" t="str">
            <v>541449012700128536</v>
          </cell>
          <cell r="L2021" t="str">
            <v>T2A</v>
          </cell>
          <cell r="M2021">
            <v>1</v>
          </cell>
          <cell r="O2021" t="str">
            <v>T2A</v>
          </cell>
        </row>
        <row r="2022">
          <cell r="B2022" t="str">
            <v>541449012700128543</v>
          </cell>
          <cell r="L2022" t="str">
            <v>T2A</v>
          </cell>
          <cell r="M2022">
            <v>1</v>
          </cell>
          <cell r="O2022" t="str">
            <v>T2A</v>
          </cell>
        </row>
        <row r="2023">
          <cell r="B2023" t="str">
            <v>541449012700128567</v>
          </cell>
          <cell r="L2023" t="str">
            <v>T2A</v>
          </cell>
          <cell r="M2023">
            <v>1</v>
          </cell>
          <cell r="O2023" t="str">
            <v>T2A</v>
          </cell>
        </row>
        <row r="2024">
          <cell r="B2024" t="str">
            <v>541449012700131550</v>
          </cell>
          <cell r="L2024" t="str">
            <v>T2A</v>
          </cell>
          <cell r="M2024">
            <v>1</v>
          </cell>
          <cell r="O2024" t="str">
            <v>T2A</v>
          </cell>
        </row>
        <row r="2025">
          <cell r="B2025" t="str">
            <v>541449012700132342</v>
          </cell>
          <cell r="L2025" t="str">
            <v>T2A</v>
          </cell>
          <cell r="M2025">
            <v>1</v>
          </cell>
          <cell r="O2025" t="str">
            <v>T2A</v>
          </cell>
        </row>
        <row r="2026">
          <cell r="B2026" t="str">
            <v>541449012700132366</v>
          </cell>
          <cell r="L2026" t="str">
            <v>T2A</v>
          </cell>
          <cell r="M2026">
            <v>1</v>
          </cell>
          <cell r="O2026" t="str">
            <v>T1A</v>
          </cell>
        </row>
        <row r="2027">
          <cell r="B2027" t="str">
            <v>541449012700132977</v>
          </cell>
          <cell r="L2027" t="str">
            <v>T1A</v>
          </cell>
          <cell r="M2027">
            <v>1</v>
          </cell>
          <cell r="O2027" t="str">
            <v>T1A</v>
          </cell>
        </row>
        <row r="2028">
          <cell r="B2028" t="str">
            <v>541449012700133219</v>
          </cell>
          <cell r="L2028" t="str">
            <v>T3A</v>
          </cell>
          <cell r="M2028">
            <v>1</v>
          </cell>
          <cell r="O2028" t="str">
            <v>T3A</v>
          </cell>
        </row>
        <row r="2029">
          <cell r="B2029" t="str">
            <v>541449012700133493</v>
          </cell>
          <cell r="L2029" t="str">
            <v>T2A</v>
          </cell>
          <cell r="M2029">
            <v>1</v>
          </cell>
          <cell r="O2029" t="str">
            <v>T2A</v>
          </cell>
        </row>
        <row r="2030">
          <cell r="B2030" t="str">
            <v>541449012700134766</v>
          </cell>
          <cell r="L2030" t="str">
            <v>T2A</v>
          </cell>
          <cell r="M2030">
            <v>1</v>
          </cell>
          <cell r="O2030" t="str">
            <v>T2A</v>
          </cell>
        </row>
        <row r="2031">
          <cell r="B2031" t="str">
            <v>541449012700141047</v>
          </cell>
          <cell r="L2031" t="str">
            <v>T2A</v>
          </cell>
          <cell r="M2031">
            <v>1</v>
          </cell>
          <cell r="O2031" t="str">
            <v>T2A</v>
          </cell>
        </row>
        <row r="2032">
          <cell r="B2032" t="str">
            <v>541449012700146059</v>
          </cell>
          <cell r="L2032" t="str">
            <v>T2A</v>
          </cell>
          <cell r="M2032">
            <v>1</v>
          </cell>
          <cell r="O2032" t="str">
            <v>T2A</v>
          </cell>
        </row>
        <row r="2033">
          <cell r="B2033" t="str">
            <v>541449012700146912</v>
          </cell>
          <cell r="L2033" t="str">
            <v>T3A</v>
          </cell>
          <cell r="M2033">
            <v>1</v>
          </cell>
          <cell r="O2033" t="str">
            <v>T3A</v>
          </cell>
        </row>
        <row r="2034">
          <cell r="B2034" t="str">
            <v>541449012700153729</v>
          </cell>
          <cell r="L2034" t="str">
            <v>T2A</v>
          </cell>
          <cell r="M2034">
            <v>1</v>
          </cell>
          <cell r="O2034" t="str">
            <v>T2A</v>
          </cell>
        </row>
        <row r="2035">
          <cell r="B2035" t="str">
            <v>541449012700153798</v>
          </cell>
          <cell r="L2035" t="str">
            <v>T2A</v>
          </cell>
          <cell r="M2035">
            <v>1</v>
          </cell>
          <cell r="O2035" t="str">
            <v>T2A</v>
          </cell>
        </row>
        <row r="2036">
          <cell r="B2036" t="str">
            <v>541449012700154504</v>
          </cell>
          <cell r="L2036" t="str">
            <v>T3A</v>
          </cell>
          <cell r="M2036">
            <v>1</v>
          </cell>
          <cell r="O2036" t="str">
            <v>T3A</v>
          </cell>
        </row>
        <row r="2037">
          <cell r="B2037" t="str">
            <v>541449012700155969</v>
          </cell>
          <cell r="L2037" t="str">
            <v>T2A</v>
          </cell>
          <cell r="M2037">
            <v>1</v>
          </cell>
          <cell r="O2037" t="str">
            <v>T2A</v>
          </cell>
        </row>
        <row r="2038">
          <cell r="B2038" t="str">
            <v>541449012700155273</v>
          </cell>
          <cell r="L2038" t="str">
            <v>T2A</v>
          </cell>
          <cell r="M2038">
            <v>1</v>
          </cell>
          <cell r="O2038" t="str">
            <v>T2A</v>
          </cell>
        </row>
        <row r="2039">
          <cell r="B2039" t="str">
            <v>541449012700174328</v>
          </cell>
          <cell r="L2039" t="str">
            <v>T2A</v>
          </cell>
          <cell r="M2039">
            <v>1</v>
          </cell>
          <cell r="O2039" t="str">
            <v>T1A</v>
          </cell>
        </row>
        <row r="2040">
          <cell r="B2040" t="str">
            <v>541449012700178951</v>
          </cell>
          <cell r="L2040" t="str">
            <v>T2A</v>
          </cell>
          <cell r="M2040">
            <v>1</v>
          </cell>
          <cell r="O2040" t="str">
            <v>T2A</v>
          </cell>
        </row>
        <row r="2041">
          <cell r="B2041" t="str">
            <v>541449012700186109</v>
          </cell>
          <cell r="L2041" t="str">
            <v>T2A</v>
          </cell>
          <cell r="M2041">
            <v>1</v>
          </cell>
          <cell r="O2041" t="str">
            <v>T2A</v>
          </cell>
        </row>
        <row r="2042">
          <cell r="B2042" t="str">
            <v>541449012700210651</v>
          </cell>
          <cell r="L2042" t="str">
            <v>T2A</v>
          </cell>
          <cell r="M2042">
            <v>1</v>
          </cell>
          <cell r="O2042" t="str">
            <v>T2A</v>
          </cell>
        </row>
        <row r="2043">
          <cell r="B2043" t="str">
            <v>541449020711773645</v>
          </cell>
          <cell r="L2043" t="str">
            <v>T2A</v>
          </cell>
          <cell r="M2043">
            <v>1</v>
          </cell>
          <cell r="O2043" t="str">
            <v>T1A</v>
          </cell>
        </row>
        <row r="2044">
          <cell r="B2044" t="str">
            <v>541449020711778428</v>
          </cell>
          <cell r="L2044" t="str">
            <v>T1A</v>
          </cell>
          <cell r="M2044">
            <v>1</v>
          </cell>
          <cell r="O2044" t="str">
            <v>T2A</v>
          </cell>
        </row>
        <row r="2045">
          <cell r="B2045" t="str">
            <v>541449020711778237</v>
          </cell>
          <cell r="L2045" t="str">
            <v>T1A</v>
          </cell>
          <cell r="M2045">
            <v>1</v>
          </cell>
          <cell r="O2045" t="str">
            <v>T1A</v>
          </cell>
        </row>
        <row r="2046">
          <cell r="B2046" t="str">
            <v>541449020712003352</v>
          </cell>
          <cell r="L2046" t="str">
            <v>T1A</v>
          </cell>
          <cell r="M2046">
            <v>1</v>
          </cell>
          <cell r="O2046" t="str">
            <v>T2A</v>
          </cell>
        </row>
        <row r="2047">
          <cell r="B2047" t="str">
            <v>541449060004327223</v>
          </cell>
          <cell r="L2047" t="str">
            <v>T2A</v>
          </cell>
          <cell r="M2047">
            <v>1</v>
          </cell>
          <cell r="O2047" t="str">
            <v>T2A</v>
          </cell>
        </row>
        <row r="2048">
          <cell r="B2048" t="str">
            <v>541449060004697494</v>
          </cell>
          <cell r="L2048" t="str">
            <v>T2A</v>
          </cell>
          <cell r="M2048">
            <v>1</v>
          </cell>
          <cell r="O2048" t="str">
            <v>T2A</v>
          </cell>
        </row>
        <row r="2049">
          <cell r="B2049" t="str">
            <v>541449060005094353</v>
          </cell>
          <cell r="L2049" t="str">
            <v>T2A</v>
          </cell>
          <cell r="M2049">
            <v>1</v>
          </cell>
          <cell r="O2049" t="str">
            <v>T2A</v>
          </cell>
        </row>
        <row r="2050">
          <cell r="B2050" t="str">
            <v>541449060005094360</v>
          </cell>
          <cell r="L2050" t="str">
            <v>T2A</v>
          </cell>
          <cell r="M2050">
            <v>1</v>
          </cell>
          <cell r="O2050" t="str">
            <v>T2A</v>
          </cell>
        </row>
        <row r="2051">
          <cell r="B2051" t="str">
            <v>541449060005094377</v>
          </cell>
          <cell r="L2051" t="str">
            <v>T2A</v>
          </cell>
          <cell r="M2051">
            <v>1</v>
          </cell>
          <cell r="O2051" t="str">
            <v>T2A</v>
          </cell>
        </row>
        <row r="2052">
          <cell r="B2052" t="str">
            <v>541449060005228178</v>
          </cell>
          <cell r="L2052" t="str">
            <v>T2A</v>
          </cell>
          <cell r="M2052">
            <v>1</v>
          </cell>
          <cell r="O2052" t="str">
            <v>T2A</v>
          </cell>
        </row>
        <row r="2053">
          <cell r="B2053" t="str">
            <v>541449060005989765</v>
          </cell>
          <cell r="L2053" t="str">
            <v>T3A</v>
          </cell>
          <cell r="M2053">
            <v>1</v>
          </cell>
          <cell r="O2053" t="str">
            <v>T2A</v>
          </cell>
        </row>
        <row r="2054">
          <cell r="B2054" t="str">
            <v>541449060006416611</v>
          </cell>
          <cell r="L2054" t="str">
            <v>T2A</v>
          </cell>
          <cell r="M2054">
            <v>1</v>
          </cell>
          <cell r="O2054" t="str">
            <v>T2A</v>
          </cell>
        </row>
        <row r="2055">
          <cell r="B2055" t="str">
            <v>541449012700117233</v>
          </cell>
          <cell r="L2055" t="str">
            <v>T2A</v>
          </cell>
          <cell r="M2055">
            <v>1</v>
          </cell>
          <cell r="O2055" t="str">
            <v>T2A</v>
          </cell>
        </row>
        <row r="2056">
          <cell r="B2056" t="str">
            <v>541449012700133936</v>
          </cell>
          <cell r="L2056" t="str">
            <v>T3A</v>
          </cell>
          <cell r="M2056">
            <v>1</v>
          </cell>
          <cell r="O2056" t="str">
            <v>T3A</v>
          </cell>
        </row>
        <row r="2057">
          <cell r="B2057" t="str">
            <v>541449012700196962</v>
          </cell>
          <cell r="L2057" t="str">
            <v>T2A</v>
          </cell>
          <cell r="M2057">
            <v>1</v>
          </cell>
          <cell r="O2057" t="str">
            <v>T2A</v>
          </cell>
        </row>
        <row r="2058">
          <cell r="B2058" t="str">
            <v>541449012700210439</v>
          </cell>
          <cell r="L2058" t="str">
            <v>T2A</v>
          </cell>
          <cell r="M2058">
            <v>1</v>
          </cell>
          <cell r="O2058" t="str">
            <v>T3A</v>
          </cell>
        </row>
        <row r="2059">
          <cell r="B2059" t="str">
            <v>541449020715124443</v>
          </cell>
          <cell r="L2059" t="str">
            <v>T3A</v>
          </cell>
          <cell r="M2059">
            <v>1</v>
          </cell>
          <cell r="O2059" t="str">
            <v>T3A</v>
          </cell>
        </row>
        <row r="2060">
          <cell r="B2060" t="str">
            <v>541449011000066265</v>
          </cell>
          <cell r="L2060" t="str">
            <v>T3A</v>
          </cell>
          <cell r="M2060">
            <v>1</v>
          </cell>
          <cell r="O2060" t="str">
            <v>T3A</v>
          </cell>
        </row>
        <row r="2061">
          <cell r="B2061" t="str">
            <v>541449012700124156</v>
          </cell>
          <cell r="L2061" t="str">
            <v>T1A</v>
          </cell>
          <cell r="M2061">
            <v>1</v>
          </cell>
          <cell r="O2061" t="str">
            <v>T1A</v>
          </cell>
        </row>
        <row r="2062">
          <cell r="B2062" t="str">
            <v>541449012700170252</v>
          </cell>
          <cell r="L2062" t="str">
            <v>T2A</v>
          </cell>
          <cell r="M2062">
            <v>1</v>
          </cell>
          <cell r="O2062" t="str">
            <v>T2A</v>
          </cell>
        </row>
        <row r="2063">
          <cell r="B2063" t="str">
            <v>541449011000066302</v>
          </cell>
          <cell r="L2063" t="str">
            <v>T3A</v>
          </cell>
          <cell r="M2063">
            <v>1</v>
          </cell>
          <cell r="O2063" t="str">
            <v>T3A</v>
          </cell>
        </row>
        <row r="2064">
          <cell r="B2064" t="str">
            <v>541449012700185409</v>
          </cell>
          <cell r="L2064" t="str">
            <v>T3A</v>
          </cell>
          <cell r="M2064">
            <v>1</v>
          </cell>
          <cell r="O2064" t="str">
            <v>T3A</v>
          </cell>
        </row>
        <row r="2065">
          <cell r="B2065" t="str">
            <v>541449011000066210</v>
          </cell>
          <cell r="L2065" t="str">
            <v>T3A</v>
          </cell>
          <cell r="M2065">
            <v>1</v>
          </cell>
          <cell r="O2065" t="str">
            <v>T3A</v>
          </cell>
        </row>
        <row r="2066">
          <cell r="B2066" t="str">
            <v>541449012000001898</v>
          </cell>
          <cell r="L2066" t="str">
            <v>T3A</v>
          </cell>
          <cell r="M2066">
            <v>1</v>
          </cell>
          <cell r="O2066" t="str">
            <v>T3A</v>
          </cell>
        </row>
        <row r="2067">
          <cell r="B2067" t="str">
            <v>541449012700159622</v>
          </cell>
          <cell r="L2067" t="str">
            <v>T1A</v>
          </cell>
          <cell r="M2067">
            <v>1</v>
          </cell>
          <cell r="O2067" t="str">
            <v>T1A</v>
          </cell>
        </row>
        <row r="2068">
          <cell r="B2068" t="str">
            <v>541449012700159639</v>
          </cell>
          <cell r="L2068" t="str">
            <v>T2A</v>
          </cell>
          <cell r="M2068">
            <v>1</v>
          </cell>
          <cell r="O2068" t="str">
            <v>T2A</v>
          </cell>
        </row>
        <row r="2069">
          <cell r="B2069" t="str">
            <v>541449012700151732</v>
          </cell>
          <cell r="L2069" t="str">
            <v>T2A</v>
          </cell>
          <cell r="M2069">
            <v>1</v>
          </cell>
          <cell r="O2069" t="str">
            <v>T2A</v>
          </cell>
        </row>
        <row r="2070">
          <cell r="B2070" t="str">
            <v>541449012700150285</v>
          </cell>
          <cell r="L2070" t="str">
            <v>T2A</v>
          </cell>
          <cell r="M2070">
            <v>1</v>
          </cell>
          <cell r="O2070" t="str">
            <v>T2A</v>
          </cell>
        </row>
        <row r="2071">
          <cell r="B2071" t="str">
            <v>541449012700212761</v>
          </cell>
          <cell r="L2071" t="str">
            <v>T3A</v>
          </cell>
          <cell r="M2071">
            <v>1</v>
          </cell>
          <cell r="O2071" t="str">
            <v>T3A</v>
          </cell>
        </row>
        <row r="2072">
          <cell r="B2072" t="str">
            <v>541449012700234541</v>
          </cell>
          <cell r="L2072" t="str">
            <v>T2A</v>
          </cell>
          <cell r="M2072">
            <v>1</v>
          </cell>
          <cell r="O2072" t="str">
            <v>T2A</v>
          </cell>
        </row>
        <row r="2073">
          <cell r="B2073" t="str">
            <v>541449012700251401</v>
          </cell>
          <cell r="L2073" t="str">
            <v>T3A</v>
          </cell>
          <cell r="M2073">
            <v>1</v>
          </cell>
          <cell r="O2073" t="str">
            <v>T2A</v>
          </cell>
        </row>
        <row r="2074">
          <cell r="B2074" t="str">
            <v>541449012700193879</v>
          </cell>
          <cell r="L2074" t="str">
            <v>T3A</v>
          </cell>
          <cell r="M2074">
            <v>1</v>
          </cell>
          <cell r="O2074" t="str">
            <v>T3A</v>
          </cell>
        </row>
        <row r="2075">
          <cell r="B2075" t="str">
            <v>541449012000032007</v>
          </cell>
          <cell r="L2075" t="str">
            <v>T3A</v>
          </cell>
          <cell r="M2075">
            <v>1</v>
          </cell>
          <cell r="O2075" t="str">
            <v>T3A</v>
          </cell>
        </row>
        <row r="2076">
          <cell r="B2076" t="str">
            <v>541449012000023050</v>
          </cell>
          <cell r="L2076" t="str">
            <v>T3A</v>
          </cell>
          <cell r="M2076">
            <v>1</v>
          </cell>
          <cell r="O2076" t="str">
            <v>T3A</v>
          </cell>
        </row>
        <row r="2077">
          <cell r="B2077" t="str">
            <v>541449012700205688</v>
          </cell>
          <cell r="L2077" t="str">
            <v>T2A</v>
          </cell>
          <cell r="M2077">
            <v>1</v>
          </cell>
          <cell r="O2077" t="str">
            <v>T2A</v>
          </cell>
        </row>
        <row r="2078">
          <cell r="B2078" t="str">
            <v>541449012000031987</v>
          </cell>
          <cell r="L2078" t="str">
            <v>T3A</v>
          </cell>
          <cell r="M2078">
            <v>1</v>
          </cell>
          <cell r="O2078" t="str">
            <v>T3A</v>
          </cell>
        </row>
        <row r="2079">
          <cell r="B2079" t="str">
            <v>541449060006105980</v>
          </cell>
          <cell r="L2079" t="str">
            <v>T2A</v>
          </cell>
          <cell r="M2079">
            <v>1</v>
          </cell>
          <cell r="O2079" t="str">
            <v>T1A</v>
          </cell>
        </row>
        <row r="2080">
          <cell r="B2080" t="str">
            <v>541449012700162738</v>
          </cell>
          <cell r="L2080" t="str">
            <v>T2A</v>
          </cell>
          <cell r="M2080">
            <v>1</v>
          </cell>
          <cell r="O2080" t="str">
            <v>T2A</v>
          </cell>
        </row>
        <row r="2081">
          <cell r="B2081" t="str">
            <v>541449012700212754</v>
          </cell>
          <cell r="L2081" t="str">
            <v>T3A</v>
          </cell>
          <cell r="M2081">
            <v>1</v>
          </cell>
          <cell r="O2081" t="str">
            <v>T3A</v>
          </cell>
        </row>
        <row r="2082">
          <cell r="B2082" t="str">
            <v>541449012700234558</v>
          </cell>
          <cell r="L2082" t="str">
            <v>T1A</v>
          </cell>
          <cell r="M2082">
            <v>1</v>
          </cell>
          <cell r="O2082" t="str">
            <v>T1A</v>
          </cell>
        </row>
        <row r="2083">
          <cell r="B2083" t="str">
            <v>541449011000065497</v>
          </cell>
          <cell r="L2083" t="str">
            <v>T3A</v>
          </cell>
          <cell r="M2083">
            <v>1</v>
          </cell>
          <cell r="O2083" t="str">
            <v>T3A</v>
          </cell>
        </row>
        <row r="2084">
          <cell r="B2084" t="str">
            <v>541449012700211443</v>
          </cell>
          <cell r="L2084" t="str">
            <v>T2A</v>
          </cell>
          <cell r="M2084">
            <v>1</v>
          </cell>
          <cell r="O2084" t="str">
            <v>T2A</v>
          </cell>
        </row>
        <row r="2085">
          <cell r="B2085" t="str">
            <v>541449012700124064</v>
          </cell>
          <cell r="L2085" t="str">
            <v>T2A</v>
          </cell>
          <cell r="M2085">
            <v>1</v>
          </cell>
          <cell r="O2085" t="str">
            <v>T2A</v>
          </cell>
        </row>
        <row r="2086">
          <cell r="B2086" t="str">
            <v>541449012700151572</v>
          </cell>
          <cell r="L2086" t="str">
            <v>T2A</v>
          </cell>
          <cell r="M2086">
            <v>1</v>
          </cell>
          <cell r="O2086" t="str">
            <v>T2A</v>
          </cell>
        </row>
        <row r="2087">
          <cell r="B2087" t="str">
            <v>541449012700230338</v>
          </cell>
          <cell r="L2087" t="str">
            <v>T2A</v>
          </cell>
          <cell r="M2087">
            <v>1</v>
          </cell>
          <cell r="O2087" t="str">
            <v>T2A</v>
          </cell>
        </row>
        <row r="2088">
          <cell r="B2088" t="str">
            <v>541449012700146769</v>
          </cell>
          <cell r="L2088" t="str">
            <v>T2A</v>
          </cell>
          <cell r="M2088">
            <v>1</v>
          </cell>
          <cell r="O2088" t="str">
            <v>T2A</v>
          </cell>
        </row>
        <row r="2089">
          <cell r="B2089" t="str">
            <v>541449011000136838</v>
          </cell>
          <cell r="L2089" t="str">
            <v>T3A</v>
          </cell>
          <cell r="M2089">
            <v>1</v>
          </cell>
          <cell r="O2089" t="str">
            <v>T3A</v>
          </cell>
        </row>
        <row r="2090">
          <cell r="B2090" t="str">
            <v>541449012700161212</v>
          </cell>
          <cell r="L2090" t="str">
            <v>T2A</v>
          </cell>
          <cell r="M2090">
            <v>1</v>
          </cell>
          <cell r="O2090" t="str">
            <v>T2A</v>
          </cell>
        </row>
        <row r="2091">
          <cell r="B2091" t="str">
            <v>541449012000022978</v>
          </cell>
          <cell r="L2091" t="str">
            <v>T3A</v>
          </cell>
          <cell r="M2091">
            <v>1</v>
          </cell>
          <cell r="O2091" t="str">
            <v>T3A</v>
          </cell>
        </row>
        <row r="2092">
          <cell r="B2092" t="str">
            <v>541449012700152876</v>
          </cell>
          <cell r="L2092" t="str">
            <v>T2A</v>
          </cell>
          <cell r="M2092">
            <v>1</v>
          </cell>
          <cell r="O2092" t="str">
            <v>T2A</v>
          </cell>
        </row>
        <row r="2093">
          <cell r="B2093" t="str">
            <v>541449012700169195</v>
          </cell>
          <cell r="L2093" t="str">
            <v>T2A</v>
          </cell>
          <cell r="M2093">
            <v>1</v>
          </cell>
          <cell r="O2093" t="str">
            <v>T2A</v>
          </cell>
        </row>
        <row r="2094">
          <cell r="B2094" t="str">
            <v>541449012700160499</v>
          </cell>
          <cell r="L2094" t="str">
            <v>T1A</v>
          </cell>
          <cell r="M2094">
            <v>1</v>
          </cell>
          <cell r="O2094" t="str">
            <v>T1A</v>
          </cell>
        </row>
        <row r="2095">
          <cell r="B2095" t="str">
            <v>541449060006627352</v>
          </cell>
          <cell r="L2095" t="str">
            <v>T2A</v>
          </cell>
          <cell r="M2095">
            <v>1</v>
          </cell>
          <cell r="O2095" t="str">
            <v>T2A</v>
          </cell>
        </row>
        <row r="2096">
          <cell r="B2096" t="str">
            <v>541449060005744814</v>
          </cell>
          <cell r="L2096" t="str">
            <v>T2A</v>
          </cell>
          <cell r="M2096">
            <v>1</v>
          </cell>
          <cell r="O2096" t="str">
            <v>T2A</v>
          </cell>
        </row>
        <row r="2097">
          <cell r="B2097" t="str">
            <v>541449020704331470</v>
          </cell>
          <cell r="L2097" t="str">
            <v>T1A</v>
          </cell>
          <cell r="M2097">
            <v>1</v>
          </cell>
          <cell r="O2097" t="str">
            <v>T1A</v>
          </cell>
        </row>
        <row r="2098">
          <cell r="B2098" t="str">
            <v>541449012700182279</v>
          </cell>
          <cell r="L2098" t="str">
            <v>T2A</v>
          </cell>
          <cell r="M2098">
            <v>1</v>
          </cell>
          <cell r="O2098" t="str">
            <v>T2A</v>
          </cell>
        </row>
        <row r="2099">
          <cell r="B2099" t="str">
            <v>541449011000066234</v>
          </cell>
          <cell r="L2099" t="str">
            <v>T4B</v>
          </cell>
          <cell r="M2099">
            <v>1</v>
          </cell>
          <cell r="O2099" t="str">
            <v>T4B</v>
          </cell>
        </row>
        <row r="2100">
          <cell r="B2100" t="str">
            <v>541449011000066258</v>
          </cell>
          <cell r="L2100" t="str">
            <v>T3A</v>
          </cell>
          <cell r="M2100">
            <v>1</v>
          </cell>
          <cell r="O2100" t="str">
            <v>T3A</v>
          </cell>
        </row>
        <row r="2101">
          <cell r="B2101" t="str">
            <v>541449012700181715</v>
          </cell>
          <cell r="L2101" t="str">
            <v>T2A</v>
          </cell>
          <cell r="M2101">
            <v>1</v>
          </cell>
          <cell r="O2101" t="str">
            <v>T2A</v>
          </cell>
        </row>
        <row r="2102">
          <cell r="B2102" t="str">
            <v>541449011000145281</v>
          </cell>
          <cell r="L2102" t="str">
            <v>T2A</v>
          </cell>
          <cell r="M2102">
            <v>1</v>
          </cell>
          <cell r="O2102" t="str">
            <v>T3A</v>
          </cell>
        </row>
        <row r="2103">
          <cell r="B2103" t="str">
            <v>541449012700120240</v>
          </cell>
          <cell r="L2103" t="str">
            <v>T2A</v>
          </cell>
          <cell r="M2103">
            <v>1</v>
          </cell>
          <cell r="O2103" t="str">
            <v>T4B</v>
          </cell>
        </row>
        <row r="2104">
          <cell r="B2104" t="str">
            <v>541449012000001263</v>
          </cell>
          <cell r="L2104" t="str">
            <v>T3A</v>
          </cell>
          <cell r="M2104">
            <v>1</v>
          </cell>
          <cell r="O2104" t="str">
            <v>T3A</v>
          </cell>
        </row>
        <row r="2105">
          <cell r="B2105" t="str">
            <v>541449012000001270</v>
          </cell>
          <cell r="L2105" t="str">
            <v>T3A</v>
          </cell>
          <cell r="M2105">
            <v>1</v>
          </cell>
          <cell r="O2105" t="str">
            <v>T3A</v>
          </cell>
        </row>
        <row r="2106">
          <cell r="B2106" t="str">
            <v>541449012000001294</v>
          </cell>
          <cell r="L2106" t="str">
            <v>T3A</v>
          </cell>
          <cell r="M2106">
            <v>1</v>
          </cell>
          <cell r="O2106" t="str">
            <v>T3A</v>
          </cell>
        </row>
        <row r="2107">
          <cell r="B2107" t="str">
            <v>541449012000001348</v>
          </cell>
          <cell r="L2107" t="str">
            <v>T3A</v>
          </cell>
          <cell r="M2107">
            <v>1</v>
          </cell>
          <cell r="O2107" t="str">
            <v>T3A</v>
          </cell>
        </row>
        <row r="2108">
          <cell r="B2108" t="str">
            <v>541449012000001379</v>
          </cell>
          <cell r="L2108" t="str">
            <v>T3A</v>
          </cell>
          <cell r="M2108">
            <v>1</v>
          </cell>
          <cell r="O2108" t="str">
            <v>T3A</v>
          </cell>
        </row>
        <row r="2109">
          <cell r="B2109" t="str">
            <v>541449012000001409</v>
          </cell>
          <cell r="L2109" t="str">
            <v>T2A</v>
          </cell>
          <cell r="M2109">
            <v>1</v>
          </cell>
          <cell r="O2109" t="str">
            <v>T2A</v>
          </cell>
        </row>
        <row r="2110">
          <cell r="B2110" t="str">
            <v>541449012000001416</v>
          </cell>
          <cell r="L2110" t="str">
            <v>T2A</v>
          </cell>
          <cell r="M2110">
            <v>1</v>
          </cell>
          <cell r="O2110" t="str">
            <v>T2A</v>
          </cell>
        </row>
        <row r="2111">
          <cell r="B2111" t="str">
            <v>541449012000001423</v>
          </cell>
          <cell r="L2111" t="str">
            <v>T2A</v>
          </cell>
          <cell r="M2111">
            <v>1</v>
          </cell>
          <cell r="O2111" t="str">
            <v>T2A</v>
          </cell>
        </row>
        <row r="2112">
          <cell r="B2112" t="str">
            <v>541449012700120042</v>
          </cell>
          <cell r="L2112" t="str">
            <v>T2A</v>
          </cell>
          <cell r="M2112">
            <v>1</v>
          </cell>
          <cell r="O2112" t="str">
            <v>T2A</v>
          </cell>
        </row>
        <row r="2113">
          <cell r="B2113" t="str">
            <v>541449012700120059</v>
          </cell>
          <cell r="L2113" t="str">
            <v>T2A</v>
          </cell>
          <cell r="M2113">
            <v>1</v>
          </cell>
          <cell r="O2113" t="str">
            <v>T2A</v>
          </cell>
        </row>
        <row r="2114">
          <cell r="B2114" t="str">
            <v>541449012700120080</v>
          </cell>
          <cell r="L2114" t="str">
            <v>T2A</v>
          </cell>
          <cell r="M2114">
            <v>1</v>
          </cell>
          <cell r="O2114" t="str">
            <v>T2A</v>
          </cell>
        </row>
        <row r="2115">
          <cell r="B2115" t="str">
            <v>541449012700120103</v>
          </cell>
          <cell r="L2115" t="str">
            <v>T2A</v>
          </cell>
          <cell r="M2115">
            <v>1</v>
          </cell>
          <cell r="O2115" t="str">
            <v>T2A</v>
          </cell>
        </row>
        <row r="2116">
          <cell r="B2116" t="str">
            <v>541449012700120134</v>
          </cell>
          <cell r="L2116" t="str">
            <v>T2A</v>
          </cell>
          <cell r="M2116">
            <v>1</v>
          </cell>
          <cell r="O2116" t="str">
            <v>T2A</v>
          </cell>
        </row>
        <row r="2117">
          <cell r="B2117" t="str">
            <v>541449012700120141</v>
          </cell>
          <cell r="L2117" t="str">
            <v>T2A</v>
          </cell>
          <cell r="M2117">
            <v>1</v>
          </cell>
          <cell r="O2117" t="str">
            <v>T2A</v>
          </cell>
        </row>
        <row r="2118">
          <cell r="B2118" t="str">
            <v>541449012700120165</v>
          </cell>
          <cell r="L2118" t="str">
            <v>T2A</v>
          </cell>
          <cell r="M2118">
            <v>1</v>
          </cell>
          <cell r="O2118" t="str">
            <v>T2A</v>
          </cell>
        </row>
        <row r="2119">
          <cell r="B2119" t="str">
            <v>541449012700120189</v>
          </cell>
          <cell r="L2119" t="str">
            <v>T2A</v>
          </cell>
          <cell r="M2119">
            <v>1</v>
          </cell>
          <cell r="O2119" t="str">
            <v>T2A</v>
          </cell>
        </row>
        <row r="2120">
          <cell r="B2120" t="str">
            <v>541449012700120264</v>
          </cell>
          <cell r="L2120" t="str">
            <v>T2A</v>
          </cell>
          <cell r="M2120">
            <v>1</v>
          </cell>
          <cell r="O2120" t="str">
            <v>T2A</v>
          </cell>
        </row>
        <row r="2121">
          <cell r="B2121" t="str">
            <v>541449012700120318</v>
          </cell>
          <cell r="L2121" t="str">
            <v>T2A</v>
          </cell>
          <cell r="M2121">
            <v>1</v>
          </cell>
          <cell r="O2121" t="str">
            <v>T2A</v>
          </cell>
        </row>
        <row r="2122">
          <cell r="B2122" t="str">
            <v>541449012700120325</v>
          </cell>
          <cell r="L2122" t="str">
            <v>T2A</v>
          </cell>
          <cell r="M2122">
            <v>1</v>
          </cell>
          <cell r="O2122" t="str">
            <v>T2A</v>
          </cell>
        </row>
        <row r="2123">
          <cell r="B2123" t="str">
            <v>541449012700120363</v>
          </cell>
          <cell r="L2123" t="str">
            <v>T2A</v>
          </cell>
          <cell r="M2123">
            <v>1</v>
          </cell>
          <cell r="O2123" t="str">
            <v>T2A</v>
          </cell>
        </row>
        <row r="2124">
          <cell r="B2124" t="str">
            <v>541449012700120387</v>
          </cell>
          <cell r="L2124" t="str">
            <v>T3A</v>
          </cell>
          <cell r="M2124">
            <v>1</v>
          </cell>
          <cell r="O2124" t="str">
            <v>T2A</v>
          </cell>
        </row>
        <row r="2125">
          <cell r="B2125" t="str">
            <v>541449012700120417</v>
          </cell>
          <cell r="L2125" t="str">
            <v>T2A</v>
          </cell>
          <cell r="M2125">
            <v>1</v>
          </cell>
          <cell r="O2125" t="str">
            <v>T2A</v>
          </cell>
        </row>
        <row r="2126">
          <cell r="B2126" t="str">
            <v>541449012700120431</v>
          </cell>
          <cell r="L2126" t="str">
            <v>T2A</v>
          </cell>
          <cell r="M2126">
            <v>1</v>
          </cell>
          <cell r="O2126" t="str">
            <v>T2A</v>
          </cell>
        </row>
        <row r="2127">
          <cell r="B2127" t="str">
            <v>541449012700120509</v>
          </cell>
          <cell r="L2127" t="str">
            <v>T2A</v>
          </cell>
          <cell r="M2127">
            <v>1</v>
          </cell>
          <cell r="O2127" t="str">
            <v>T2A</v>
          </cell>
        </row>
        <row r="2128">
          <cell r="B2128" t="str">
            <v>541449012700120547</v>
          </cell>
          <cell r="L2128" t="str">
            <v>T2A</v>
          </cell>
          <cell r="M2128">
            <v>1</v>
          </cell>
          <cell r="O2128" t="str">
            <v>T2A</v>
          </cell>
        </row>
        <row r="2129">
          <cell r="B2129" t="str">
            <v>541449012700120622</v>
          </cell>
          <cell r="L2129" t="str">
            <v>T2A</v>
          </cell>
          <cell r="M2129">
            <v>1</v>
          </cell>
          <cell r="O2129" t="str">
            <v>T2A</v>
          </cell>
        </row>
        <row r="2130">
          <cell r="B2130" t="str">
            <v>541449012700120677</v>
          </cell>
          <cell r="L2130" t="str">
            <v>T2A</v>
          </cell>
          <cell r="M2130">
            <v>1</v>
          </cell>
          <cell r="O2130" t="str">
            <v>T2A</v>
          </cell>
        </row>
        <row r="2131">
          <cell r="B2131" t="str">
            <v>541449012700120721</v>
          </cell>
          <cell r="L2131" t="str">
            <v>T1A</v>
          </cell>
          <cell r="M2131">
            <v>1</v>
          </cell>
          <cell r="O2131" t="str">
            <v>T1A</v>
          </cell>
        </row>
        <row r="2132">
          <cell r="B2132" t="str">
            <v>541449012700181777</v>
          </cell>
          <cell r="L2132" t="str">
            <v>T2A</v>
          </cell>
          <cell r="M2132">
            <v>1</v>
          </cell>
          <cell r="O2132" t="str">
            <v>T2A</v>
          </cell>
        </row>
        <row r="2133">
          <cell r="B2133" t="str">
            <v>541449012700181913</v>
          </cell>
          <cell r="L2133" t="str">
            <v>T3A</v>
          </cell>
          <cell r="M2133">
            <v>1</v>
          </cell>
          <cell r="O2133" t="str">
            <v>T2A</v>
          </cell>
        </row>
        <row r="2134">
          <cell r="B2134" t="str">
            <v>541449012700209334</v>
          </cell>
          <cell r="L2134" t="str">
            <v>T2A</v>
          </cell>
          <cell r="M2134">
            <v>1</v>
          </cell>
          <cell r="O2134" t="str">
            <v>T2A</v>
          </cell>
        </row>
        <row r="2135">
          <cell r="B2135" t="str">
            <v>541449012700209358</v>
          </cell>
          <cell r="L2135" t="str">
            <v>T2A</v>
          </cell>
          <cell r="M2135">
            <v>1</v>
          </cell>
          <cell r="O2135" t="str">
            <v>T2A</v>
          </cell>
        </row>
        <row r="2136">
          <cell r="B2136" t="str">
            <v>541449012700209365</v>
          </cell>
          <cell r="L2136" t="str">
            <v>T2A</v>
          </cell>
          <cell r="M2136">
            <v>1</v>
          </cell>
          <cell r="O2136" t="str">
            <v>T2A</v>
          </cell>
        </row>
        <row r="2137">
          <cell r="B2137" t="str">
            <v>541449012700225037</v>
          </cell>
          <cell r="L2137" t="str">
            <v>T2A</v>
          </cell>
          <cell r="M2137">
            <v>1</v>
          </cell>
          <cell r="O2137" t="str">
            <v>T2A</v>
          </cell>
        </row>
        <row r="2138">
          <cell r="B2138" t="str">
            <v>541449012700227468</v>
          </cell>
          <cell r="L2138" t="str">
            <v>T2A</v>
          </cell>
          <cell r="M2138">
            <v>1</v>
          </cell>
          <cell r="O2138" t="str">
            <v>T2A</v>
          </cell>
        </row>
        <row r="2139">
          <cell r="B2139" t="str">
            <v>541449020703402072</v>
          </cell>
          <cell r="L2139" t="str">
            <v>T2A</v>
          </cell>
          <cell r="M2139">
            <v>1</v>
          </cell>
          <cell r="O2139" t="str">
            <v>T3A</v>
          </cell>
        </row>
        <row r="2140">
          <cell r="B2140" t="str">
            <v>541449020704146852</v>
          </cell>
          <cell r="L2140" t="str">
            <v>T2A</v>
          </cell>
          <cell r="M2140">
            <v>1</v>
          </cell>
          <cell r="O2140" t="str">
            <v>T2A</v>
          </cell>
        </row>
        <row r="2141">
          <cell r="B2141" t="str">
            <v>541449020715055976</v>
          </cell>
          <cell r="L2141" t="str">
            <v>T2A</v>
          </cell>
          <cell r="M2141">
            <v>1</v>
          </cell>
          <cell r="O2141" t="str">
            <v>T2A</v>
          </cell>
        </row>
        <row r="2142">
          <cell r="B2142" t="str">
            <v>541449060005065810</v>
          </cell>
          <cell r="L2142" t="str">
            <v>T2A</v>
          </cell>
          <cell r="M2142">
            <v>1</v>
          </cell>
          <cell r="O2142" t="str">
            <v>T2A</v>
          </cell>
        </row>
        <row r="2143">
          <cell r="B2143" t="str">
            <v>541449060005751478</v>
          </cell>
          <cell r="L2143" t="str">
            <v>T2A</v>
          </cell>
          <cell r="M2143">
            <v>1</v>
          </cell>
          <cell r="O2143" t="str">
            <v>T2A</v>
          </cell>
        </row>
        <row r="2144">
          <cell r="B2144" t="str">
            <v>541449012700141740</v>
          </cell>
          <cell r="L2144" t="str">
            <v>T2A</v>
          </cell>
          <cell r="M2144">
            <v>1</v>
          </cell>
          <cell r="O2144" t="str">
            <v>T2A</v>
          </cell>
        </row>
        <row r="2145">
          <cell r="B2145" t="str">
            <v>541449060004764073</v>
          </cell>
          <cell r="L2145" t="str">
            <v>T2A</v>
          </cell>
          <cell r="M2145">
            <v>1</v>
          </cell>
          <cell r="O2145" t="str">
            <v>T2A</v>
          </cell>
        </row>
        <row r="2146">
          <cell r="B2146" t="str">
            <v>541449060007388290</v>
          </cell>
          <cell r="L2146" t="str">
            <v>T3A</v>
          </cell>
          <cell r="M2146">
            <v>1</v>
          </cell>
          <cell r="O2146" t="str">
            <v>T4B</v>
          </cell>
        </row>
        <row r="2147">
          <cell r="B2147" t="str">
            <v>541449060005136961</v>
          </cell>
          <cell r="L2147" t="str">
            <v>T2A</v>
          </cell>
          <cell r="M2147">
            <v>1</v>
          </cell>
          <cell r="O2147" t="str">
            <v>T2A</v>
          </cell>
        </row>
        <row r="2148">
          <cell r="B2148" t="str">
            <v>541449012700130232</v>
          </cell>
          <cell r="L2148" t="str">
            <v>T2A</v>
          </cell>
          <cell r="M2148">
            <v>1</v>
          </cell>
          <cell r="O2148" t="str">
            <v>T2A</v>
          </cell>
        </row>
        <row r="2149">
          <cell r="B2149" t="str">
            <v>541449012700132298</v>
          </cell>
          <cell r="L2149" t="str">
            <v>T2A</v>
          </cell>
          <cell r="M2149">
            <v>1</v>
          </cell>
          <cell r="O2149" t="str">
            <v>T2A</v>
          </cell>
        </row>
        <row r="2150">
          <cell r="B2150" t="str">
            <v>541449012700130195</v>
          </cell>
          <cell r="L2150" t="str">
            <v>T2A</v>
          </cell>
          <cell r="M2150">
            <v>1</v>
          </cell>
          <cell r="O2150" t="str">
            <v>T2A</v>
          </cell>
        </row>
        <row r="2151">
          <cell r="B2151" t="str">
            <v>541449010000029628</v>
          </cell>
          <cell r="L2151" t="str">
            <v>T1A</v>
          </cell>
          <cell r="M2151">
            <v>1</v>
          </cell>
          <cell r="O2151" t="str">
            <v>T1A</v>
          </cell>
        </row>
        <row r="2152">
          <cell r="B2152" t="str">
            <v>541449011000029215</v>
          </cell>
          <cell r="L2152" t="str">
            <v>T1A</v>
          </cell>
          <cell r="M2152">
            <v>1</v>
          </cell>
          <cell r="O2152" t="str">
            <v>T3A</v>
          </cell>
        </row>
        <row r="2153">
          <cell r="B2153" t="str">
            <v>541449011000029192</v>
          </cell>
          <cell r="L2153" t="str">
            <v>T2A</v>
          </cell>
          <cell r="M2153">
            <v>1</v>
          </cell>
          <cell r="O2153" t="str">
            <v>T3A</v>
          </cell>
        </row>
        <row r="2154">
          <cell r="B2154" t="str">
            <v>541449011000029840</v>
          </cell>
          <cell r="L2154" t="str">
            <v>T2A</v>
          </cell>
          <cell r="M2154">
            <v>1</v>
          </cell>
          <cell r="O2154" t="str">
            <v>T2A</v>
          </cell>
        </row>
        <row r="2155">
          <cell r="B2155" t="str">
            <v>541449011000029529</v>
          </cell>
          <cell r="L2155" t="str">
            <v>T2A</v>
          </cell>
          <cell r="M2155">
            <v>1</v>
          </cell>
          <cell r="O2155" t="str">
            <v>T2A</v>
          </cell>
        </row>
        <row r="2156">
          <cell r="B2156" t="str">
            <v>541449011000029826</v>
          </cell>
          <cell r="L2156" t="str">
            <v>T3A</v>
          </cell>
          <cell r="M2156">
            <v>1</v>
          </cell>
          <cell r="O2156" t="str">
            <v>T2A</v>
          </cell>
        </row>
        <row r="2157">
          <cell r="B2157" t="str">
            <v>541449011000029833</v>
          </cell>
          <cell r="L2157" t="str">
            <v>T3A</v>
          </cell>
          <cell r="M2157">
            <v>1</v>
          </cell>
          <cell r="O2157" t="str">
            <v>T3A</v>
          </cell>
        </row>
        <row r="2158">
          <cell r="B2158" t="str">
            <v>541449011000029550</v>
          </cell>
          <cell r="L2158" t="str">
            <v>T3A</v>
          </cell>
          <cell r="M2158">
            <v>1</v>
          </cell>
          <cell r="O2158" t="str">
            <v>T3A</v>
          </cell>
        </row>
        <row r="2159">
          <cell r="B2159" t="str">
            <v>541449011000029123</v>
          </cell>
          <cell r="L2159" t="str">
            <v>T3A</v>
          </cell>
          <cell r="M2159">
            <v>1</v>
          </cell>
          <cell r="O2159" t="str">
            <v>T3A</v>
          </cell>
        </row>
        <row r="2160">
          <cell r="B2160" t="str">
            <v>541449011000029543</v>
          </cell>
          <cell r="L2160" t="str">
            <v>T3A</v>
          </cell>
          <cell r="M2160">
            <v>1</v>
          </cell>
          <cell r="O2160" t="str">
            <v>T3A</v>
          </cell>
        </row>
        <row r="2161">
          <cell r="B2161" t="str">
            <v>541449011000029680</v>
          </cell>
          <cell r="L2161" t="str">
            <v>T3A</v>
          </cell>
          <cell r="M2161">
            <v>1</v>
          </cell>
          <cell r="O2161" t="str">
            <v>T3A</v>
          </cell>
        </row>
        <row r="2162">
          <cell r="B2162" t="str">
            <v>541449011000029505</v>
          </cell>
          <cell r="L2162" t="str">
            <v>T3A</v>
          </cell>
          <cell r="M2162">
            <v>1</v>
          </cell>
          <cell r="O2162" t="str">
            <v>T3A</v>
          </cell>
        </row>
        <row r="2163">
          <cell r="B2163" t="str">
            <v>541449011000029093</v>
          </cell>
          <cell r="L2163" t="str">
            <v>T3A</v>
          </cell>
          <cell r="M2163">
            <v>1</v>
          </cell>
          <cell r="O2163" t="str">
            <v>T3A</v>
          </cell>
        </row>
        <row r="2164">
          <cell r="B2164" t="str">
            <v>541449011000029055</v>
          </cell>
          <cell r="L2164" t="str">
            <v>T3A</v>
          </cell>
          <cell r="M2164">
            <v>1</v>
          </cell>
          <cell r="O2164" t="str">
            <v>T3A</v>
          </cell>
        </row>
        <row r="2165">
          <cell r="B2165" t="str">
            <v>541449011000029499</v>
          </cell>
          <cell r="L2165" t="str">
            <v>T3A</v>
          </cell>
          <cell r="M2165">
            <v>1</v>
          </cell>
          <cell r="O2165" t="str">
            <v>T3A</v>
          </cell>
        </row>
        <row r="2166">
          <cell r="B2166" t="str">
            <v>541449011000029437</v>
          </cell>
          <cell r="L2166" t="str">
            <v>T3A</v>
          </cell>
          <cell r="M2166">
            <v>1</v>
          </cell>
          <cell r="O2166" t="str">
            <v>T3A</v>
          </cell>
        </row>
        <row r="2167">
          <cell r="B2167" t="str">
            <v>541449011000029147</v>
          </cell>
          <cell r="L2167" t="str">
            <v>T3A</v>
          </cell>
          <cell r="M2167">
            <v>1</v>
          </cell>
          <cell r="O2167" t="str">
            <v>T3A</v>
          </cell>
        </row>
        <row r="2168">
          <cell r="B2168" t="str">
            <v>541449011000029475</v>
          </cell>
          <cell r="L2168" t="str">
            <v>T3A</v>
          </cell>
          <cell r="M2168">
            <v>1</v>
          </cell>
          <cell r="O2168" t="str">
            <v>T3A</v>
          </cell>
        </row>
        <row r="2169">
          <cell r="B2169" t="str">
            <v>541449011000029406</v>
          </cell>
          <cell r="L2169" t="str">
            <v>T3A</v>
          </cell>
          <cell r="M2169">
            <v>1</v>
          </cell>
          <cell r="O2169" t="str">
            <v>T3A</v>
          </cell>
        </row>
        <row r="2170">
          <cell r="B2170" t="str">
            <v>541449011000029017</v>
          </cell>
          <cell r="L2170" t="str">
            <v>T3A</v>
          </cell>
          <cell r="M2170">
            <v>1</v>
          </cell>
          <cell r="O2170" t="str">
            <v>T3A</v>
          </cell>
        </row>
        <row r="2171">
          <cell r="B2171" t="str">
            <v>541449011000029161</v>
          </cell>
          <cell r="L2171" t="str">
            <v>T3A</v>
          </cell>
          <cell r="M2171">
            <v>1</v>
          </cell>
          <cell r="O2171" t="str">
            <v>T3A</v>
          </cell>
        </row>
        <row r="2172">
          <cell r="B2172" t="str">
            <v>541449011000029796</v>
          </cell>
          <cell r="L2172" t="str">
            <v>T3A</v>
          </cell>
          <cell r="M2172">
            <v>1</v>
          </cell>
          <cell r="O2172" t="str">
            <v>T3A</v>
          </cell>
        </row>
        <row r="2173">
          <cell r="B2173" t="str">
            <v>541449011000029109</v>
          </cell>
          <cell r="L2173" t="str">
            <v>T3A</v>
          </cell>
          <cell r="M2173">
            <v>1</v>
          </cell>
          <cell r="O2173" t="str">
            <v>T3A</v>
          </cell>
        </row>
        <row r="2174">
          <cell r="B2174" t="str">
            <v>541449011000029208</v>
          </cell>
          <cell r="L2174" t="str">
            <v>T3A</v>
          </cell>
          <cell r="M2174">
            <v>1</v>
          </cell>
          <cell r="O2174" t="str">
            <v>T3A</v>
          </cell>
        </row>
        <row r="2175">
          <cell r="B2175" t="str">
            <v>541449011000029970</v>
          </cell>
          <cell r="L2175" t="str">
            <v>T3A</v>
          </cell>
          <cell r="M2175">
            <v>1</v>
          </cell>
          <cell r="O2175" t="str">
            <v>T3A</v>
          </cell>
        </row>
        <row r="2176">
          <cell r="B2176" t="str">
            <v>541449011000029772</v>
          </cell>
          <cell r="L2176" t="str">
            <v>T3A</v>
          </cell>
          <cell r="M2176">
            <v>1</v>
          </cell>
          <cell r="O2176" t="str">
            <v>T3A</v>
          </cell>
        </row>
        <row r="2177">
          <cell r="B2177" t="str">
            <v>541449011000029420</v>
          </cell>
          <cell r="L2177" t="str">
            <v>T3A</v>
          </cell>
          <cell r="M2177">
            <v>1</v>
          </cell>
          <cell r="O2177" t="str">
            <v>T3A</v>
          </cell>
        </row>
        <row r="2178">
          <cell r="B2178" t="str">
            <v>541449011000029994</v>
          </cell>
          <cell r="L2178" t="str">
            <v>T3A</v>
          </cell>
          <cell r="M2178">
            <v>1</v>
          </cell>
          <cell r="O2178" t="str">
            <v>T3A</v>
          </cell>
        </row>
        <row r="2179">
          <cell r="B2179" t="str">
            <v>541449011000029451</v>
          </cell>
          <cell r="L2179" t="str">
            <v>T3A</v>
          </cell>
          <cell r="M2179">
            <v>1</v>
          </cell>
          <cell r="O2179" t="str">
            <v>T3A</v>
          </cell>
        </row>
        <row r="2180">
          <cell r="B2180" t="str">
            <v>541449011000029284</v>
          </cell>
          <cell r="L2180" t="str">
            <v>T4B</v>
          </cell>
          <cell r="M2180">
            <v>1</v>
          </cell>
          <cell r="O2180" t="str">
            <v>T3A</v>
          </cell>
        </row>
        <row r="2181">
          <cell r="B2181" t="str">
            <v>541449011000029949</v>
          </cell>
          <cell r="L2181" t="str">
            <v>T4B</v>
          </cell>
          <cell r="M2181">
            <v>1</v>
          </cell>
          <cell r="O2181" t="str">
            <v>T4B</v>
          </cell>
        </row>
        <row r="2182">
          <cell r="B2182" t="str">
            <v>541449011000029918</v>
          </cell>
          <cell r="L2182" t="str">
            <v>T4B</v>
          </cell>
          <cell r="M2182">
            <v>1</v>
          </cell>
          <cell r="O2182" t="str">
            <v>T4B</v>
          </cell>
        </row>
        <row r="2183">
          <cell r="B2183" t="str">
            <v>541449011000029338</v>
          </cell>
          <cell r="L2183" t="str">
            <v>T4B</v>
          </cell>
          <cell r="M2183">
            <v>1</v>
          </cell>
          <cell r="O2183" t="str">
            <v>T4B</v>
          </cell>
        </row>
        <row r="2184">
          <cell r="B2184" t="str">
            <v>541449011000029734</v>
          </cell>
          <cell r="L2184" t="str">
            <v>T4B</v>
          </cell>
          <cell r="M2184">
            <v>1</v>
          </cell>
          <cell r="O2184" t="str">
            <v>T4B</v>
          </cell>
        </row>
        <row r="2185">
          <cell r="B2185" t="str">
            <v>541449011000030990</v>
          </cell>
          <cell r="L2185" t="str">
            <v>T3A</v>
          </cell>
          <cell r="M2185">
            <v>1</v>
          </cell>
          <cell r="O2185" t="str">
            <v>T3A</v>
          </cell>
        </row>
        <row r="2186">
          <cell r="B2186" t="str">
            <v>541449011000030136</v>
          </cell>
          <cell r="L2186" t="str">
            <v>T3A</v>
          </cell>
          <cell r="M2186">
            <v>1</v>
          </cell>
          <cell r="O2186" t="str">
            <v>T3A</v>
          </cell>
        </row>
        <row r="2187">
          <cell r="B2187" t="str">
            <v>541449011000030617</v>
          </cell>
          <cell r="L2187" t="str">
            <v>T4B</v>
          </cell>
          <cell r="M2187">
            <v>1</v>
          </cell>
          <cell r="O2187" t="str">
            <v>T3A</v>
          </cell>
        </row>
        <row r="2188">
          <cell r="B2188" t="str">
            <v>541449011000030211</v>
          </cell>
          <cell r="L2188" t="str">
            <v>T4B</v>
          </cell>
          <cell r="M2188">
            <v>1</v>
          </cell>
          <cell r="O2188" t="str">
            <v>T4B</v>
          </cell>
        </row>
        <row r="2189">
          <cell r="B2189" t="str">
            <v>541449011000030969</v>
          </cell>
          <cell r="L2189" t="str">
            <v>T4B</v>
          </cell>
          <cell r="M2189">
            <v>1</v>
          </cell>
          <cell r="O2189" t="str">
            <v>T3A</v>
          </cell>
        </row>
        <row r="2190">
          <cell r="B2190" t="str">
            <v>541449011000030976</v>
          </cell>
          <cell r="L2190" t="str">
            <v>T4B</v>
          </cell>
          <cell r="M2190">
            <v>1</v>
          </cell>
          <cell r="O2190" t="str">
            <v>T4B</v>
          </cell>
        </row>
        <row r="2191">
          <cell r="B2191" t="str">
            <v>541449011000030624</v>
          </cell>
          <cell r="L2191" t="str">
            <v>T4B</v>
          </cell>
          <cell r="M2191">
            <v>1</v>
          </cell>
          <cell r="O2191" t="str">
            <v>T4B</v>
          </cell>
        </row>
        <row r="2192">
          <cell r="B2192" t="str">
            <v>541449011000030129</v>
          </cell>
          <cell r="L2192" t="str">
            <v>T4B</v>
          </cell>
          <cell r="M2192">
            <v>1</v>
          </cell>
          <cell r="O2192" t="str">
            <v>T4B</v>
          </cell>
        </row>
        <row r="2193">
          <cell r="B2193" t="str">
            <v>541449011000030068</v>
          </cell>
          <cell r="L2193" t="str">
            <v>T4B</v>
          </cell>
          <cell r="M2193">
            <v>1</v>
          </cell>
          <cell r="O2193" t="str">
            <v>T4B</v>
          </cell>
        </row>
        <row r="2194">
          <cell r="B2194" t="str">
            <v>541449011000031218</v>
          </cell>
          <cell r="L2194" t="str">
            <v>T2A</v>
          </cell>
          <cell r="M2194">
            <v>1</v>
          </cell>
          <cell r="O2194" t="str">
            <v>T2A</v>
          </cell>
        </row>
        <row r="2195">
          <cell r="B2195" t="str">
            <v>541449011000031829</v>
          </cell>
          <cell r="L2195" t="str">
            <v>T2A</v>
          </cell>
          <cell r="M2195">
            <v>1</v>
          </cell>
          <cell r="O2195" t="str">
            <v>T2A</v>
          </cell>
        </row>
        <row r="2196">
          <cell r="B2196" t="str">
            <v>541449011000031652</v>
          </cell>
          <cell r="L2196" t="str">
            <v>T3A</v>
          </cell>
          <cell r="M2196">
            <v>1</v>
          </cell>
          <cell r="O2196" t="str">
            <v>T3A</v>
          </cell>
        </row>
        <row r="2197">
          <cell r="B2197" t="str">
            <v>541449011000031102</v>
          </cell>
          <cell r="L2197" t="str">
            <v>T3A</v>
          </cell>
          <cell r="M2197">
            <v>1</v>
          </cell>
          <cell r="O2197" t="str">
            <v>T3A</v>
          </cell>
        </row>
        <row r="2198">
          <cell r="B2198" t="str">
            <v>541449011000031294</v>
          </cell>
          <cell r="L2198" t="str">
            <v>T3A</v>
          </cell>
          <cell r="M2198">
            <v>1</v>
          </cell>
          <cell r="O2198" t="str">
            <v>T3A</v>
          </cell>
        </row>
        <row r="2199">
          <cell r="B2199" t="str">
            <v>541449011000031836</v>
          </cell>
          <cell r="L2199" t="str">
            <v>T3A</v>
          </cell>
          <cell r="M2199">
            <v>1</v>
          </cell>
          <cell r="O2199" t="str">
            <v>T3A</v>
          </cell>
        </row>
        <row r="2200">
          <cell r="B2200" t="str">
            <v>541449011000031089</v>
          </cell>
          <cell r="L2200" t="str">
            <v>T3A</v>
          </cell>
          <cell r="M2200">
            <v>1</v>
          </cell>
          <cell r="O2200" t="str">
            <v>T3A</v>
          </cell>
        </row>
        <row r="2201">
          <cell r="B2201" t="str">
            <v>541449011000031768</v>
          </cell>
          <cell r="L2201" t="str">
            <v>T3A</v>
          </cell>
          <cell r="M2201">
            <v>1</v>
          </cell>
          <cell r="O2201" t="str">
            <v>T3A</v>
          </cell>
        </row>
        <row r="2202">
          <cell r="B2202" t="str">
            <v>541449011000031799</v>
          </cell>
          <cell r="L2202" t="str">
            <v>T4B</v>
          </cell>
          <cell r="M2202">
            <v>1</v>
          </cell>
          <cell r="O2202" t="str">
            <v>T3A</v>
          </cell>
        </row>
        <row r="2203">
          <cell r="B2203" t="str">
            <v>541449011000031928</v>
          </cell>
          <cell r="L2203" t="str">
            <v>T4B</v>
          </cell>
          <cell r="M2203">
            <v>1</v>
          </cell>
          <cell r="O2203" t="str">
            <v>T4B</v>
          </cell>
        </row>
        <row r="2204">
          <cell r="B2204" t="str">
            <v>541449011000031096</v>
          </cell>
          <cell r="L2204" t="str">
            <v>T4B</v>
          </cell>
          <cell r="M2204">
            <v>1</v>
          </cell>
          <cell r="O2204" t="str">
            <v>T4B</v>
          </cell>
        </row>
        <row r="2205">
          <cell r="B2205" t="str">
            <v>541449011000031010</v>
          </cell>
          <cell r="L2205" t="str">
            <v>T4B</v>
          </cell>
          <cell r="M2205">
            <v>1</v>
          </cell>
          <cell r="O2205" t="str">
            <v>T4B</v>
          </cell>
        </row>
        <row r="2206">
          <cell r="B2206" t="str">
            <v>541449011000031539</v>
          </cell>
          <cell r="L2206" t="str">
            <v>T1A</v>
          </cell>
          <cell r="M2206">
            <v>1</v>
          </cell>
          <cell r="O2206" t="str">
            <v>T3A</v>
          </cell>
        </row>
        <row r="2207">
          <cell r="B2207" t="str">
            <v>541449011000032826</v>
          </cell>
          <cell r="L2207" t="str">
            <v>T2A</v>
          </cell>
          <cell r="M2207">
            <v>1</v>
          </cell>
          <cell r="O2207" t="str">
            <v>T2A</v>
          </cell>
        </row>
        <row r="2208">
          <cell r="B2208" t="str">
            <v>541449011000032963</v>
          </cell>
          <cell r="L2208" t="str">
            <v>T3A</v>
          </cell>
          <cell r="M2208">
            <v>1</v>
          </cell>
          <cell r="O2208" t="str">
            <v>T3A</v>
          </cell>
        </row>
        <row r="2209">
          <cell r="B2209" t="str">
            <v>541449011000032178</v>
          </cell>
          <cell r="L2209" t="str">
            <v>T3A</v>
          </cell>
          <cell r="M2209">
            <v>1</v>
          </cell>
          <cell r="O2209" t="str">
            <v>T3A</v>
          </cell>
        </row>
        <row r="2210">
          <cell r="B2210" t="str">
            <v>541449011000032567</v>
          </cell>
          <cell r="L2210" t="str">
            <v>T3A</v>
          </cell>
          <cell r="M2210">
            <v>1</v>
          </cell>
          <cell r="O2210" t="str">
            <v>T3A</v>
          </cell>
        </row>
        <row r="2211">
          <cell r="B2211" t="str">
            <v>541449011000032888</v>
          </cell>
          <cell r="L2211" t="str">
            <v>T3A</v>
          </cell>
          <cell r="M2211">
            <v>1</v>
          </cell>
          <cell r="O2211" t="str">
            <v>T3A</v>
          </cell>
        </row>
        <row r="2212">
          <cell r="B2212" t="str">
            <v>541449011000032208</v>
          </cell>
          <cell r="L2212" t="str">
            <v>T3A</v>
          </cell>
          <cell r="M2212">
            <v>1</v>
          </cell>
          <cell r="O2212" t="str">
            <v>T3A</v>
          </cell>
        </row>
        <row r="2213">
          <cell r="B2213" t="str">
            <v>541449011000032154</v>
          </cell>
          <cell r="L2213" t="str">
            <v>T3A</v>
          </cell>
          <cell r="M2213">
            <v>1</v>
          </cell>
          <cell r="O2213" t="str">
            <v>T3A</v>
          </cell>
        </row>
        <row r="2214">
          <cell r="B2214" t="str">
            <v>541449011000032864</v>
          </cell>
          <cell r="L2214" t="str">
            <v>T3A</v>
          </cell>
          <cell r="M2214">
            <v>1</v>
          </cell>
          <cell r="O2214" t="str">
            <v>T3A</v>
          </cell>
        </row>
        <row r="2215">
          <cell r="B2215" t="str">
            <v>541449011000032802</v>
          </cell>
          <cell r="L2215" t="str">
            <v>T3A</v>
          </cell>
          <cell r="M2215">
            <v>1</v>
          </cell>
          <cell r="O2215" t="str">
            <v>T3A</v>
          </cell>
        </row>
        <row r="2216">
          <cell r="B2216" t="str">
            <v>541449011000032901</v>
          </cell>
          <cell r="L2216" t="str">
            <v>T3A</v>
          </cell>
          <cell r="M2216">
            <v>1</v>
          </cell>
          <cell r="O2216" t="str">
            <v>T3A</v>
          </cell>
        </row>
        <row r="2217">
          <cell r="B2217" t="str">
            <v>541449011000032956</v>
          </cell>
          <cell r="L2217" t="str">
            <v>T3A</v>
          </cell>
          <cell r="M2217">
            <v>1</v>
          </cell>
          <cell r="O2217" t="str">
            <v>T3A</v>
          </cell>
        </row>
        <row r="2218">
          <cell r="B2218" t="str">
            <v>541449011000032918</v>
          </cell>
          <cell r="L2218" t="str">
            <v>T3A</v>
          </cell>
          <cell r="M2218">
            <v>1</v>
          </cell>
          <cell r="O2218" t="str">
            <v>T3A</v>
          </cell>
        </row>
        <row r="2219">
          <cell r="B2219" t="str">
            <v>541449011000032857</v>
          </cell>
          <cell r="L2219" t="str">
            <v>T3A</v>
          </cell>
          <cell r="M2219">
            <v>1</v>
          </cell>
          <cell r="O2219" t="str">
            <v>T3A</v>
          </cell>
        </row>
        <row r="2220">
          <cell r="B2220" t="str">
            <v>541449011000032970</v>
          </cell>
          <cell r="L2220" t="str">
            <v>T3A</v>
          </cell>
          <cell r="M2220">
            <v>1</v>
          </cell>
          <cell r="O2220" t="str">
            <v>T3A</v>
          </cell>
        </row>
        <row r="2221">
          <cell r="B2221" t="str">
            <v>541449011000032284</v>
          </cell>
          <cell r="L2221" t="str">
            <v>T3A</v>
          </cell>
          <cell r="M2221">
            <v>1</v>
          </cell>
          <cell r="O2221" t="str">
            <v>T3A</v>
          </cell>
        </row>
        <row r="2222">
          <cell r="B2222" t="str">
            <v>541449011000032765</v>
          </cell>
          <cell r="L2222" t="str">
            <v>T3A</v>
          </cell>
          <cell r="M2222">
            <v>1</v>
          </cell>
          <cell r="O2222" t="str">
            <v>T3A</v>
          </cell>
        </row>
        <row r="2223">
          <cell r="B2223" t="str">
            <v>541449011000032789</v>
          </cell>
          <cell r="L2223" t="str">
            <v>T3A</v>
          </cell>
          <cell r="M2223">
            <v>1</v>
          </cell>
          <cell r="O2223" t="str">
            <v>T3A</v>
          </cell>
        </row>
        <row r="2224">
          <cell r="B2224" t="str">
            <v>541449011000032840</v>
          </cell>
          <cell r="L2224" t="str">
            <v>T3A</v>
          </cell>
          <cell r="M2224">
            <v>1</v>
          </cell>
          <cell r="O2224" t="str">
            <v>T3A</v>
          </cell>
        </row>
        <row r="2225">
          <cell r="B2225" t="str">
            <v>541449011000032994</v>
          </cell>
          <cell r="L2225" t="str">
            <v>T3A</v>
          </cell>
          <cell r="M2225">
            <v>1</v>
          </cell>
          <cell r="O2225" t="str">
            <v>T3A</v>
          </cell>
        </row>
        <row r="2226">
          <cell r="B2226" t="str">
            <v>541449011000033304</v>
          </cell>
          <cell r="L2226" t="str">
            <v>T3A</v>
          </cell>
          <cell r="M2226">
            <v>1</v>
          </cell>
          <cell r="O2226" t="str">
            <v>T3A</v>
          </cell>
        </row>
        <row r="2227">
          <cell r="B2227" t="str">
            <v>541449011000033588</v>
          </cell>
          <cell r="L2227" t="str">
            <v>T3A</v>
          </cell>
          <cell r="M2227">
            <v>1</v>
          </cell>
          <cell r="O2227" t="str">
            <v>T3A</v>
          </cell>
        </row>
        <row r="2228">
          <cell r="B2228" t="str">
            <v>541449011000033489</v>
          </cell>
          <cell r="L2228" t="str">
            <v>T3A</v>
          </cell>
          <cell r="M2228">
            <v>1</v>
          </cell>
          <cell r="O2228" t="str">
            <v>T3A</v>
          </cell>
        </row>
        <row r="2229">
          <cell r="B2229" t="str">
            <v>541449011000033458</v>
          </cell>
          <cell r="L2229" t="str">
            <v>T3A</v>
          </cell>
          <cell r="M2229">
            <v>1</v>
          </cell>
          <cell r="O2229" t="str">
            <v>T3A</v>
          </cell>
        </row>
        <row r="2230">
          <cell r="B2230" t="str">
            <v>541449011000033540</v>
          </cell>
          <cell r="L2230" t="str">
            <v>T3A</v>
          </cell>
          <cell r="M2230">
            <v>1</v>
          </cell>
          <cell r="O2230" t="str">
            <v>T3A</v>
          </cell>
        </row>
        <row r="2231">
          <cell r="B2231" t="str">
            <v>541449011000033601</v>
          </cell>
          <cell r="L2231" t="str">
            <v>T3A</v>
          </cell>
          <cell r="M2231">
            <v>1</v>
          </cell>
          <cell r="O2231" t="str">
            <v>T3A</v>
          </cell>
        </row>
        <row r="2232">
          <cell r="B2232" t="str">
            <v>541449011000033564</v>
          </cell>
          <cell r="L2232" t="str">
            <v>T3A</v>
          </cell>
          <cell r="M2232">
            <v>1</v>
          </cell>
          <cell r="O2232" t="str">
            <v>T3A</v>
          </cell>
        </row>
        <row r="2233">
          <cell r="B2233" t="str">
            <v>541449011000033274</v>
          </cell>
          <cell r="L2233" t="str">
            <v>T3A</v>
          </cell>
          <cell r="M2233">
            <v>1</v>
          </cell>
          <cell r="O2233" t="str">
            <v>T3A</v>
          </cell>
        </row>
        <row r="2234">
          <cell r="B2234" t="str">
            <v>541449011000033298</v>
          </cell>
          <cell r="L2234" t="str">
            <v>T3A</v>
          </cell>
          <cell r="M2234">
            <v>1</v>
          </cell>
          <cell r="O2234" t="str">
            <v>T3A</v>
          </cell>
        </row>
        <row r="2235">
          <cell r="B2235" t="str">
            <v>541449011000033533</v>
          </cell>
          <cell r="L2235" t="str">
            <v>T3A</v>
          </cell>
          <cell r="M2235">
            <v>1</v>
          </cell>
          <cell r="O2235" t="str">
            <v>T3A</v>
          </cell>
        </row>
        <row r="2236">
          <cell r="B2236" t="str">
            <v>541449011000033571</v>
          </cell>
          <cell r="L2236" t="str">
            <v>T3A</v>
          </cell>
          <cell r="M2236">
            <v>1</v>
          </cell>
          <cell r="O2236" t="str">
            <v>T3A</v>
          </cell>
        </row>
        <row r="2237">
          <cell r="B2237" t="str">
            <v>541449011000033786</v>
          </cell>
          <cell r="L2237" t="str">
            <v>T3A</v>
          </cell>
          <cell r="M2237">
            <v>1</v>
          </cell>
          <cell r="O2237" t="str">
            <v>T3A</v>
          </cell>
        </row>
        <row r="2238">
          <cell r="B2238" t="str">
            <v>541449011000033335</v>
          </cell>
          <cell r="L2238" t="str">
            <v>T3A</v>
          </cell>
          <cell r="M2238">
            <v>1</v>
          </cell>
          <cell r="O2238" t="str">
            <v>T3A</v>
          </cell>
        </row>
        <row r="2239">
          <cell r="B2239" t="str">
            <v>541449011000033410</v>
          </cell>
          <cell r="L2239" t="str">
            <v>T3A</v>
          </cell>
          <cell r="M2239">
            <v>1</v>
          </cell>
          <cell r="O2239" t="str">
            <v>T3A</v>
          </cell>
        </row>
        <row r="2240">
          <cell r="B2240" t="str">
            <v>541449011000033700</v>
          </cell>
          <cell r="L2240" t="str">
            <v>T3A</v>
          </cell>
          <cell r="M2240">
            <v>1</v>
          </cell>
          <cell r="O2240" t="str">
            <v>T3A</v>
          </cell>
        </row>
        <row r="2241">
          <cell r="B2241" t="str">
            <v>541449011000033328</v>
          </cell>
          <cell r="L2241" t="str">
            <v>T3A</v>
          </cell>
          <cell r="M2241">
            <v>1</v>
          </cell>
          <cell r="O2241" t="str">
            <v>T3A</v>
          </cell>
        </row>
        <row r="2242">
          <cell r="B2242" t="str">
            <v>541449011000033526</v>
          </cell>
          <cell r="L2242" t="str">
            <v>T3A</v>
          </cell>
          <cell r="M2242">
            <v>1</v>
          </cell>
          <cell r="O2242" t="str">
            <v>T3A</v>
          </cell>
        </row>
        <row r="2243">
          <cell r="B2243" t="str">
            <v>541449011000033373</v>
          </cell>
          <cell r="L2243" t="str">
            <v>T3A</v>
          </cell>
          <cell r="M2243">
            <v>1</v>
          </cell>
          <cell r="O2243" t="str">
            <v>T3A</v>
          </cell>
        </row>
        <row r="2244">
          <cell r="B2244" t="str">
            <v>541449011000033427</v>
          </cell>
          <cell r="L2244" t="str">
            <v>T4B</v>
          </cell>
          <cell r="M2244">
            <v>1</v>
          </cell>
          <cell r="O2244" t="str">
            <v>T3A</v>
          </cell>
        </row>
        <row r="2245">
          <cell r="B2245" t="str">
            <v>541449011000033502</v>
          </cell>
          <cell r="L2245" t="str">
            <v>T4B</v>
          </cell>
          <cell r="M2245">
            <v>1</v>
          </cell>
          <cell r="O2245" t="str">
            <v>T3A</v>
          </cell>
        </row>
        <row r="2246">
          <cell r="B2246" t="str">
            <v>541449011000034691</v>
          </cell>
          <cell r="L2246" t="str">
            <v>T2A</v>
          </cell>
          <cell r="M2246">
            <v>1</v>
          </cell>
          <cell r="O2246" t="str">
            <v>T2A</v>
          </cell>
        </row>
        <row r="2247">
          <cell r="B2247" t="str">
            <v>541449011000034226</v>
          </cell>
          <cell r="L2247" t="str">
            <v>T3A</v>
          </cell>
          <cell r="M2247">
            <v>1</v>
          </cell>
          <cell r="O2247" t="str">
            <v>T3A</v>
          </cell>
        </row>
        <row r="2248">
          <cell r="B2248" t="str">
            <v>541449011000034516</v>
          </cell>
          <cell r="L2248" t="str">
            <v>T3A</v>
          </cell>
          <cell r="M2248">
            <v>1</v>
          </cell>
          <cell r="O2248" t="str">
            <v>T2A</v>
          </cell>
        </row>
        <row r="2249">
          <cell r="B2249" t="str">
            <v>541449011000034677</v>
          </cell>
          <cell r="L2249" t="str">
            <v>T3A</v>
          </cell>
          <cell r="M2249">
            <v>1</v>
          </cell>
          <cell r="O2249" t="str">
            <v>T3A</v>
          </cell>
        </row>
        <row r="2250">
          <cell r="B2250" t="str">
            <v>541449011000034103</v>
          </cell>
          <cell r="L2250" t="str">
            <v>T3A</v>
          </cell>
          <cell r="M2250">
            <v>1</v>
          </cell>
          <cell r="O2250" t="str">
            <v>T3A</v>
          </cell>
        </row>
        <row r="2251">
          <cell r="B2251" t="str">
            <v>541449011000034998</v>
          </cell>
          <cell r="L2251" t="str">
            <v>T3A</v>
          </cell>
          <cell r="M2251">
            <v>1</v>
          </cell>
          <cell r="O2251" t="str">
            <v>T3A</v>
          </cell>
        </row>
        <row r="2252">
          <cell r="B2252" t="str">
            <v>541449011000034141</v>
          </cell>
          <cell r="L2252" t="str">
            <v>T3A</v>
          </cell>
          <cell r="M2252">
            <v>1</v>
          </cell>
          <cell r="O2252" t="str">
            <v>T3A</v>
          </cell>
        </row>
        <row r="2253">
          <cell r="B2253" t="str">
            <v>541449011000034363</v>
          </cell>
          <cell r="L2253" t="str">
            <v>T3A</v>
          </cell>
          <cell r="M2253">
            <v>1</v>
          </cell>
          <cell r="O2253" t="str">
            <v>T3A</v>
          </cell>
        </row>
        <row r="2254">
          <cell r="B2254" t="str">
            <v>541449011000034974</v>
          </cell>
          <cell r="L2254" t="str">
            <v>T3A</v>
          </cell>
          <cell r="M2254">
            <v>1</v>
          </cell>
          <cell r="O2254" t="str">
            <v>T3A</v>
          </cell>
        </row>
        <row r="2255">
          <cell r="B2255" t="str">
            <v>541449011000034165</v>
          </cell>
          <cell r="L2255" t="str">
            <v>T3A</v>
          </cell>
          <cell r="M2255">
            <v>1</v>
          </cell>
          <cell r="O2255" t="str">
            <v>T3A</v>
          </cell>
        </row>
        <row r="2256">
          <cell r="B2256" t="str">
            <v>541449011000034097</v>
          </cell>
          <cell r="L2256" t="str">
            <v>T3A</v>
          </cell>
          <cell r="M2256">
            <v>1</v>
          </cell>
          <cell r="O2256" t="str">
            <v>T3A</v>
          </cell>
        </row>
        <row r="2257">
          <cell r="B2257" t="str">
            <v>541449011000034233</v>
          </cell>
          <cell r="L2257" t="str">
            <v>T3A</v>
          </cell>
          <cell r="M2257">
            <v>1</v>
          </cell>
          <cell r="O2257" t="str">
            <v>T3A</v>
          </cell>
        </row>
        <row r="2258">
          <cell r="B2258" t="str">
            <v>541449011000034936</v>
          </cell>
          <cell r="L2258" t="str">
            <v>T3A</v>
          </cell>
          <cell r="M2258">
            <v>1</v>
          </cell>
          <cell r="O2258" t="str">
            <v>T3A</v>
          </cell>
        </row>
        <row r="2259">
          <cell r="B2259" t="str">
            <v>541449011000034172</v>
          </cell>
          <cell r="L2259" t="str">
            <v>T3A</v>
          </cell>
          <cell r="M2259">
            <v>1</v>
          </cell>
          <cell r="O2259" t="str">
            <v>T3A</v>
          </cell>
        </row>
        <row r="2260">
          <cell r="B2260" t="str">
            <v>541449011000034639</v>
          </cell>
          <cell r="L2260" t="str">
            <v>T3A</v>
          </cell>
          <cell r="M2260">
            <v>1</v>
          </cell>
          <cell r="O2260" t="str">
            <v>T1A</v>
          </cell>
        </row>
        <row r="2261">
          <cell r="B2261" t="str">
            <v>541449011000034127</v>
          </cell>
          <cell r="L2261" t="str">
            <v>T3A</v>
          </cell>
          <cell r="M2261">
            <v>1</v>
          </cell>
          <cell r="O2261" t="str">
            <v>T3A</v>
          </cell>
        </row>
        <row r="2262">
          <cell r="B2262" t="str">
            <v>541449011000034622</v>
          </cell>
          <cell r="L2262" t="str">
            <v>T3A</v>
          </cell>
          <cell r="M2262">
            <v>1</v>
          </cell>
          <cell r="O2262" t="str">
            <v>T3A</v>
          </cell>
        </row>
        <row r="2263">
          <cell r="B2263" t="str">
            <v>541449011000034738</v>
          </cell>
          <cell r="L2263" t="str">
            <v>T3A</v>
          </cell>
          <cell r="M2263">
            <v>1</v>
          </cell>
          <cell r="O2263" t="str">
            <v>T3A</v>
          </cell>
        </row>
        <row r="2264">
          <cell r="B2264" t="str">
            <v>541449011000034714</v>
          </cell>
          <cell r="L2264" t="str">
            <v>T3A</v>
          </cell>
          <cell r="M2264">
            <v>1</v>
          </cell>
          <cell r="O2264" t="str">
            <v>T3A</v>
          </cell>
        </row>
        <row r="2265">
          <cell r="B2265" t="str">
            <v>541449011000034684</v>
          </cell>
          <cell r="L2265" t="str">
            <v>T3A</v>
          </cell>
          <cell r="M2265">
            <v>1</v>
          </cell>
          <cell r="O2265" t="str">
            <v>T3A</v>
          </cell>
        </row>
        <row r="2266">
          <cell r="B2266" t="str">
            <v>541449011000034257</v>
          </cell>
          <cell r="L2266" t="str">
            <v>T3A</v>
          </cell>
          <cell r="M2266">
            <v>1</v>
          </cell>
          <cell r="O2266" t="str">
            <v>T3A</v>
          </cell>
        </row>
        <row r="2267">
          <cell r="B2267" t="str">
            <v>541449011000034721</v>
          </cell>
          <cell r="L2267" t="str">
            <v>T4B</v>
          </cell>
          <cell r="M2267">
            <v>1</v>
          </cell>
          <cell r="O2267" t="str">
            <v>T3A</v>
          </cell>
        </row>
        <row r="2268">
          <cell r="B2268" t="str">
            <v>541449011000034653</v>
          </cell>
          <cell r="L2268" t="str">
            <v>T4B</v>
          </cell>
          <cell r="M2268">
            <v>1</v>
          </cell>
          <cell r="O2268" t="str">
            <v>T3A</v>
          </cell>
        </row>
        <row r="2269">
          <cell r="B2269" t="str">
            <v>541449011000034950</v>
          </cell>
          <cell r="L2269" t="str">
            <v>T4B</v>
          </cell>
          <cell r="M2269">
            <v>1</v>
          </cell>
          <cell r="O2269" t="str">
            <v>T4B</v>
          </cell>
        </row>
        <row r="2270">
          <cell r="B2270" t="str">
            <v>541449011000035964</v>
          </cell>
          <cell r="L2270" t="str">
            <v>T1A</v>
          </cell>
          <cell r="M2270">
            <v>1</v>
          </cell>
          <cell r="O2270" t="str">
            <v>T3A</v>
          </cell>
        </row>
        <row r="2271">
          <cell r="B2271" t="str">
            <v>541449011000035742</v>
          </cell>
          <cell r="L2271" t="str">
            <v>T3A</v>
          </cell>
          <cell r="M2271">
            <v>1</v>
          </cell>
          <cell r="O2271" t="str">
            <v>T2A</v>
          </cell>
        </row>
        <row r="2272">
          <cell r="B2272" t="str">
            <v>541449011000035070</v>
          </cell>
          <cell r="L2272" t="str">
            <v>T3A</v>
          </cell>
          <cell r="M2272">
            <v>1</v>
          </cell>
          <cell r="O2272" t="str">
            <v>T3A</v>
          </cell>
        </row>
        <row r="2273">
          <cell r="B2273" t="str">
            <v>541449011000035025</v>
          </cell>
          <cell r="L2273" t="str">
            <v>T3A</v>
          </cell>
          <cell r="M2273">
            <v>1</v>
          </cell>
          <cell r="O2273" t="str">
            <v>T3A</v>
          </cell>
        </row>
        <row r="2274">
          <cell r="B2274" t="str">
            <v>541449011000035001</v>
          </cell>
          <cell r="L2274" t="str">
            <v>T3A</v>
          </cell>
          <cell r="M2274">
            <v>1</v>
          </cell>
          <cell r="O2274" t="str">
            <v>T3A</v>
          </cell>
        </row>
        <row r="2275">
          <cell r="B2275" t="str">
            <v>541449011000035704</v>
          </cell>
          <cell r="L2275" t="str">
            <v>T3A</v>
          </cell>
          <cell r="M2275">
            <v>1</v>
          </cell>
          <cell r="O2275" t="str">
            <v>T3A</v>
          </cell>
        </row>
        <row r="2276">
          <cell r="B2276" t="str">
            <v>541449011000035179</v>
          </cell>
          <cell r="L2276" t="str">
            <v>T3A</v>
          </cell>
          <cell r="M2276">
            <v>1</v>
          </cell>
          <cell r="O2276" t="str">
            <v>T3A</v>
          </cell>
        </row>
        <row r="2277">
          <cell r="B2277" t="str">
            <v>541449011000035049</v>
          </cell>
          <cell r="L2277" t="str">
            <v>T3A</v>
          </cell>
          <cell r="M2277">
            <v>1</v>
          </cell>
          <cell r="O2277" t="str">
            <v>T3A</v>
          </cell>
        </row>
        <row r="2278">
          <cell r="B2278" t="str">
            <v>541449011000035056</v>
          </cell>
          <cell r="L2278" t="str">
            <v>T3A</v>
          </cell>
          <cell r="M2278">
            <v>1</v>
          </cell>
          <cell r="O2278" t="str">
            <v>T3A</v>
          </cell>
        </row>
        <row r="2279">
          <cell r="B2279" t="str">
            <v>541449011000035063</v>
          </cell>
          <cell r="L2279" t="str">
            <v>T3A</v>
          </cell>
          <cell r="M2279">
            <v>1</v>
          </cell>
          <cell r="O2279" t="str">
            <v>T3A</v>
          </cell>
        </row>
        <row r="2280">
          <cell r="B2280" t="str">
            <v>541449011000035728</v>
          </cell>
          <cell r="L2280" t="str">
            <v>T3A</v>
          </cell>
          <cell r="M2280">
            <v>1</v>
          </cell>
          <cell r="O2280" t="str">
            <v>T3A</v>
          </cell>
        </row>
        <row r="2281">
          <cell r="B2281" t="str">
            <v>541449011000035087</v>
          </cell>
          <cell r="L2281" t="str">
            <v>T3A</v>
          </cell>
          <cell r="M2281">
            <v>1</v>
          </cell>
          <cell r="O2281" t="str">
            <v>T3A</v>
          </cell>
        </row>
        <row r="2282">
          <cell r="B2282" t="str">
            <v>541449011000035032</v>
          </cell>
          <cell r="L2282" t="str">
            <v>T3A</v>
          </cell>
          <cell r="M2282">
            <v>1</v>
          </cell>
          <cell r="O2282" t="str">
            <v>T3A</v>
          </cell>
        </row>
        <row r="2283">
          <cell r="B2283" t="str">
            <v>541449011000035285</v>
          </cell>
          <cell r="L2283" t="str">
            <v>T3A</v>
          </cell>
          <cell r="M2283">
            <v>1</v>
          </cell>
          <cell r="O2283" t="str">
            <v>T3A</v>
          </cell>
        </row>
        <row r="2284">
          <cell r="B2284" t="str">
            <v>541449011000035841</v>
          </cell>
          <cell r="L2284" t="str">
            <v>T3A</v>
          </cell>
          <cell r="M2284">
            <v>1</v>
          </cell>
          <cell r="O2284" t="str">
            <v>T3A</v>
          </cell>
        </row>
        <row r="2285">
          <cell r="B2285" t="str">
            <v>541449011000035018</v>
          </cell>
          <cell r="L2285" t="str">
            <v>T3A</v>
          </cell>
          <cell r="M2285">
            <v>1</v>
          </cell>
          <cell r="O2285" t="str">
            <v>T3A</v>
          </cell>
        </row>
        <row r="2286">
          <cell r="B2286" t="str">
            <v>541449011000035520</v>
          </cell>
          <cell r="L2286" t="str">
            <v>T3A</v>
          </cell>
          <cell r="M2286">
            <v>1</v>
          </cell>
          <cell r="O2286" t="str">
            <v>T3A</v>
          </cell>
        </row>
        <row r="2287">
          <cell r="B2287" t="str">
            <v>541449011000035940</v>
          </cell>
          <cell r="L2287" t="str">
            <v>T4B</v>
          </cell>
          <cell r="M2287">
            <v>1</v>
          </cell>
          <cell r="O2287" t="str">
            <v>T4B</v>
          </cell>
        </row>
        <row r="2288">
          <cell r="B2288" t="str">
            <v>541449011000035506</v>
          </cell>
          <cell r="L2288" t="str">
            <v>T4B</v>
          </cell>
          <cell r="M2288">
            <v>1</v>
          </cell>
          <cell r="O2288" t="str">
            <v>T4B</v>
          </cell>
        </row>
        <row r="2289">
          <cell r="B2289" t="str">
            <v>541449011000035537</v>
          </cell>
          <cell r="L2289" t="str">
            <v>T4B</v>
          </cell>
          <cell r="M2289">
            <v>1</v>
          </cell>
          <cell r="O2289" t="str">
            <v>T4B</v>
          </cell>
        </row>
        <row r="2290">
          <cell r="B2290" t="str">
            <v>541449011000046304</v>
          </cell>
          <cell r="L2290" t="str">
            <v>T2A</v>
          </cell>
          <cell r="M2290">
            <v>1</v>
          </cell>
          <cell r="O2290" t="str">
            <v>T3A</v>
          </cell>
        </row>
        <row r="2291">
          <cell r="B2291" t="str">
            <v>541449011000070941</v>
          </cell>
          <cell r="L2291" t="str">
            <v>T3A</v>
          </cell>
          <cell r="M2291">
            <v>1</v>
          </cell>
          <cell r="O2291" t="str">
            <v>T3A</v>
          </cell>
        </row>
        <row r="2292">
          <cell r="B2292" t="str">
            <v>541449011000071931</v>
          </cell>
          <cell r="L2292" t="str">
            <v>T4B</v>
          </cell>
          <cell r="M2292">
            <v>1</v>
          </cell>
          <cell r="O2292" t="str">
            <v>T4B</v>
          </cell>
        </row>
        <row r="2293">
          <cell r="B2293" t="str">
            <v>541449011000075717</v>
          </cell>
          <cell r="L2293" t="str">
            <v>T3A</v>
          </cell>
          <cell r="M2293">
            <v>1</v>
          </cell>
          <cell r="O2293" t="str">
            <v>T3A</v>
          </cell>
        </row>
        <row r="2294">
          <cell r="B2294" t="str">
            <v>541449011000075632</v>
          </cell>
          <cell r="L2294" t="str">
            <v>T3A</v>
          </cell>
          <cell r="M2294">
            <v>1</v>
          </cell>
          <cell r="O2294" t="str">
            <v>T3A</v>
          </cell>
        </row>
        <row r="2295">
          <cell r="B2295" t="str">
            <v>541449011000109740</v>
          </cell>
          <cell r="L2295" t="str">
            <v>T3A</v>
          </cell>
          <cell r="M2295">
            <v>1</v>
          </cell>
          <cell r="O2295" t="str">
            <v>T3A</v>
          </cell>
        </row>
        <row r="2296">
          <cell r="B2296" t="str">
            <v>541449011000109801</v>
          </cell>
          <cell r="L2296" t="str">
            <v>T3A</v>
          </cell>
          <cell r="M2296">
            <v>1</v>
          </cell>
          <cell r="O2296" t="str">
            <v>T3A</v>
          </cell>
        </row>
        <row r="2297">
          <cell r="B2297" t="str">
            <v>541449011000109474</v>
          </cell>
          <cell r="L2297" t="str">
            <v>T4B</v>
          </cell>
          <cell r="M2297">
            <v>1</v>
          </cell>
          <cell r="O2297" t="str">
            <v>T4B</v>
          </cell>
        </row>
        <row r="2298">
          <cell r="B2298" t="str">
            <v>541449011000110029</v>
          </cell>
          <cell r="L2298" t="str">
            <v>T3A</v>
          </cell>
          <cell r="M2298">
            <v>1</v>
          </cell>
          <cell r="O2298" t="str">
            <v>T3A</v>
          </cell>
        </row>
        <row r="2299">
          <cell r="B2299" t="str">
            <v>541449011000111774</v>
          </cell>
          <cell r="L2299" t="str">
            <v>T3A</v>
          </cell>
          <cell r="M2299">
            <v>1</v>
          </cell>
          <cell r="O2299" t="str">
            <v>T3A</v>
          </cell>
        </row>
        <row r="2300">
          <cell r="B2300" t="str">
            <v>541449011000112771</v>
          </cell>
          <cell r="L2300" t="str">
            <v>T4B</v>
          </cell>
          <cell r="M2300">
            <v>1</v>
          </cell>
          <cell r="O2300" t="str">
            <v>T4B</v>
          </cell>
        </row>
        <row r="2301">
          <cell r="B2301" t="str">
            <v>541449011000153491</v>
          </cell>
          <cell r="L2301" t="str">
            <v>T4B</v>
          </cell>
          <cell r="M2301">
            <v>1</v>
          </cell>
          <cell r="O2301" t="str">
            <v>T3A</v>
          </cell>
        </row>
        <row r="2302">
          <cell r="B2302" t="str">
            <v>541449011000155143</v>
          </cell>
          <cell r="L2302" t="str">
            <v>T3A</v>
          </cell>
          <cell r="M2302">
            <v>1</v>
          </cell>
          <cell r="O2302" t="str">
            <v>T3A</v>
          </cell>
        </row>
        <row r="2303">
          <cell r="B2303" t="str">
            <v>541449011000155013</v>
          </cell>
          <cell r="L2303" t="str">
            <v>T3A</v>
          </cell>
          <cell r="M2303">
            <v>1</v>
          </cell>
          <cell r="O2303" t="str">
            <v>T3A</v>
          </cell>
        </row>
        <row r="2304">
          <cell r="B2304" t="str">
            <v>541449011700000163</v>
          </cell>
          <cell r="L2304" t="str">
            <v>T3A</v>
          </cell>
          <cell r="M2304">
            <v>1</v>
          </cell>
          <cell r="O2304" t="str">
            <v>T3A</v>
          </cell>
        </row>
        <row r="2305">
          <cell r="B2305" t="str">
            <v>541449012000002338</v>
          </cell>
          <cell r="L2305" t="str">
            <v>T2A</v>
          </cell>
          <cell r="M2305">
            <v>1</v>
          </cell>
          <cell r="O2305" t="str">
            <v>T2A</v>
          </cell>
        </row>
        <row r="2306">
          <cell r="B2306" t="str">
            <v>541449012000002314</v>
          </cell>
          <cell r="L2306" t="str">
            <v>T2A</v>
          </cell>
          <cell r="M2306">
            <v>1</v>
          </cell>
          <cell r="O2306" t="str">
            <v>T2A</v>
          </cell>
        </row>
        <row r="2307">
          <cell r="B2307" t="str">
            <v>541449012000002321</v>
          </cell>
          <cell r="L2307" t="str">
            <v>T3A</v>
          </cell>
          <cell r="M2307">
            <v>1</v>
          </cell>
          <cell r="O2307" t="str">
            <v>T2A</v>
          </cell>
        </row>
        <row r="2308">
          <cell r="B2308" t="str">
            <v>541449012000002390</v>
          </cell>
          <cell r="L2308" t="str">
            <v>T3A</v>
          </cell>
          <cell r="M2308">
            <v>1</v>
          </cell>
          <cell r="O2308" t="str">
            <v>T3A</v>
          </cell>
        </row>
        <row r="2309">
          <cell r="B2309" t="str">
            <v>541449012000002369</v>
          </cell>
          <cell r="L2309" t="str">
            <v>T3A</v>
          </cell>
          <cell r="M2309">
            <v>1</v>
          </cell>
          <cell r="O2309" t="str">
            <v>T2A</v>
          </cell>
        </row>
        <row r="2310">
          <cell r="B2310" t="str">
            <v>541449012000002284</v>
          </cell>
          <cell r="L2310" t="str">
            <v>T3A</v>
          </cell>
          <cell r="M2310">
            <v>1</v>
          </cell>
          <cell r="O2310" t="str">
            <v>T3A</v>
          </cell>
        </row>
        <row r="2311">
          <cell r="B2311" t="str">
            <v>541449012000003687</v>
          </cell>
          <cell r="L2311" t="str">
            <v>T2A</v>
          </cell>
          <cell r="M2311">
            <v>1</v>
          </cell>
          <cell r="O2311" t="str">
            <v>T2A</v>
          </cell>
        </row>
        <row r="2312">
          <cell r="B2312" t="str">
            <v>541449012000003847</v>
          </cell>
          <cell r="L2312" t="str">
            <v>T3A</v>
          </cell>
          <cell r="M2312">
            <v>1</v>
          </cell>
          <cell r="O2312" t="str">
            <v>T3A</v>
          </cell>
        </row>
        <row r="2313">
          <cell r="B2313" t="str">
            <v>541449012000003779</v>
          </cell>
          <cell r="L2313" t="str">
            <v>T3A</v>
          </cell>
          <cell r="M2313">
            <v>1</v>
          </cell>
          <cell r="O2313" t="str">
            <v>T3A</v>
          </cell>
        </row>
        <row r="2314">
          <cell r="B2314" t="str">
            <v>541449012000004073</v>
          </cell>
          <cell r="L2314" t="str">
            <v>T2A</v>
          </cell>
          <cell r="M2314">
            <v>1</v>
          </cell>
          <cell r="O2314" t="str">
            <v>T2A</v>
          </cell>
        </row>
        <row r="2315">
          <cell r="B2315" t="str">
            <v>541449012700113501</v>
          </cell>
          <cell r="L2315" t="str">
            <v>T2A</v>
          </cell>
          <cell r="M2315">
            <v>1</v>
          </cell>
          <cell r="O2315" t="str">
            <v>T2A</v>
          </cell>
        </row>
        <row r="2316">
          <cell r="B2316" t="str">
            <v>541449012700113594</v>
          </cell>
          <cell r="L2316" t="str">
            <v>T2A</v>
          </cell>
          <cell r="M2316">
            <v>1</v>
          </cell>
          <cell r="O2316" t="str">
            <v>T2A</v>
          </cell>
        </row>
        <row r="2317">
          <cell r="B2317" t="str">
            <v>541449012700114409</v>
          </cell>
          <cell r="L2317" t="str">
            <v>T2A</v>
          </cell>
          <cell r="M2317">
            <v>1</v>
          </cell>
          <cell r="O2317" t="str">
            <v>T1A</v>
          </cell>
        </row>
        <row r="2318">
          <cell r="B2318" t="str">
            <v>541449012700115529</v>
          </cell>
          <cell r="L2318" t="str">
            <v>T2A</v>
          </cell>
          <cell r="M2318">
            <v>1</v>
          </cell>
          <cell r="O2318" t="str">
            <v>T2A</v>
          </cell>
        </row>
        <row r="2319">
          <cell r="B2319" t="str">
            <v>541449012700115505</v>
          </cell>
          <cell r="L2319" t="str">
            <v>T2A</v>
          </cell>
          <cell r="M2319">
            <v>1</v>
          </cell>
          <cell r="O2319" t="str">
            <v>T2A</v>
          </cell>
        </row>
        <row r="2320">
          <cell r="B2320" t="str">
            <v>541449012700120868</v>
          </cell>
          <cell r="L2320" t="str">
            <v>T2A</v>
          </cell>
          <cell r="M2320">
            <v>1</v>
          </cell>
          <cell r="O2320" t="str">
            <v>T2A</v>
          </cell>
        </row>
        <row r="2321">
          <cell r="B2321" t="str">
            <v>541449012700123371</v>
          </cell>
          <cell r="L2321" t="str">
            <v>T2A</v>
          </cell>
          <cell r="M2321">
            <v>1</v>
          </cell>
          <cell r="O2321" t="str">
            <v>T2A</v>
          </cell>
        </row>
        <row r="2322">
          <cell r="B2322" t="str">
            <v>541449012700123456</v>
          </cell>
          <cell r="L2322" t="str">
            <v>T2A</v>
          </cell>
          <cell r="M2322">
            <v>1</v>
          </cell>
          <cell r="O2322" t="str">
            <v>T2A</v>
          </cell>
        </row>
        <row r="2323">
          <cell r="B2323" t="str">
            <v>541449012700123319</v>
          </cell>
          <cell r="L2323" t="str">
            <v>T2A</v>
          </cell>
          <cell r="M2323">
            <v>1</v>
          </cell>
          <cell r="O2323" t="str">
            <v>T2A</v>
          </cell>
        </row>
        <row r="2324">
          <cell r="B2324" t="str">
            <v>541449012700123500</v>
          </cell>
          <cell r="L2324" t="str">
            <v>T2A</v>
          </cell>
          <cell r="M2324">
            <v>1</v>
          </cell>
          <cell r="O2324" t="str">
            <v>T2A</v>
          </cell>
        </row>
        <row r="2325">
          <cell r="B2325" t="str">
            <v>541449012700124941</v>
          </cell>
          <cell r="L2325" t="str">
            <v>T1A</v>
          </cell>
          <cell r="M2325">
            <v>1</v>
          </cell>
          <cell r="O2325" t="str">
            <v>T2A</v>
          </cell>
        </row>
        <row r="2326">
          <cell r="B2326" t="str">
            <v>541449012700126457</v>
          </cell>
          <cell r="L2326" t="str">
            <v>T1A</v>
          </cell>
          <cell r="M2326">
            <v>1</v>
          </cell>
          <cell r="O2326" t="str">
            <v>T1A</v>
          </cell>
        </row>
        <row r="2327">
          <cell r="B2327" t="str">
            <v>541449012700126440</v>
          </cell>
          <cell r="L2327" t="str">
            <v>T2A</v>
          </cell>
          <cell r="M2327">
            <v>1</v>
          </cell>
          <cell r="O2327" t="str">
            <v>T2A</v>
          </cell>
        </row>
        <row r="2328">
          <cell r="B2328" t="str">
            <v>541449012700126693</v>
          </cell>
          <cell r="L2328" t="str">
            <v>T2A</v>
          </cell>
          <cell r="M2328">
            <v>1</v>
          </cell>
          <cell r="O2328" t="str">
            <v>T2A</v>
          </cell>
        </row>
        <row r="2329">
          <cell r="B2329" t="str">
            <v>541449012700126990</v>
          </cell>
          <cell r="L2329" t="str">
            <v>T2A</v>
          </cell>
          <cell r="M2329">
            <v>1</v>
          </cell>
          <cell r="O2329" t="str">
            <v>T1A</v>
          </cell>
        </row>
        <row r="2330">
          <cell r="B2330" t="str">
            <v>541449012700126402</v>
          </cell>
          <cell r="L2330" t="str">
            <v>T2A</v>
          </cell>
          <cell r="M2330">
            <v>1</v>
          </cell>
          <cell r="O2330" t="str">
            <v>T2A</v>
          </cell>
        </row>
        <row r="2331">
          <cell r="B2331" t="str">
            <v>541449012700126617</v>
          </cell>
          <cell r="L2331" t="str">
            <v>T2A</v>
          </cell>
          <cell r="M2331">
            <v>1</v>
          </cell>
          <cell r="O2331" t="str">
            <v>T2A</v>
          </cell>
        </row>
        <row r="2332">
          <cell r="B2332" t="str">
            <v>541449012700126501</v>
          </cell>
          <cell r="L2332" t="str">
            <v>T2A</v>
          </cell>
          <cell r="M2332">
            <v>1</v>
          </cell>
          <cell r="O2332" t="str">
            <v>T2A</v>
          </cell>
        </row>
        <row r="2333">
          <cell r="B2333" t="str">
            <v>541449012700126631</v>
          </cell>
          <cell r="L2333" t="str">
            <v>T2A</v>
          </cell>
          <cell r="M2333">
            <v>1</v>
          </cell>
          <cell r="O2333" t="str">
            <v>T2A</v>
          </cell>
        </row>
        <row r="2334">
          <cell r="B2334" t="str">
            <v>541449012700126877</v>
          </cell>
          <cell r="L2334" t="str">
            <v>T2A</v>
          </cell>
          <cell r="M2334">
            <v>1</v>
          </cell>
          <cell r="O2334" t="str">
            <v>T2A</v>
          </cell>
        </row>
        <row r="2335">
          <cell r="B2335" t="str">
            <v>541449012700126907</v>
          </cell>
          <cell r="L2335" t="str">
            <v>T2A</v>
          </cell>
          <cell r="M2335">
            <v>1</v>
          </cell>
          <cell r="O2335" t="str">
            <v>T2A</v>
          </cell>
        </row>
        <row r="2336">
          <cell r="B2336" t="str">
            <v>541449012700126419</v>
          </cell>
          <cell r="L2336" t="str">
            <v>T2A</v>
          </cell>
          <cell r="M2336">
            <v>1</v>
          </cell>
          <cell r="O2336" t="str">
            <v>T2A</v>
          </cell>
        </row>
        <row r="2337">
          <cell r="B2337" t="str">
            <v>541449012700126600</v>
          </cell>
          <cell r="L2337" t="str">
            <v>T2A</v>
          </cell>
          <cell r="M2337">
            <v>1</v>
          </cell>
          <cell r="O2337" t="str">
            <v>T2A</v>
          </cell>
        </row>
        <row r="2338">
          <cell r="B2338" t="str">
            <v>541449012700126860</v>
          </cell>
          <cell r="L2338" t="str">
            <v>T2A</v>
          </cell>
          <cell r="M2338">
            <v>1</v>
          </cell>
          <cell r="O2338" t="str">
            <v>T2A</v>
          </cell>
        </row>
        <row r="2339">
          <cell r="B2339" t="str">
            <v>541449012700126556</v>
          </cell>
          <cell r="L2339" t="str">
            <v>T2A</v>
          </cell>
          <cell r="M2339">
            <v>1</v>
          </cell>
          <cell r="O2339" t="str">
            <v>T2A</v>
          </cell>
        </row>
        <row r="2340">
          <cell r="B2340" t="str">
            <v>541449012700126655</v>
          </cell>
          <cell r="L2340" t="str">
            <v>T2A</v>
          </cell>
          <cell r="M2340">
            <v>1</v>
          </cell>
          <cell r="O2340" t="str">
            <v>T2A</v>
          </cell>
        </row>
        <row r="2341">
          <cell r="B2341" t="str">
            <v>541449012700126983</v>
          </cell>
          <cell r="L2341" t="str">
            <v>T2A</v>
          </cell>
          <cell r="M2341">
            <v>1</v>
          </cell>
          <cell r="O2341" t="str">
            <v>T2A</v>
          </cell>
        </row>
        <row r="2342">
          <cell r="B2342" t="str">
            <v>541449012700126549</v>
          </cell>
          <cell r="L2342" t="str">
            <v>T2A</v>
          </cell>
          <cell r="M2342">
            <v>1</v>
          </cell>
          <cell r="O2342" t="str">
            <v>T2A</v>
          </cell>
        </row>
        <row r="2343">
          <cell r="B2343" t="str">
            <v>541449012700126587</v>
          </cell>
          <cell r="L2343" t="str">
            <v>T2A</v>
          </cell>
          <cell r="M2343">
            <v>1</v>
          </cell>
          <cell r="O2343" t="str">
            <v>T2A</v>
          </cell>
        </row>
        <row r="2344">
          <cell r="B2344" t="str">
            <v>541449012700126808</v>
          </cell>
          <cell r="L2344" t="str">
            <v>T2A</v>
          </cell>
          <cell r="M2344">
            <v>1</v>
          </cell>
          <cell r="O2344" t="str">
            <v>T2A</v>
          </cell>
        </row>
        <row r="2345">
          <cell r="B2345" t="str">
            <v>541449012700126969</v>
          </cell>
          <cell r="L2345" t="str">
            <v>T2A</v>
          </cell>
          <cell r="M2345">
            <v>1</v>
          </cell>
          <cell r="O2345" t="str">
            <v>T2A</v>
          </cell>
        </row>
        <row r="2346">
          <cell r="B2346" t="str">
            <v>541449012700126372</v>
          </cell>
          <cell r="L2346" t="str">
            <v>T2A</v>
          </cell>
          <cell r="M2346">
            <v>1</v>
          </cell>
          <cell r="O2346" t="str">
            <v>T2A</v>
          </cell>
        </row>
        <row r="2347">
          <cell r="B2347" t="str">
            <v>541449012700126815</v>
          </cell>
          <cell r="L2347" t="str">
            <v>T2A</v>
          </cell>
          <cell r="M2347">
            <v>1</v>
          </cell>
          <cell r="O2347" t="str">
            <v>T2A</v>
          </cell>
        </row>
        <row r="2348">
          <cell r="B2348" t="str">
            <v>541449012700126464</v>
          </cell>
          <cell r="L2348" t="str">
            <v>T2A</v>
          </cell>
          <cell r="M2348">
            <v>1</v>
          </cell>
          <cell r="O2348" t="str">
            <v>T2A</v>
          </cell>
        </row>
        <row r="2349">
          <cell r="B2349" t="str">
            <v>541449012700127812</v>
          </cell>
          <cell r="L2349" t="str">
            <v>T1A</v>
          </cell>
          <cell r="M2349">
            <v>1</v>
          </cell>
          <cell r="O2349" t="str">
            <v>T1A</v>
          </cell>
        </row>
        <row r="2350">
          <cell r="B2350" t="str">
            <v>541449012700127775</v>
          </cell>
          <cell r="L2350" t="str">
            <v>T1A</v>
          </cell>
          <cell r="M2350">
            <v>1</v>
          </cell>
          <cell r="O2350" t="str">
            <v>T1A</v>
          </cell>
        </row>
        <row r="2351">
          <cell r="B2351" t="str">
            <v>541449012700127164</v>
          </cell>
          <cell r="L2351" t="str">
            <v>T1A</v>
          </cell>
          <cell r="M2351">
            <v>1</v>
          </cell>
          <cell r="O2351" t="str">
            <v>T1A</v>
          </cell>
        </row>
        <row r="2352">
          <cell r="B2352" t="str">
            <v>541449012700127973</v>
          </cell>
          <cell r="L2352" t="str">
            <v>T1A</v>
          </cell>
          <cell r="M2352">
            <v>1</v>
          </cell>
          <cell r="O2352" t="str">
            <v>T1A</v>
          </cell>
        </row>
        <row r="2353">
          <cell r="B2353" t="str">
            <v>541449012700127218</v>
          </cell>
          <cell r="L2353" t="str">
            <v>T1A</v>
          </cell>
          <cell r="M2353">
            <v>1</v>
          </cell>
          <cell r="O2353" t="str">
            <v>T1A</v>
          </cell>
        </row>
        <row r="2354">
          <cell r="B2354" t="str">
            <v>541449012700127362</v>
          </cell>
          <cell r="L2354" t="str">
            <v>T1A</v>
          </cell>
          <cell r="M2354">
            <v>1</v>
          </cell>
          <cell r="O2354" t="str">
            <v>T1A</v>
          </cell>
        </row>
        <row r="2355">
          <cell r="B2355" t="str">
            <v>541449012700127478</v>
          </cell>
          <cell r="L2355" t="str">
            <v>T1A</v>
          </cell>
          <cell r="M2355">
            <v>1</v>
          </cell>
          <cell r="O2355" t="str">
            <v>T2A</v>
          </cell>
        </row>
        <row r="2356">
          <cell r="B2356" t="str">
            <v>541449012700127621</v>
          </cell>
          <cell r="L2356" t="str">
            <v>T2A</v>
          </cell>
          <cell r="M2356">
            <v>1</v>
          </cell>
          <cell r="O2356" t="str">
            <v>T2A</v>
          </cell>
        </row>
        <row r="2357">
          <cell r="B2357" t="str">
            <v>541449012700127652</v>
          </cell>
          <cell r="L2357" t="str">
            <v>T2A</v>
          </cell>
          <cell r="M2357">
            <v>1</v>
          </cell>
          <cell r="O2357" t="str">
            <v>T2A</v>
          </cell>
        </row>
        <row r="2358">
          <cell r="B2358" t="str">
            <v>541449012700127355</v>
          </cell>
          <cell r="L2358" t="str">
            <v>T2A</v>
          </cell>
          <cell r="M2358">
            <v>1</v>
          </cell>
          <cell r="O2358" t="str">
            <v>T2A</v>
          </cell>
        </row>
        <row r="2359">
          <cell r="B2359" t="str">
            <v>541449012700127676</v>
          </cell>
          <cell r="L2359" t="str">
            <v>T2A</v>
          </cell>
          <cell r="M2359">
            <v>1</v>
          </cell>
          <cell r="O2359" t="str">
            <v>T2A</v>
          </cell>
        </row>
        <row r="2360">
          <cell r="B2360" t="str">
            <v>541449012700127454</v>
          </cell>
          <cell r="L2360" t="str">
            <v>T2A</v>
          </cell>
          <cell r="M2360">
            <v>1</v>
          </cell>
          <cell r="O2360" t="str">
            <v>T2A</v>
          </cell>
        </row>
        <row r="2361">
          <cell r="B2361" t="str">
            <v>541449012700127010</v>
          </cell>
          <cell r="L2361" t="str">
            <v>T2A</v>
          </cell>
          <cell r="M2361">
            <v>1</v>
          </cell>
          <cell r="O2361" t="str">
            <v>T2A</v>
          </cell>
        </row>
        <row r="2362">
          <cell r="B2362" t="str">
            <v>541449012700127546</v>
          </cell>
          <cell r="L2362" t="str">
            <v>T2A</v>
          </cell>
          <cell r="M2362">
            <v>1</v>
          </cell>
          <cell r="O2362" t="str">
            <v>T2A</v>
          </cell>
        </row>
        <row r="2363">
          <cell r="B2363" t="str">
            <v>541449012700127089</v>
          </cell>
          <cell r="L2363" t="str">
            <v>T2A</v>
          </cell>
          <cell r="M2363">
            <v>1</v>
          </cell>
          <cell r="O2363" t="str">
            <v>T2A</v>
          </cell>
        </row>
        <row r="2364">
          <cell r="B2364" t="str">
            <v>541449012700127485</v>
          </cell>
          <cell r="L2364" t="str">
            <v>T2A</v>
          </cell>
          <cell r="M2364">
            <v>1</v>
          </cell>
          <cell r="O2364" t="str">
            <v>T2A</v>
          </cell>
        </row>
        <row r="2365">
          <cell r="B2365" t="str">
            <v>541449012700127638</v>
          </cell>
          <cell r="L2365" t="str">
            <v>T2A</v>
          </cell>
          <cell r="M2365">
            <v>1</v>
          </cell>
          <cell r="O2365" t="str">
            <v>T2A</v>
          </cell>
        </row>
        <row r="2366">
          <cell r="B2366" t="str">
            <v>541449012700127836</v>
          </cell>
          <cell r="L2366" t="str">
            <v>T2A</v>
          </cell>
          <cell r="M2366">
            <v>1</v>
          </cell>
          <cell r="O2366" t="str">
            <v>T2A</v>
          </cell>
        </row>
        <row r="2367">
          <cell r="B2367" t="str">
            <v>541449012700127690</v>
          </cell>
          <cell r="L2367" t="str">
            <v>T2A</v>
          </cell>
          <cell r="M2367">
            <v>1</v>
          </cell>
          <cell r="O2367" t="str">
            <v>T2A</v>
          </cell>
        </row>
        <row r="2368">
          <cell r="B2368" t="str">
            <v>541449012700127232</v>
          </cell>
          <cell r="L2368" t="str">
            <v>T2A</v>
          </cell>
          <cell r="M2368">
            <v>1</v>
          </cell>
          <cell r="O2368" t="str">
            <v>T2A</v>
          </cell>
        </row>
        <row r="2369">
          <cell r="B2369" t="str">
            <v>541449012700127270</v>
          </cell>
          <cell r="L2369" t="str">
            <v>T2A</v>
          </cell>
          <cell r="M2369">
            <v>1</v>
          </cell>
          <cell r="O2369" t="str">
            <v>T2A</v>
          </cell>
        </row>
        <row r="2370">
          <cell r="B2370" t="str">
            <v>541449012700127119</v>
          </cell>
          <cell r="L2370" t="str">
            <v>T2A</v>
          </cell>
          <cell r="M2370">
            <v>1</v>
          </cell>
          <cell r="O2370" t="str">
            <v>T2A</v>
          </cell>
        </row>
        <row r="2371">
          <cell r="B2371" t="str">
            <v>541449012700127683</v>
          </cell>
          <cell r="L2371" t="str">
            <v>T2A</v>
          </cell>
          <cell r="M2371">
            <v>1</v>
          </cell>
          <cell r="O2371" t="str">
            <v>T2A</v>
          </cell>
        </row>
        <row r="2372">
          <cell r="B2372" t="str">
            <v>541449012700127768</v>
          </cell>
          <cell r="L2372" t="str">
            <v>T2A</v>
          </cell>
          <cell r="M2372">
            <v>1</v>
          </cell>
          <cell r="O2372" t="str">
            <v>T2A</v>
          </cell>
        </row>
        <row r="2373">
          <cell r="B2373" t="str">
            <v>541449012700127256</v>
          </cell>
          <cell r="L2373" t="str">
            <v>T2A</v>
          </cell>
          <cell r="M2373">
            <v>1</v>
          </cell>
          <cell r="O2373" t="str">
            <v>T2A</v>
          </cell>
        </row>
        <row r="2374">
          <cell r="B2374" t="str">
            <v>541449012700127430</v>
          </cell>
          <cell r="L2374" t="str">
            <v>T2A</v>
          </cell>
          <cell r="M2374">
            <v>1</v>
          </cell>
          <cell r="O2374" t="str">
            <v>T2A</v>
          </cell>
        </row>
        <row r="2375">
          <cell r="B2375" t="str">
            <v>541449012700127171</v>
          </cell>
          <cell r="L2375" t="str">
            <v>T2A</v>
          </cell>
          <cell r="M2375">
            <v>1</v>
          </cell>
          <cell r="O2375" t="str">
            <v>T2A</v>
          </cell>
        </row>
        <row r="2376">
          <cell r="B2376" t="str">
            <v>541449012700127386</v>
          </cell>
          <cell r="L2376" t="str">
            <v>T2A</v>
          </cell>
          <cell r="M2376">
            <v>1</v>
          </cell>
          <cell r="O2376" t="str">
            <v>T2A</v>
          </cell>
        </row>
        <row r="2377">
          <cell r="B2377" t="str">
            <v>541449012700127553</v>
          </cell>
          <cell r="L2377" t="str">
            <v>T2A</v>
          </cell>
          <cell r="M2377">
            <v>1</v>
          </cell>
          <cell r="O2377" t="str">
            <v>T2A</v>
          </cell>
        </row>
        <row r="2378">
          <cell r="B2378" t="str">
            <v>541449012700127348</v>
          </cell>
          <cell r="L2378" t="str">
            <v>T2A</v>
          </cell>
          <cell r="M2378">
            <v>1</v>
          </cell>
          <cell r="O2378" t="str">
            <v>T2A</v>
          </cell>
        </row>
        <row r="2379">
          <cell r="B2379" t="str">
            <v>541449012700127393</v>
          </cell>
          <cell r="L2379" t="str">
            <v>T2A</v>
          </cell>
          <cell r="M2379">
            <v>1</v>
          </cell>
          <cell r="O2379" t="str">
            <v>T2A</v>
          </cell>
        </row>
        <row r="2380">
          <cell r="B2380" t="str">
            <v>541449012700127447</v>
          </cell>
          <cell r="L2380" t="str">
            <v>T2A</v>
          </cell>
          <cell r="M2380">
            <v>1</v>
          </cell>
          <cell r="O2380" t="str">
            <v>T2A</v>
          </cell>
        </row>
        <row r="2381">
          <cell r="B2381" t="str">
            <v>541449012700127935</v>
          </cell>
          <cell r="L2381" t="str">
            <v>T2A</v>
          </cell>
          <cell r="M2381">
            <v>1</v>
          </cell>
          <cell r="O2381" t="str">
            <v>T2A</v>
          </cell>
        </row>
        <row r="2382">
          <cell r="B2382" t="str">
            <v>541449012700127539</v>
          </cell>
          <cell r="L2382" t="str">
            <v>T2A</v>
          </cell>
          <cell r="M2382">
            <v>1</v>
          </cell>
          <cell r="O2382" t="str">
            <v>T2A</v>
          </cell>
        </row>
        <row r="2383">
          <cell r="B2383" t="str">
            <v>541449012700127515</v>
          </cell>
          <cell r="L2383" t="str">
            <v>T2A</v>
          </cell>
          <cell r="M2383">
            <v>1</v>
          </cell>
          <cell r="O2383" t="str">
            <v>T2A</v>
          </cell>
        </row>
        <row r="2384">
          <cell r="B2384" t="str">
            <v>541449012700127492</v>
          </cell>
          <cell r="L2384" t="str">
            <v>T2A</v>
          </cell>
          <cell r="M2384">
            <v>1</v>
          </cell>
          <cell r="O2384" t="str">
            <v>T2A</v>
          </cell>
        </row>
        <row r="2385">
          <cell r="B2385" t="str">
            <v>541449012700127300</v>
          </cell>
          <cell r="L2385" t="str">
            <v>T2A</v>
          </cell>
          <cell r="M2385">
            <v>1</v>
          </cell>
          <cell r="O2385" t="str">
            <v>T2A</v>
          </cell>
        </row>
        <row r="2386">
          <cell r="B2386" t="str">
            <v>541449012700127188</v>
          </cell>
          <cell r="L2386" t="str">
            <v>T2A</v>
          </cell>
          <cell r="M2386">
            <v>1</v>
          </cell>
          <cell r="O2386" t="str">
            <v>T2A</v>
          </cell>
        </row>
        <row r="2387">
          <cell r="B2387" t="str">
            <v>541449012700127829</v>
          </cell>
          <cell r="L2387" t="str">
            <v>T2A</v>
          </cell>
          <cell r="M2387">
            <v>1</v>
          </cell>
          <cell r="O2387" t="str">
            <v>T2A</v>
          </cell>
        </row>
        <row r="2388">
          <cell r="B2388" t="str">
            <v>541449012700127744</v>
          </cell>
          <cell r="L2388" t="str">
            <v>T2A</v>
          </cell>
          <cell r="M2388">
            <v>1</v>
          </cell>
          <cell r="O2388" t="str">
            <v>T2A</v>
          </cell>
        </row>
        <row r="2389">
          <cell r="B2389" t="str">
            <v>541449012700127003</v>
          </cell>
          <cell r="L2389" t="str">
            <v>T2A</v>
          </cell>
          <cell r="M2389">
            <v>1</v>
          </cell>
          <cell r="O2389" t="str">
            <v>T2A</v>
          </cell>
        </row>
        <row r="2390">
          <cell r="B2390" t="str">
            <v>541449012700127331</v>
          </cell>
          <cell r="L2390" t="str">
            <v>T2A</v>
          </cell>
          <cell r="M2390">
            <v>1</v>
          </cell>
          <cell r="O2390" t="str">
            <v>T2A</v>
          </cell>
        </row>
        <row r="2391">
          <cell r="B2391" t="str">
            <v>541449012700127102</v>
          </cell>
          <cell r="L2391" t="str">
            <v>T2A</v>
          </cell>
          <cell r="M2391">
            <v>1</v>
          </cell>
          <cell r="O2391" t="str">
            <v>T2A</v>
          </cell>
        </row>
        <row r="2392">
          <cell r="B2392" t="str">
            <v>541449012700127805</v>
          </cell>
          <cell r="L2392" t="str">
            <v>T2A</v>
          </cell>
          <cell r="M2392">
            <v>1</v>
          </cell>
          <cell r="O2392" t="str">
            <v>T2A</v>
          </cell>
        </row>
        <row r="2393">
          <cell r="B2393" t="str">
            <v>541449012700127379</v>
          </cell>
          <cell r="L2393" t="str">
            <v>T2A</v>
          </cell>
          <cell r="M2393">
            <v>1</v>
          </cell>
          <cell r="O2393" t="str">
            <v>T2A</v>
          </cell>
        </row>
        <row r="2394">
          <cell r="B2394" t="str">
            <v>541449012700127645</v>
          </cell>
          <cell r="L2394" t="str">
            <v>T2A</v>
          </cell>
          <cell r="M2394">
            <v>1</v>
          </cell>
          <cell r="O2394" t="str">
            <v>T2A</v>
          </cell>
        </row>
        <row r="2395">
          <cell r="B2395" t="str">
            <v>541449012700127614</v>
          </cell>
          <cell r="L2395" t="str">
            <v>T2A</v>
          </cell>
          <cell r="M2395">
            <v>1</v>
          </cell>
          <cell r="O2395" t="str">
            <v>T2A</v>
          </cell>
        </row>
        <row r="2396">
          <cell r="B2396" t="str">
            <v>541449012700127737</v>
          </cell>
          <cell r="L2396" t="str">
            <v>T3A</v>
          </cell>
          <cell r="M2396">
            <v>1</v>
          </cell>
          <cell r="O2396" t="str">
            <v>T3A</v>
          </cell>
        </row>
        <row r="2397">
          <cell r="B2397" t="str">
            <v>541449012700127324</v>
          </cell>
          <cell r="L2397" t="str">
            <v>T3A</v>
          </cell>
          <cell r="M2397">
            <v>1</v>
          </cell>
          <cell r="O2397" t="str">
            <v>T2A</v>
          </cell>
        </row>
        <row r="2398">
          <cell r="B2398" t="str">
            <v>541449012700127508</v>
          </cell>
          <cell r="L2398" t="str">
            <v>T3A</v>
          </cell>
          <cell r="M2398">
            <v>1</v>
          </cell>
          <cell r="O2398" t="str">
            <v>T2A</v>
          </cell>
        </row>
        <row r="2399">
          <cell r="B2399" t="str">
            <v>541449012700127133</v>
          </cell>
          <cell r="L2399" t="str">
            <v>T3A</v>
          </cell>
          <cell r="M2399">
            <v>1</v>
          </cell>
          <cell r="O2399" t="str">
            <v>T2A</v>
          </cell>
        </row>
        <row r="2400">
          <cell r="B2400" t="str">
            <v>541449012700127225</v>
          </cell>
          <cell r="L2400" t="str">
            <v>T3A</v>
          </cell>
          <cell r="M2400">
            <v>1</v>
          </cell>
          <cell r="O2400" t="str">
            <v>T3A</v>
          </cell>
        </row>
        <row r="2401">
          <cell r="B2401" t="str">
            <v>541449012700127843</v>
          </cell>
          <cell r="L2401" t="str">
            <v>T1A</v>
          </cell>
          <cell r="M2401">
            <v>1</v>
          </cell>
          <cell r="O2401" t="str">
            <v>T1A</v>
          </cell>
        </row>
        <row r="2402">
          <cell r="B2402" t="str">
            <v>541449012700128765</v>
          </cell>
          <cell r="L2402" t="str">
            <v>T1A</v>
          </cell>
          <cell r="M2402">
            <v>1</v>
          </cell>
          <cell r="O2402" t="str">
            <v>T1A</v>
          </cell>
        </row>
        <row r="2403">
          <cell r="B2403" t="str">
            <v>541449012700128703</v>
          </cell>
          <cell r="L2403" t="str">
            <v>T2A</v>
          </cell>
          <cell r="M2403">
            <v>1</v>
          </cell>
          <cell r="O2403" t="str">
            <v>T1A</v>
          </cell>
        </row>
        <row r="2404">
          <cell r="B2404" t="str">
            <v>541449012700128376</v>
          </cell>
          <cell r="L2404" t="str">
            <v>T2A</v>
          </cell>
          <cell r="M2404">
            <v>1</v>
          </cell>
          <cell r="O2404" t="str">
            <v>T2A</v>
          </cell>
        </row>
        <row r="2405">
          <cell r="B2405" t="str">
            <v>541449012700128635</v>
          </cell>
          <cell r="L2405" t="str">
            <v>T2A</v>
          </cell>
          <cell r="M2405">
            <v>1</v>
          </cell>
          <cell r="O2405" t="str">
            <v>T2A</v>
          </cell>
        </row>
        <row r="2406">
          <cell r="B2406" t="str">
            <v>541449012700128932</v>
          </cell>
          <cell r="L2406" t="str">
            <v>T2A</v>
          </cell>
          <cell r="M2406">
            <v>1</v>
          </cell>
          <cell r="O2406" t="str">
            <v>T2A</v>
          </cell>
        </row>
        <row r="2407">
          <cell r="B2407" t="str">
            <v>541449012700128475</v>
          </cell>
          <cell r="L2407" t="str">
            <v>T2A</v>
          </cell>
          <cell r="M2407">
            <v>1</v>
          </cell>
          <cell r="O2407" t="str">
            <v>T2A</v>
          </cell>
        </row>
        <row r="2408">
          <cell r="B2408" t="str">
            <v>541449012700128239</v>
          </cell>
          <cell r="L2408" t="str">
            <v>T2A</v>
          </cell>
          <cell r="M2408">
            <v>1</v>
          </cell>
          <cell r="O2408" t="str">
            <v>T2A</v>
          </cell>
        </row>
        <row r="2409">
          <cell r="B2409" t="str">
            <v>541449012700128581</v>
          </cell>
          <cell r="L2409" t="str">
            <v>T2A</v>
          </cell>
          <cell r="M2409">
            <v>1</v>
          </cell>
          <cell r="O2409" t="str">
            <v>T2A</v>
          </cell>
        </row>
        <row r="2410">
          <cell r="B2410" t="str">
            <v>541449012700128321</v>
          </cell>
          <cell r="L2410" t="str">
            <v>T2A</v>
          </cell>
          <cell r="M2410">
            <v>1</v>
          </cell>
          <cell r="O2410" t="str">
            <v>T2A</v>
          </cell>
        </row>
        <row r="2411">
          <cell r="B2411" t="str">
            <v>541449012700128208</v>
          </cell>
          <cell r="L2411" t="str">
            <v>T2A</v>
          </cell>
          <cell r="M2411">
            <v>1</v>
          </cell>
          <cell r="O2411" t="str">
            <v>T2A</v>
          </cell>
        </row>
        <row r="2412">
          <cell r="B2412" t="str">
            <v>541449012700128383</v>
          </cell>
          <cell r="L2412" t="str">
            <v>T2A</v>
          </cell>
          <cell r="M2412">
            <v>1</v>
          </cell>
          <cell r="O2412" t="str">
            <v>T2A</v>
          </cell>
        </row>
        <row r="2413">
          <cell r="B2413" t="str">
            <v>541449012700128680</v>
          </cell>
          <cell r="L2413" t="str">
            <v>T2A</v>
          </cell>
          <cell r="M2413">
            <v>1</v>
          </cell>
          <cell r="O2413" t="str">
            <v>T2A</v>
          </cell>
        </row>
        <row r="2414">
          <cell r="B2414" t="str">
            <v>541449012700128369</v>
          </cell>
          <cell r="L2414" t="str">
            <v>T2A</v>
          </cell>
          <cell r="M2414">
            <v>1</v>
          </cell>
          <cell r="O2414" t="str">
            <v>T2A</v>
          </cell>
        </row>
        <row r="2415">
          <cell r="B2415" t="str">
            <v>541449012700128826</v>
          </cell>
          <cell r="L2415" t="str">
            <v>T2A</v>
          </cell>
          <cell r="M2415">
            <v>1</v>
          </cell>
          <cell r="O2415" t="str">
            <v>T2A</v>
          </cell>
        </row>
        <row r="2416">
          <cell r="B2416" t="str">
            <v>541449012700128741</v>
          </cell>
          <cell r="L2416" t="str">
            <v>T2A</v>
          </cell>
          <cell r="M2416">
            <v>1</v>
          </cell>
          <cell r="O2416" t="str">
            <v>T2A</v>
          </cell>
        </row>
        <row r="2417">
          <cell r="B2417" t="str">
            <v>541449012700128017</v>
          </cell>
          <cell r="L2417" t="str">
            <v>T2A</v>
          </cell>
          <cell r="M2417">
            <v>1</v>
          </cell>
          <cell r="O2417" t="str">
            <v>T2A</v>
          </cell>
        </row>
        <row r="2418">
          <cell r="B2418" t="str">
            <v>541449012700128215</v>
          </cell>
          <cell r="L2418" t="str">
            <v>T2A</v>
          </cell>
          <cell r="M2418">
            <v>1</v>
          </cell>
          <cell r="O2418" t="str">
            <v>T2A</v>
          </cell>
        </row>
        <row r="2419">
          <cell r="B2419" t="str">
            <v>541449012700128390</v>
          </cell>
          <cell r="L2419" t="str">
            <v>T2A</v>
          </cell>
          <cell r="M2419">
            <v>1</v>
          </cell>
          <cell r="O2419" t="str">
            <v>T2A</v>
          </cell>
        </row>
        <row r="2420">
          <cell r="B2420" t="str">
            <v>541449012700128222</v>
          </cell>
          <cell r="L2420" t="str">
            <v>T2A</v>
          </cell>
          <cell r="M2420">
            <v>1</v>
          </cell>
          <cell r="O2420" t="str">
            <v>T2A</v>
          </cell>
        </row>
        <row r="2421">
          <cell r="B2421" t="str">
            <v>541449012700128482</v>
          </cell>
          <cell r="L2421" t="str">
            <v>T2A</v>
          </cell>
          <cell r="M2421">
            <v>1</v>
          </cell>
          <cell r="O2421" t="str">
            <v>T2A</v>
          </cell>
        </row>
        <row r="2422">
          <cell r="B2422" t="str">
            <v>541449012700128789</v>
          </cell>
          <cell r="L2422" t="str">
            <v>T2A</v>
          </cell>
          <cell r="M2422">
            <v>1</v>
          </cell>
          <cell r="O2422" t="str">
            <v>T2A</v>
          </cell>
        </row>
        <row r="2423">
          <cell r="B2423" t="str">
            <v>541449012700128628</v>
          </cell>
          <cell r="L2423" t="str">
            <v>T3A</v>
          </cell>
          <cell r="M2423">
            <v>1</v>
          </cell>
          <cell r="O2423" t="str">
            <v>T3A</v>
          </cell>
        </row>
        <row r="2424">
          <cell r="B2424" t="str">
            <v>541449012700128918</v>
          </cell>
          <cell r="L2424" t="str">
            <v>T1A</v>
          </cell>
          <cell r="M2424">
            <v>1</v>
          </cell>
          <cell r="O2424" t="str">
            <v>T2A</v>
          </cell>
        </row>
        <row r="2425">
          <cell r="B2425" t="str">
            <v>541449012700129298</v>
          </cell>
          <cell r="L2425" t="str">
            <v>T1A</v>
          </cell>
          <cell r="M2425">
            <v>1</v>
          </cell>
          <cell r="O2425" t="str">
            <v>T1A</v>
          </cell>
        </row>
        <row r="2426">
          <cell r="B2426" t="str">
            <v>541449012700129151</v>
          </cell>
          <cell r="L2426" t="str">
            <v>T2A</v>
          </cell>
          <cell r="M2426">
            <v>1</v>
          </cell>
          <cell r="O2426" t="str">
            <v>T2A</v>
          </cell>
        </row>
        <row r="2427">
          <cell r="B2427" t="str">
            <v>541449012700129137</v>
          </cell>
          <cell r="L2427" t="str">
            <v>T2A</v>
          </cell>
          <cell r="M2427">
            <v>1</v>
          </cell>
          <cell r="O2427" t="str">
            <v>T2A</v>
          </cell>
        </row>
        <row r="2428">
          <cell r="B2428" t="str">
            <v>541449012700129335</v>
          </cell>
          <cell r="L2428" t="str">
            <v>T2A</v>
          </cell>
          <cell r="M2428">
            <v>1</v>
          </cell>
          <cell r="O2428" t="str">
            <v>T1A</v>
          </cell>
        </row>
        <row r="2429">
          <cell r="B2429" t="str">
            <v>541449012700129113</v>
          </cell>
          <cell r="L2429" t="str">
            <v>T2A</v>
          </cell>
          <cell r="M2429">
            <v>1</v>
          </cell>
          <cell r="O2429" t="str">
            <v>T2A</v>
          </cell>
        </row>
        <row r="2430">
          <cell r="B2430" t="str">
            <v>541449012700129236</v>
          </cell>
          <cell r="L2430" t="str">
            <v>T2A</v>
          </cell>
          <cell r="M2430">
            <v>1</v>
          </cell>
          <cell r="O2430" t="str">
            <v>T2A</v>
          </cell>
        </row>
        <row r="2431">
          <cell r="B2431" t="str">
            <v>541449012700129267</v>
          </cell>
          <cell r="L2431" t="str">
            <v>T2A</v>
          </cell>
          <cell r="M2431">
            <v>1</v>
          </cell>
          <cell r="O2431" t="str">
            <v>T2A</v>
          </cell>
        </row>
        <row r="2432">
          <cell r="B2432" t="str">
            <v>541449012700129328</v>
          </cell>
          <cell r="L2432" t="str">
            <v>T2A</v>
          </cell>
          <cell r="M2432">
            <v>1</v>
          </cell>
          <cell r="O2432" t="str">
            <v>T2A</v>
          </cell>
        </row>
        <row r="2433">
          <cell r="B2433" t="str">
            <v>541449012700129090</v>
          </cell>
          <cell r="L2433" t="str">
            <v>T2A</v>
          </cell>
          <cell r="M2433">
            <v>1</v>
          </cell>
          <cell r="O2433" t="str">
            <v>T1A</v>
          </cell>
        </row>
        <row r="2434">
          <cell r="B2434" t="str">
            <v>541449012700129304</v>
          </cell>
          <cell r="L2434" t="str">
            <v>T2A</v>
          </cell>
          <cell r="M2434">
            <v>1</v>
          </cell>
          <cell r="O2434" t="str">
            <v>T2A</v>
          </cell>
        </row>
        <row r="2435">
          <cell r="B2435" t="str">
            <v>541449012700129205</v>
          </cell>
          <cell r="L2435" t="str">
            <v>T2A</v>
          </cell>
          <cell r="M2435">
            <v>1</v>
          </cell>
          <cell r="O2435" t="str">
            <v>T2A</v>
          </cell>
        </row>
        <row r="2436">
          <cell r="B2436" t="str">
            <v>541449012700129083</v>
          </cell>
          <cell r="L2436" t="str">
            <v>T2A</v>
          </cell>
          <cell r="M2436">
            <v>1</v>
          </cell>
          <cell r="O2436" t="str">
            <v>T2A</v>
          </cell>
        </row>
        <row r="2437">
          <cell r="B2437" t="str">
            <v>541449012700131857</v>
          </cell>
          <cell r="L2437" t="str">
            <v>T2A</v>
          </cell>
          <cell r="M2437">
            <v>1</v>
          </cell>
          <cell r="O2437" t="str">
            <v>T2A</v>
          </cell>
        </row>
        <row r="2438">
          <cell r="B2438" t="str">
            <v>541449012700131116</v>
          </cell>
          <cell r="L2438" t="str">
            <v>T3A</v>
          </cell>
          <cell r="M2438">
            <v>1</v>
          </cell>
          <cell r="O2438" t="str">
            <v>T2A</v>
          </cell>
        </row>
        <row r="2439">
          <cell r="B2439" t="str">
            <v>541449012700132519</v>
          </cell>
          <cell r="L2439" t="str">
            <v>T2A</v>
          </cell>
          <cell r="M2439">
            <v>1</v>
          </cell>
          <cell r="O2439" t="str">
            <v>T2A</v>
          </cell>
        </row>
        <row r="2440">
          <cell r="B2440" t="str">
            <v>541449012700132359</v>
          </cell>
          <cell r="L2440" t="str">
            <v>T2A</v>
          </cell>
          <cell r="M2440">
            <v>1</v>
          </cell>
          <cell r="O2440" t="str">
            <v>T2A</v>
          </cell>
        </row>
        <row r="2441">
          <cell r="B2441" t="str">
            <v>541449012700132250</v>
          </cell>
          <cell r="L2441" t="str">
            <v>T2A</v>
          </cell>
          <cell r="M2441">
            <v>1</v>
          </cell>
          <cell r="O2441" t="str">
            <v>T2A</v>
          </cell>
        </row>
        <row r="2442">
          <cell r="B2442" t="str">
            <v>541449012700132373</v>
          </cell>
          <cell r="L2442" t="str">
            <v>T2A</v>
          </cell>
          <cell r="M2442">
            <v>1</v>
          </cell>
          <cell r="O2442" t="str">
            <v>T2A</v>
          </cell>
        </row>
        <row r="2443">
          <cell r="B2443" t="str">
            <v>541449012700132533</v>
          </cell>
          <cell r="L2443" t="str">
            <v>T2A</v>
          </cell>
          <cell r="M2443">
            <v>1</v>
          </cell>
          <cell r="O2443" t="str">
            <v>T2A</v>
          </cell>
        </row>
        <row r="2444">
          <cell r="B2444" t="str">
            <v>541449012700132434</v>
          </cell>
          <cell r="L2444" t="str">
            <v>T2A</v>
          </cell>
          <cell r="M2444">
            <v>1</v>
          </cell>
          <cell r="O2444" t="str">
            <v>T2A</v>
          </cell>
        </row>
        <row r="2445">
          <cell r="B2445" t="str">
            <v>541449012700132700</v>
          </cell>
          <cell r="L2445" t="str">
            <v>T2A</v>
          </cell>
          <cell r="M2445">
            <v>1</v>
          </cell>
          <cell r="O2445" t="str">
            <v>T2A</v>
          </cell>
        </row>
        <row r="2446">
          <cell r="B2446" t="str">
            <v>541449012700132427</v>
          </cell>
          <cell r="L2446" t="str">
            <v>T2A</v>
          </cell>
          <cell r="M2446">
            <v>1</v>
          </cell>
          <cell r="O2446" t="str">
            <v>T2A</v>
          </cell>
        </row>
        <row r="2447">
          <cell r="B2447" t="str">
            <v>541449012700133226</v>
          </cell>
          <cell r="L2447" t="str">
            <v>T1A</v>
          </cell>
          <cell r="M2447">
            <v>1</v>
          </cell>
          <cell r="O2447" t="str">
            <v>T1A</v>
          </cell>
        </row>
        <row r="2448">
          <cell r="B2448" t="str">
            <v>541449012700133653</v>
          </cell>
          <cell r="L2448" t="str">
            <v>T1A</v>
          </cell>
          <cell r="M2448">
            <v>1</v>
          </cell>
          <cell r="O2448" t="str">
            <v>T1A</v>
          </cell>
        </row>
        <row r="2449">
          <cell r="B2449" t="str">
            <v>541449012700133660</v>
          </cell>
          <cell r="L2449" t="str">
            <v>T2A</v>
          </cell>
          <cell r="M2449">
            <v>1</v>
          </cell>
          <cell r="O2449" t="str">
            <v>T1A</v>
          </cell>
        </row>
        <row r="2450">
          <cell r="B2450" t="str">
            <v>541449012700133523</v>
          </cell>
          <cell r="L2450" t="str">
            <v>T2A</v>
          </cell>
          <cell r="M2450">
            <v>1</v>
          </cell>
          <cell r="O2450" t="str">
            <v>T2A</v>
          </cell>
        </row>
        <row r="2451">
          <cell r="B2451" t="str">
            <v>541449012700133646</v>
          </cell>
          <cell r="L2451" t="str">
            <v>T2A</v>
          </cell>
          <cell r="M2451">
            <v>1</v>
          </cell>
          <cell r="O2451" t="str">
            <v>T2A</v>
          </cell>
        </row>
        <row r="2452">
          <cell r="B2452" t="str">
            <v>541449012700133080</v>
          </cell>
          <cell r="L2452" t="str">
            <v>T2A</v>
          </cell>
          <cell r="M2452">
            <v>1</v>
          </cell>
          <cell r="O2452" t="str">
            <v>T2A</v>
          </cell>
        </row>
        <row r="2453">
          <cell r="B2453" t="str">
            <v>541449012700133202</v>
          </cell>
          <cell r="L2453" t="str">
            <v>T2A</v>
          </cell>
          <cell r="M2453">
            <v>1</v>
          </cell>
          <cell r="O2453" t="str">
            <v>T2A</v>
          </cell>
        </row>
        <row r="2454">
          <cell r="B2454" t="str">
            <v>541449012700134865</v>
          </cell>
          <cell r="L2454" t="str">
            <v>T2A</v>
          </cell>
          <cell r="M2454">
            <v>1</v>
          </cell>
          <cell r="O2454" t="str">
            <v>T2A</v>
          </cell>
        </row>
        <row r="2455">
          <cell r="B2455" t="str">
            <v>541449012700134780</v>
          </cell>
          <cell r="L2455" t="str">
            <v>T2A</v>
          </cell>
          <cell r="M2455">
            <v>1</v>
          </cell>
          <cell r="O2455" t="str">
            <v>T2A</v>
          </cell>
        </row>
        <row r="2456">
          <cell r="B2456" t="str">
            <v>541449012700135190</v>
          </cell>
          <cell r="L2456" t="str">
            <v>T2A</v>
          </cell>
          <cell r="M2456">
            <v>1</v>
          </cell>
          <cell r="O2456" t="str">
            <v>T2A</v>
          </cell>
        </row>
        <row r="2457">
          <cell r="B2457" t="str">
            <v>541449012700135046</v>
          </cell>
          <cell r="L2457" t="str">
            <v>T2A</v>
          </cell>
          <cell r="M2457">
            <v>1</v>
          </cell>
          <cell r="O2457" t="str">
            <v>T2A</v>
          </cell>
        </row>
        <row r="2458">
          <cell r="B2458" t="str">
            <v>541449012700137439</v>
          </cell>
          <cell r="L2458" t="str">
            <v>T2A</v>
          </cell>
          <cell r="M2458">
            <v>1</v>
          </cell>
          <cell r="O2458" t="str">
            <v>T2A</v>
          </cell>
        </row>
        <row r="2459">
          <cell r="B2459" t="str">
            <v>541449012700146820</v>
          </cell>
          <cell r="L2459" t="str">
            <v>T2A</v>
          </cell>
          <cell r="M2459">
            <v>1</v>
          </cell>
          <cell r="O2459" t="str">
            <v>T2A</v>
          </cell>
        </row>
        <row r="2460">
          <cell r="B2460" t="str">
            <v>541449012700149487</v>
          </cell>
          <cell r="L2460" t="str">
            <v>T2A</v>
          </cell>
          <cell r="M2460">
            <v>1</v>
          </cell>
          <cell r="O2460" t="str">
            <v>T1A</v>
          </cell>
        </row>
        <row r="2461">
          <cell r="B2461" t="str">
            <v>541449012700163391</v>
          </cell>
          <cell r="L2461" t="str">
            <v>T1A</v>
          </cell>
          <cell r="M2461">
            <v>1</v>
          </cell>
          <cell r="O2461" t="str">
            <v>T2A</v>
          </cell>
        </row>
        <row r="2462">
          <cell r="B2462" t="str">
            <v>541449012700175714</v>
          </cell>
          <cell r="L2462" t="str">
            <v>T2A</v>
          </cell>
          <cell r="M2462">
            <v>1</v>
          </cell>
          <cell r="O2462" t="str">
            <v>T2A</v>
          </cell>
        </row>
        <row r="2463">
          <cell r="B2463" t="str">
            <v>541449012700175004</v>
          </cell>
          <cell r="L2463" t="str">
            <v>T2A</v>
          </cell>
          <cell r="M2463">
            <v>1</v>
          </cell>
          <cell r="O2463" t="str">
            <v>T2A</v>
          </cell>
        </row>
        <row r="2464">
          <cell r="B2464" t="str">
            <v>541449012700176391</v>
          </cell>
          <cell r="L2464" t="str">
            <v>T2A</v>
          </cell>
          <cell r="M2464">
            <v>1</v>
          </cell>
          <cell r="O2464" t="str">
            <v>T2A</v>
          </cell>
        </row>
        <row r="2465">
          <cell r="B2465" t="str">
            <v>541449012700178456</v>
          </cell>
          <cell r="L2465" t="str">
            <v>T3A</v>
          </cell>
          <cell r="M2465">
            <v>1</v>
          </cell>
          <cell r="O2465" t="str">
            <v>T3A</v>
          </cell>
        </row>
        <row r="2466">
          <cell r="B2466" t="str">
            <v>541449012700180114</v>
          </cell>
          <cell r="L2466" t="str">
            <v>T2A</v>
          </cell>
          <cell r="M2466">
            <v>1</v>
          </cell>
          <cell r="O2466" t="str">
            <v>T2A</v>
          </cell>
        </row>
        <row r="2467">
          <cell r="B2467" t="str">
            <v>541449012700198379</v>
          </cell>
          <cell r="L2467" t="str">
            <v>T2A</v>
          </cell>
          <cell r="M2467">
            <v>1</v>
          </cell>
          <cell r="O2467" t="str">
            <v>T2A</v>
          </cell>
        </row>
        <row r="2468">
          <cell r="B2468" t="str">
            <v>541449012700201383</v>
          </cell>
          <cell r="L2468" t="str">
            <v>T2A</v>
          </cell>
          <cell r="M2468">
            <v>1</v>
          </cell>
          <cell r="O2468" t="str">
            <v>T2A</v>
          </cell>
        </row>
        <row r="2469">
          <cell r="B2469" t="str">
            <v>541449012700203363</v>
          </cell>
          <cell r="L2469" t="str">
            <v>T2A</v>
          </cell>
          <cell r="M2469">
            <v>1</v>
          </cell>
          <cell r="O2469" t="str">
            <v>T2A</v>
          </cell>
        </row>
        <row r="2470">
          <cell r="B2470" t="str">
            <v>541449012700212693</v>
          </cell>
          <cell r="L2470" t="str">
            <v>T2A</v>
          </cell>
          <cell r="M2470">
            <v>1</v>
          </cell>
          <cell r="O2470" t="str">
            <v>T2A</v>
          </cell>
        </row>
        <row r="2471">
          <cell r="B2471" t="str">
            <v>541449012700224450</v>
          </cell>
          <cell r="L2471" t="str">
            <v>T2A</v>
          </cell>
          <cell r="M2471">
            <v>1</v>
          </cell>
          <cell r="O2471" t="str">
            <v>T2A</v>
          </cell>
        </row>
        <row r="2472">
          <cell r="B2472" t="str">
            <v>541449012700226218</v>
          </cell>
          <cell r="L2472" t="str">
            <v>T1A</v>
          </cell>
          <cell r="M2472">
            <v>1</v>
          </cell>
          <cell r="O2472" t="str">
            <v>T2A</v>
          </cell>
        </row>
        <row r="2473">
          <cell r="B2473" t="str">
            <v>541449012700226249</v>
          </cell>
          <cell r="L2473" t="str">
            <v>T1A</v>
          </cell>
          <cell r="M2473">
            <v>1</v>
          </cell>
          <cell r="O2473" t="str">
            <v>T2A</v>
          </cell>
        </row>
        <row r="2474">
          <cell r="B2474" t="str">
            <v>541449012700226201</v>
          </cell>
          <cell r="L2474" t="str">
            <v>T1A</v>
          </cell>
          <cell r="M2474">
            <v>1</v>
          </cell>
          <cell r="O2474" t="str">
            <v>T2A</v>
          </cell>
        </row>
        <row r="2475">
          <cell r="B2475" t="str">
            <v>541449012700227406</v>
          </cell>
          <cell r="L2475" t="str">
            <v>T2A</v>
          </cell>
          <cell r="M2475">
            <v>1</v>
          </cell>
          <cell r="O2475" t="str">
            <v>T2A</v>
          </cell>
        </row>
        <row r="2476">
          <cell r="B2476" t="str">
            <v>541449012700245417</v>
          </cell>
          <cell r="L2476" t="str">
            <v>T1A</v>
          </cell>
          <cell r="M2476">
            <v>1</v>
          </cell>
          <cell r="O2476" t="str">
            <v>T2A</v>
          </cell>
        </row>
        <row r="2477">
          <cell r="B2477" t="str">
            <v>541449012700249255</v>
          </cell>
          <cell r="L2477" t="str">
            <v>T2A</v>
          </cell>
          <cell r="M2477">
            <v>1</v>
          </cell>
          <cell r="O2477" t="str">
            <v>T2A</v>
          </cell>
        </row>
        <row r="2478">
          <cell r="B2478" t="str">
            <v>541449020001213349</v>
          </cell>
          <cell r="L2478" t="str">
            <v>T1A</v>
          </cell>
          <cell r="M2478">
            <v>1</v>
          </cell>
          <cell r="O2478" t="str">
            <v>T1A</v>
          </cell>
        </row>
        <row r="2479">
          <cell r="B2479" t="str">
            <v>541449020706139272</v>
          </cell>
          <cell r="L2479" t="str">
            <v>T2A</v>
          </cell>
          <cell r="M2479">
            <v>1</v>
          </cell>
          <cell r="O2479" t="str">
            <v>T1A</v>
          </cell>
        </row>
        <row r="2480">
          <cell r="B2480" t="str">
            <v>541449020706218182</v>
          </cell>
          <cell r="L2480" t="str">
            <v>T1A</v>
          </cell>
          <cell r="M2480">
            <v>1</v>
          </cell>
          <cell r="O2480" t="str">
            <v>T1A</v>
          </cell>
        </row>
        <row r="2481">
          <cell r="B2481" t="str">
            <v>541449020706282749</v>
          </cell>
          <cell r="L2481" t="str">
            <v>T2A</v>
          </cell>
          <cell r="M2481">
            <v>1</v>
          </cell>
          <cell r="O2481" t="str">
            <v>T2A</v>
          </cell>
        </row>
        <row r="2482">
          <cell r="B2482" t="str">
            <v>541449020706512631</v>
          </cell>
          <cell r="L2482" t="str">
            <v>T2A</v>
          </cell>
          <cell r="M2482">
            <v>1</v>
          </cell>
          <cell r="O2482" t="str">
            <v>T1A</v>
          </cell>
        </row>
        <row r="2483">
          <cell r="B2483" t="str">
            <v>541449060001838340</v>
          </cell>
          <cell r="L2483" t="str">
            <v>T3A</v>
          </cell>
          <cell r="M2483">
            <v>1</v>
          </cell>
          <cell r="O2483" t="str">
            <v>T3A</v>
          </cell>
        </row>
        <row r="2484">
          <cell r="B2484" t="str">
            <v>541449060007002516</v>
          </cell>
          <cell r="L2484" t="str">
            <v>T2A</v>
          </cell>
          <cell r="M2484">
            <v>1</v>
          </cell>
          <cell r="O2484" t="str">
            <v>T4B</v>
          </cell>
        </row>
        <row r="2485">
          <cell r="B2485" t="str">
            <v>541449060007166119</v>
          </cell>
          <cell r="L2485" t="str">
            <v>T1A</v>
          </cell>
          <cell r="M2485">
            <v>1</v>
          </cell>
          <cell r="O2485" t="str">
            <v>T2A</v>
          </cell>
        </row>
        <row r="2486">
          <cell r="B2486" t="str">
            <v>541449012700126211</v>
          </cell>
          <cell r="L2486" t="str">
            <v>T2A</v>
          </cell>
          <cell r="M2486">
            <v>1</v>
          </cell>
          <cell r="O2486" t="str">
            <v>T2A</v>
          </cell>
        </row>
        <row r="2487">
          <cell r="B2487" t="str">
            <v>541449012700232172</v>
          </cell>
          <cell r="L2487" t="str">
            <v>T2A</v>
          </cell>
          <cell r="M2487">
            <v>1</v>
          </cell>
          <cell r="O2487" t="str">
            <v>T2A</v>
          </cell>
        </row>
        <row r="2488">
          <cell r="B2488" t="str">
            <v>541449012700113884</v>
          </cell>
          <cell r="L2488" t="str">
            <v>T2A</v>
          </cell>
          <cell r="M2488">
            <v>1</v>
          </cell>
          <cell r="O2488" t="str">
            <v>T2A</v>
          </cell>
        </row>
        <row r="2489">
          <cell r="B2489" t="str">
            <v>541449012700113891</v>
          </cell>
          <cell r="L2489" t="str">
            <v>T2A</v>
          </cell>
          <cell r="M2489">
            <v>1</v>
          </cell>
          <cell r="O2489" t="str">
            <v>T2A</v>
          </cell>
        </row>
        <row r="2490">
          <cell r="B2490" t="str">
            <v>541449012700113877</v>
          </cell>
          <cell r="L2490" t="str">
            <v>T2A</v>
          </cell>
          <cell r="M2490">
            <v>1</v>
          </cell>
          <cell r="O2490" t="str">
            <v>T2A</v>
          </cell>
        </row>
        <row r="2491">
          <cell r="B2491" t="str">
            <v>541449012700113822</v>
          </cell>
          <cell r="L2491" t="str">
            <v>T2A</v>
          </cell>
          <cell r="M2491">
            <v>1</v>
          </cell>
          <cell r="O2491" t="str">
            <v>T2A</v>
          </cell>
        </row>
        <row r="2492">
          <cell r="B2492" t="str">
            <v>541449012700113860</v>
          </cell>
          <cell r="L2492" t="str">
            <v>T2A</v>
          </cell>
          <cell r="M2492">
            <v>1</v>
          </cell>
          <cell r="O2492" t="str">
            <v>T2A</v>
          </cell>
        </row>
        <row r="2493">
          <cell r="B2493" t="str">
            <v>541449012700113907</v>
          </cell>
          <cell r="L2493" t="str">
            <v>T2A</v>
          </cell>
          <cell r="M2493">
            <v>1</v>
          </cell>
          <cell r="O2493" t="str">
            <v>T3A</v>
          </cell>
        </row>
        <row r="2494">
          <cell r="B2494" t="str">
            <v>541449012700249279</v>
          </cell>
          <cell r="L2494" t="str">
            <v>T2A</v>
          </cell>
          <cell r="M2494">
            <v>1</v>
          </cell>
          <cell r="O2494" t="str">
            <v>T2A</v>
          </cell>
        </row>
        <row r="2495">
          <cell r="B2495" t="str">
            <v>541449011000116991</v>
          </cell>
          <cell r="L2495" t="str">
            <v>T3A</v>
          </cell>
          <cell r="M2495">
            <v>1</v>
          </cell>
          <cell r="O2495" t="str">
            <v>T2A</v>
          </cell>
        </row>
        <row r="2496">
          <cell r="B2496" t="str">
            <v>541449012700207118</v>
          </cell>
          <cell r="L2496" t="str">
            <v>T2A</v>
          </cell>
          <cell r="M2496">
            <v>1</v>
          </cell>
          <cell r="O2496" t="str">
            <v>T2A</v>
          </cell>
        </row>
        <row r="2497">
          <cell r="B2497" t="str">
            <v>541449012700118445</v>
          </cell>
          <cell r="L2497" t="str">
            <v>T3A</v>
          </cell>
          <cell r="M2497">
            <v>1</v>
          </cell>
          <cell r="O2497" t="str">
            <v>T3A</v>
          </cell>
        </row>
        <row r="2498">
          <cell r="B2498" t="str">
            <v>541449012700197419</v>
          </cell>
          <cell r="L2498" t="str">
            <v>T2A</v>
          </cell>
          <cell r="M2498">
            <v>1</v>
          </cell>
          <cell r="O2498" t="str">
            <v>T2A</v>
          </cell>
        </row>
        <row r="2499">
          <cell r="B2499" t="str">
            <v>541449012700118414</v>
          </cell>
          <cell r="L2499" t="str">
            <v>T2A</v>
          </cell>
          <cell r="M2499">
            <v>1</v>
          </cell>
          <cell r="O2499" t="str">
            <v>T2A</v>
          </cell>
        </row>
        <row r="2500">
          <cell r="B2500" t="str">
            <v>541449060007360159</v>
          </cell>
          <cell r="L2500" t="str">
            <v>T3A</v>
          </cell>
          <cell r="M2500">
            <v>1</v>
          </cell>
          <cell r="O2500" t="str">
            <v>T3A</v>
          </cell>
        </row>
        <row r="2501">
          <cell r="B2501" t="str">
            <v>541449012700114560</v>
          </cell>
          <cell r="L2501" t="str">
            <v>T1A</v>
          </cell>
          <cell r="M2501">
            <v>1</v>
          </cell>
          <cell r="O2501" t="str">
            <v>T2A</v>
          </cell>
        </row>
        <row r="2502">
          <cell r="B2502" t="str">
            <v>541449012700227345</v>
          </cell>
          <cell r="L2502" t="str">
            <v>T2A</v>
          </cell>
          <cell r="M2502">
            <v>1</v>
          </cell>
          <cell r="O2502" t="str">
            <v>T2A</v>
          </cell>
        </row>
        <row r="2503">
          <cell r="B2503" t="str">
            <v>541449012700225662</v>
          </cell>
          <cell r="L2503" t="str">
            <v>T3A</v>
          </cell>
          <cell r="M2503">
            <v>1</v>
          </cell>
          <cell r="O2503" t="str">
            <v>T3A</v>
          </cell>
        </row>
        <row r="2504">
          <cell r="B2504" t="str">
            <v>541449011000074024</v>
          </cell>
          <cell r="L2504" t="str">
            <v>T3A</v>
          </cell>
          <cell r="M2504">
            <v>1</v>
          </cell>
          <cell r="O2504" t="str">
            <v>T3A</v>
          </cell>
        </row>
        <row r="2505">
          <cell r="B2505" t="str">
            <v xml:space="preserve">541449011000058758 </v>
          </cell>
          <cell r="L2505" t="str">
            <v>T3A</v>
          </cell>
          <cell r="M2505">
            <v>1</v>
          </cell>
          <cell r="O2505" t="str">
            <v>T3A</v>
          </cell>
        </row>
        <row r="2506">
          <cell r="B2506" t="str">
            <v xml:space="preserve">541449012000001003 </v>
          </cell>
          <cell r="L2506" t="str">
            <v>T3A</v>
          </cell>
          <cell r="M2506">
            <v>1</v>
          </cell>
          <cell r="O2506" t="str">
            <v>T3A</v>
          </cell>
        </row>
        <row r="2507">
          <cell r="B2507" t="str">
            <v xml:space="preserve">541449012000000952 </v>
          </cell>
          <cell r="L2507" t="str">
            <v>T2A</v>
          </cell>
          <cell r="M2507">
            <v>1</v>
          </cell>
          <cell r="O2507" t="str">
            <v>T2A</v>
          </cell>
        </row>
        <row r="2508">
          <cell r="B2508" t="str">
            <v xml:space="preserve">541449011000058741 </v>
          </cell>
          <cell r="L2508" t="str">
            <v>T3A</v>
          </cell>
          <cell r="M2508">
            <v>1</v>
          </cell>
          <cell r="O2508" t="str">
            <v>T3A</v>
          </cell>
        </row>
        <row r="2509">
          <cell r="B2509" t="str">
            <v xml:space="preserve">541449011000058765 </v>
          </cell>
          <cell r="L2509" t="str">
            <v>T3A</v>
          </cell>
          <cell r="M2509">
            <v>1</v>
          </cell>
          <cell r="O2509" t="str">
            <v>T3A</v>
          </cell>
        </row>
        <row r="2510">
          <cell r="B2510" t="str">
            <v xml:space="preserve">541449012700118261 </v>
          </cell>
          <cell r="L2510" t="str">
            <v>T2A</v>
          </cell>
          <cell r="M2510">
            <v>1</v>
          </cell>
          <cell r="O2510" t="str">
            <v>T2A</v>
          </cell>
        </row>
        <row r="2511">
          <cell r="B2511" t="str">
            <v xml:space="preserve">541449012700118094 </v>
          </cell>
          <cell r="L2511" t="str">
            <v>T2A</v>
          </cell>
          <cell r="M2511">
            <v>1</v>
          </cell>
          <cell r="O2511" t="str">
            <v>T2A</v>
          </cell>
        </row>
        <row r="2512">
          <cell r="B2512" t="str">
            <v xml:space="preserve">541449012700118087 </v>
          </cell>
          <cell r="L2512" t="str">
            <v>T2A</v>
          </cell>
          <cell r="M2512">
            <v>1</v>
          </cell>
          <cell r="O2512" t="str">
            <v>T2A</v>
          </cell>
        </row>
        <row r="2513">
          <cell r="B2513" t="str">
            <v xml:space="preserve">541449012700118216 </v>
          </cell>
          <cell r="L2513" t="str">
            <v>T2A</v>
          </cell>
          <cell r="M2513">
            <v>1</v>
          </cell>
          <cell r="O2513" t="str">
            <v>T2A</v>
          </cell>
        </row>
        <row r="2514">
          <cell r="B2514" t="str">
            <v xml:space="preserve">541449020708900375 </v>
          </cell>
          <cell r="L2514" t="str">
            <v>T2A</v>
          </cell>
          <cell r="M2514">
            <v>1</v>
          </cell>
          <cell r="O2514" t="str">
            <v>T2A</v>
          </cell>
        </row>
        <row r="2515">
          <cell r="B2515" t="str">
            <v xml:space="preserve">541449020715569732 </v>
          </cell>
          <cell r="L2515" t="str">
            <v>T2A</v>
          </cell>
          <cell r="M2515">
            <v>1</v>
          </cell>
          <cell r="O2515" t="str">
            <v>T2A</v>
          </cell>
        </row>
        <row r="2516">
          <cell r="B2516" t="str">
            <v xml:space="preserve">541449012700118063 </v>
          </cell>
          <cell r="L2516" t="str">
            <v>T2A</v>
          </cell>
          <cell r="M2516">
            <v>1</v>
          </cell>
          <cell r="O2516" t="str">
            <v>T2A</v>
          </cell>
        </row>
        <row r="2517">
          <cell r="B2517" t="str">
            <v xml:space="preserve">541449012700118148 </v>
          </cell>
          <cell r="L2517" t="str">
            <v>T2A</v>
          </cell>
          <cell r="M2517">
            <v>1</v>
          </cell>
          <cell r="O2517" t="str">
            <v>T2A</v>
          </cell>
        </row>
        <row r="2518">
          <cell r="B2518" t="str">
            <v xml:space="preserve">541449012700118186 </v>
          </cell>
          <cell r="L2518" t="str">
            <v>T2A</v>
          </cell>
          <cell r="M2518">
            <v>1</v>
          </cell>
          <cell r="O2518" t="str">
            <v>T2A</v>
          </cell>
        </row>
        <row r="2519">
          <cell r="B2519" t="str">
            <v>541449012700118179</v>
          </cell>
          <cell r="L2519" t="str">
            <v>T2A</v>
          </cell>
          <cell r="M2519">
            <v>1</v>
          </cell>
          <cell r="O2519" t="str">
            <v>T2A</v>
          </cell>
        </row>
        <row r="2520">
          <cell r="B2520" t="str">
            <v xml:space="preserve">541449012700118162 </v>
          </cell>
          <cell r="L2520" t="str">
            <v>T2A</v>
          </cell>
          <cell r="M2520">
            <v>1</v>
          </cell>
          <cell r="O2520" t="str">
            <v>T2A</v>
          </cell>
        </row>
        <row r="2521">
          <cell r="B2521" t="str">
            <v xml:space="preserve">541449012700118032 </v>
          </cell>
          <cell r="L2521" t="str">
            <v>T2A</v>
          </cell>
          <cell r="M2521">
            <v>1</v>
          </cell>
          <cell r="O2521" t="str">
            <v>T2A</v>
          </cell>
        </row>
        <row r="2522">
          <cell r="B2522" t="str">
            <v>541449012000001027</v>
          </cell>
          <cell r="L2522" t="str">
            <v>T2A</v>
          </cell>
          <cell r="M2522">
            <v>1</v>
          </cell>
          <cell r="O2522" t="str">
            <v>T2A</v>
          </cell>
        </row>
        <row r="2523">
          <cell r="B2523" t="str">
            <v>541449060004763021</v>
          </cell>
          <cell r="L2523" t="str">
            <v>T2A</v>
          </cell>
          <cell r="M2523">
            <v>1</v>
          </cell>
          <cell r="O2523" t="str">
            <v>T2A</v>
          </cell>
        </row>
        <row r="2524">
          <cell r="B2524" t="str">
            <v>541449012700118254</v>
          </cell>
          <cell r="L2524" t="str">
            <v>T1A</v>
          </cell>
          <cell r="M2524">
            <v>1</v>
          </cell>
          <cell r="O2524" t="str">
            <v>T1A</v>
          </cell>
        </row>
        <row r="2525">
          <cell r="B2525" t="str">
            <v>541449060004774461</v>
          </cell>
          <cell r="L2525" t="str">
            <v>T2A</v>
          </cell>
          <cell r="M2525">
            <v>1</v>
          </cell>
          <cell r="O2525" t="str">
            <v>T2A</v>
          </cell>
        </row>
        <row r="2526">
          <cell r="B2526" t="str">
            <v>541449012700125603</v>
          </cell>
          <cell r="L2526" t="str">
            <v>T1A</v>
          </cell>
          <cell r="M2526">
            <v>1</v>
          </cell>
          <cell r="O2526" t="str">
            <v>T1A</v>
          </cell>
        </row>
        <row r="2527">
          <cell r="B2527" t="str">
            <v>541449012700125580</v>
          </cell>
          <cell r="L2527" t="str">
            <v>T2A</v>
          </cell>
          <cell r="M2527">
            <v>1</v>
          </cell>
          <cell r="O2527" t="str">
            <v>T2A</v>
          </cell>
        </row>
        <row r="2528">
          <cell r="B2528" t="str">
            <v>541449012700125528</v>
          </cell>
          <cell r="L2528" t="str">
            <v>T2A</v>
          </cell>
          <cell r="M2528">
            <v>1</v>
          </cell>
          <cell r="O2528" t="str">
            <v>T2A</v>
          </cell>
        </row>
        <row r="2529">
          <cell r="B2529" t="str">
            <v>541449012000002130</v>
          </cell>
          <cell r="L2529" t="str">
            <v>T2A</v>
          </cell>
          <cell r="M2529">
            <v>1</v>
          </cell>
          <cell r="O2529" t="str">
            <v>T3A</v>
          </cell>
        </row>
        <row r="2530">
          <cell r="B2530" t="str">
            <v>541449012700125573</v>
          </cell>
          <cell r="L2530" t="str">
            <v>T2A</v>
          </cell>
          <cell r="M2530">
            <v>1</v>
          </cell>
          <cell r="O2530" t="str">
            <v>T2A</v>
          </cell>
        </row>
        <row r="2531">
          <cell r="B2531" t="str">
            <v>541449012700204353</v>
          </cell>
          <cell r="L2531" t="str">
            <v>T2A</v>
          </cell>
          <cell r="M2531">
            <v>1</v>
          </cell>
          <cell r="O2531" t="str">
            <v>T2A</v>
          </cell>
        </row>
        <row r="2532">
          <cell r="B2532" t="str">
            <v>541449012700133127</v>
          </cell>
          <cell r="L2532" t="str">
            <v>T3A</v>
          </cell>
          <cell r="M2532">
            <v>1</v>
          </cell>
          <cell r="O2532" t="str">
            <v>T3A</v>
          </cell>
        </row>
        <row r="2533">
          <cell r="B2533" t="str">
            <v>541449011000123845</v>
          </cell>
          <cell r="L2533" t="str">
            <v>T3A</v>
          </cell>
          <cell r="M2533">
            <v>1</v>
          </cell>
          <cell r="O2533" t="str">
            <v>T3A</v>
          </cell>
        </row>
        <row r="2534">
          <cell r="B2534" t="str">
            <v>541449012000003076</v>
          </cell>
          <cell r="L2534" t="str">
            <v>T3A</v>
          </cell>
          <cell r="M2534">
            <v>1</v>
          </cell>
          <cell r="O2534" t="str">
            <v>T3A</v>
          </cell>
        </row>
        <row r="2535">
          <cell r="B2535" t="str">
            <v>541449012000002154</v>
          </cell>
          <cell r="L2535" t="str">
            <v>T3A</v>
          </cell>
          <cell r="M2535">
            <v>1</v>
          </cell>
          <cell r="O2535" t="str">
            <v>T3A</v>
          </cell>
        </row>
        <row r="2536">
          <cell r="B2536" t="str">
            <v>541449012000002147</v>
          </cell>
          <cell r="L2536" t="str">
            <v>T3A</v>
          </cell>
          <cell r="M2536">
            <v>1</v>
          </cell>
          <cell r="O2536" t="str">
            <v>T3A</v>
          </cell>
        </row>
        <row r="2537">
          <cell r="B2537" t="str">
            <v>541449012700198614</v>
          </cell>
          <cell r="L2537" t="str">
            <v>T1A</v>
          </cell>
          <cell r="M2537">
            <v>1</v>
          </cell>
          <cell r="O2537" t="str">
            <v>T2A</v>
          </cell>
        </row>
        <row r="2538">
          <cell r="B2538" t="str">
            <v>541449012700206739</v>
          </cell>
          <cell r="L2538" t="str">
            <v>T1A</v>
          </cell>
          <cell r="M2538">
            <v>1</v>
          </cell>
          <cell r="O2538" t="str">
            <v>T3A</v>
          </cell>
        </row>
        <row r="2539">
          <cell r="B2539" t="str">
            <v>541449012700125542</v>
          </cell>
          <cell r="L2539" t="str">
            <v>T1A</v>
          </cell>
          <cell r="M2539">
            <v>1</v>
          </cell>
          <cell r="O2539" t="str">
            <v>T2A</v>
          </cell>
        </row>
        <row r="2540">
          <cell r="B2540" t="str">
            <v>541449012700131451</v>
          </cell>
          <cell r="L2540" t="str">
            <v>T3A</v>
          </cell>
          <cell r="M2540">
            <v>1</v>
          </cell>
          <cell r="O2540" t="str">
            <v>T3A</v>
          </cell>
        </row>
        <row r="2541">
          <cell r="B2541" t="str">
            <v>541449020708086970</v>
          </cell>
          <cell r="L2541" t="str">
            <v>T2A</v>
          </cell>
          <cell r="M2541">
            <v>1</v>
          </cell>
          <cell r="O2541" t="str">
            <v>T2A</v>
          </cell>
        </row>
        <row r="2542">
          <cell r="B2542" t="str">
            <v>541449020708043430</v>
          </cell>
          <cell r="L2542" t="str">
            <v>T2A</v>
          </cell>
          <cell r="M2542">
            <v>1</v>
          </cell>
          <cell r="O2542" t="str">
            <v>T2A</v>
          </cell>
        </row>
        <row r="2543">
          <cell r="B2543" t="str">
            <v>541449012700124965</v>
          </cell>
          <cell r="L2543" t="str">
            <v>T1A</v>
          </cell>
          <cell r="M2543">
            <v>1</v>
          </cell>
          <cell r="O2543" t="str">
            <v>T2A</v>
          </cell>
        </row>
        <row r="2544">
          <cell r="B2544" t="str">
            <v>541449012700178364</v>
          </cell>
          <cell r="L2544" t="str">
            <v>T2A</v>
          </cell>
          <cell r="M2544">
            <v>1</v>
          </cell>
          <cell r="O2544" t="str">
            <v>T2A</v>
          </cell>
        </row>
        <row r="2545">
          <cell r="B2545" t="str">
            <v>541449020708054818</v>
          </cell>
          <cell r="L2545" t="str">
            <v>T1A</v>
          </cell>
          <cell r="M2545">
            <v>1</v>
          </cell>
          <cell r="O2545" t="str">
            <v>T1A</v>
          </cell>
        </row>
        <row r="2546">
          <cell r="B2546" t="str">
            <v>541449012000003069</v>
          </cell>
          <cell r="L2546" t="str">
            <v>T3A</v>
          </cell>
          <cell r="M2546">
            <v>1</v>
          </cell>
          <cell r="O2546" t="str">
            <v>T3A</v>
          </cell>
        </row>
        <row r="2547">
          <cell r="B2547" t="str">
            <v>541449012000002666</v>
          </cell>
          <cell r="L2547" t="str">
            <v>T3A</v>
          </cell>
          <cell r="M2547">
            <v>1</v>
          </cell>
          <cell r="O2547" t="str">
            <v>T3A</v>
          </cell>
        </row>
        <row r="2548">
          <cell r="B2548" t="str">
            <v>541449012700131482</v>
          </cell>
          <cell r="L2548" t="str">
            <v>T1A</v>
          </cell>
          <cell r="M2548">
            <v>1</v>
          </cell>
          <cell r="O2548" t="str">
            <v>T1A</v>
          </cell>
        </row>
        <row r="2549">
          <cell r="B2549" t="str">
            <v>541449012000003090</v>
          </cell>
          <cell r="L2549" t="str">
            <v>T3A</v>
          </cell>
          <cell r="M2549">
            <v>1</v>
          </cell>
          <cell r="O2549" t="str">
            <v>T2A</v>
          </cell>
        </row>
        <row r="2550">
          <cell r="B2550" t="str">
            <v>541449011000055269</v>
          </cell>
          <cell r="L2550" t="str">
            <v>T3A</v>
          </cell>
          <cell r="M2550">
            <v>1</v>
          </cell>
          <cell r="O2550" t="str">
            <v>T3A</v>
          </cell>
        </row>
        <row r="2551">
          <cell r="B2551" t="str">
            <v>541449012700117172</v>
          </cell>
          <cell r="L2551" t="str">
            <v>T2A</v>
          </cell>
          <cell r="M2551">
            <v>1</v>
          </cell>
          <cell r="O2551" t="str">
            <v>T2A</v>
          </cell>
        </row>
        <row r="2552">
          <cell r="B2552" t="str">
            <v>541449012700134988</v>
          </cell>
          <cell r="L2552" t="str">
            <v>T2A</v>
          </cell>
          <cell r="M2552">
            <v>1</v>
          </cell>
          <cell r="O2552" t="str">
            <v>T2A</v>
          </cell>
        </row>
        <row r="2553">
          <cell r="B2553" t="str">
            <v>541449012700114935</v>
          </cell>
          <cell r="L2553" t="str">
            <v>T3A</v>
          </cell>
          <cell r="M2553">
            <v>1</v>
          </cell>
          <cell r="O2553" t="str">
            <v>T3A</v>
          </cell>
        </row>
        <row r="2554">
          <cell r="B2554" t="str">
            <v>541449012700135039</v>
          </cell>
          <cell r="L2554" t="str">
            <v>T2A</v>
          </cell>
          <cell r="M2554">
            <v>1</v>
          </cell>
          <cell r="O2554" t="str">
            <v>T2A</v>
          </cell>
        </row>
        <row r="2555">
          <cell r="B2555" t="str">
            <v>541449012700114621</v>
          </cell>
          <cell r="L2555" t="str">
            <v>T3A</v>
          </cell>
          <cell r="M2555">
            <v>1</v>
          </cell>
          <cell r="O2555" t="str">
            <v>T2A</v>
          </cell>
        </row>
        <row r="2556">
          <cell r="B2556" t="str">
            <v>541449011000055382</v>
          </cell>
          <cell r="L2556" t="str">
            <v>T3A</v>
          </cell>
          <cell r="M2556">
            <v>1</v>
          </cell>
          <cell r="O2556" t="str">
            <v>T3A</v>
          </cell>
        </row>
        <row r="2557">
          <cell r="B2557" t="str">
            <v>541449012700135015</v>
          </cell>
          <cell r="L2557" t="str">
            <v>T2A</v>
          </cell>
          <cell r="M2557">
            <v>1</v>
          </cell>
          <cell r="O2557" t="str">
            <v>T2A</v>
          </cell>
        </row>
        <row r="2558">
          <cell r="B2558" t="str">
            <v>541449012700134995</v>
          </cell>
          <cell r="L2558" t="str">
            <v>T2A</v>
          </cell>
          <cell r="M2558">
            <v>1</v>
          </cell>
          <cell r="O2558" t="str">
            <v>T2A</v>
          </cell>
        </row>
        <row r="2559">
          <cell r="B2559" t="str">
            <v>541449012000002710</v>
          </cell>
          <cell r="L2559" t="str">
            <v>T3A</v>
          </cell>
          <cell r="M2559">
            <v>1</v>
          </cell>
          <cell r="O2559" t="str">
            <v>T3A</v>
          </cell>
        </row>
        <row r="2560">
          <cell r="B2560" t="str">
            <v>541449011000055290</v>
          </cell>
          <cell r="L2560" t="str">
            <v>T4B</v>
          </cell>
          <cell r="M2560">
            <v>1</v>
          </cell>
          <cell r="O2560" t="str">
            <v>T3A</v>
          </cell>
        </row>
        <row r="2561">
          <cell r="B2561" t="str">
            <v>541449012700131475</v>
          </cell>
          <cell r="L2561" t="str">
            <v>T3A</v>
          </cell>
          <cell r="M2561">
            <v>1</v>
          </cell>
          <cell r="O2561" t="str">
            <v>T2A</v>
          </cell>
        </row>
        <row r="2562">
          <cell r="B2562" t="str">
            <v>541449020715627869</v>
          </cell>
          <cell r="L2562" t="str">
            <v>T1A</v>
          </cell>
          <cell r="M2562">
            <v>1</v>
          </cell>
          <cell r="O2562" t="str">
            <v>T1A</v>
          </cell>
        </row>
        <row r="2563">
          <cell r="B2563" t="str">
            <v>541449060007852463</v>
          </cell>
          <cell r="L2563" t="str">
            <v>T1A</v>
          </cell>
          <cell r="M2563">
            <v>1</v>
          </cell>
          <cell r="O2563" t="str">
            <v>T2A</v>
          </cell>
        </row>
        <row r="2564">
          <cell r="B2564" t="str">
            <v>541449012700133240</v>
          </cell>
          <cell r="L2564" t="str">
            <v>T2A</v>
          </cell>
          <cell r="M2564">
            <v>1</v>
          </cell>
          <cell r="O2564" t="str">
            <v>T2A</v>
          </cell>
        </row>
        <row r="2565">
          <cell r="B2565" t="str">
            <v>541449020710676633</v>
          </cell>
          <cell r="L2565" t="str">
            <v>T2A</v>
          </cell>
          <cell r="M2565">
            <v>1</v>
          </cell>
          <cell r="O2565" t="str">
            <v>T2A</v>
          </cell>
        </row>
        <row r="2566">
          <cell r="B2566" t="str">
            <v>541449012700136920</v>
          </cell>
          <cell r="L2566" t="str">
            <v>T2A</v>
          </cell>
          <cell r="M2566">
            <v>1</v>
          </cell>
          <cell r="O2566" t="str">
            <v>T3A</v>
          </cell>
        </row>
        <row r="2567">
          <cell r="B2567" t="str">
            <v>541449012700180237</v>
          </cell>
          <cell r="L2567" t="str">
            <v>T3A</v>
          </cell>
          <cell r="M2567">
            <v>1</v>
          </cell>
          <cell r="O2567" t="str">
            <v>T3A</v>
          </cell>
        </row>
        <row r="2568">
          <cell r="B2568" t="str">
            <v>541449011000041552</v>
          </cell>
          <cell r="L2568" t="str">
            <v>T3A</v>
          </cell>
          <cell r="M2568">
            <v>1</v>
          </cell>
          <cell r="O2568" t="str">
            <v>T3A</v>
          </cell>
        </row>
        <row r="2569">
          <cell r="B2569" t="str">
            <v>541449060007097819</v>
          </cell>
          <cell r="L2569" t="str">
            <v>T2A</v>
          </cell>
          <cell r="M2569">
            <v>1</v>
          </cell>
          <cell r="O2569" t="str">
            <v>T2A</v>
          </cell>
        </row>
        <row r="2570">
          <cell r="B2570" t="str">
            <v>541449011000156133</v>
          </cell>
          <cell r="L2570" t="str">
            <v>T1A</v>
          </cell>
          <cell r="M2570">
            <v>1</v>
          </cell>
          <cell r="O2570" t="str">
            <v>T3A</v>
          </cell>
        </row>
        <row r="2571">
          <cell r="B2571" t="str">
            <v>541449012000000884</v>
          </cell>
          <cell r="L2571" t="str">
            <v>T2A</v>
          </cell>
          <cell r="M2571">
            <v>1</v>
          </cell>
          <cell r="O2571" t="str">
            <v>T2A</v>
          </cell>
        </row>
        <row r="2572">
          <cell r="B2572" t="str">
            <v>541449012000000877</v>
          </cell>
          <cell r="L2572" t="str">
            <v>T2A</v>
          </cell>
          <cell r="M2572">
            <v>1</v>
          </cell>
          <cell r="O2572" t="str">
            <v>T2A</v>
          </cell>
        </row>
        <row r="2573">
          <cell r="B2573" t="str">
            <v>541449012700117912</v>
          </cell>
          <cell r="L2573" t="str">
            <v>T2A</v>
          </cell>
          <cell r="M2573">
            <v>1</v>
          </cell>
          <cell r="O2573" t="str">
            <v>T2A</v>
          </cell>
        </row>
        <row r="2574">
          <cell r="B2574" t="str">
            <v>541449012700117936</v>
          </cell>
          <cell r="L2574" t="str">
            <v>T2A</v>
          </cell>
          <cell r="M2574">
            <v>1</v>
          </cell>
          <cell r="O2574" t="str">
            <v>T2A</v>
          </cell>
        </row>
        <row r="2575">
          <cell r="B2575" t="str">
            <v>541449012700117929</v>
          </cell>
          <cell r="L2575" t="str">
            <v>T2A</v>
          </cell>
          <cell r="M2575">
            <v>1</v>
          </cell>
          <cell r="O2575" t="str">
            <v>T2A</v>
          </cell>
        </row>
        <row r="2576">
          <cell r="B2576" t="str">
            <v>541449011000058529</v>
          </cell>
          <cell r="L2576" t="str">
            <v>T1A</v>
          </cell>
          <cell r="M2576">
            <v>1</v>
          </cell>
          <cell r="O2576" t="str">
            <v>T3A</v>
          </cell>
        </row>
        <row r="2577">
          <cell r="B2577" t="str">
            <v>541449011000067583</v>
          </cell>
          <cell r="L2577" t="str">
            <v>T1A</v>
          </cell>
          <cell r="M2577">
            <v>1</v>
          </cell>
          <cell r="O2577" t="str">
            <v>T1A</v>
          </cell>
        </row>
        <row r="2578">
          <cell r="B2578" t="str">
            <v>541449060005417992</v>
          </cell>
          <cell r="L2578" t="str">
            <v>T2A</v>
          </cell>
          <cell r="M2578">
            <v>1</v>
          </cell>
          <cell r="O2578" t="str">
            <v>T4B</v>
          </cell>
        </row>
        <row r="2579">
          <cell r="B2579" t="str">
            <v>541449060004064111</v>
          </cell>
          <cell r="L2579" t="str">
            <v>T3A</v>
          </cell>
          <cell r="M2579">
            <v>1</v>
          </cell>
          <cell r="O2579" t="str">
            <v>T3A</v>
          </cell>
        </row>
        <row r="2580">
          <cell r="B2580" t="str">
            <v>541449060009071596</v>
          </cell>
          <cell r="L2580" t="str">
            <v>T1A</v>
          </cell>
          <cell r="M2580">
            <v>1</v>
          </cell>
          <cell r="O2580" t="str">
            <v>T1A</v>
          </cell>
        </row>
        <row r="2581">
          <cell r="B2581" t="str">
            <v>541449012700113747</v>
          </cell>
          <cell r="L2581" t="str">
            <v>T2A</v>
          </cell>
          <cell r="M2581">
            <v>1</v>
          </cell>
          <cell r="O2581" t="str">
            <v>T2A</v>
          </cell>
        </row>
        <row r="2582">
          <cell r="B2582" t="str">
            <v>541449060005502438</v>
          </cell>
          <cell r="L2582" t="str">
            <v>T2A</v>
          </cell>
          <cell r="M2582">
            <v>1</v>
          </cell>
          <cell r="O2582" t="str">
            <v>T2A</v>
          </cell>
        </row>
        <row r="2583">
          <cell r="B2583" t="str">
            <v>541449020707990605</v>
          </cell>
          <cell r="L2583" t="str">
            <v>T2A</v>
          </cell>
          <cell r="M2583">
            <v>1</v>
          </cell>
          <cell r="O2583" t="str">
            <v>T2A</v>
          </cell>
        </row>
        <row r="2584">
          <cell r="B2584" t="str">
            <v>541449060008879568</v>
          </cell>
          <cell r="L2584" t="str">
            <v>T2A</v>
          </cell>
          <cell r="M2584">
            <v>1</v>
          </cell>
          <cell r="O2584" t="str">
            <v>T2A</v>
          </cell>
        </row>
        <row r="2585">
          <cell r="B2585" t="str">
            <v>541449012700131437</v>
          </cell>
          <cell r="L2585" t="str">
            <v>T2A</v>
          </cell>
          <cell r="M2585">
            <v>1</v>
          </cell>
          <cell r="O2585" t="str">
            <v>T2A</v>
          </cell>
        </row>
        <row r="2586">
          <cell r="B2586" t="str">
            <v>541449012700114508</v>
          </cell>
          <cell r="L2586" t="str">
            <v>T2A</v>
          </cell>
          <cell r="M2586">
            <v>1</v>
          </cell>
          <cell r="O2586" t="str">
            <v>T2A</v>
          </cell>
        </row>
        <row r="2587">
          <cell r="B2587" t="str">
            <v>541449012700131444</v>
          </cell>
          <cell r="L2587" t="str">
            <v>T2A</v>
          </cell>
          <cell r="M2587">
            <v>1</v>
          </cell>
          <cell r="O2587" t="str">
            <v>T2A</v>
          </cell>
        </row>
        <row r="2588">
          <cell r="B2588" t="str">
            <v>541449012700147469</v>
          </cell>
          <cell r="L2588" t="str">
            <v>T2A</v>
          </cell>
          <cell r="M2588">
            <v>1</v>
          </cell>
          <cell r="O2588" t="str">
            <v>T2A</v>
          </cell>
        </row>
        <row r="2589">
          <cell r="B2589" t="str">
            <v>541449011000038040</v>
          </cell>
          <cell r="L2589" t="str">
            <v>T3A</v>
          </cell>
          <cell r="M2589">
            <v>1</v>
          </cell>
          <cell r="O2589" t="str">
            <v>T3A</v>
          </cell>
        </row>
        <row r="2590">
          <cell r="B2590" t="str">
            <v>541449011000114577</v>
          </cell>
          <cell r="L2590" t="str">
            <v>T3A</v>
          </cell>
          <cell r="M2590">
            <v>1</v>
          </cell>
          <cell r="O2590" t="str">
            <v>T3A</v>
          </cell>
        </row>
        <row r="2591">
          <cell r="B2591" t="str">
            <v>541449012000003137</v>
          </cell>
          <cell r="L2591" t="str">
            <v>T3A</v>
          </cell>
          <cell r="M2591">
            <v>1</v>
          </cell>
          <cell r="O2591" t="str">
            <v>T2A</v>
          </cell>
        </row>
        <row r="2592">
          <cell r="B2592" t="str">
            <v>541449012700190991</v>
          </cell>
          <cell r="L2592" t="str">
            <v>T2A</v>
          </cell>
          <cell r="M2592">
            <v>1</v>
          </cell>
          <cell r="O2592" t="str">
            <v>T2A</v>
          </cell>
        </row>
        <row r="2593">
          <cell r="B2593" t="str">
            <v>541449012700173918</v>
          </cell>
          <cell r="L2593" t="str">
            <v>T2A</v>
          </cell>
          <cell r="M2593">
            <v>1</v>
          </cell>
          <cell r="O2593" t="str">
            <v>T2A</v>
          </cell>
        </row>
        <row r="2594">
          <cell r="B2594" t="str">
            <v>541449060004579455</v>
          </cell>
          <cell r="L2594" t="str">
            <v>T3A</v>
          </cell>
          <cell r="M2594">
            <v>1</v>
          </cell>
          <cell r="O2594" t="str">
            <v>T3A</v>
          </cell>
        </row>
        <row r="2595">
          <cell r="B2595" t="str">
            <v>541449060005112941</v>
          </cell>
          <cell r="L2595" t="str">
            <v>T2A</v>
          </cell>
          <cell r="M2595">
            <v>1</v>
          </cell>
          <cell r="O2595" t="str">
            <v>T2A</v>
          </cell>
        </row>
        <row r="2596">
          <cell r="B2596" t="str">
            <v>541449012700190403</v>
          </cell>
          <cell r="L2596" t="str">
            <v>T2A</v>
          </cell>
          <cell r="M2596">
            <v>1</v>
          </cell>
          <cell r="O2596" t="str">
            <v>T2A</v>
          </cell>
        </row>
        <row r="2597">
          <cell r="B2597" t="str">
            <v>541449060005012128</v>
          </cell>
          <cell r="L2597" t="str">
            <v>T3A</v>
          </cell>
          <cell r="M2597">
            <v>1</v>
          </cell>
          <cell r="O2597" t="str">
            <v>T3A</v>
          </cell>
        </row>
        <row r="2598">
          <cell r="B2598" t="str">
            <v>541449012700200324</v>
          </cell>
          <cell r="L2598" t="str">
            <v>T2A</v>
          </cell>
          <cell r="M2598">
            <v>1</v>
          </cell>
          <cell r="O2598" t="str">
            <v>T2A</v>
          </cell>
        </row>
        <row r="2599">
          <cell r="B2599" t="str">
            <v>541449012700132618</v>
          </cell>
          <cell r="L2599" t="str">
            <v>T2A</v>
          </cell>
          <cell r="M2599">
            <v>1</v>
          </cell>
          <cell r="O2599" t="str">
            <v>T2A</v>
          </cell>
        </row>
        <row r="2600">
          <cell r="B2600" t="str">
            <v>541449012700176278</v>
          </cell>
          <cell r="L2600" t="str">
            <v>T2A</v>
          </cell>
          <cell r="M2600">
            <v>1</v>
          </cell>
          <cell r="O2600" t="str">
            <v>T2A</v>
          </cell>
        </row>
        <row r="2601">
          <cell r="B2601" t="str">
            <v>541449012700167269</v>
          </cell>
          <cell r="L2601" t="str">
            <v>T2A</v>
          </cell>
          <cell r="M2601">
            <v>1</v>
          </cell>
          <cell r="O2601" t="str">
            <v>T2A</v>
          </cell>
        </row>
        <row r="2602">
          <cell r="B2602" t="str">
            <v>541449012700231144</v>
          </cell>
          <cell r="L2602" t="str">
            <v>T2A</v>
          </cell>
          <cell r="M2602">
            <v>1</v>
          </cell>
          <cell r="O2602" t="str">
            <v>T2A</v>
          </cell>
        </row>
        <row r="2603">
          <cell r="B2603" t="str">
            <v>541449060006727755</v>
          </cell>
          <cell r="L2603" t="str">
            <v>T2A</v>
          </cell>
          <cell r="M2603">
            <v>1</v>
          </cell>
          <cell r="O2603" t="str">
            <v>T2A</v>
          </cell>
        </row>
        <row r="2604">
          <cell r="B2604" t="str">
            <v>541449012700132595</v>
          </cell>
          <cell r="L2604" t="str">
            <v>T2A</v>
          </cell>
          <cell r="M2604">
            <v>1</v>
          </cell>
          <cell r="O2604" t="str">
            <v>T2A</v>
          </cell>
        </row>
        <row r="2605">
          <cell r="B2605" t="str">
            <v>541449012700135077</v>
          </cell>
          <cell r="L2605" t="str">
            <v>T2A</v>
          </cell>
          <cell r="M2605">
            <v>1</v>
          </cell>
          <cell r="O2605" t="str">
            <v>T2A</v>
          </cell>
        </row>
        <row r="2606">
          <cell r="B2606" t="str">
            <v>541449011000055184</v>
          </cell>
          <cell r="L2606" t="str">
            <v>T3A</v>
          </cell>
          <cell r="M2606">
            <v>1</v>
          </cell>
          <cell r="O2606" t="str">
            <v>T3A</v>
          </cell>
        </row>
        <row r="2607">
          <cell r="B2607" t="str">
            <v>541449012700168846</v>
          </cell>
          <cell r="L2607" t="str">
            <v>T2A</v>
          </cell>
          <cell r="M2607">
            <v>1</v>
          </cell>
          <cell r="O2607" t="str">
            <v>T2A</v>
          </cell>
        </row>
        <row r="2608">
          <cell r="B2608" t="str">
            <v>541449012700214000</v>
          </cell>
          <cell r="L2608" t="str">
            <v>T1A</v>
          </cell>
          <cell r="M2608">
            <v>1</v>
          </cell>
          <cell r="O2608" t="str">
            <v>T1A</v>
          </cell>
        </row>
        <row r="2609">
          <cell r="B2609" t="str">
            <v>541449012700135114</v>
          </cell>
          <cell r="L2609" t="str">
            <v>T1A</v>
          </cell>
          <cell r="M2609">
            <v>1</v>
          </cell>
          <cell r="O2609" t="str">
            <v>T1A</v>
          </cell>
        </row>
        <row r="2610">
          <cell r="B2610" t="str">
            <v>541449060004448973</v>
          </cell>
          <cell r="L2610" t="str">
            <v>T2A</v>
          </cell>
          <cell r="M2610">
            <v>1</v>
          </cell>
          <cell r="O2610" t="str">
            <v>T2A</v>
          </cell>
        </row>
        <row r="2611">
          <cell r="B2611" t="str">
            <v>541449012700131147</v>
          </cell>
          <cell r="L2611" t="str">
            <v>T2A</v>
          </cell>
          <cell r="M2611">
            <v>1</v>
          </cell>
          <cell r="O2611" t="str">
            <v>T2A</v>
          </cell>
        </row>
        <row r="2612">
          <cell r="B2612" t="str">
            <v>541449012700131185</v>
          </cell>
          <cell r="L2612" t="str">
            <v>T2A</v>
          </cell>
          <cell r="M2612">
            <v>1</v>
          </cell>
          <cell r="O2612" t="str">
            <v>T2A</v>
          </cell>
        </row>
        <row r="2613">
          <cell r="B2613" t="str">
            <v>541449012700131192</v>
          </cell>
          <cell r="L2613" t="str">
            <v>T2A</v>
          </cell>
          <cell r="M2613">
            <v>1</v>
          </cell>
          <cell r="O2613" t="str">
            <v>T2A</v>
          </cell>
        </row>
        <row r="2614">
          <cell r="B2614" t="str">
            <v>541449012700131130</v>
          </cell>
          <cell r="L2614" t="str">
            <v>T2A</v>
          </cell>
          <cell r="M2614">
            <v>1</v>
          </cell>
          <cell r="O2614" t="str">
            <v>T2A</v>
          </cell>
        </row>
        <row r="2615">
          <cell r="B2615" t="str">
            <v>541449012700131178</v>
          </cell>
          <cell r="L2615" t="str">
            <v>T2A</v>
          </cell>
          <cell r="M2615">
            <v>1</v>
          </cell>
          <cell r="O2615" t="str">
            <v>T2A</v>
          </cell>
        </row>
        <row r="2616">
          <cell r="B2616" t="str">
            <v>541449012700131123</v>
          </cell>
          <cell r="L2616" t="str">
            <v>T2A</v>
          </cell>
          <cell r="M2616">
            <v>1</v>
          </cell>
          <cell r="O2616" t="str">
            <v>T2A</v>
          </cell>
        </row>
        <row r="2617">
          <cell r="B2617" t="str">
            <v>541449012700135107</v>
          </cell>
          <cell r="L2617" t="str">
            <v>T3A</v>
          </cell>
          <cell r="M2617">
            <v>1</v>
          </cell>
          <cell r="O2617" t="str">
            <v>T3A</v>
          </cell>
        </row>
        <row r="2618">
          <cell r="B2618" t="str">
            <v>541449011000037821</v>
          </cell>
          <cell r="L2618" t="str">
            <v>T3A</v>
          </cell>
          <cell r="M2618">
            <v>1</v>
          </cell>
          <cell r="O2618" t="str">
            <v>T3A</v>
          </cell>
        </row>
        <row r="2619">
          <cell r="B2619" t="str">
            <v>541449011000037845</v>
          </cell>
          <cell r="L2619" t="str">
            <v>T3A</v>
          </cell>
          <cell r="M2619">
            <v>1</v>
          </cell>
          <cell r="O2619" t="str">
            <v>T3A</v>
          </cell>
        </row>
        <row r="2620">
          <cell r="B2620" t="str">
            <v>541449011000037883</v>
          </cell>
          <cell r="L2620" t="str">
            <v>T3A</v>
          </cell>
          <cell r="M2620">
            <v>1</v>
          </cell>
          <cell r="O2620" t="str">
            <v>T3A</v>
          </cell>
        </row>
        <row r="2621">
          <cell r="B2621" t="str">
            <v>541449011000037852</v>
          </cell>
          <cell r="L2621" t="str">
            <v>T3A</v>
          </cell>
          <cell r="M2621">
            <v>1</v>
          </cell>
          <cell r="O2621" t="str">
            <v>T3A</v>
          </cell>
        </row>
        <row r="2622">
          <cell r="B2622" t="str">
            <v>541449012700205305</v>
          </cell>
          <cell r="L2622" t="str">
            <v>T1A</v>
          </cell>
          <cell r="M2622">
            <v>1</v>
          </cell>
          <cell r="O2622" t="str">
            <v>T2A</v>
          </cell>
        </row>
        <row r="2623">
          <cell r="B2623" t="str">
            <v>541449012000000761</v>
          </cell>
          <cell r="L2623" t="str">
            <v>T3A</v>
          </cell>
          <cell r="M2623">
            <v>1</v>
          </cell>
          <cell r="O2623" t="str">
            <v>T3A</v>
          </cell>
        </row>
        <row r="2624">
          <cell r="B2624" t="str">
            <v>541449012700129649</v>
          </cell>
          <cell r="L2624" t="str">
            <v>T2A</v>
          </cell>
          <cell r="M2624">
            <v>1</v>
          </cell>
          <cell r="O2624" t="str">
            <v>T2A</v>
          </cell>
        </row>
        <row r="2625">
          <cell r="B2625" t="str">
            <v>541449012700129663</v>
          </cell>
          <cell r="L2625" t="str">
            <v>T2A</v>
          </cell>
          <cell r="M2625">
            <v>1</v>
          </cell>
          <cell r="O2625" t="str">
            <v>T2A</v>
          </cell>
        </row>
        <row r="2626">
          <cell r="B2626" t="str">
            <v>541449012700132090</v>
          </cell>
          <cell r="L2626" t="str">
            <v>T2A</v>
          </cell>
          <cell r="M2626">
            <v>1</v>
          </cell>
          <cell r="O2626" t="str">
            <v>T2A</v>
          </cell>
        </row>
        <row r="2627">
          <cell r="B2627" t="str">
            <v>541449020708681380</v>
          </cell>
          <cell r="L2627" t="str">
            <v>T2A</v>
          </cell>
          <cell r="M2627">
            <v>1</v>
          </cell>
          <cell r="O2627" t="str">
            <v>T2A</v>
          </cell>
        </row>
        <row r="2628">
          <cell r="B2628" t="str">
            <v>541449012700150803</v>
          </cell>
          <cell r="L2628" t="str">
            <v>T2A</v>
          </cell>
          <cell r="M2628">
            <v>1</v>
          </cell>
          <cell r="O2628" t="str">
            <v>T2A</v>
          </cell>
        </row>
        <row r="2629">
          <cell r="B2629" t="str">
            <v>541449012700215199</v>
          </cell>
          <cell r="L2629" t="str">
            <v>T2A</v>
          </cell>
          <cell r="M2629">
            <v>1</v>
          </cell>
          <cell r="O2629" t="str">
            <v>T2A</v>
          </cell>
        </row>
        <row r="2630">
          <cell r="B2630" t="str">
            <v>541449020704137416</v>
          </cell>
          <cell r="L2630" t="str">
            <v>T2A</v>
          </cell>
          <cell r="M2630">
            <v>1</v>
          </cell>
          <cell r="O2630" t="str">
            <v>T2A</v>
          </cell>
        </row>
      </sheetData>
      <sheetData sheetId="6" refreshError="1"/>
      <sheetData sheetId="7" refreshError="1"/>
      <sheetData sheetId="8" refreshError="1"/>
      <sheetData sheetId="9" refreshError="1"/>
      <sheetData sheetId="10">
        <row r="2">
          <cell r="A2" t="str">
            <v>CLEF</v>
          </cell>
        </row>
      </sheetData>
      <sheetData sheetId="11"/>
      <sheetData sheetId="12" refreshError="1"/>
      <sheetData sheetId="13">
        <row r="1">
          <cell r="A1" t="str">
            <v>AP GSRN</v>
          </cell>
        </row>
      </sheetData>
      <sheetData sheetId="14"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GNES DIRECTRICES"/>
      <sheetName val="PAGE DE GARDE"/>
      <sheetName val="CONTENU"/>
      <sheetName val="ANNEXES"/>
      <sheetName val="HYPOTHESES"/>
      <sheetName val="Tableau 1A"/>
      <sheetName val="Tableau 1C"/>
      <sheetName val="Tableau 1E"/>
      <sheetName val="Tableau 2"/>
      <sheetName val="Tableau 2A"/>
      <sheetName val="Tableau 3A"/>
      <sheetName val="Tableau 4A"/>
      <sheetName val="Tableau 6 "/>
      <sheetName val="Tableau 6 bis"/>
      <sheetName val="Tableau 6 ter"/>
      <sheetName val="Tableau 6A"/>
      <sheetName val="Tableau 6B"/>
      <sheetName val="Tableau 6C"/>
      <sheetName val="Tableau 6D"/>
      <sheetName val="Tableau 6E"/>
      <sheetName val="Tableau 6F"/>
      <sheetName val="Tableau 6G"/>
      <sheetName val="Tableau 6H"/>
      <sheetName val="Tableau 6I"/>
      <sheetName val="Tableau 6J"/>
      <sheetName val="Tableau 6K"/>
      <sheetName val="Tableau 6L"/>
      <sheetName val="Tableau 6M"/>
      <sheetName val="Tableau 6N"/>
      <sheetName val="Tableau 6O"/>
      <sheetName val="Tableau 6P"/>
      <sheetName val="Tableau 7"/>
      <sheetName val="Tableau 7A"/>
      <sheetName val="Tableau 7B"/>
      <sheetName val="Tableau 7C"/>
      <sheetName val="Tableau 7D"/>
      <sheetName val="Tableau 7E"/>
      <sheetName val="Tableau 7F"/>
      <sheetName val="Tableau 7G"/>
      <sheetName val="Tableau 7H"/>
      <sheetName val="Tableau 7I"/>
      <sheetName val="Tableau 7J"/>
      <sheetName val="Tableau 7K"/>
      <sheetName val="Tableau 7L"/>
      <sheetName val="Tableau 7M"/>
      <sheetName val="Tableau 7N"/>
      <sheetName val="Tableau 7O"/>
      <sheetName val="Tableau 8A"/>
      <sheetName val="Tableau 8B"/>
      <sheetName val="Tableau 8C"/>
      <sheetName val="Tableau 8D"/>
      <sheetName val="Tableau 9A"/>
      <sheetName val="Tableau 9B"/>
      <sheetName val="Tableau 9C"/>
      <sheetName val="Tableau 10B"/>
      <sheetName val="Tableau 10C"/>
      <sheetName val="Tableau 11A"/>
      <sheetName val="Tableau 11B"/>
      <sheetName val="Tableau 12"/>
      <sheetName val="Tableau 13"/>
      <sheetName val="Tableau 14"/>
      <sheetName val="Tableau 14A"/>
      <sheetName val="Tableau 14B"/>
      <sheetName val="Tableau 14C"/>
      <sheetName val="Tableau 15"/>
      <sheetName val="Tableau 16A"/>
      <sheetName val="Tableau 16B"/>
      <sheetName val="Tableau 17"/>
      <sheetName val="Tableau 17A"/>
      <sheetName val="Tableau 17B"/>
      <sheetName val="Tableau 18A"/>
      <sheetName val="Tableau 18B"/>
      <sheetName val="Tableau 19"/>
      <sheetName val="Tableau 20A"/>
      <sheetName val="Tableau 20B"/>
      <sheetName val="Tableau 20C"/>
      <sheetName val="Tableau 28"/>
      <sheetName val="Tableau 29"/>
      <sheetName val="Tableau 30"/>
    </sheetNames>
    <sheetDataSet>
      <sheetData sheetId="0"/>
      <sheetData sheetId="1">
        <row r="7">
          <cell r="C7" t="str">
            <v>GRD</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row r="1">
          <cell r="A1" t="str">
            <v>Tableau 17A : Charges fiscales résultant de l'impôt des sociétés sur le résultat des activités régulées</v>
          </cell>
        </row>
      </sheetData>
      <sheetData sheetId="69"/>
      <sheetData sheetId="70"/>
      <sheetData sheetId="71"/>
      <sheetData sheetId="72"/>
      <sheetData sheetId="73"/>
      <sheetData sheetId="74"/>
      <sheetData sheetId="75"/>
      <sheetData sheetId="76"/>
      <sheetData sheetId="77"/>
      <sheetData sheetId="78"/>
    </sheetDataSet>
  </externalBook>
</externalLink>
</file>

<file path=xl/theme/theme1.xml><?xml version="1.0" encoding="utf-8"?>
<a:theme xmlns:a="http://schemas.openxmlformats.org/drawingml/2006/main" name="Office-thema">
  <a:themeElements>
    <a:clrScheme name="Kantoor">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toor">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Kantoor">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3.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AJ114"/>
  <sheetViews>
    <sheetView view="pageBreakPreview" topLeftCell="A37" zoomScale="120" zoomScaleNormal="115" zoomScaleSheetLayoutView="120" workbookViewId="0">
      <selection activeCell="D41" sqref="D41"/>
    </sheetView>
  </sheetViews>
  <sheetFormatPr baseColWidth="10" defaultRowHeight="12.75" x14ac:dyDescent="0.2"/>
  <cols>
    <col min="1" max="1" width="11.42578125" style="1103"/>
    <col min="2" max="2" width="28.42578125" style="1103" customWidth="1"/>
    <col min="3" max="3" width="4" style="1103" bestFit="1" customWidth="1"/>
    <col min="4" max="4" width="108.7109375" style="1103" customWidth="1"/>
    <col min="5" max="16384" width="11.42578125" style="1103"/>
  </cols>
  <sheetData>
    <row r="1" spans="1:36" s="1102" customFormat="1" ht="118.5" customHeight="1" thickBot="1" x14ac:dyDescent="0.25">
      <c r="A1" s="460"/>
      <c r="B1" s="524"/>
      <c r="C1" s="698"/>
      <c r="D1" s="460"/>
      <c r="E1" s="1103"/>
      <c r="F1" s="1103"/>
      <c r="G1" s="1103"/>
      <c r="H1" s="1103"/>
      <c r="I1" s="1103"/>
      <c r="J1" s="1103"/>
      <c r="K1" s="1103"/>
      <c r="L1" s="1103"/>
      <c r="M1" s="1103"/>
      <c r="N1" s="1103"/>
      <c r="O1" s="1103"/>
      <c r="P1" s="1103"/>
      <c r="Q1" s="1103"/>
      <c r="R1" s="1103"/>
      <c r="S1" s="1103"/>
      <c r="T1" s="1103"/>
      <c r="U1" s="1103"/>
      <c r="V1" s="1103"/>
      <c r="W1" s="1103"/>
      <c r="X1" s="1103"/>
      <c r="Y1" s="1103"/>
      <c r="Z1" s="1103"/>
      <c r="AA1" s="1103"/>
      <c r="AB1" s="1103"/>
      <c r="AC1" s="1103"/>
      <c r="AD1" s="1103"/>
      <c r="AE1" s="1103"/>
      <c r="AF1" s="1103"/>
      <c r="AG1" s="1103"/>
      <c r="AH1" s="1103"/>
      <c r="AI1" s="1103"/>
      <c r="AJ1" s="1103"/>
    </row>
    <row r="2" spans="1:36" s="1102" customFormat="1" ht="70.5" customHeight="1" thickBot="1" x14ac:dyDescent="0.25">
      <c r="A2" s="460"/>
      <c r="B2" s="2583" t="s">
        <v>706</v>
      </c>
      <c r="C2" s="2584"/>
      <c r="D2" s="2585"/>
      <c r="E2" s="1103"/>
      <c r="F2" s="1103"/>
      <c r="G2" s="1103"/>
      <c r="H2" s="1103"/>
      <c r="I2" s="1103"/>
      <c r="J2" s="1103"/>
      <c r="K2" s="1103"/>
      <c r="L2" s="1103"/>
      <c r="M2" s="1103"/>
      <c r="N2" s="1103"/>
      <c r="O2" s="1103"/>
      <c r="P2" s="1103"/>
      <c r="Q2" s="1103"/>
      <c r="R2" s="1103"/>
      <c r="S2" s="1103"/>
      <c r="T2" s="1103"/>
      <c r="U2" s="1103"/>
      <c r="V2" s="1103"/>
      <c r="W2" s="1103"/>
      <c r="X2" s="1103"/>
      <c r="Y2" s="1103"/>
      <c r="Z2" s="1103"/>
      <c r="AA2" s="1103"/>
      <c r="AB2" s="1103"/>
      <c r="AC2" s="1103"/>
      <c r="AD2" s="1103"/>
      <c r="AE2" s="1103"/>
      <c r="AF2" s="1103"/>
      <c r="AG2" s="1103"/>
      <c r="AH2" s="1103"/>
      <c r="AI2" s="1103"/>
      <c r="AJ2" s="1103"/>
    </row>
    <row r="3" spans="1:36" s="1102" customFormat="1" x14ac:dyDescent="0.2">
      <c r="A3" s="460"/>
      <c r="B3" s="524"/>
      <c r="C3" s="698"/>
      <c r="D3" s="460"/>
      <c r="E3" s="1103"/>
      <c r="F3" s="1103"/>
      <c r="G3" s="1103"/>
      <c r="H3" s="1103"/>
      <c r="I3" s="1103"/>
      <c r="J3" s="1103"/>
      <c r="K3" s="1103"/>
      <c r="L3" s="1103"/>
      <c r="M3" s="1103"/>
      <c r="N3" s="1103"/>
      <c r="O3" s="1103"/>
      <c r="P3" s="1103"/>
      <c r="Q3" s="1103"/>
      <c r="R3" s="1103"/>
      <c r="S3" s="1103"/>
      <c r="T3" s="1103"/>
      <c r="U3" s="1103"/>
      <c r="V3" s="1103"/>
      <c r="W3" s="1103"/>
      <c r="X3" s="1103"/>
      <c r="Y3" s="1103"/>
      <c r="Z3" s="1103"/>
      <c r="AA3" s="1103"/>
      <c r="AB3" s="1103"/>
      <c r="AC3" s="1103"/>
      <c r="AD3" s="1103"/>
      <c r="AE3" s="1103"/>
      <c r="AF3" s="1103"/>
      <c r="AG3" s="1103"/>
      <c r="AH3" s="1103"/>
      <c r="AI3" s="1103"/>
      <c r="AJ3" s="1103"/>
    </row>
    <row r="4" spans="1:36" s="1102" customFormat="1" x14ac:dyDescent="0.2">
      <c r="A4" s="460"/>
      <c r="B4" s="460"/>
      <c r="C4" s="701"/>
      <c r="D4" s="460"/>
      <c r="E4" s="1103"/>
      <c r="F4" s="1103"/>
      <c r="G4" s="1103"/>
      <c r="H4" s="1103"/>
      <c r="I4" s="1103"/>
      <c r="J4" s="1103"/>
      <c r="K4" s="1103"/>
      <c r="L4" s="1103"/>
      <c r="M4" s="1103"/>
      <c r="N4" s="1103"/>
      <c r="O4" s="1103"/>
      <c r="P4" s="1103"/>
      <c r="Q4" s="1103"/>
      <c r="R4" s="1103"/>
      <c r="S4" s="1103"/>
      <c r="T4" s="1103"/>
      <c r="U4" s="1103"/>
      <c r="V4" s="1103"/>
      <c r="W4" s="1103"/>
      <c r="X4" s="1103"/>
      <c r="Y4" s="1103"/>
      <c r="Z4" s="1103"/>
      <c r="AA4" s="1103"/>
      <c r="AB4" s="1103"/>
      <c r="AC4" s="1103"/>
      <c r="AD4" s="1103"/>
      <c r="AE4" s="1103"/>
      <c r="AF4" s="1103"/>
      <c r="AG4" s="1103"/>
      <c r="AH4" s="1103"/>
      <c r="AI4" s="1103"/>
      <c r="AJ4" s="1103"/>
    </row>
    <row r="5" spans="1:36" s="1102" customFormat="1" x14ac:dyDescent="0.2">
      <c r="A5" s="460"/>
      <c r="B5" s="699" t="s">
        <v>707</v>
      </c>
      <c r="C5" s="700"/>
      <c r="D5" s="589"/>
      <c r="E5" s="1103"/>
      <c r="F5" s="1103"/>
      <c r="G5" s="1103"/>
      <c r="H5" s="1103"/>
      <c r="I5" s="1103"/>
      <c r="J5" s="1103"/>
      <c r="K5" s="1103"/>
      <c r="L5" s="1103"/>
      <c r="M5" s="1103"/>
      <c r="N5" s="1103"/>
      <c r="O5" s="1103"/>
      <c r="P5" s="1103"/>
      <c r="Q5" s="1103"/>
      <c r="R5" s="1103"/>
      <c r="S5" s="1103"/>
      <c r="T5" s="1103"/>
      <c r="U5" s="1103"/>
      <c r="V5" s="1103"/>
      <c r="W5" s="1103"/>
      <c r="X5" s="1103"/>
      <c r="Y5" s="1103"/>
      <c r="Z5" s="1103"/>
      <c r="AA5" s="1103"/>
      <c r="AB5" s="1103"/>
      <c r="AC5" s="1103"/>
      <c r="AD5" s="1103"/>
      <c r="AE5" s="1103"/>
      <c r="AF5" s="1103"/>
      <c r="AG5" s="1103"/>
      <c r="AH5" s="1103"/>
      <c r="AI5" s="1103"/>
      <c r="AJ5" s="1103"/>
    </row>
    <row r="6" spans="1:36" s="1102" customFormat="1" ht="30" customHeight="1" x14ac:dyDescent="0.2">
      <c r="A6" s="460"/>
      <c r="B6" s="2582" t="s">
        <v>1563</v>
      </c>
      <c r="C6" s="2582"/>
      <c r="D6" s="2582"/>
      <c r="E6" s="1103"/>
      <c r="F6" s="1103"/>
      <c r="G6" s="1103"/>
      <c r="H6" s="1103"/>
      <c r="I6" s="1103"/>
      <c r="J6" s="1103"/>
      <c r="K6" s="1103"/>
      <c r="L6" s="1103"/>
      <c r="M6" s="1103"/>
      <c r="N6" s="1103"/>
      <c r="O6" s="1103"/>
      <c r="P6" s="1103"/>
      <c r="Q6" s="1103"/>
      <c r="R6" s="1103"/>
      <c r="S6" s="1103"/>
      <c r="T6" s="1103"/>
      <c r="U6" s="1103"/>
      <c r="V6" s="1103"/>
      <c r="W6" s="1103"/>
      <c r="X6" s="1103"/>
      <c r="Y6" s="1103"/>
      <c r="Z6" s="1103"/>
      <c r="AA6" s="1103"/>
      <c r="AB6" s="1103"/>
      <c r="AC6" s="1103"/>
      <c r="AD6" s="1103"/>
      <c r="AE6" s="1103"/>
      <c r="AF6" s="1103"/>
      <c r="AG6" s="1103"/>
      <c r="AH6" s="1103"/>
      <c r="AI6" s="1103"/>
      <c r="AJ6" s="1103"/>
    </row>
    <row r="7" spans="1:36" s="1102" customFormat="1" x14ac:dyDescent="0.2">
      <c r="A7" s="460"/>
      <c r="B7" s="589"/>
      <c r="C7" s="700"/>
      <c r="D7" s="589"/>
      <c r="E7" s="1103"/>
      <c r="F7" s="1103"/>
      <c r="G7" s="1103"/>
      <c r="H7" s="1103"/>
      <c r="I7" s="1103"/>
      <c r="J7" s="1103"/>
      <c r="K7" s="1103"/>
      <c r="L7" s="1103"/>
      <c r="M7" s="1103"/>
      <c r="N7" s="1103"/>
      <c r="O7" s="1103"/>
      <c r="P7" s="1103"/>
      <c r="Q7" s="1103"/>
      <c r="R7" s="1103"/>
      <c r="S7" s="1103"/>
      <c r="T7" s="1103"/>
      <c r="U7" s="1103"/>
      <c r="V7" s="1103"/>
      <c r="W7" s="1103"/>
      <c r="X7" s="1103"/>
      <c r="Y7" s="1103"/>
      <c r="Z7" s="1103"/>
      <c r="AA7" s="1103"/>
      <c r="AB7" s="1103"/>
      <c r="AC7" s="1103"/>
      <c r="AD7" s="1103"/>
      <c r="AE7" s="1103"/>
      <c r="AF7" s="1103"/>
      <c r="AG7" s="1103"/>
      <c r="AH7" s="1103"/>
      <c r="AI7" s="1103"/>
      <c r="AJ7" s="1103"/>
    </row>
    <row r="8" spans="1:36" s="1102" customFormat="1" x14ac:dyDescent="0.2">
      <c r="A8" s="460"/>
      <c r="B8" s="699" t="s">
        <v>708</v>
      </c>
      <c r="C8" s="700"/>
      <c r="D8" s="589"/>
      <c r="E8" s="1103"/>
      <c r="F8" s="1103"/>
      <c r="G8" s="1103"/>
      <c r="H8" s="1103"/>
      <c r="I8" s="1103"/>
      <c r="J8" s="1103"/>
      <c r="K8" s="1103"/>
      <c r="L8" s="1103"/>
      <c r="M8" s="1103"/>
      <c r="N8" s="1103"/>
      <c r="O8" s="1103"/>
      <c r="P8" s="1103"/>
      <c r="Q8" s="1103"/>
      <c r="R8" s="1103"/>
      <c r="S8" s="1103"/>
      <c r="T8" s="1103"/>
      <c r="U8" s="1103"/>
      <c r="V8" s="1103"/>
      <c r="W8" s="1103"/>
      <c r="X8" s="1103"/>
      <c r="Y8" s="1103"/>
      <c r="Z8" s="1103"/>
      <c r="AA8" s="1103"/>
      <c r="AB8" s="1103"/>
      <c r="AC8" s="1103"/>
      <c r="AD8" s="1103"/>
      <c r="AE8" s="1103"/>
      <c r="AF8" s="1103"/>
      <c r="AG8" s="1103"/>
      <c r="AH8" s="1103"/>
      <c r="AI8" s="1103"/>
      <c r="AJ8" s="1103"/>
    </row>
    <row r="9" spans="1:36" s="1102" customFormat="1" ht="78" customHeight="1" x14ac:dyDescent="0.2">
      <c r="A9" s="460"/>
      <c r="B9" s="2582" t="s">
        <v>1564</v>
      </c>
      <c r="C9" s="2582"/>
      <c r="D9" s="2582"/>
      <c r="E9" s="1103"/>
      <c r="F9" s="1103"/>
      <c r="G9" s="1103"/>
      <c r="H9" s="1103"/>
      <c r="I9" s="1103"/>
      <c r="J9" s="1103"/>
      <c r="K9" s="1103"/>
      <c r="L9" s="1103"/>
      <c r="M9" s="1103"/>
      <c r="N9" s="1103"/>
      <c r="O9" s="1103"/>
      <c r="P9" s="1103"/>
      <c r="Q9" s="1103"/>
      <c r="R9" s="1103"/>
      <c r="S9" s="1103"/>
      <c r="T9" s="1103"/>
      <c r="U9" s="1103"/>
      <c r="V9" s="1103"/>
      <c r="W9" s="1103"/>
      <c r="X9" s="1103"/>
      <c r="Y9" s="1103"/>
      <c r="Z9" s="1103"/>
      <c r="AA9" s="1103"/>
      <c r="AB9" s="1103"/>
      <c r="AC9" s="1103"/>
      <c r="AD9" s="1103"/>
      <c r="AE9" s="1103"/>
      <c r="AF9" s="1103"/>
      <c r="AG9" s="1103"/>
      <c r="AH9" s="1103"/>
      <c r="AI9" s="1103"/>
      <c r="AJ9" s="1103"/>
    </row>
    <row r="10" spans="1:36" s="1102" customFormat="1" x14ac:dyDescent="0.2">
      <c r="A10" s="460"/>
      <c r="B10" s="589"/>
      <c r="C10" s="700"/>
      <c r="D10" s="589"/>
      <c r="E10" s="1103"/>
      <c r="F10" s="1103"/>
      <c r="G10" s="1103"/>
      <c r="H10" s="1103"/>
      <c r="I10" s="1103"/>
      <c r="J10" s="1103"/>
      <c r="K10" s="1103"/>
      <c r="L10" s="1103"/>
      <c r="M10" s="1103"/>
      <c r="N10" s="1103"/>
      <c r="O10" s="1103"/>
      <c r="P10" s="1103"/>
      <c r="Q10" s="1103"/>
      <c r="R10" s="1103"/>
      <c r="S10" s="1103"/>
      <c r="T10" s="1103"/>
      <c r="U10" s="1103"/>
      <c r="V10" s="1103"/>
      <c r="W10" s="1103"/>
      <c r="X10" s="1103"/>
      <c r="Y10" s="1103"/>
      <c r="Z10" s="1103"/>
      <c r="AA10" s="1103"/>
      <c r="AB10" s="1103"/>
      <c r="AC10" s="1103"/>
      <c r="AD10" s="1103"/>
      <c r="AE10" s="1103"/>
      <c r="AF10" s="1103"/>
      <c r="AG10" s="1103"/>
      <c r="AH10" s="1103"/>
      <c r="AI10" s="1103"/>
      <c r="AJ10" s="1103"/>
    </row>
    <row r="11" spans="1:36" s="1102" customFormat="1" x14ac:dyDescent="0.2">
      <c r="A11" s="460"/>
      <c r="B11" s="699" t="s">
        <v>1484</v>
      </c>
      <c r="C11" s="700"/>
      <c r="D11" s="589"/>
      <c r="E11" s="1103"/>
      <c r="F11" s="1103"/>
      <c r="G11" s="1103"/>
      <c r="H11" s="1103"/>
      <c r="I11" s="1103"/>
      <c r="J11" s="1103"/>
      <c r="K11" s="1103"/>
      <c r="L11" s="1103"/>
      <c r="M11" s="1103"/>
      <c r="N11" s="1103"/>
      <c r="O11" s="1103"/>
      <c r="P11" s="1103"/>
      <c r="Q11" s="1103"/>
      <c r="R11" s="1103"/>
      <c r="S11" s="1103"/>
      <c r="T11" s="1103"/>
      <c r="U11" s="1103"/>
      <c r="V11" s="1103"/>
      <c r="W11" s="1103"/>
      <c r="X11" s="1103"/>
      <c r="Y11" s="1103"/>
      <c r="Z11" s="1103"/>
      <c r="AA11" s="1103"/>
      <c r="AB11" s="1103"/>
      <c r="AC11" s="1103"/>
      <c r="AD11" s="1103"/>
      <c r="AE11" s="1103"/>
      <c r="AF11" s="1103"/>
      <c r="AG11" s="1103"/>
      <c r="AH11" s="1103"/>
      <c r="AI11" s="1103"/>
      <c r="AJ11" s="1103"/>
    </row>
    <row r="12" spans="1:36" s="1102" customFormat="1" ht="52.5" customHeight="1" x14ac:dyDescent="0.2">
      <c r="A12" s="460"/>
      <c r="B12" s="2582" t="s">
        <v>1565</v>
      </c>
      <c r="C12" s="2582"/>
      <c r="D12" s="2582"/>
      <c r="E12" s="1103"/>
      <c r="F12" s="1103"/>
      <c r="G12" s="1103"/>
      <c r="H12" s="1103"/>
      <c r="I12" s="1103"/>
      <c r="J12" s="1103"/>
      <c r="K12" s="1103"/>
      <c r="L12" s="1103"/>
      <c r="M12" s="1103"/>
      <c r="N12" s="1103"/>
      <c r="O12" s="1103"/>
      <c r="P12" s="1103"/>
      <c r="Q12" s="1103"/>
      <c r="R12" s="1103"/>
      <c r="S12" s="1103"/>
      <c r="T12" s="1103"/>
      <c r="U12" s="1103"/>
      <c r="V12" s="1103"/>
      <c r="W12" s="1103"/>
      <c r="X12" s="1103"/>
      <c r="Y12" s="1103"/>
      <c r="Z12" s="1103"/>
      <c r="AA12" s="1103"/>
      <c r="AB12" s="1103"/>
      <c r="AC12" s="1103"/>
      <c r="AD12" s="1103"/>
      <c r="AE12" s="1103"/>
      <c r="AF12" s="1103"/>
      <c r="AG12" s="1103"/>
      <c r="AH12" s="1103"/>
      <c r="AI12" s="1103"/>
      <c r="AJ12" s="1103"/>
    </row>
    <row r="13" spans="1:36" s="1102" customFormat="1" x14ac:dyDescent="0.2">
      <c r="A13" s="460"/>
      <c r="B13" s="460"/>
      <c r="C13" s="701"/>
      <c r="D13" s="460"/>
      <c r="E13" s="1103"/>
      <c r="F13" s="1103"/>
      <c r="G13" s="1103"/>
      <c r="H13" s="1103"/>
      <c r="I13" s="1103"/>
      <c r="J13" s="1103"/>
      <c r="K13" s="1103"/>
      <c r="L13" s="1103"/>
      <c r="M13" s="1103"/>
      <c r="N13" s="1103"/>
      <c r="O13" s="1103"/>
      <c r="P13" s="1103"/>
      <c r="Q13" s="1103"/>
      <c r="R13" s="1103"/>
      <c r="S13" s="1103"/>
      <c r="T13" s="1103"/>
      <c r="U13" s="1103"/>
      <c r="V13" s="1103"/>
      <c r="W13" s="1103"/>
      <c r="X13" s="1103"/>
      <c r="Y13" s="1103"/>
      <c r="Z13" s="1103"/>
      <c r="AA13" s="1103"/>
      <c r="AB13" s="1103"/>
      <c r="AC13" s="1103"/>
      <c r="AD13" s="1103"/>
      <c r="AE13" s="1103"/>
      <c r="AF13" s="1103"/>
      <c r="AG13" s="1103"/>
      <c r="AH13" s="1103"/>
      <c r="AI13" s="1103"/>
      <c r="AJ13" s="1103"/>
    </row>
    <row r="14" spans="1:36" s="1102" customFormat="1" x14ac:dyDescent="0.2">
      <c r="A14" s="460"/>
      <c r="B14" s="702" t="s">
        <v>709</v>
      </c>
      <c r="C14" s="701"/>
      <c r="D14" s="460"/>
      <c r="E14" s="1103"/>
      <c r="F14" s="1103"/>
      <c r="G14" s="1103"/>
      <c r="H14" s="1103"/>
      <c r="I14" s="1103"/>
      <c r="J14" s="1103"/>
      <c r="K14" s="1103"/>
      <c r="L14" s="1103"/>
      <c r="M14" s="1103"/>
      <c r="N14" s="1103"/>
      <c r="O14" s="1103"/>
      <c r="P14" s="1103"/>
      <c r="Q14" s="1103"/>
      <c r="R14" s="1103"/>
      <c r="S14" s="1103"/>
      <c r="T14" s="1103"/>
      <c r="U14" s="1103"/>
      <c r="V14" s="1103"/>
      <c r="W14" s="1103"/>
      <c r="X14" s="1103"/>
      <c r="Y14" s="1103"/>
      <c r="Z14" s="1103"/>
      <c r="AA14" s="1103"/>
      <c r="AB14" s="1103"/>
      <c r="AC14" s="1103"/>
      <c r="AD14" s="1103"/>
      <c r="AE14" s="1103"/>
      <c r="AF14" s="1103"/>
      <c r="AG14" s="1103"/>
      <c r="AH14" s="1103"/>
      <c r="AI14" s="1103"/>
      <c r="AJ14" s="1103"/>
    </row>
    <row r="15" spans="1:36" s="1102" customFormat="1" x14ac:dyDescent="0.2">
      <c r="A15" s="460"/>
      <c r="B15" s="460"/>
      <c r="C15" s="701"/>
      <c r="D15" s="460"/>
      <c r="E15" s="1103"/>
      <c r="F15" s="1103"/>
      <c r="G15" s="1103"/>
      <c r="H15" s="1103"/>
      <c r="I15" s="1103"/>
      <c r="J15" s="1103"/>
      <c r="K15" s="1103"/>
      <c r="L15" s="1103"/>
      <c r="M15" s="1103"/>
      <c r="N15" s="1103"/>
      <c r="O15" s="1103"/>
      <c r="P15" s="1103"/>
      <c r="Q15" s="1103"/>
      <c r="R15" s="1103"/>
      <c r="S15" s="1103"/>
      <c r="T15" s="1103"/>
      <c r="U15" s="1103"/>
      <c r="V15" s="1103"/>
      <c r="W15" s="1103"/>
      <c r="X15" s="1103"/>
      <c r="Y15" s="1103"/>
      <c r="Z15" s="1103"/>
      <c r="AA15" s="1103"/>
      <c r="AB15" s="1103"/>
      <c r="AC15" s="1103"/>
      <c r="AD15" s="1103"/>
      <c r="AE15" s="1103"/>
      <c r="AF15" s="1103"/>
      <c r="AG15" s="1103"/>
      <c r="AH15" s="1103"/>
      <c r="AI15" s="1103"/>
      <c r="AJ15" s="1103"/>
    </row>
    <row r="16" spans="1:36" s="1102" customFormat="1" x14ac:dyDescent="0.2">
      <c r="A16" s="460"/>
      <c r="B16" s="449" t="s">
        <v>710</v>
      </c>
      <c r="C16" s="703"/>
      <c r="D16" s="460"/>
      <c r="E16" s="1103"/>
      <c r="F16" s="1103"/>
      <c r="G16" s="1103"/>
      <c r="H16" s="1103"/>
      <c r="I16" s="1103"/>
      <c r="J16" s="1103"/>
      <c r="K16" s="1103"/>
      <c r="L16" s="1103"/>
      <c r="M16" s="1103"/>
      <c r="N16" s="1103"/>
      <c r="O16" s="1103"/>
      <c r="P16" s="1103"/>
      <c r="Q16" s="1103"/>
      <c r="R16" s="1103"/>
      <c r="S16" s="1103"/>
      <c r="T16" s="1103"/>
      <c r="U16" s="1103"/>
      <c r="V16" s="1103"/>
      <c r="W16" s="1103"/>
      <c r="X16" s="1103"/>
      <c r="Y16" s="1103"/>
      <c r="Z16" s="1103"/>
      <c r="AA16" s="1103"/>
      <c r="AB16" s="1103"/>
      <c r="AC16" s="1103"/>
      <c r="AD16" s="1103"/>
      <c r="AE16" s="1103"/>
      <c r="AF16" s="1103"/>
      <c r="AG16" s="1103"/>
      <c r="AH16" s="1103"/>
      <c r="AI16" s="1103"/>
      <c r="AJ16" s="1103"/>
    </row>
    <row r="17" spans="1:36" s="1102" customFormat="1" ht="30" customHeight="1" x14ac:dyDescent="0.2">
      <c r="A17" s="460"/>
      <c r="B17" s="2582" t="s">
        <v>1409</v>
      </c>
      <c r="C17" s="2582"/>
      <c r="D17" s="2582"/>
      <c r="E17" s="1103"/>
      <c r="F17" s="1103"/>
      <c r="G17" s="1103"/>
      <c r="H17" s="1103"/>
      <c r="I17" s="1103"/>
      <c r="J17" s="1103"/>
      <c r="K17" s="1103"/>
      <c r="L17" s="1103"/>
      <c r="M17" s="1103"/>
      <c r="N17" s="1103"/>
      <c r="O17" s="1103"/>
      <c r="P17" s="1103"/>
      <c r="Q17" s="1103"/>
      <c r="R17" s="1103"/>
      <c r="S17" s="1103"/>
      <c r="T17" s="1103"/>
      <c r="U17" s="1103"/>
      <c r="V17" s="1103"/>
      <c r="W17" s="1103"/>
      <c r="X17" s="1103"/>
      <c r="Y17" s="1103"/>
      <c r="Z17" s="1103"/>
      <c r="AA17" s="1103"/>
      <c r="AB17" s="1103"/>
      <c r="AC17" s="1103"/>
      <c r="AD17" s="1103"/>
      <c r="AE17" s="1103"/>
      <c r="AF17" s="1103"/>
      <c r="AG17" s="1103"/>
      <c r="AH17" s="1103"/>
      <c r="AI17" s="1103"/>
      <c r="AJ17" s="1103"/>
    </row>
    <row r="18" spans="1:36" s="1102" customFormat="1" x14ac:dyDescent="0.2">
      <c r="A18" s="460"/>
      <c r="B18" s="460"/>
      <c r="C18" s="701"/>
      <c r="D18" s="460"/>
      <c r="E18" s="1103"/>
      <c r="F18" s="1103"/>
      <c r="G18" s="1103"/>
      <c r="H18" s="1103"/>
      <c r="I18" s="1103"/>
      <c r="J18" s="1103"/>
      <c r="K18" s="1103"/>
      <c r="L18" s="1103"/>
      <c r="M18" s="1103"/>
      <c r="N18" s="1103"/>
      <c r="O18" s="1103"/>
      <c r="P18" s="1103"/>
      <c r="Q18" s="1103"/>
      <c r="R18" s="1103"/>
      <c r="S18" s="1103"/>
      <c r="T18" s="1103"/>
      <c r="U18" s="1103"/>
      <c r="V18" s="1103"/>
      <c r="W18" s="1103"/>
      <c r="X18" s="1103"/>
      <c r="Y18" s="1103"/>
      <c r="Z18" s="1103"/>
      <c r="AA18" s="1103"/>
      <c r="AB18" s="1103"/>
      <c r="AC18" s="1103"/>
      <c r="AD18" s="1103"/>
      <c r="AE18" s="1103"/>
      <c r="AF18" s="1103"/>
      <c r="AG18" s="1103"/>
      <c r="AH18" s="1103"/>
      <c r="AI18" s="1103"/>
      <c r="AJ18" s="1103"/>
    </row>
    <row r="19" spans="1:36" s="1102" customFormat="1" x14ac:dyDescent="0.2">
      <c r="A19" s="460"/>
      <c r="B19" s="449" t="s">
        <v>711</v>
      </c>
      <c r="C19" s="703"/>
      <c r="D19" s="460"/>
      <c r="E19" s="1103"/>
      <c r="F19" s="1103"/>
      <c r="G19" s="1103"/>
      <c r="H19" s="1103"/>
      <c r="I19" s="1103"/>
      <c r="J19" s="1103"/>
      <c r="K19" s="1103"/>
      <c r="L19" s="1103"/>
      <c r="M19" s="1103"/>
      <c r="N19" s="1103"/>
      <c r="O19" s="1103"/>
      <c r="P19" s="1103"/>
      <c r="Q19" s="1103"/>
      <c r="R19" s="1103"/>
      <c r="S19" s="1103"/>
      <c r="T19" s="1103"/>
      <c r="U19" s="1103"/>
      <c r="V19" s="1103"/>
      <c r="W19" s="1103"/>
      <c r="X19" s="1103"/>
      <c r="Y19" s="1103"/>
      <c r="Z19" s="1103"/>
      <c r="AA19" s="1103"/>
      <c r="AB19" s="1103"/>
      <c r="AC19" s="1103"/>
      <c r="AD19" s="1103"/>
      <c r="AE19" s="1103"/>
      <c r="AF19" s="1103"/>
      <c r="AG19" s="1103"/>
      <c r="AH19" s="1103"/>
      <c r="AI19" s="1103"/>
      <c r="AJ19" s="1103"/>
    </row>
    <row r="20" spans="1:36" s="1102" customFormat="1" ht="41.25" customHeight="1" x14ac:dyDescent="0.2">
      <c r="A20" s="460"/>
      <c r="B20" s="2591" t="s">
        <v>1117</v>
      </c>
      <c r="C20" s="2591"/>
      <c r="D20" s="2591"/>
      <c r="E20" s="1103"/>
      <c r="F20" s="1103"/>
      <c r="G20" s="1103"/>
      <c r="H20" s="1103"/>
      <c r="I20" s="1103"/>
      <c r="J20" s="1103"/>
      <c r="K20" s="1103"/>
      <c r="L20" s="1103"/>
      <c r="M20" s="1103"/>
      <c r="N20" s="1103"/>
      <c r="O20" s="1103"/>
      <c r="P20" s="1103"/>
      <c r="Q20" s="1103"/>
      <c r="R20" s="1103"/>
      <c r="S20" s="1103"/>
      <c r="T20" s="1103"/>
      <c r="U20" s="1103"/>
      <c r="V20" s="1103"/>
      <c r="W20" s="1103"/>
      <c r="X20" s="1103"/>
      <c r="Y20" s="1103"/>
      <c r="Z20" s="1103"/>
      <c r="AA20" s="1103"/>
      <c r="AB20" s="1103"/>
      <c r="AC20" s="1103"/>
      <c r="AD20" s="1103"/>
      <c r="AE20" s="1103"/>
      <c r="AF20" s="1103"/>
      <c r="AG20" s="1103"/>
      <c r="AH20" s="1103"/>
      <c r="AI20" s="1103"/>
      <c r="AJ20" s="1103"/>
    </row>
    <row r="21" spans="1:36" s="1102" customFormat="1" x14ac:dyDescent="0.2">
      <c r="A21" s="460"/>
      <c r="B21" s="460"/>
      <c r="C21" s="701"/>
      <c r="D21" s="460"/>
      <c r="E21" s="1103"/>
      <c r="F21" s="1103"/>
      <c r="G21" s="1103"/>
      <c r="H21" s="1103"/>
      <c r="I21" s="1103"/>
      <c r="J21" s="1103"/>
      <c r="K21" s="1103"/>
      <c r="L21" s="1103"/>
      <c r="M21" s="1103"/>
      <c r="N21" s="1103"/>
      <c r="O21" s="1103"/>
      <c r="P21" s="1103"/>
      <c r="Q21" s="1103"/>
      <c r="R21" s="1103"/>
      <c r="S21" s="1103"/>
      <c r="T21" s="1103"/>
      <c r="U21" s="1103"/>
      <c r="V21" s="1103"/>
      <c r="W21" s="1103"/>
      <c r="X21" s="1103"/>
      <c r="Y21" s="1103"/>
      <c r="Z21" s="1103"/>
      <c r="AA21" s="1103"/>
      <c r="AB21" s="1103"/>
      <c r="AC21" s="1103"/>
      <c r="AD21" s="1103"/>
      <c r="AE21" s="1103"/>
      <c r="AF21" s="1103"/>
      <c r="AG21" s="1103"/>
      <c r="AH21" s="1103"/>
      <c r="AI21" s="1103"/>
      <c r="AJ21" s="1103"/>
    </row>
    <row r="22" spans="1:36" s="1102" customFormat="1" ht="15" x14ac:dyDescent="0.25">
      <c r="A22" s="460"/>
      <c r="B22" s="449" t="s">
        <v>712</v>
      </c>
      <c r="C22" s="701"/>
      <c r="D22" s="1331"/>
      <c r="E22" s="1103"/>
      <c r="F22" s="1103"/>
      <c r="G22" s="1103"/>
      <c r="H22" s="1103"/>
      <c r="I22" s="1103"/>
      <c r="J22" s="1103"/>
      <c r="K22" s="1103"/>
      <c r="L22" s="1103"/>
      <c r="M22" s="1103"/>
      <c r="N22" s="1103"/>
      <c r="O22" s="1103"/>
      <c r="P22" s="1103"/>
      <c r="Q22" s="1103"/>
      <c r="R22" s="1103"/>
      <c r="S22" s="1103"/>
      <c r="T22" s="1103"/>
      <c r="U22" s="1103"/>
      <c r="V22" s="1103"/>
      <c r="W22" s="1103"/>
      <c r="X22" s="1103"/>
      <c r="Y22" s="1103"/>
      <c r="Z22" s="1103"/>
      <c r="AA22" s="1103"/>
      <c r="AB22" s="1103"/>
      <c r="AC22" s="1103"/>
      <c r="AD22" s="1103"/>
      <c r="AE22" s="1103"/>
      <c r="AF22" s="1103"/>
      <c r="AG22" s="1103"/>
      <c r="AH22" s="1103"/>
      <c r="AI22" s="1103"/>
      <c r="AJ22" s="1103"/>
    </row>
    <row r="23" spans="1:36" s="1102" customFormat="1" ht="15" x14ac:dyDescent="0.25">
      <c r="A23" s="460"/>
      <c r="B23" s="449"/>
      <c r="C23" s="701"/>
      <c r="D23" s="1331"/>
      <c r="E23" s="1103"/>
      <c r="F23" s="1103"/>
      <c r="G23" s="1103"/>
      <c r="H23" s="1103"/>
      <c r="I23" s="1103"/>
      <c r="J23" s="1103"/>
      <c r="K23" s="1103"/>
      <c r="L23" s="1103"/>
      <c r="M23" s="1103"/>
      <c r="N23" s="1103"/>
      <c r="O23" s="1103"/>
      <c r="P23" s="1103"/>
      <c r="Q23" s="1103"/>
      <c r="R23" s="1103"/>
      <c r="S23" s="1103"/>
      <c r="T23" s="1103"/>
      <c r="U23" s="1103"/>
      <c r="V23" s="1103"/>
      <c r="W23" s="1103"/>
      <c r="X23" s="1103"/>
      <c r="Y23" s="1103"/>
      <c r="Z23" s="1103"/>
      <c r="AA23" s="1103"/>
      <c r="AB23" s="1103"/>
      <c r="AC23" s="1103"/>
      <c r="AD23" s="1103"/>
      <c r="AE23" s="1103"/>
      <c r="AF23" s="1103"/>
      <c r="AG23" s="1103"/>
      <c r="AH23" s="1103"/>
      <c r="AI23" s="1103"/>
      <c r="AJ23" s="1103"/>
    </row>
    <row r="24" spans="1:36" s="1102" customFormat="1" x14ac:dyDescent="0.2">
      <c r="A24" s="460"/>
      <c r="B24" s="2580" t="s">
        <v>713</v>
      </c>
      <c r="C24" s="2586" t="s">
        <v>1055</v>
      </c>
      <c r="D24" s="2587"/>
      <c r="E24" s="1103"/>
      <c r="F24" s="1103"/>
      <c r="G24" s="1103"/>
      <c r="H24" s="1103"/>
      <c r="I24" s="1103"/>
      <c r="J24" s="1103"/>
      <c r="K24" s="1103"/>
      <c r="L24" s="1103"/>
      <c r="M24" s="1103"/>
      <c r="N24" s="1103"/>
      <c r="O24" s="1103"/>
      <c r="P24" s="1103"/>
      <c r="Q24" s="1103"/>
      <c r="R24" s="1103"/>
      <c r="S24" s="1103"/>
      <c r="T24" s="1103"/>
      <c r="U24" s="1103"/>
      <c r="V24" s="1103"/>
      <c r="W24" s="1103"/>
      <c r="X24" s="1103"/>
      <c r="Y24" s="1103"/>
      <c r="Z24" s="1103"/>
      <c r="AA24" s="1103"/>
      <c r="AB24" s="1103"/>
      <c r="AC24" s="1103"/>
      <c r="AD24" s="1103"/>
      <c r="AE24" s="1103"/>
      <c r="AF24" s="1103"/>
      <c r="AG24" s="1103"/>
      <c r="AH24" s="1103"/>
      <c r="AI24" s="1103"/>
      <c r="AJ24" s="1103"/>
    </row>
    <row r="25" spans="1:36" s="1102" customFormat="1" ht="57.75" customHeight="1" x14ac:dyDescent="0.2">
      <c r="A25" s="460"/>
      <c r="B25" s="2581"/>
      <c r="C25" s="1332" t="s">
        <v>714</v>
      </c>
      <c r="D25" s="1344" t="s">
        <v>1425</v>
      </c>
      <c r="E25" s="1103"/>
      <c r="F25" s="1103"/>
      <c r="G25" s="1103"/>
      <c r="H25" s="1103"/>
      <c r="I25" s="1103"/>
      <c r="J25" s="1103"/>
      <c r="K25" s="1103"/>
      <c r="L25" s="1103"/>
      <c r="M25" s="1103"/>
      <c r="N25" s="1103"/>
      <c r="O25" s="1103"/>
      <c r="P25" s="1103"/>
      <c r="Q25" s="1103"/>
      <c r="R25" s="1103"/>
      <c r="S25" s="1103"/>
      <c r="T25" s="1103"/>
      <c r="U25" s="1103"/>
      <c r="V25" s="1103"/>
      <c r="W25" s="1103"/>
      <c r="X25" s="1103"/>
      <c r="Y25" s="1103"/>
      <c r="Z25" s="1103"/>
      <c r="AA25" s="1103"/>
      <c r="AB25" s="1103"/>
      <c r="AC25" s="1103"/>
      <c r="AD25" s="1103"/>
      <c r="AE25" s="1103"/>
      <c r="AF25" s="1103"/>
      <c r="AG25" s="1103"/>
      <c r="AH25" s="1103"/>
      <c r="AI25" s="1103"/>
      <c r="AJ25" s="1103"/>
    </row>
    <row r="26" spans="1:36" s="1102" customFormat="1" ht="28.5" customHeight="1" x14ac:dyDescent="0.2">
      <c r="A26" s="460"/>
      <c r="B26" s="2581"/>
      <c r="C26" s="1332" t="s">
        <v>876</v>
      </c>
      <c r="D26" s="1786" t="s">
        <v>1189</v>
      </c>
      <c r="E26" s="1103"/>
      <c r="F26" s="1103"/>
      <c r="G26" s="1103"/>
      <c r="H26" s="1103"/>
      <c r="I26" s="1103"/>
      <c r="J26" s="1103"/>
      <c r="K26" s="1103"/>
      <c r="L26" s="1103"/>
      <c r="M26" s="1103"/>
      <c r="N26" s="1103"/>
      <c r="O26" s="1103"/>
      <c r="P26" s="1103"/>
      <c r="Q26" s="1103"/>
      <c r="R26" s="1103"/>
      <c r="S26" s="1103"/>
      <c r="T26" s="1103"/>
      <c r="U26" s="1103"/>
      <c r="V26" s="1103"/>
      <c r="W26" s="1103"/>
      <c r="X26" s="1103"/>
      <c r="Y26" s="1103"/>
      <c r="Z26" s="1103"/>
      <c r="AA26" s="1103"/>
      <c r="AB26" s="1103"/>
      <c r="AC26" s="1103"/>
      <c r="AD26" s="1103"/>
      <c r="AE26" s="1103"/>
      <c r="AF26" s="1103"/>
      <c r="AG26" s="1103"/>
      <c r="AH26" s="1103"/>
      <c r="AI26" s="1103"/>
      <c r="AJ26" s="1103"/>
    </row>
    <row r="27" spans="1:36" s="1102" customFormat="1" ht="44.25" customHeight="1" x14ac:dyDescent="0.2">
      <c r="A27" s="460"/>
      <c r="B27" s="2592"/>
      <c r="C27" s="1332" t="s">
        <v>877</v>
      </c>
      <c r="D27" s="1344" t="s">
        <v>1426</v>
      </c>
      <c r="E27" s="1103"/>
      <c r="F27" s="1103"/>
      <c r="G27" s="1103"/>
      <c r="H27" s="1103"/>
      <c r="I27" s="1103"/>
      <c r="J27" s="1103"/>
      <c r="K27" s="1103"/>
      <c r="L27" s="1103"/>
      <c r="M27" s="1103"/>
      <c r="N27" s="1103"/>
      <c r="O27" s="1103"/>
      <c r="P27" s="1103"/>
      <c r="Q27" s="1103"/>
      <c r="R27" s="1103"/>
      <c r="S27" s="1103"/>
      <c r="T27" s="1103"/>
      <c r="U27" s="1103"/>
      <c r="V27" s="1103"/>
      <c r="W27" s="1103"/>
      <c r="X27" s="1103"/>
      <c r="Y27" s="1103"/>
      <c r="Z27" s="1103"/>
      <c r="AA27" s="1103"/>
      <c r="AB27" s="1103"/>
      <c r="AC27" s="1103"/>
      <c r="AD27" s="1103"/>
      <c r="AE27" s="1103"/>
      <c r="AF27" s="1103"/>
      <c r="AG27" s="1103"/>
      <c r="AH27" s="1103"/>
      <c r="AI27" s="1103"/>
      <c r="AJ27" s="1103"/>
    </row>
    <row r="28" spans="1:36" s="1102" customFormat="1" x14ac:dyDescent="0.2">
      <c r="A28" s="460"/>
      <c r="B28" s="2580" t="s">
        <v>715</v>
      </c>
      <c r="C28" s="2586" t="s">
        <v>1056</v>
      </c>
      <c r="D28" s="2587"/>
      <c r="E28" s="1103"/>
      <c r="F28" s="1103"/>
      <c r="G28" s="1103"/>
      <c r="H28" s="1103"/>
      <c r="I28" s="1103"/>
      <c r="J28" s="1103"/>
      <c r="K28" s="1103"/>
      <c r="L28" s="1103"/>
      <c r="M28" s="1103"/>
      <c r="N28" s="1103"/>
      <c r="O28" s="1103"/>
      <c r="P28" s="1103"/>
      <c r="Q28" s="1103"/>
      <c r="R28" s="1103"/>
      <c r="S28" s="1103"/>
      <c r="T28" s="1103"/>
      <c r="U28" s="1103"/>
      <c r="V28" s="1103"/>
      <c r="W28" s="1103"/>
      <c r="X28" s="1103"/>
      <c r="Y28" s="1103"/>
      <c r="Z28" s="1103"/>
      <c r="AA28" s="1103"/>
      <c r="AB28" s="1103"/>
      <c r="AC28" s="1103"/>
      <c r="AD28" s="1103"/>
      <c r="AE28" s="1103"/>
      <c r="AF28" s="1103"/>
      <c r="AG28" s="1103"/>
      <c r="AH28" s="1103"/>
      <c r="AI28" s="1103"/>
      <c r="AJ28" s="1103"/>
    </row>
    <row r="29" spans="1:36" s="1102" customFormat="1" ht="61.5" customHeight="1" x14ac:dyDescent="0.2">
      <c r="A29" s="460"/>
      <c r="B29" s="2581"/>
      <c r="C29" s="1332">
        <v>2</v>
      </c>
      <c r="D29" s="1345" t="s">
        <v>1427</v>
      </c>
      <c r="E29" s="1103"/>
      <c r="F29" s="1103"/>
      <c r="G29" s="1103"/>
      <c r="H29" s="1103"/>
      <c r="I29" s="1103"/>
      <c r="J29" s="1103"/>
      <c r="K29" s="1103"/>
      <c r="L29" s="1103"/>
      <c r="M29" s="1103"/>
      <c r="N29" s="1103"/>
      <c r="O29" s="1103"/>
      <c r="P29" s="1103"/>
      <c r="Q29" s="1103"/>
      <c r="R29" s="1103"/>
      <c r="S29" s="1103"/>
      <c r="T29" s="1103"/>
      <c r="U29" s="1103"/>
      <c r="V29" s="1103"/>
      <c r="W29" s="1103"/>
      <c r="X29" s="1103"/>
      <c r="Y29" s="1103"/>
      <c r="Z29" s="1103"/>
      <c r="AA29" s="1103"/>
      <c r="AB29" s="1103"/>
      <c r="AC29" s="1103"/>
      <c r="AD29" s="1103"/>
      <c r="AE29" s="1103"/>
      <c r="AF29" s="1103"/>
      <c r="AG29" s="1103"/>
      <c r="AH29" s="1103"/>
      <c r="AI29" s="1103"/>
      <c r="AJ29" s="1103"/>
    </row>
    <row r="30" spans="1:36" s="1102" customFormat="1" ht="57" customHeight="1" x14ac:dyDescent="0.2">
      <c r="A30" s="460"/>
      <c r="B30" s="2593"/>
      <c r="C30" s="1332" t="s">
        <v>716</v>
      </c>
      <c r="D30" s="1344" t="s">
        <v>1467</v>
      </c>
      <c r="E30" s="1103"/>
      <c r="F30" s="1103"/>
      <c r="G30" s="1103"/>
      <c r="H30" s="1103"/>
      <c r="I30" s="1103"/>
      <c r="J30" s="1103"/>
      <c r="K30" s="1103"/>
      <c r="L30" s="1103"/>
      <c r="M30" s="1103"/>
      <c r="N30" s="1103"/>
      <c r="O30" s="1103"/>
      <c r="P30" s="1103"/>
      <c r="Q30" s="1103"/>
      <c r="R30" s="1103"/>
      <c r="S30" s="1103"/>
      <c r="T30" s="1103"/>
      <c r="U30" s="1103"/>
      <c r="V30" s="1103"/>
      <c r="W30" s="1103"/>
      <c r="X30" s="1103"/>
      <c r="Y30" s="1103"/>
      <c r="Z30" s="1103"/>
      <c r="AA30" s="1103"/>
      <c r="AB30" s="1103"/>
      <c r="AC30" s="1103"/>
      <c r="AD30" s="1103"/>
      <c r="AE30" s="1103"/>
      <c r="AF30" s="1103"/>
      <c r="AG30" s="1103"/>
      <c r="AH30" s="1103"/>
      <c r="AI30" s="1103"/>
      <c r="AJ30" s="1103"/>
    </row>
    <row r="31" spans="1:36" s="1102" customFormat="1" x14ac:dyDescent="0.2">
      <c r="A31" s="460"/>
      <c r="B31" s="2580" t="s">
        <v>1059</v>
      </c>
      <c r="C31" s="2586" t="s">
        <v>717</v>
      </c>
      <c r="D31" s="2587"/>
      <c r="E31" s="1103"/>
      <c r="F31" s="1103"/>
      <c r="G31" s="1103"/>
      <c r="H31" s="1103"/>
      <c r="I31" s="1103"/>
      <c r="J31" s="1103"/>
      <c r="K31" s="1103"/>
      <c r="L31" s="1103"/>
      <c r="M31" s="1103"/>
      <c r="N31" s="1103"/>
      <c r="O31" s="1103"/>
      <c r="P31" s="1103"/>
      <c r="Q31" s="1103"/>
      <c r="R31" s="1103"/>
      <c r="S31" s="1103"/>
      <c r="T31" s="1103"/>
      <c r="U31" s="1103"/>
      <c r="V31" s="1103"/>
      <c r="W31" s="1103"/>
      <c r="X31" s="1103"/>
      <c r="Y31" s="1103"/>
      <c r="Z31" s="1103"/>
      <c r="AA31" s="1103"/>
      <c r="AB31" s="1103"/>
      <c r="AC31" s="1103"/>
      <c r="AD31" s="1103"/>
      <c r="AE31" s="1103"/>
      <c r="AF31" s="1103"/>
      <c r="AG31" s="1103"/>
      <c r="AH31" s="1103"/>
      <c r="AI31" s="1103"/>
      <c r="AJ31" s="1103"/>
    </row>
    <row r="32" spans="1:36" s="1102" customFormat="1" ht="68.25" customHeight="1" x14ac:dyDescent="0.2">
      <c r="A32" s="460"/>
      <c r="B32" s="2581"/>
      <c r="C32" s="2588" t="s">
        <v>1058</v>
      </c>
      <c r="D32" s="1346" t="s">
        <v>1057</v>
      </c>
      <c r="E32" s="1104"/>
      <c r="F32" s="1103"/>
      <c r="G32" s="1103"/>
      <c r="H32" s="1103"/>
      <c r="I32" s="1103"/>
      <c r="J32" s="1103"/>
      <c r="K32" s="1103"/>
      <c r="L32" s="1103"/>
      <c r="M32" s="1103"/>
      <c r="N32" s="1103"/>
      <c r="O32" s="1103"/>
      <c r="P32" s="1103"/>
      <c r="Q32" s="1103"/>
      <c r="R32" s="1103"/>
      <c r="S32" s="1103"/>
      <c r="T32" s="1103"/>
      <c r="U32" s="1103"/>
      <c r="V32" s="1103"/>
      <c r="W32" s="1103"/>
      <c r="X32" s="1103"/>
      <c r="Y32" s="1103"/>
      <c r="Z32" s="1103"/>
      <c r="AA32" s="1103"/>
      <c r="AB32" s="1103"/>
      <c r="AC32" s="1103"/>
      <c r="AD32" s="1103"/>
      <c r="AE32" s="1103"/>
      <c r="AF32" s="1103"/>
      <c r="AG32" s="1103"/>
      <c r="AH32" s="1103"/>
      <c r="AI32" s="1103"/>
      <c r="AJ32" s="1103"/>
    </row>
    <row r="33" spans="1:36" s="1102" customFormat="1" ht="20.25" customHeight="1" x14ac:dyDescent="0.2">
      <c r="A33" s="460"/>
      <c r="B33" s="2581"/>
      <c r="C33" s="2589"/>
      <c r="D33" s="1347" t="s">
        <v>878</v>
      </c>
      <c r="E33" s="1103"/>
      <c r="F33" s="1103"/>
      <c r="G33" s="1103"/>
      <c r="H33" s="1103"/>
      <c r="I33" s="1103"/>
      <c r="J33" s="1103"/>
      <c r="K33" s="1103"/>
      <c r="L33" s="1103"/>
      <c r="M33" s="1103"/>
      <c r="N33" s="1103"/>
      <c r="O33" s="1103"/>
      <c r="P33" s="1103"/>
      <c r="Q33" s="1103"/>
      <c r="R33" s="1103"/>
      <c r="S33" s="1103"/>
      <c r="T33" s="1103"/>
      <c r="U33" s="1103"/>
      <c r="V33" s="1103"/>
      <c r="W33" s="1103"/>
      <c r="X33" s="1103"/>
      <c r="Y33" s="1103"/>
      <c r="Z33" s="1103"/>
      <c r="AA33" s="1103"/>
      <c r="AB33" s="1103"/>
      <c r="AC33" s="1103"/>
      <c r="AD33" s="1103"/>
      <c r="AE33" s="1103"/>
      <c r="AF33" s="1103"/>
      <c r="AG33" s="1103"/>
      <c r="AH33" s="1103"/>
      <c r="AI33" s="1103"/>
      <c r="AJ33" s="1103"/>
    </row>
    <row r="34" spans="1:36" s="1102" customFormat="1" ht="31.5" customHeight="1" x14ac:dyDescent="0.2">
      <c r="A34" s="460"/>
      <c r="B34" s="2581"/>
      <c r="C34" s="2589"/>
      <c r="D34" s="1348" t="s">
        <v>885</v>
      </c>
      <c r="E34" s="1103"/>
      <c r="F34" s="1103"/>
      <c r="G34" s="1103"/>
      <c r="H34" s="1103"/>
      <c r="I34" s="1103"/>
      <c r="J34" s="1103"/>
      <c r="K34" s="1103"/>
      <c r="L34" s="1103"/>
      <c r="M34" s="1103"/>
      <c r="N34" s="1103"/>
      <c r="O34" s="1103"/>
      <c r="P34" s="1103"/>
      <c r="Q34" s="1103"/>
      <c r="R34" s="1103"/>
      <c r="S34" s="1103"/>
      <c r="T34" s="1103"/>
      <c r="U34" s="1103"/>
      <c r="V34" s="1103"/>
      <c r="W34" s="1103"/>
      <c r="X34" s="1103"/>
      <c r="Y34" s="1103"/>
      <c r="Z34" s="1103"/>
      <c r="AA34" s="1103"/>
      <c r="AB34" s="1103"/>
      <c r="AC34" s="1103"/>
      <c r="AD34" s="1103"/>
      <c r="AE34" s="1103"/>
      <c r="AF34" s="1103"/>
      <c r="AG34" s="1103"/>
      <c r="AH34" s="1103"/>
      <c r="AI34" s="1103"/>
      <c r="AJ34" s="1103"/>
    </row>
    <row r="35" spans="1:36" s="1102" customFormat="1" ht="27.75" customHeight="1" x14ac:dyDescent="0.2">
      <c r="A35" s="460"/>
      <c r="B35" s="2581"/>
      <c r="C35" s="2589"/>
      <c r="D35" s="1348" t="s">
        <v>879</v>
      </c>
      <c r="E35" s="1103"/>
      <c r="F35" s="1103"/>
      <c r="G35" s="1103"/>
      <c r="H35" s="1103"/>
      <c r="I35" s="1103"/>
      <c r="J35" s="1103"/>
      <c r="K35" s="1103"/>
      <c r="L35" s="1103"/>
      <c r="M35" s="1103"/>
      <c r="N35" s="1103"/>
      <c r="O35" s="1103"/>
      <c r="P35" s="1103"/>
      <c r="Q35" s="1103"/>
      <c r="R35" s="1103"/>
      <c r="S35" s="1103"/>
      <c r="T35" s="1103"/>
      <c r="U35" s="1103"/>
      <c r="V35" s="1103"/>
      <c r="W35" s="1103"/>
      <c r="X35" s="1103"/>
      <c r="Y35" s="1103"/>
      <c r="Z35" s="1103"/>
      <c r="AA35" s="1103"/>
      <c r="AB35" s="1103"/>
      <c r="AC35" s="1103"/>
      <c r="AD35" s="1103"/>
      <c r="AE35" s="1103"/>
      <c r="AF35" s="1103"/>
      <c r="AG35" s="1103"/>
      <c r="AH35" s="1103"/>
      <c r="AI35" s="1103"/>
      <c r="AJ35" s="1103"/>
    </row>
    <row r="36" spans="1:36" s="1102" customFormat="1" ht="44.25" customHeight="1" x14ac:dyDescent="0.2">
      <c r="A36" s="460"/>
      <c r="B36" s="2592"/>
      <c r="C36" s="2590"/>
      <c r="D36" s="1349" t="s">
        <v>1101</v>
      </c>
      <c r="E36" s="1103"/>
      <c r="F36" s="1103"/>
      <c r="G36" s="1103"/>
      <c r="H36" s="1103"/>
      <c r="I36" s="1103"/>
      <c r="J36" s="1103"/>
      <c r="K36" s="1103"/>
      <c r="L36" s="1103"/>
      <c r="M36" s="1103"/>
      <c r="N36" s="1103"/>
      <c r="O36" s="1103"/>
      <c r="P36" s="1103"/>
      <c r="Q36" s="1103"/>
      <c r="R36" s="1103"/>
      <c r="S36" s="1103"/>
      <c r="T36" s="1103"/>
      <c r="U36" s="1103"/>
      <c r="V36" s="1103"/>
      <c r="W36" s="1103"/>
      <c r="X36" s="1103"/>
      <c r="Y36" s="1103"/>
      <c r="Z36" s="1103"/>
      <c r="AA36" s="1103"/>
      <c r="AB36" s="1103"/>
      <c r="AC36" s="1103"/>
      <c r="AD36" s="1103"/>
      <c r="AE36" s="1103"/>
      <c r="AF36" s="1103"/>
      <c r="AG36" s="1103"/>
      <c r="AH36" s="1103"/>
      <c r="AI36" s="1103"/>
      <c r="AJ36" s="1103"/>
    </row>
    <row r="37" spans="1:36" s="1102" customFormat="1" ht="78.75" customHeight="1" x14ac:dyDescent="0.2">
      <c r="A37" s="460"/>
      <c r="B37" s="1333" t="s">
        <v>1060</v>
      </c>
      <c r="C37" s="1334" t="s">
        <v>1061</v>
      </c>
      <c r="D37" s="1350" t="s">
        <v>1190</v>
      </c>
      <c r="E37" s="1103"/>
      <c r="F37" s="1104"/>
      <c r="G37" s="1103"/>
      <c r="H37" s="1103"/>
      <c r="I37" s="1103"/>
      <c r="J37" s="1103"/>
      <c r="K37" s="1103"/>
      <c r="L37" s="1103"/>
      <c r="M37" s="1103"/>
      <c r="N37" s="1103"/>
      <c r="O37" s="1103"/>
      <c r="P37" s="1103"/>
      <c r="Q37" s="1103"/>
      <c r="R37" s="1103"/>
      <c r="S37" s="1103"/>
      <c r="T37" s="1103"/>
      <c r="U37" s="1103"/>
      <c r="V37" s="1103"/>
      <c r="W37" s="1103"/>
      <c r="X37" s="1103"/>
      <c r="Y37" s="1103"/>
      <c r="Z37" s="1103"/>
      <c r="AA37" s="1103"/>
      <c r="AB37" s="1103"/>
      <c r="AC37" s="1103"/>
      <c r="AD37" s="1103"/>
      <c r="AE37" s="1103"/>
      <c r="AF37" s="1103"/>
      <c r="AG37" s="1103"/>
      <c r="AH37" s="1103"/>
      <c r="AI37" s="1103"/>
      <c r="AJ37" s="1103"/>
    </row>
    <row r="38" spans="1:36" s="1102" customFormat="1" x14ac:dyDescent="0.2">
      <c r="A38" s="460"/>
      <c r="B38" s="2580" t="s">
        <v>718</v>
      </c>
      <c r="C38" s="2586" t="s">
        <v>719</v>
      </c>
      <c r="D38" s="2587"/>
      <c r="E38" s="1103"/>
      <c r="F38" s="1103"/>
      <c r="G38" s="1103"/>
      <c r="H38" s="1103"/>
      <c r="I38" s="1103"/>
      <c r="J38" s="1103"/>
      <c r="K38" s="1103"/>
      <c r="L38" s="1103"/>
      <c r="M38" s="1103"/>
      <c r="N38" s="1103"/>
      <c r="O38" s="1103"/>
      <c r="P38" s="1103"/>
      <c r="Q38" s="1103"/>
      <c r="R38" s="1103"/>
      <c r="S38" s="1103"/>
      <c r="T38" s="1103"/>
      <c r="U38" s="1103"/>
      <c r="V38" s="1103"/>
      <c r="W38" s="1103"/>
      <c r="X38" s="1103"/>
      <c r="Y38" s="1103"/>
      <c r="Z38" s="1103"/>
      <c r="AA38" s="1103"/>
      <c r="AB38" s="1103"/>
      <c r="AC38" s="1103"/>
      <c r="AD38" s="1103"/>
      <c r="AE38" s="1103"/>
      <c r="AF38" s="1103"/>
      <c r="AG38" s="1103"/>
      <c r="AH38" s="1103"/>
      <c r="AI38" s="1103"/>
      <c r="AJ38" s="1103"/>
    </row>
    <row r="39" spans="1:36" s="1102" customFormat="1" x14ac:dyDescent="0.2">
      <c r="A39" s="460"/>
      <c r="B39" s="2594"/>
      <c r="C39" s="1332">
        <v>5</v>
      </c>
      <c r="D39" s="2215" t="s">
        <v>1413</v>
      </c>
      <c r="E39" s="1103" t="s">
        <v>451</v>
      </c>
      <c r="F39" s="1103"/>
      <c r="G39" s="1103"/>
      <c r="H39" s="1103"/>
      <c r="I39" s="1103"/>
      <c r="J39" s="1103"/>
      <c r="K39" s="1103"/>
      <c r="L39" s="1103"/>
      <c r="M39" s="1103"/>
      <c r="N39" s="1103"/>
      <c r="O39" s="1103"/>
      <c r="P39" s="1103"/>
      <c r="Q39" s="1103"/>
      <c r="R39" s="1103"/>
      <c r="S39" s="1103"/>
      <c r="T39" s="1103"/>
      <c r="U39" s="1103"/>
      <c r="V39" s="1103"/>
      <c r="W39" s="1103"/>
      <c r="X39" s="1103"/>
      <c r="Y39" s="1103"/>
      <c r="Z39" s="1103"/>
      <c r="AA39" s="1103"/>
      <c r="AB39" s="1103"/>
      <c r="AC39" s="1103"/>
      <c r="AD39" s="1103"/>
      <c r="AE39" s="1103"/>
      <c r="AF39" s="1103"/>
      <c r="AG39" s="1103"/>
      <c r="AH39" s="1103"/>
      <c r="AI39" s="1103"/>
      <c r="AJ39" s="1103"/>
    </row>
    <row r="40" spans="1:36" s="1102" customFormat="1" x14ac:dyDescent="0.2">
      <c r="A40" s="460"/>
      <c r="B40" s="2595" t="s">
        <v>1156</v>
      </c>
      <c r="C40" s="2586" t="s">
        <v>720</v>
      </c>
      <c r="D40" s="2587"/>
      <c r="E40" s="1103"/>
      <c r="F40" s="1103"/>
      <c r="G40" s="1103"/>
      <c r="H40" s="1103"/>
      <c r="I40" s="1103"/>
      <c r="J40" s="1103"/>
      <c r="K40" s="1103"/>
      <c r="L40" s="1103"/>
      <c r="M40" s="1103"/>
      <c r="N40" s="1103"/>
      <c r="O40" s="1103"/>
      <c r="P40" s="1103"/>
      <c r="Q40" s="1103"/>
      <c r="R40" s="1103"/>
      <c r="S40" s="1103"/>
      <c r="T40" s="1103"/>
      <c r="U40" s="1103"/>
      <c r="V40" s="1103"/>
      <c r="W40" s="1103"/>
      <c r="X40" s="1103"/>
      <c r="Y40" s="1103"/>
      <c r="Z40" s="1103"/>
      <c r="AA40" s="1103"/>
      <c r="AB40" s="1103"/>
      <c r="AC40" s="1103"/>
      <c r="AD40" s="1103"/>
      <c r="AE40" s="1103"/>
      <c r="AF40" s="1103"/>
      <c r="AG40" s="1103"/>
      <c r="AH40" s="1103"/>
      <c r="AI40" s="1103"/>
      <c r="AJ40" s="1103"/>
    </row>
    <row r="41" spans="1:36" s="1102" customFormat="1" ht="285" customHeight="1" x14ac:dyDescent="0.2">
      <c r="A41" s="460"/>
      <c r="B41" s="2596"/>
      <c r="C41" s="1335">
        <v>6</v>
      </c>
      <c r="D41" s="2405" t="s">
        <v>1566</v>
      </c>
      <c r="E41" s="2327"/>
      <c r="F41" s="1103"/>
      <c r="G41" s="1103"/>
      <c r="H41" s="1103"/>
      <c r="I41" s="1103"/>
      <c r="J41" s="1103"/>
      <c r="K41" s="1103"/>
      <c r="L41" s="1103"/>
      <c r="M41" s="1103"/>
      <c r="N41" s="1103"/>
      <c r="O41" s="1103"/>
      <c r="P41" s="1103"/>
      <c r="Q41" s="1103"/>
      <c r="R41" s="1103"/>
      <c r="S41" s="1103"/>
      <c r="T41" s="1103"/>
      <c r="U41" s="1103"/>
      <c r="V41" s="1103"/>
      <c r="W41" s="1103"/>
      <c r="X41" s="1103"/>
      <c r="Y41" s="1103"/>
      <c r="Z41" s="1103"/>
      <c r="AA41" s="1103"/>
      <c r="AB41" s="1103"/>
      <c r="AC41" s="1103"/>
      <c r="AD41" s="1103"/>
      <c r="AE41" s="1103"/>
      <c r="AF41" s="1103"/>
      <c r="AG41" s="1103"/>
      <c r="AH41" s="1103"/>
      <c r="AI41" s="1103"/>
      <c r="AJ41" s="1103"/>
    </row>
    <row r="42" spans="1:36" s="1102" customFormat="1" x14ac:dyDescent="0.2">
      <c r="A42" s="460"/>
      <c r="B42" s="2596"/>
      <c r="C42" s="1336"/>
      <c r="D42" s="1347" t="s">
        <v>878</v>
      </c>
      <c r="E42" s="1103"/>
      <c r="F42" s="1103"/>
      <c r="G42" s="1103"/>
      <c r="H42" s="1103"/>
      <c r="I42" s="1103"/>
      <c r="J42" s="1103"/>
      <c r="K42" s="1103"/>
      <c r="L42" s="1103"/>
      <c r="M42" s="1103"/>
      <c r="N42" s="1103"/>
      <c r="O42" s="1103"/>
      <c r="P42" s="1103"/>
      <c r="Q42" s="1103"/>
      <c r="R42" s="1103"/>
      <c r="S42" s="1103"/>
      <c r="T42" s="1103"/>
      <c r="U42" s="1103"/>
      <c r="V42" s="1103"/>
      <c r="W42" s="1103"/>
      <c r="X42" s="1103"/>
      <c r="Y42" s="1103"/>
      <c r="Z42" s="1103"/>
      <c r="AA42" s="1103"/>
      <c r="AB42" s="1103"/>
      <c r="AC42" s="1103"/>
      <c r="AD42" s="1103"/>
      <c r="AE42" s="1103"/>
      <c r="AF42" s="1103"/>
      <c r="AG42" s="1103"/>
      <c r="AH42" s="1103"/>
      <c r="AI42" s="1103"/>
      <c r="AJ42" s="1103"/>
    </row>
    <row r="43" spans="1:36" s="1102" customFormat="1" ht="43.5" customHeight="1" x14ac:dyDescent="0.2">
      <c r="A43" s="460"/>
      <c r="B43" s="2596"/>
      <c r="C43" s="1336"/>
      <c r="D43" s="1348" t="s">
        <v>1534</v>
      </c>
      <c r="E43" s="1103"/>
      <c r="F43" s="1103"/>
      <c r="G43" s="1103"/>
      <c r="H43" s="1103"/>
      <c r="I43" s="1103"/>
      <c r="J43" s="1103"/>
      <c r="K43" s="1103"/>
      <c r="L43" s="1103"/>
      <c r="M43" s="1103"/>
      <c r="N43" s="1103"/>
      <c r="O43" s="1103"/>
      <c r="P43" s="1103"/>
      <c r="Q43" s="1103"/>
      <c r="R43" s="1103"/>
      <c r="S43" s="1103"/>
      <c r="T43" s="1103"/>
      <c r="U43" s="1103"/>
      <c r="V43" s="1103"/>
      <c r="W43" s="1103"/>
      <c r="X43" s="1103"/>
      <c r="Y43" s="1103"/>
      <c r="Z43" s="1103"/>
      <c r="AA43" s="1103"/>
      <c r="AB43" s="1103"/>
      <c r="AC43" s="1103"/>
      <c r="AD43" s="1103"/>
      <c r="AE43" s="1103"/>
      <c r="AF43" s="1103"/>
      <c r="AG43" s="1103"/>
      <c r="AH43" s="1103"/>
      <c r="AI43" s="1103"/>
      <c r="AJ43" s="1103"/>
    </row>
    <row r="44" spans="1:36" s="1102" customFormat="1" ht="43.5" customHeight="1" x14ac:dyDescent="0.2">
      <c r="A44" s="652"/>
      <c r="B44" s="2596"/>
      <c r="C44" s="1338" t="s">
        <v>1335</v>
      </c>
      <c r="D44" s="2065" t="s">
        <v>1336</v>
      </c>
      <c r="E44" s="1103"/>
      <c r="F44" s="1103"/>
      <c r="G44" s="1103"/>
      <c r="H44" s="1103"/>
      <c r="I44" s="1103"/>
      <c r="J44" s="1103"/>
      <c r="K44" s="1103"/>
      <c r="L44" s="1103"/>
      <c r="M44" s="1103"/>
      <c r="N44" s="1103"/>
      <c r="O44" s="1103"/>
      <c r="P44" s="1103"/>
      <c r="Q44" s="1103"/>
      <c r="R44" s="1103"/>
      <c r="S44" s="1103"/>
      <c r="T44" s="1103"/>
      <c r="U44" s="1103"/>
      <c r="V44" s="1103"/>
      <c r="W44" s="1103"/>
      <c r="X44" s="1103"/>
      <c r="Y44" s="1103"/>
      <c r="Z44" s="1103"/>
      <c r="AA44" s="1103"/>
      <c r="AB44" s="1103"/>
      <c r="AC44" s="1103"/>
      <c r="AD44" s="1103"/>
      <c r="AE44" s="1103"/>
      <c r="AF44" s="1103"/>
      <c r="AG44" s="1103"/>
      <c r="AH44" s="1103"/>
      <c r="AI44" s="1103"/>
      <c r="AJ44" s="1103"/>
    </row>
    <row r="45" spans="1:36" s="1102" customFormat="1" ht="223.5" customHeight="1" x14ac:dyDescent="0.2">
      <c r="A45" s="460"/>
      <c r="B45" s="2596"/>
      <c r="C45" s="2588" t="s">
        <v>880</v>
      </c>
      <c r="D45" s="1833" t="s">
        <v>1191</v>
      </c>
      <c r="E45" s="1103"/>
      <c r="F45" s="1103"/>
      <c r="G45" s="1103"/>
      <c r="H45" s="1103"/>
      <c r="I45" s="1103"/>
      <c r="J45" s="1103"/>
      <c r="K45" s="1103"/>
      <c r="L45" s="1103"/>
      <c r="M45" s="1103"/>
      <c r="N45" s="1103"/>
      <c r="O45" s="1103"/>
      <c r="P45" s="1103"/>
      <c r="Q45" s="1103"/>
      <c r="R45" s="1103"/>
      <c r="S45" s="1103"/>
      <c r="T45" s="1103"/>
      <c r="U45" s="1103"/>
      <c r="V45" s="1103"/>
      <c r="W45" s="1103"/>
      <c r="X45" s="1103"/>
      <c r="Y45" s="1103"/>
      <c r="Z45" s="1103"/>
      <c r="AA45" s="1103"/>
      <c r="AB45" s="1103"/>
      <c r="AC45" s="1103"/>
      <c r="AD45" s="1103"/>
      <c r="AE45" s="1103"/>
      <c r="AF45" s="1103"/>
      <c r="AG45" s="1103"/>
      <c r="AH45" s="1103"/>
      <c r="AI45" s="1103"/>
      <c r="AJ45" s="1103"/>
    </row>
    <row r="46" spans="1:36" s="1102" customFormat="1" x14ac:dyDescent="0.2">
      <c r="A46" s="460"/>
      <c r="B46" s="2596"/>
      <c r="C46" s="2589"/>
      <c r="D46" s="1347" t="s">
        <v>878</v>
      </c>
      <c r="E46" s="1103"/>
      <c r="F46" s="1103"/>
      <c r="G46" s="1103"/>
      <c r="H46" s="1103"/>
      <c r="I46" s="1103"/>
      <c r="J46" s="1103"/>
      <c r="K46" s="1103"/>
      <c r="L46" s="1103"/>
      <c r="M46" s="1103"/>
      <c r="N46" s="1103"/>
      <c r="O46" s="1103"/>
      <c r="P46" s="1103"/>
      <c r="Q46" s="1103"/>
      <c r="R46" s="1103"/>
      <c r="S46" s="1103"/>
      <c r="T46" s="1103"/>
      <c r="U46" s="1103"/>
      <c r="V46" s="1103"/>
      <c r="W46" s="1103"/>
      <c r="X46" s="1103"/>
      <c r="Y46" s="1103"/>
      <c r="Z46" s="1103"/>
      <c r="AA46" s="1103"/>
      <c r="AB46" s="1103"/>
      <c r="AC46" s="1103"/>
      <c r="AD46" s="1103"/>
      <c r="AE46" s="1103"/>
      <c r="AF46" s="1103"/>
      <c r="AG46" s="1103"/>
      <c r="AH46" s="1103"/>
      <c r="AI46" s="1103"/>
      <c r="AJ46" s="1103"/>
    </row>
    <row r="47" spans="1:36" s="1102" customFormat="1" ht="30" customHeight="1" x14ac:dyDescent="0.2">
      <c r="A47" s="460"/>
      <c r="B47" s="2596"/>
      <c r="C47" s="2589"/>
      <c r="D47" s="1348" t="s">
        <v>1102</v>
      </c>
      <c r="E47" s="1103"/>
      <c r="F47" s="1103"/>
      <c r="G47" s="1103"/>
      <c r="H47" s="1103"/>
      <c r="I47" s="1103"/>
      <c r="J47" s="1103"/>
      <c r="K47" s="1103"/>
      <c r="L47" s="1103"/>
      <c r="M47" s="1103"/>
      <c r="N47" s="1103"/>
      <c r="O47" s="1103"/>
      <c r="P47" s="1103"/>
      <c r="Q47" s="1103"/>
      <c r="R47" s="1103"/>
      <c r="S47" s="1103"/>
      <c r="T47" s="1103"/>
      <c r="U47" s="1103"/>
      <c r="V47" s="1103"/>
      <c r="W47" s="1103"/>
      <c r="X47" s="1103"/>
      <c r="Y47" s="1103"/>
      <c r="Z47" s="1103"/>
      <c r="AA47" s="1103"/>
      <c r="AB47" s="1103"/>
      <c r="AC47" s="1103"/>
      <c r="AD47" s="1103"/>
      <c r="AE47" s="1103"/>
      <c r="AF47" s="1103"/>
      <c r="AG47" s="1103"/>
      <c r="AH47" s="1103"/>
      <c r="AI47" s="1103"/>
      <c r="AJ47" s="1103"/>
    </row>
    <row r="48" spans="1:36" s="1102" customFormat="1" ht="24.75" customHeight="1" x14ac:dyDescent="0.2">
      <c r="A48" s="460"/>
      <c r="B48" s="2597"/>
      <c r="C48" s="2590"/>
      <c r="D48" s="1348" t="s">
        <v>1099</v>
      </c>
      <c r="E48" s="1104"/>
      <c r="F48" s="1103"/>
      <c r="G48" s="1103"/>
      <c r="H48" s="1103"/>
      <c r="I48" s="1103"/>
      <c r="J48" s="1103"/>
      <c r="K48" s="1103"/>
      <c r="L48" s="1103"/>
      <c r="M48" s="1103"/>
      <c r="N48" s="1103"/>
      <c r="O48" s="1103"/>
      <c r="P48" s="1103"/>
      <c r="Q48" s="1103"/>
      <c r="R48" s="1103"/>
      <c r="S48" s="1103"/>
      <c r="T48" s="1103"/>
      <c r="U48" s="1103"/>
      <c r="V48" s="1103"/>
      <c r="W48" s="1103"/>
      <c r="X48" s="1103"/>
      <c r="Y48" s="1103"/>
      <c r="Z48" s="1103"/>
      <c r="AA48" s="1103"/>
      <c r="AB48" s="1103"/>
      <c r="AC48" s="1103"/>
      <c r="AD48" s="1103"/>
      <c r="AE48" s="1103"/>
      <c r="AF48" s="1103"/>
      <c r="AG48" s="1103"/>
      <c r="AH48" s="1103"/>
      <c r="AI48" s="1103"/>
      <c r="AJ48" s="1103"/>
    </row>
    <row r="49" spans="1:36" s="1102" customFormat="1" x14ac:dyDescent="0.2">
      <c r="A49" s="460"/>
      <c r="B49" s="2580" t="s">
        <v>1155</v>
      </c>
      <c r="C49" s="2586" t="s">
        <v>721</v>
      </c>
      <c r="D49" s="2587"/>
      <c r="E49" s="1103"/>
      <c r="F49" s="1103"/>
      <c r="G49" s="1103"/>
      <c r="H49" s="1103"/>
      <c r="I49" s="1103"/>
      <c r="J49" s="1103"/>
      <c r="K49" s="1103"/>
      <c r="L49" s="1103"/>
      <c r="M49" s="1103"/>
      <c r="N49" s="1103"/>
      <c r="O49" s="1103"/>
      <c r="P49" s="1103"/>
      <c r="Q49" s="1103"/>
      <c r="R49" s="1103"/>
      <c r="S49" s="1103"/>
      <c r="T49" s="1103"/>
      <c r="U49" s="1103"/>
      <c r="V49" s="1103"/>
      <c r="W49" s="1103"/>
      <c r="X49" s="1103"/>
      <c r="Y49" s="1103"/>
      <c r="Z49" s="1103"/>
      <c r="AA49" s="1103"/>
      <c r="AB49" s="1103"/>
      <c r="AC49" s="1103"/>
      <c r="AD49" s="1103"/>
      <c r="AE49" s="1103"/>
      <c r="AF49" s="1103"/>
      <c r="AG49" s="1103"/>
      <c r="AH49" s="1103"/>
      <c r="AI49" s="1103"/>
      <c r="AJ49" s="1103"/>
    </row>
    <row r="50" spans="1:36" s="1102" customFormat="1" ht="57.75" customHeight="1" x14ac:dyDescent="0.2">
      <c r="A50" s="460"/>
      <c r="B50" s="2581"/>
      <c r="C50" s="1337">
        <v>7</v>
      </c>
      <c r="D50" s="1351" t="s">
        <v>1535</v>
      </c>
      <c r="E50" s="1103"/>
      <c r="F50" s="1103"/>
      <c r="G50" s="1103"/>
      <c r="H50" s="1103"/>
      <c r="I50" s="1103"/>
      <c r="J50" s="1103"/>
      <c r="K50" s="1103"/>
      <c r="L50" s="1103"/>
      <c r="M50" s="1103"/>
      <c r="N50" s="1103"/>
      <c r="O50" s="1103"/>
      <c r="P50" s="1103"/>
      <c r="Q50" s="1103"/>
      <c r="R50" s="1103"/>
      <c r="S50" s="1103"/>
      <c r="T50" s="1103"/>
      <c r="U50" s="1103"/>
      <c r="V50" s="1103"/>
      <c r="W50" s="1103"/>
      <c r="X50" s="1103"/>
      <c r="Y50" s="1103"/>
      <c r="Z50" s="1103"/>
      <c r="AA50" s="1103"/>
      <c r="AB50" s="1103"/>
      <c r="AC50" s="1103"/>
      <c r="AD50" s="1103"/>
      <c r="AE50" s="1103"/>
      <c r="AF50" s="1103"/>
      <c r="AG50" s="1103"/>
      <c r="AH50" s="1103"/>
      <c r="AI50" s="1103"/>
      <c r="AJ50" s="1103"/>
    </row>
    <row r="51" spans="1:36" s="1102" customFormat="1" ht="22.5" x14ac:dyDescent="0.2">
      <c r="A51" s="652"/>
      <c r="B51" s="2581"/>
      <c r="C51" s="2216" t="s">
        <v>1423</v>
      </c>
      <c r="D51" s="2215" t="s">
        <v>1414</v>
      </c>
      <c r="E51" s="1103"/>
      <c r="F51" s="1103"/>
      <c r="G51" s="1103"/>
      <c r="H51" s="1103"/>
      <c r="I51" s="1103"/>
      <c r="J51" s="1103"/>
      <c r="K51" s="1103"/>
      <c r="L51" s="1103"/>
      <c r="M51" s="1103"/>
      <c r="N51" s="1103"/>
      <c r="O51" s="1103"/>
      <c r="P51" s="1103"/>
      <c r="Q51" s="1103"/>
      <c r="R51" s="1103"/>
      <c r="S51" s="1103"/>
      <c r="T51" s="1103"/>
      <c r="U51" s="1103"/>
      <c r="V51" s="1103"/>
      <c r="W51" s="1103"/>
      <c r="X51" s="1103"/>
      <c r="Y51" s="1103"/>
      <c r="Z51" s="1103"/>
      <c r="AA51" s="1103"/>
      <c r="AB51" s="1103"/>
      <c r="AC51" s="1103"/>
      <c r="AD51" s="1103"/>
      <c r="AE51" s="1103"/>
      <c r="AF51" s="1103"/>
      <c r="AG51" s="1103"/>
      <c r="AH51" s="1103"/>
      <c r="AI51" s="1103"/>
      <c r="AJ51" s="1103"/>
    </row>
    <row r="52" spans="1:36" s="1102" customFormat="1" ht="45.75" customHeight="1" x14ac:dyDescent="0.2">
      <c r="A52" s="460"/>
      <c r="B52" s="2581"/>
      <c r="C52" s="1338" t="s">
        <v>722</v>
      </c>
      <c r="D52" s="1351" t="s">
        <v>881</v>
      </c>
      <c r="E52" s="1103"/>
      <c r="F52" s="1103"/>
      <c r="G52" s="1103"/>
      <c r="H52" s="1103"/>
      <c r="I52" s="1103"/>
      <c r="J52" s="1103"/>
      <c r="K52" s="1103"/>
      <c r="L52" s="1103"/>
      <c r="M52" s="1103"/>
      <c r="N52" s="1103"/>
      <c r="O52" s="1103"/>
      <c r="P52" s="1103"/>
      <c r="Q52" s="1103"/>
      <c r="R52" s="1103"/>
      <c r="S52" s="1103"/>
      <c r="T52" s="1103"/>
      <c r="U52" s="1103"/>
      <c r="V52" s="1103"/>
      <c r="W52" s="1103"/>
      <c r="X52" s="1103"/>
      <c r="Y52" s="1103"/>
      <c r="Z52" s="1103"/>
      <c r="AA52" s="1103"/>
      <c r="AB52" s="1103"/>
      <c r="AC52" s="1103"/>
      <c r="AD52" s="1103"/>
      <c r="AE52" s="1103"/>
      <c r="AF52" s="1103"/>
      <c r="AG52" s="1103"/>
      <c r="AH52" s="1103"/>
      <c r="AI52" s="1103"/>
      <c r="AJ52" s="1103"/>
    </row>
    <row r="53" spans="1:36" s="1102" customFormat="1" ht="51" x14ac:dyDescent="0.2">
      <c r="A53" s="460"/>
      <c r="B53" s="2581"/>
      <c r="C53" s="1338" t="s">
        <v>723</v>
      </c>
      <c r="D53" s="1346" t="s">
        <v>1062</v>
      </c>
      <c r="E53" s="1103"/>
      <c r="F53" s="1103"/>
      <c r="G53" s="1103"/>
      <c r="H53" s="1103"/>
      <c r="I53" s="1103"/>
      <c r="J53" s="1103"/>
      <c r="K53" s="1103"/>
      <c r="L53" s="1103"/>
      <c r="M53" s="1103"/>
      <c r="N53" s="1103"/>
      <c r="O53" s="1103"/>
      <c r="P53" s="1103"/>
      <c r="Q53" s="1103"/>
      <c r="R53" s="1103"/>
      <c r="S53" s="1103"/>
      <c r="T53" s="1103"/>
      <c r="U53" s="1103"/>
      <c r="V53" s="1103"/>
      <c r="W53" s="1103"/>
      <c r="X53" s="1103"/>
      <c r="Y53" s="1103"/>
      <c r="Z53" s="1103"/>
      <c r="AA53" s="1103"/>
      <c r="AB53" s="1103"/>
      <c r="AC53" s="1103"/>
      <c r="AD53" s="1103"/>
      <c r="AE53" s="1103"/>
      <c r="AF53" s="1103"/>
      <c r="AG53" s="1103"/>
      <c r="AH53" s="1103"/>
      <c r="AI53" s="1103"/>
      <c r="AJ53" s="1103"/>
    </row>
    <row r="54" spans="1:36" s="1102" customFormat="1" x14ac:dyDescent="0.2">
      <c r="A54" s="460"/>
      <c r="B54" s="2581"/>
      <c r="C54" s="1338" t="s">
        <v>724</v>
      </c>
      <c r="D54" s="1351" t="s">
        <v>1108</v>
      </c>
      <c r="E54" s="1104"/>
      <c r="F54" s="1103"/>
      <c r="G54" s="1103"/>
      <c r="H54" s="1103"/>
      <c r="I54" s="1103"/>
      <c r="J54" s="1103"/>
      <c r="K54" s="1103"/>
      <c r="L54" s="1103"/>
      <c r="M54" s="1103"/>
      <c r="N54" s="1103"/>
      <c r="O54" s="1103"/>
      <c r="P54" s="1103"/>
      <c r="Q54" s="1103"/>
      <c r="R54" s="1103"/>
      <c r="S54" s="1103"/>
      <c r="T54" s="1103"/>
      <c r="U54" s="1103"/>
      <c r="V54" s="1103"/>
      <c r="W54" s="1103"/>
      <c r="X54" s="1103"/>
      <c r="Y54" s="1103"/>
      <c r="Z54" s="1103"/>
      <c r="AA54" s="1103"/>
      <c r="AB54" s="1103"/>
      <c r="AC54" s="1103"/>
      <c r="AD54" s="1103"/>
      <c r="AE54" s="1103"/>
      <c r="AF54" s="1103"/>
      <c r="AG54" s="1103"/>
      <c r="AH54" s="1103"/>
      <c r="AI54" s="1103"/>
      <c r="AJ54" s="1103"/>
    </row>
    <row r="55" spans="1:36" s="1102" customFormat="1" ht="25.5" x14ac:dyDescent="0.2">
      <c r="A55" s="460"/>
      <c r="B55" s="2581"/>
      <c r="C55" s="1338" t="s">
        <v>725</v>
      </c>
      <c r="D55" s="1351" t="s">
        <v>1063</v>
      </c>
      <c r="E55" s="1103"/>
      <c r="F55" s="1103"/>
      <c r="G55" s="1103"/>
      <c r="H55" s="1103"/>
      <c r="I55" s="1103"/>
      <c r="J55" s="1103"/>
      <c r="K55" s="1103"/>
      <c r="L55" s="1103"/>
      <c r="M55" s="1103"/>
      <c r="N55" s="1103"/>
      <c r="O55" s="1103"/>
      <c r="P55" s="1103"/>
      <c r="Q55" s="1103"/>
      <c r="R55" s="1103"/>
      <c r="S55" s="1103"/>
      <c r="T55" s="1103"/>
      <c r="U55" s="1103"/>
      <c r="V55" s="1103"/>
      <c r="W55" s="1103"/>
      <c r="X55" s="1103"/>
      <c r="Y55" s="1103"/>
      <c r="Z55" s="1103"/>
      <c r="AA55" s="1103"/>
      <c r="AB55" s="1103"/>
      <c r="AC55" s="1103"/>
      <c r="AD55" s="1103"/>
      <c r="AE55" s="1103"/>
      <c r="AF55" s="1103"/>
      <c r="AG55" s="1103"/>
      <c r="AH55" s="1103"/>
      <c r="AI55" s="1103"/>
      <c r="AJ55" s="1103"/>
    </row>
    <row r="56" spans="1:36" s="1102" customFormat="1" ht="25.5" x14ac:dyDescent="0.2">
      <c r="A56" s="460"/>
      <c r="B56" s="2581"/>
      <c r="C56" s="1338" t="s">
        <v>726</v>
      </c>
      <c r="D56" s="1351" t="s">
        <v>1064</v>
      </c>
      <c r="E56" s="1104"/>
      <c r="F56" s="1103"/>
      <c r="G56" s="1103"/>
      <c r="H56" s="1103"/>
      <c r="I56" s="1103"/>
      <c r="J56" s="1103"/>
      <c r="K56" s="1103"/>
      <c r="L56" s="1103"/>
      <c r="M56" s="1103"/>
      <c r="N56" s="1103"/>
      <c r="O56" s="1103"/>
      <c r="P56" s="1103"/>
      <c r="Q56" s="1103"/>
      <c r="R56" s="1103"/>
      <c r="S56" s="1103"/>
      <c r="T56" s="1103"/>
      <c r="U56" s="1103"/>
      <c r="V56" s="1103"/>
      <c r="W56" s="1103"/>
      <c r="X56" s="1103"/>
      <c r="Y56" s="1103"/>
      <c r="Z56" s="1103"/>
      <c r="AA56" s="1103"/>
      <c r="AB56" s="1103"/>
      <c r="AC56" s="1103"/>
      <c r="AD56" s="1103"/>
      <c r="AE56" s="1103"/>
      <c r="AF56" s="1103"/>
      <c r="AG56" s="1103"/>
      <c r="AH56" s="1103"/>
      <c r="AI56" s="1103"/>
      <c r="AJ56" s="1103"/>
    </row>
    <row r="57" spans="1:36" s="1102" customFormat="1" ht="25.5" x14ac:dyDescent="0.2">
      <c r="A57" s="460"/>
      <c r="B57" s="2581"/>
      <c r="C57" s="1338" t="s">
        <v>727</v>
      </c>
      <c r="D57" s="1351" t="s">
        <v>1065</v>
      </c>
      <c r="E57" s="1104"/>
      <c r="F57" s="1103"/>
      <c r="G57" s="1103"/>
      <c r="H57" s="1103"/>
      <c r="I57" s="1103"/>
      <c r="J57" s="1103"/>
      <c r="K57" s="1103"/>
      <c r="L57" s="1103"/>
      <c r="M57" s="1103"/>
      <c r="N57" s="1103"/>
      <c r="O57" s="1103"/>
      <c r="P57" s="1103"/>
      <c r="Q57" s="1103"/>
      <c r="R57" s="1103"/>
      <c r="S57" s="1103"/>
      <c r="T57" s="1103"/>
      <c r="U57" s="1103"/>
      <c r="V57" s="1103"/>
      <c r="W57" s="1103"/>
      <c r="X57" s="1103"/>
      <c r="Y57" s="1103"/>
      <c r="Z57" s="1103"/>
      <c r="AA57" s="1103"/>
      <c r="AB57" s="1103"/>
      <c r="AC57" s="1103"/>
      <c r="AD57" s="1103"/>
      <c r="AE57" s="1103"/>
      <c r="AF57" s="1103"/>
      <c r="AG57" s="1103"/>
      <c r="AH57" s="1103"/>
      <c r="AI57" s="1103"/>
      <c r="AJ57" s="1103"/>
    </row>
    <row r="58" spans="1:36" s="1102" customFormat="1" ht="38.25" x14ac:dyDescent="0.2">
      <c r="A58" s="460"/>
      <c r="B58" s="2581"/>
      <c r="C58" s="1332" t="s">
        <v>728</v>
      </c>
      <c r="D58" s="1351" t="s">
        <v>886</v>
      </c>
      <c r="E58" s="1104"/>
      <c r="F58" s="1103"/>
      <c r="G58" s="1103"/>
      <c r="H58" s="1103"/>
      <c r="I58" s="1103"/>
      <c r="J58" s="1103"/>
      <c r="K58" s="1103"/>
      <c r="L58" s="1103"/>
      <c r="M58" s="1103"/>
      <c r="N58" s="1103"/>
      <c r="O58" s="1103"/>
      <c r="P58" s="1103"/>
      <c r="Q58" s="1103"/>
      <c r="R58" s="1103"/>
      <c r="S58" s="1103"/>
      <c r="T58" s="1103"/>
      <c r="U58" s="1103"/>
      <c r="V58" s="1103"/>
      <c r="W58" s="1103"/>
      <c r="X58" s="1103"/>
      <c r="Y58" s="1103"/>
      <c r="Z58" s="1103"/>
      <c r="AA58" s="1103"/>
      <c r="AB58" s="1103"/>
      <c r="AC58" s="1103"/>
      <c r="AD58" s="1103"/>
      <c r="AE58" s="1103"/>
      <c r="AF58" s="1103"/>
      <c r="AG58" s="1103"/>
      <c r="AH58" s="1103"/>
      <c r="AI58" s="1103"/>
      <c r="AJ58" s="1103"/>
    </row>
    <row r="59" spans="1:36" s="1102" customFormat="1" ht="38.25" x14ac:dyDescent="0.2">
      <c r="A59" s="460"/>
      <c r="B59" s="2581"/>
      <c r="C59" s="1332" t="s">
        <v>729</v>
      </c>
      <c r="D59" s="1351" t="s">
        <v>1066</v>
      </c>
      <c r="E59" s="1103"/>
      <c r="F59" s="1103"/>
      <c r="G59" s="1103"/>
      <c r="H59" s="1103"/>
      <c r="I59" s="1103"/>
      <c r="J59" s="1103"/>
      <c r="K59" s="1103"/>
      <c r="L59" s="1103"/>
      <c r="M59" s="1103"/>
      <c r="N59" s="1103"/>
      <c r="O59" s="1103"/>
      <c r="P59" s="1103"/>
      <c r="Q59" s="1103"/>
      <c r="R59" s="1103"/>
      <c r="S59" s="1103"/>
      <c r="T59" s="1103"/>
      <c r="U59" s="1103"/>
      <c r="V59" s="1103"/>
      <c r="W59" s="1103"/>
      <c r="X59" s="1103"/>
      <c r="Y59" s="1103"/>
      <c r="Z59" s="1103"/>
      <c r="AA59" s="1103"/>
      <c r="AB59" s="1103"/>
      <c r="AC59" s="1103"/>
      <c r="AD59" s="1103"/>
      <c r="AE59" s="1103"/>
      <c r="AF59" s="1103"/>
      <c r="AG59" s="1103"/>
      <c r="AH59" s="1103"/>
      <c r="AI59" s="1103"/>
      <c r="AJ59" s="1103"/>
    </row>
    <row r="60" spans="1:36" s="1102" customFormat="1" ht="51" x14ac:dyDescent="0.2">
      <c r="A60" s="460"/>
      <c r="B60" s="2581"/>
      <c r="C60" s="1332" t="s">
        <v>730</v>
      </c>
      <c r="D60" s="1351" t="s">
        <v>1067</v>
      </c>
      <c r="E60" s="1103"/>
      <c r="F60" s="1103"/>
      <c r="G60" s="1103"/>
      <c r="H60" s="1103"/>
      <c r="I60" s="1103"/>
      <c r="J60" s="1103"/>
      <c r="K60" s="1103"/>
      <c r="L60" s="1103"/>
      <c r="M60" s="1103"/>
      <c r="N60" s="1103"/>
      <c r="O60" s="1103"/>
      <c r="P60" s="1103"/>
      <c r="Q60" s="1103"/>
      <c r="R60" s="1103"/>
      <c r="S60" s="1103"/>
      <c r="T60" s="1103"/>
      <c r="U60" s="1103"/>
      <c r="V60" s="1103"/>
      <c r="W60" s="1103"/>
      <c r="X60" s="1103"/>
      <c r="Y60" s="1103"/>
      <c r="Z60" s="1103"/>
      <c r="AA60" s="1103"/>
      <c r="AB60" s="1103"/>
      <c r="AC60" s="1103"/>
      <c r="AD60" s="1103"/>
      <c r="AE60" s="1103"/>
      <c r="AF60" s="1103"/>
      <c r="AG60" s="1103"/>
      <c r="AH60" s="1103"/>
      <c r="AI60" s="1103"/>
      <c r="AJ60" s="1103"/>
    </row>
    <row r="61" spans="1:36" s="1102" customFormat="1" ht="25.5" x14ac:dyDescent="0.2">
      <c r="A61" s="460"/>
      <c r="B61" s="2581"/>
      <c r="C61" s="1332" t="s">
        <v>882</v>
      </c>
      <c r="D61" s="1351" t="s">
        <v>1068</v>
      </c>
      <c r="E61" s="1103"/>
      <c r="F61" s="1103"/>
      <c r="G61" s="1103"/>
      <c r="H61" s="1103"/>
      <c r="I61" s="1103"/>
      <c r="J61" s="1103"/>
      <c r="K61" s="1103"/>
      <c r="L61" s="1103"/>
      <c r="M61" s="1103"/>
      <c r="N61" s="1103"/>
      <c r="O61" s="1103"/>
      <c r="P61" s="1103"/>
      <c r="Q61" s="1103"/>
      <c r="R61" s="1103"/>
      <c r="S61" s="1103"/>
      <c r="T61" s="1103"/>
      <c r="U61" s="1103"/>
      <c r="V61" s="1103"/>
      <c r="W61" s="1103"/>
      <c r="X61" s="1103"/>
      <c r="Y61" s="1103"/>
      <c r="Z61" s="1103"/>
      <c r="AA61" s="1103"/>
      <c r="AB61" s="1103"/>
      <c r="AC61" s="1103"/>
      <c r="AD61" s="1103"/>
      <c r="AE61" s="1103"/>
      <c r="AF61" s="1103"/>
      <c r="AG61" s="1103"/>
      <c r="AH61" s="1103"/>
      <c r="AI61" s="1103"/>
      <c r="AJ61" s="1103"/>
    </row>
    <row r="62" spans="1:36" s="1102" customFormat="1" ht="25.5" x14ac:dyDescent="0.2">
      <c r="A62" s="460"/>
      <c r="B62" s="2581"/>
      <c r="C62" s="1332" t="s">
        <v>883</v>
      </c>
      <c r="D62" s="1351" t="s">
        <v>1069</v>
      </c>
      <c r="E62" s="1103"/>
      <c r="F62" s="1103"/>
      <c r="G62" s="1103"/>
      <c r="H62" s="1103"/>
      <c r="I62" s="1103"/>
      <c r="J62" s="1103"/>
      <c r="K62" s="1103"/>
      <c r="L62" s="1103"/>
      <c r="M62" s="1103"/>
      <c r="N62" s="1103"/>
      <c r="O62" s="1103"/>
      <c r="P62" s="1103"/>
      <c r="Q62" s="1103"/>
      <c r="R62" s="1103"/>
      <c r="S62" s="1103"/>
      <c r="T62" s="1103"/>
      <c r="U62" s="1103"/>
      <c r="V62" s="1103"/>
      <c r="W62" s="1103"/>
      <c r="X62" s="1103"/>
      <c r="Y62" s="1103"/>
      <c r="Z62" s="1103"/>
      <c r="AA62" s="1103"/>
      <c r="AB62" s="1103"/>
      <c r="AC62" s="1103"/>
      <c r="AD62" s="1103"/>
      <c r="AE62" s="1103"/>
      <c r="AF62" s="1103"/>
      <c r="AG62" s="1103"/>
      <c r="AH62" s="1103"/>
      <c r="AI62" s="1103"/>
      <c r="AJ62" s="1103"/>
    </row>
    <row r="63" spans="1:36" s="1102" customFormat="1" ht="38.25" x14ac:dyDescent="0.2">
      <c r="A63" s="460"/>
      <c r="B63" s="2581"/>
      <c r="C63" s="1332" t="s">
        <v>884</v>
      </c>
      <c r="D63" s="1351" t="s">
        <v>1109</v>
      </c>
      <c r="E63" s="1103"/>
      <c r="F63" s="1103"/>
      <c r="G63" s="1103"/>
      <c r="H63" s="1103"/>
      <c r="I63" s="1103"/>
      <c r="J63" s="1103"/>
      <c r="K63" s="1103"/>
      <c r="L63" s="1103"/>
      <c r="M63" s="1103"/>
      <c r="N63" s="1103"/>
      <c r="O63" s="1103"/>
      <c r="P63" s="1103"/>
      <c r="Q63" s="1103"/>
      <c r="R63" s="1103"/>
      <c r="S63" s="1103"/>
      <c r="T63" s="1103"/>
      <c r="U63" s="1103"/>
      <c r="V63" s="1103"/>
      <c r="W63" s="1103"/>
      <c r="X63" s="1103"/>
      <c r="Y63" s="1103"/>
      <c r="Z63" s="1103"/>
      <c r="AA63" s="1103"/>
      <c r="AB63" s="1103"/>
      <c r="AC63" s="1103"/>
      <c r="AD63" s="1103"/>
      <c r="AE63" s="1103"/>
      <c r="AF63" s="1103"/>
      <c r="AG63" s="1103"/>
      <c r="AH63" s="1103"/>
      <c r="AI63" s="1103"/>
      <c r="AJ63" s="1103"/>
    </row>
    <row r="64" spans="1:36" s="1102" customFormat="1" ht="25.5" x14ac:dyDescent="0.2">
      <c r="A64" s="460"/>
      <c r="B64" s="2013"/>
      <c r="C64" s="1332" t="s">
        <v>1168</v>
      </c>
      <c r="D64" s="1351" t="s">
        <v>1310</v>
      </c>
      <c r="E64" s="1103"/>
      <c r="F64" s="1103"/>
      <c r="G64" s="1103"/>
      <c r="H64" s="1103"/>
      <c r="I64" s="1103"/>
      <c r="J64" s="1103"/>
      <c r="K64" s="1103"/>
      <c r="L64" s="1103"/>
      <c r="M64" s="1103"/>
      <c r="N64" s="1103"/>
      <c r="O64" s="1103"/>
      <c r="P64" s="1103"/>
      <c r="Q64" s="1103"/>
      <c r="R64" s="1103"/>
      <c r="S64" s="1103"/>
      <c r="T64" s="1103"/>
      <c r="U64" s="1103"/>
      <c r="V64" s="1103"/>
      <c r="W64" s="1103"/>
      <c r="X64" s="1103"/>
      <c r="Y64" s="1103"/>
      <c r="Z64" s="1103"/>
      <c r="AA64" s="1103"/>
      <c r="AB64" s="1103"/>
      <c r="AC64" s="1103"/>
      <c r="AD64" s="1103"/>
      <c r="AE64" s="1103"/>
      <c r="AF64" s="1103"/>
      <c r="AG64" s="1103"/>
      <c r="AH64" s="1103"/>
      <c r="AI64" s="1103"/>
      <c r="AJ64" s="1103"/>
    </row>
    <row r="65" spans="1:36" s="1102" customFormat="1" ht="25.5" x14ac:dyDescent="0.2">
      <c r="A65" s="460"/>
      <c r="B65" s="2013"/>
      <c r="C65" s="1332" t="s">
        <v>1308</v>
      </c>
      <c r="D65" s="1351" t="s">
        <v>1311</v>
      </c>
      <c r="E65" s="1103"/>
      <c r="F65" s="1103"/>
      <c r="G65" s="1103"/>
      <c r="H65" s="1103"/>
      <c r="I65" s="1103"/>
      <c r="J65" s="1103"/>
      <c r="K65" s="1103"/>
      <c r="L65" s="1103"/>
      <c r="M65" s="1103"/>
      <c r="N65" s="1103"/>
      <c r="O65" s="1103"/>
      <c r="P65" s="1103"/>
      <c r="Q65" s="1103"/>
      <c r="R65" s="1103"/>
      <c r="S65" s="1103"/>
      <c r="T65" s="1103"/>
      <c r="U65" s="1103"/>
      <c r="V65" s="1103"/>
      <c r="W65" s="1103"/>
      <c r="X65" s="1103"/>
      <c r="Y65" s="1103"/>
      <c r="Z65" s="1103"/>
      <c r="AA65" s="1103"/>
      <c r="AB65" s="1103"/>
      <c r="AC65" s="1103"/>
      <c r="AD65" s="1103"/>
      <c r="AE65" s="1103"/>
      <c r="AF65" s="1103"/>
      <c r="AG65" s="1103"/>
      <c r="AH65" s="1103"/>
      <c r="AI65" s="1103"/>
      <c r="AJ65" s="1103"/>
    </row>
    <row r="66" spans="1:36" s="1102" customFormat="1" ht="25.5" x14ac:dyDescent="0.2">
      <c r="A66" s="460"/>
      <c r="B66" s="1782"/>
      <c r="C66" s="1332" t="s">
        <v>1309</v>
      </c>
      <c r="D66" s="1787" t="s">
        <v>1169</v>
      </c>
      <c r="E66" s="1103"/>
      <c r="F66" s="1103"/>
      <c r="G66" s="1103"/>
      <c r="H66" s="1103"/>
      <c r="I66" s="1103"/>
      <c r="J66" s="1103"/>
      <c r="K66" s="1103"/>
      <c r="L66" s="1103"/>
      <c r="M66" s="1103"/>
      <c r="N66" s="1103"/>
      <c r="O66" s="1103"/>
      <c r="P66" s="1103"/>
      <c r="Q66" s="1103"/>
      <c r="R66" s="1103"/>
      <c r="S66" s="1103"/>
      <c r="T66" s="1103"/>
      <c r="U66" s="1103"/>
      <c r="V66" s="1103"/>
      <c r="W66" s="1103"/>
      <c r="X66" s="1103"/>
      <c r="Y66" s="1103"/>
      <c r="Z66" s="1103"/>
      <c r="AA66" s="1103"/>
      <c r="AB66" s="1103"/>
      <c r="AC66" s="1103"/>
      <c r="AD66" s="1103"/>
      <c r="AE66" s="1103"/>
      <c r="AF66" s="1103"/>
      <c r="AG66" s="1103"/>
      <c r="AH66" s="1103"/>
      <c r="AI66" s="1103"/>
      <c r="AJ66" s="1103"/>
    </row>
    <row r="67" spans="1:36" s="1102" customFormat="1" x14ac:dyDescent="0.2">
      <c r="A67" s="1103"/>
      <c r="B67" s="2604" t="s">
        <v>1164</v>
      </c>
      <c r="C67" s="2598" t="s">
        <v>1096</v>
      </c>
      <c r="D67" s="2587"/>
      <c r="E67" s="1105"/>
      <c r="F67" s="1103"/>
      <c r="G67" s="1103"/>
      <c r="H67" s="1103"/>
      <c r="I67" s="1103"/>
      <c r="J67" s="1103"/>
      <c r="K67" s="1103"/>
      <c r="L67" s="1103"/>
      <c r="M67" s="1103"/>
      <c r="N67" s="1103"/>
      <c r="O67" s="1103"/>
      <c r="P67" s="1103"/>
      <c r="Q67" s="1103"/>
      <c r="R67" s="1103"/>
      <c r="S67" s="1103"/>
      <c r="T67" s="1103"/>
      <c r="U67" s="1103"/>
      <c r="V67" s="1103"/>
      <c r="W67" s="1103"/>
      <c r="X67" s="1103"/>
      <c r="Y67" s="1103"/>
      <c r="Z67" s="1103"/>
      <c r="AA67" s="1103"/>
      <c r="AB67" s="1103"/>
      <c r="AC67" s="1103"/>
      <c r="AD67" s="1103"/>
      <c r="AE67" s="1103"/>
      <c r="AF67" s="1103"/>
      <c r="AG67" s="1103"/>
      <c r="AH67" s="1103"/>
      <c r="AI67" s="1103"/>
      <c r="AJ67" s="1103"/>
    </row>
    <row r="68" spans="1:36" s="1102" customFormat="1" ht="38.25" x14ac:dyDescent="0.2">
      <c r="A68" s="1103"/>
      <c r="B68" s="2599"/>
      <c r="C68" s="1339" t="s">
        <v>731</v>
      </c>
      <c r="D68" s="1352" t="s">
        <v>1277</v>
      </c>
      <c r="E68" s="1105"/>
      <c r="F68" s="1103"/>
      <c r="G68" s="1103"/>
      <c r="H68" s="1103"/>
      <c r="I68" s="1103"/>
      <c r="J68" s="1103"/>
      <c r="K68" s="1103"/>
      <c r="L68" s="1103"/>
      <c r="M68" s="1103"/>
      <c r="N68" s="1103"/>
      <c r="O68" s="1103"/>
      <c r="P68" s="1103"/>
      <c r="Q68" s="1103"/>
      <c r="R68" s="1103"/>
      <c r="S68" s="1103"/>
      <c r="T68" s="1103"/>
      <c r="U68" s="1103"/>
      <c r="V68" s="1103"/>
      <c r="W68" s="1103"/>
      <c r="X68" s="1103"/>
      <c r="Y68" s="1103"/>
      <c r="Z68" s="1103"/>
      <c r="AA68" s="1103"/>
      <c r="AB68" s="1103"/>
      <c r="AC68" s="1103"/>
      <c r="AD68" s="1103"/>
      <c r="AE68" s="1103"/>
      <c r="AF68" s="1103"/>
      <c r="AG68" s="1103"/>
      <c r="AH68" s="1103"/>
      <c r="AI68" s="1103"/>
      <c r="AJ68" s="1103"/>
    </row>
    <row r="69" spans="1:36" s="1102" customFormat="1" x14ac:dyDescent="0.2">
      <c r="A69" s="1103"/>
      <c r="B69" s="2599"/>
      <c r="C69" s="2598" t="s">
        <v>1093</v>
      </c>
      <c r="D69" s="2587"/>
      <c r="E69" s="1105"/>
      <c r="F69" s="1103"/>
      <c r="G69" s="1103"/>
      <c r="H69" s="1103"/>
      <c r="I69" s="1103"/>
      <c r="J69" s="1103"/>
      <c r="K69" s="1103"/>
      <c r="L69" s="1103"/>
      <c r="M69" s="1103"/>
      <c r="N69" s="1103"/>
      <c r="O69" s="1103"/>
      <c r="P69" s="1103"/>
      <c r="Q69" s="1103"/>
      <c r="R69" s="1103"/>
      <c r="S69" s="1103"/>
      <c r="T69" s="1103"/>
      <c r="U69" s="1103"/>
      <c r="V69" s="1103"/>
      <c r="W69" s="1103"/>
      <c r="X69" s="1103"/>
      <c r="Y69" s="1103"/>
      <c r="Z69" s="1103"/>
      <c r="AA69" s="1103"/>
      <c r="AB69" s="1103"/>
      <c r="AC69" s="1103"/>
      <c r="AD69" s="1103"/>
      <c r="AE69" s="1103"/>
      <c r="AF69" s="1103"/>
      <c r="AG69" s="1103"/>
      <c r="AH69" s="1103"/>
      <c r="AI69" s="1103"/>
      <c r="AJ69" s="1103"/>
    </row>
    <row r="70" spans="1:36" s="1102" customFormat="1" ht="25.5" x14ac:dyDescent="0.2">
      <c r="A70" s="1103"/>
      <c r="B70" s="2599"/>
      <c r="C70" s="1339" t="s">
        <v>1162</v>
      </c>
      <c r="D70" s="1355" t="s">
        <v>1410</v>
      </c>
      <c r="E70" s="1105"/>
      <c r="F70" s="1103"/>
      <c r="G70" s="1103"/>
      <c r="H70" s="1103"/>
      <c r="I70" s="1103"/>
      <c r="J70" s="1103"/>
      <c r="K70" s="1103"/>
      <c r="L70" s="1103"/>
      <c r="M70" s="1103"/>
      <c r="N70" s="1103"/>
      <c r="O70" s="1103"/>
      <c r="P70" s="1103"/>
      <c r="Q70" s="1103"/>
      <c r="R70" s="1103"/>
      <c r="S70" s="1103"/>
      <c r="T70" s="1103"/>
      <c r="U70" s="1103"/>
      <c r="V70" s="1103"/>
      <c r="W70" s="1103"/>
      <c r="X70" s="1103"/>
      <c r="Y70" s="1103"/>
      <c r="Z70" s="1103"/>
      <c r="AA70" s="1103"/>
      <c r="AB70" s="1103"/>
      <c r="AC70" s="1103"/>
      <c r="AD70" s="1103"/>
      <c r="AE70" s="1103"/>
      <c r="AF70" s="1103"/>
      <c r="AG70" s="1103"/>
      <c r="AH70" s="1103"/>
      <c r="AI70" s="1103"/>
      <c r="AJ70" s="1103"/>
    </row>
    <row r="71" spans="1:36" s="1102" customFormat="1" x14ac:dyDescent="0.2">
      <c r="A71" s="1103"/>
      <c r="B71" s="2579"/>
      <c r="C71" s="1339" t="s">
        <v>1163</v>
      </c>
      <c r="D71" s="1355" t="s">
        <v>1103</v>
      </c>
      <c r="E71" s="1105"/>
      <c r="F71" s="1103"/>
      <c r="G71" s="1103"/>
      <c r="H71" s="1103"/>
      <c r="I71" s="1103"/>
      <c r="J71" s="1103"/>
      <c r="K71" s="1103"/>
      <c r="L71" s="1103"/>
      <c r="M71" s="1103"/>
      <c r="N71" s="1103"/>
      <c r="O71" s="1103"/>
      <c r="P71" s="1103"/>
      <c r="Q71" s="1103"/>
      <c r="R71" s="1103"/>
      <c r="S71" s="1103"/>
      <c r="T71" s="1103"/>
      <c r="U71" s="1103"/>
      <c r="V71" s="1103"/>
      <c r="W71" s="1103"/>
      <c r="X71" s="1103"/>
      <c r="Y71" s="1103"/>
      <c r="Z71" s="1103"/>
      <c r="AA71" s="1103"/>
      <c r="AB71" s="1103"/>
      <c r="AC71" s="1103"/>
      <c r="AD71" s="1103"/>
      <c r="AE71" s="1103"/>
      <c r="AF71" s="1103"/>
      <c r="AG71" s="1103"/>
      <c r="AH71" s="1103"/>
      <c r="AI71" s="1103"/>
      <c r="AJ71" s="1103"/>
    </row>
    <row r="72" spans="1:36" s="1102" customFormat="1" x14ac:dyDescent="0.2">
      <c r="A72" s="1103"/>
      <c r="B72" s="2578" t="s">
        <v>1154</v>
      </c>
      <c r="C72" s="2601" t="s">
        <v>1097</v>
      </c>
      <c r="D72" s="2602"/>
      <c r="E72" s="1105"/>
      <c r="F72" s="1103"/>
      <c r="G72" s="1103"/>
      <c r="H72" s="1103"/>
      <c r="I72" s="1103"/>
      <c r="J72" s="1103"/>
      <c r="K72" s="1103"/>
      <c r="L72" s="1103"/>
      <c r="M72" s="1103"/>
      <c r="N72" s="1103"/>
      <c r="O72" s="1103"/>
      <c r="P72" s="1103"/>
      <c r="Q72" s="1103"/>
      <c r="R72" s="1103"/>
      <c r="S72" s="1103"/>
      <c r="T72" s="1103"/>
      <c r="U72" s="1103"/>
      <c r="V72" s="1103"/>
      <c r="W72" s="1103"/>
      <c r="X72" s="1103"/>
      <c r="Y72" s="1103"/>
      <c r="Z72" s="1103"/>
      <c r="AA72" s="1103"/>
      <c r="AB72" s="1103"/>
      <c r="AC72" s="1103"/>
      <c r="AD72" s="1103"/>
      <c r="AE72" s="1103"/>
      <c r="AF72" s="1103"/>
      <c r="AG72" s="1103"/>
      <c r="AH72" s="1103"/>
      <c r="AI72" s="1103"/>
      <c r="AJ72" s="1103"/>
    </row>
    <row r="73" spans="1:36" s="1102" customFormat="1" x14ac:dyDescent="0.2">
      <c r="A73" s="1103"/>
      <c r="B73" s="2599"/>
      <c r="C73" s="1339" t="s">
        <v>840</v>
      </c>
      <c r="D73" s="1352" t="s">
        <v>1110</v>
      </c>
      <c r="E73" s="1105"/>
      <c r="F73" s="1103"/>
      <c r="G73" s="1103"/>
      <c r="H73" s="1103"/>
      <c r="I73" s="1103"/>
      <c r="J73" s="1103"/>
      <c r="K73" s="1103"/>
      <c r="L73" s="1103"/>
      <c r="M73" s="1103"/>
      <c r="N73" s="1103"/>
      <c r="O73" s="1103"/>
      <c r="P73" s="1103"/>
      <c r="Q73" s="1103"/>
      <c r="R73" s="1103"/>
      <c r="S73" s="1103"/>
      <c r="T73" s="1103"/>
      <c r="U73" s="1103"/>
      <c r="V73" s="1103"/>
      <c r="W73" s="1103"/>
      <c r="X73" s="1103"/>
      <c r="Y73" s="1103"/>
      <c r="Z73" s="1103"/>
      <c r="AA73" s="1103"/>
      <c r="AB73" s="1103"/>
      <c r="AC73" s="1103"/>
      <c r="AD73" s="1103"/>
      <c r="AE73" s="1103"/>
      <c r="AF73" s="1103"/>
      <c r="AG73" s="1103"/>
      <c r="AH73" s="1103"/>
      <c r="AI73" s="1103"/>
      <c r="AJ73" s="1103"/>
    </row>
    <row r="74" spans="1:36" s="1102" customFormat="1" x14ac:dyDescent="0.2">
      <c r="A74" s="1103"/>
      <c r="B74" s="2599"/>
      <c r="C74" s="1339" t="s">
        <v>841</v>
      </c>
      <c r="D74" s="1352" t="s">
        <v>1111</v>
      </c>
      <c r="E74" s="1105"/>
      <c r="F74" s="1103"/>
      <c r="G74" s="1103"/>
      <c r="H74" s="1103"/>
      <c r="I74" s="1103"/>
      <c r="J74" s="1103"/>
      <c r="K74" s="1103"/>
      <c r="L74" s="1103"/>
      <c r="M74" s="1103"/>
      <c r="N74" s="1103"/>
      <c r="O74" s="1103"/>
      <c r="P74" s="1103"/>
      <c r="Q74" s="1103"/>
      <c r="R74" s="1103"/>
      <c r="S74" s="1103"/>
      <c r="T74" s="1103"/>
      <c r="U74" s="1103"/>
      <c r="V74" s="1103"/>
      <c r="W74" s="1103"/>
      <c r="X74" s="1103"/>
      <c r="Y74" s="1103"/>
      <c r="Z74" s="1103"/>
      <c r="AA74" s="1103"/>
      <c r="AB74" s="1103"/>
      <c r="AC74" s="1103"/>
      <c r="AD74" s="1103"/>
      <c r="AE74" s="1103"/>
      <c r="AF74" s="1103"/>
      <c r="AG74" s="1103"/>
      <c r="AH74" s="1103"/>
      <c r="AI74" s="1103"/>
      <c r="AJ74" s="1103"/>
    </row>
    <row r="75" spans="1:36" s="1102" customFormat="1" ht="25.5" x14ac:dyDescent="0.2">
      <c r="A75" s="1103"/>
      <c r="B75" s="2600"/>
      <c r="C75" s="1339" t="s">
        <v>842</v>
      </c>
      <c r="D75" s="1352" t="s">
        <v>1070</v>
      </c>
      <c r="E75" s="1106"/>
      <c r="F75" s="1103"/>
      <c r="G75" s="1103"/>
      <c r="H75" s="1103"/>
      <c r="I75" s="1103"/>
      <c r="J75" s="1103"/>
      <c r="K75" s="1103"/>
      <c r="L75" s="1103"/>
      <c r="M75" s="1103"/>
      <c r="N75" s="1103"/>
      <c r="O75" s="1103"/>
      <c r="P75" s="1103"/>
      <c r="Q75" s="1103"/>
      <c r="R75" s="1103"/>
      <c r="S75" s="1103"/>
      <c r="T75" s="1103"/>
      <c r="U75" s="1103"/>
      <c r="V75" s="1103"/>
      <c r="W75" s="1103"/>
      <c r="X75" s="1103"/>
      <c r="Y75" s="1103"/>
      <c r="Z75" s="1103"/>
      <c r="AA75" s="1103"/>
      <c r="AB75" s="1103"/>
      <c r="AC75" s="1103"/>
      <c r="AD75" s="1103"/>
      <c r="AE75" s="1103"/>
      <c r="AF75" s="1103"/>
      <c r="AG75" s="1103"/>
      <c r="AH75" s="1103"/>
      <c r="AI75" s="1103"/>
      <c r="AJ75" s="1103"/>
    </row>
    <row r="76" spans="1:36" s="1102" customFormat="1" x14ac:dyDescent="0.2">
      <c r="A76" s="1103"/>
      <c r="B76" s="2578" t="s">
        <v>1153</v>
      </c>
      <c r="C76" s="1339" t="s">
        <v>1098</v>
      </c>
      <c r="D76" s="1339"/>
      <c r="E76" s="1105"/>
      <c r="F76" s="1103"/>
      <c r="G76" s="1103"/>
      <c r="H76" s="1103"/>
      <c r="I76" s="1103"/>
      <c r="J76" s="1103"/>
      <c r="K76" s="1103"/>
      <c r="L76" s="1103"/>
      <c r="M76" s="1103"/>
      <c r="N76" s="1103"/>
      <c r="O76" s="1103"/>
      <c r="P76" s="1103"/>
      <c r="Q76" s="1103"/>
      <c r="R76" s="1103"/>
      <c r="S76" s="1103"/>
      <c r="T76" s="1103"/>
      <c r="U76" s="1103"/>
      <c r="V76" s="1103"/>
      <c r="W76" s="1103"/>
      <c r="X76" s="1103"/>
      <c r="Y76" s="1103"/>
      <c r="Z76" s="1103"/>
      <c r="AA76" s="1103"/>
      <c r="AB76" s="1103"/>
      <c r="AC76" s="1103"/>
      <c r="AD76" s="1103"/>
      <c r="AE76" s="1103"/>
      <c r="AF76" s="1103"/>
      <c r="AG76" s="1103"/>
      <c r="AH76" s="1103"/>
      <c r="AI76" s="1103"/>
      <c r="AJ76" s="1103"/>
    </row>
    <row r="77" spans="1:36" s="1102" customFormat="1" x14ac:dyDescent="0.2">
      <c r="A77" s="1103"/>
      <c r="B77" s="2603"/>
      <c r="C77" s="1340" t="s">
        <v>732</v>
      </c>
      <c r="D77" s="1353" t="s">
        <v>1071</v>
      </c>
      <c r="E77" s="1105"/>
      <c r="F77" s="1103"/>
      <c r="G77" s="1103"/>
      <c r="H77" s="1103"/>
      <c r="I77" s="1103"/>
      <c r="J77" s="1103"/>
      <c r="K77" s="1103"/>
      <c r="L77" s="1103"/>
      <c r="M77" s="1103"/>
      <c r="N77" s="1103"/>
      <c r="O77" s="1103"/>
      <c r="P77" s="1103"/>
      <c r="Q77" s="1103"/>
      <c r="R77" s="1103"/>
      <c r="S77" s="1103"/>
      <c r="T77" s="1103"/>
      <c r="U77" s="1103"/>
      <c r="V77" s="1103"/>
      <c r="W77" s="1103"/>
      <c r="X77" s="1103"/>
      <c r="Y77" s="1103"/>
      <c r="Z77" s="1103"/>
      <c r="AA77" s="1103"/>
      <c r="AB77" s="1103"/>
      <c r="AC77" s="1103"/>
      <c r="AD77" s="1103"/>
      <c r="AE77" s="1103"/>
      <c r="AF77" s="1103"/>
      <c r="AG77" s="1103"/>
      <c r="AH77" s="1103"/>
      <c r="AI77" s="1103"/>
      <c r="AJ77" s="1103"/>
    </row>
    <row r="78" spans="1:36" s="1102" customFormat="1" x14ac:dyDescent="0.2">
      <c r="A78" s="1103"/>
      <c r="B78" s="2603"/>
      <c r="C78" s="1340" t="s">
        <v>843</v>
      </c>
      <c r="D78" s="1353" t="s">
        <v>1072</v>
      </c>
      <c r="E78" s="1105"/>
      <c r="F78" s="1103"/>
      <c r="G78" s="1103"/>
      <c r="H78" s="1103"/>
      <c r="I78" s="1103"/>
      <c r="J78" s="1103"/>
      <c r="K78" s="1103"/>
      <c r="L78" s="1103"/>
      <c r="M78" s="1103"/>
      <c r="N78" s="1103"/>
      <c r="O78" s="1103"/>
      <c r="P78" s="1103"/>
      <c r="Q78" s="1103"/>
      <c r="R78" s="1103"/>
      <c r="S78" s="1103"/>
      <c r="T78" s="1103"/>
      <c r="U78" s="1103"/>
      <c r="V78" s="1103"/>
      <c r="W78" s="1103"/>
      <c r="X78" s="1103"/>
      <c r="Y78" s="1103"/>
      <c r="Z78" s="1103"/>
      <c r="AA78" s="1103"/>
      <c r="AB78" s="1103"/>
      <c r="AC78" s="1103"/>
      <c r="AD78" s="1103"/>
      <c r="AE78" s="1103"/>
      <c r="AF78" s="1103"/>
      <c r="AG78" s="1103"/>
      <c r="AH78" s="1103"/>
      <c r="AI78" s="1103"/>
      <c r="AJ78" s="1103"/>
    </row>
    <row r="79" spans="1:36" s="1102" customFormat="1" x14ac:dyDescent="0.2">
      <c r="A79" s="1103"/>
      <c r="B79" s="2578" t="s">
        <v>844</v>
      </c>
      <c r="C79" s="2598" t="s">
        <v>736</v>
      </c>
      <c r="D79" s="2587"/>
      <c r="E79" s="1105"/>
      <c r="F79" s="1103"/>
      <c r="G79" s="1103"/>
      <c r="H79" s="1103"/>
      <c r="I79" s="1103"/>
      <c r="J79" s="1103"/>
      <c r="K79" s="1103"/>
      <c r="L79" s="1103"/>
      <c r="M79" s="1103"/>
      <c r="N79" s="1103"/>
      <c r="O79" s="1103"/>
      <c r="P79" s="1103"/>
      <c r="Q79" s="1103"/>
      <c r="R79" s="1103"/>
      <c r="S79" s="1103"/>
      <c r="T79" s="1103"/>
      <c r="U79" s="1103"/>
      <c r="V79" s="1103"/>
      <c r="W79" s="1103"/>
      <c r="X79" s="1103"/>
      <c r="Y79" s="1103"/>
      <c r="Z79" s="1103"/>
      <c r="AA79" s="1103"/>
      <c r="AB79" s="1103"/>
      <c r="AC79" s="1103"/>
      <c r="AD79" s="1103"/>
      <c r="AE79" s="1103"/>
      <c r="AF79" s="1103"/>
      <c r="AG79" s="1103"/>
      <c r="AH79" s="1103"/>
      <c r="AI79" s="1103"/>
      <c r="AJ79" s="1103"/>
    </row>
    <row r="80" spans="1:36" s="1102" customFormat="1" x14ac:dyDescent="0.2">
      <c r="A80" s="1103"/>
      <c r="B80" s="2599"/>
      <c r="C80" s="1341" t="s">
        <v>733</v>
      </c>
      <c r="D80" s="1353" t="s">
        <v>1073</v>
      </c>
      <c r="E80" s="1105"/>
      <c r="F80" s="1103"/>
      <c r="G80" s="1103"/>
      <c r="H80" s="1103"/>
      <c r="I80" s="1103"/>
      <c r="J80" s="1103"/>
      <c r="K80" s="1103"/>
      <c r="L80" s="1103"/>
      <c r="M80" s="1103"/>
      <c r="N80" s="1103"/>
      <c r="O80" s="1103"/>
      <c r="P80" s="1103"/>
      <c r="Q80" s="1103"/>
      <c r="R80" s="1103"/>
      <c r="S80" s="1103"/>
      <c r="T80" s="1103"/>
      <c r="U80" s="1103"/>
      <c r="V80" s="1103"/>
      <c r="W80" s="1103"/>
      <c r="X80" s="1103"/>
      <c r="Y80" s="1103"/>
      <c r="Z80" s="1103"/>
      <c r="AA80" s="1103"/>
      <c r="AB80" s="1103"/>
      <c r="AC80" s="1103"/>
      <c r="AD80" s="1103"/>
      <c r="AE80" s="1103"/>
      <c r="AF80" s="1103"/>
      <c r="AG80" s="1103"/>
      <c r="AH80" s="1103"/>
      <c r="AI80" s="1103"/>
      <c r="AJ80" s="1103"/>
    </row>
    <row r="81" spans="1:36" s="1102" customFormat="1" x14ac:dyDescent="0.2">
      <c r="A81" s="1103"/>
      <c r="B81" s="2600"/>
      <c r="C81" s="1340" t="s">
        <v>734</v>
      </c>
      <c r="D81" s="1353" t="s">
        <v>1074</v>
      </c>
      <c r="E81" s="1105"/>
      <c r="F81" s="1103"/>
      <c r="G81" s="1103"/>
      <c r="H81" s="1103"/>
      <c r="I81" s="1103"/>
      <c r="J81" s="1103"/>
      <c r="K81" s="1103"/>
      <c r="L81" s="1103"/>
      <c r="M81" s="1103"/>
      <c r="N81" s="1103"/>
      <c r="O81" s="1103"/>
      <c r="P81" s="1103"/>
      <c r="Q81" s="1103"/>
      <c r="R81" s="1103"/>
      <c r="S81" s="1103"/>
      <c r="T81" s="1103"/>
      <c r="U81" s="1103"/>
      <c r="V81" s="1103"/>
      <c r="W81" s="1103"/>
      <c r="X81" s="1103"/>
      <c r="Y81" s="1103"/>
      <c r="Z81" s="1103"/>
      <c r="AA81" s="1103"/>
      <c r="AB81" s="1103"/>
      <c r="AC81" s="1103"/>
      <c r="AD81" s="1103"/>
      <c r="AE81" s="1103"/>
      <c r="AF81" s="1103"/>
      <c r="AG81" s="1103"/>
      <c r="AH81" s="1103"/>
      <c r="AI81" s="1103"/>
      <c r="AJ81" s="1103"/>
    </row>
    <row r="82" spans="1:36" s="1102" customFormat="1" x14ac:dyDescent="0.2">
      <c r="A82" s="1103"/>
      <c r="B82" s="2578" t="s">
        <v>735</v>
      </c>
      <c r="C82" s="2598" t="s">
        <v>855</v>
      </c>
      <c r="D82" s="2587"/>
      <c r="E82" s="1105"/>
      <c r="F82" s="1103"/>
      <c r="G82" s="1103"/>
      <c r="H82" s="1103"/>
      <c r="I82" s="1103"/>
      <c r="J82" s="1103"/>
      <c r="K82" s="1103"/>
      <c r="L82" s="1103"/>
      <c r="M82" s="1103"/>
      <c r="N82" s="1103"/>
      <c r="O82" s="1103"/>
      <c r="P82" s="1103"/>
      <c r="Q82" s="1103"/>
      <c r="R82" s="1103"/>
      <c r="S82" s="1103"/>
      <c r="T82" s="1103"/>
      <c r="U82" s="1103"/>
      <c r="V82" s="1103"/>
      <c r="W82" s="1103"/>
      <c r="X82" s="1103"/>
      <c r="Y82" s="1103"/>
      <c r="Z82" s="1103"/>
      <c r="AA82" s="1103"/>
      <c r="AB82" s="1103"/>
      <c r="AC82" s="1103"/>
      <c r="AD82" s="1103"/>
      <c r="AE82" s="1103"/>
      <c r="AF82" s="1103"/>
      <c r="AG82" s="1103"/>
      <c r="AH82" s="1103"/>
      <c r="AI82" s="1103"/>
      <c r="AJ82" s="1103"/>
    </row>
    <row r="83" spans="1:36" s="1102" customFormat="1" ht="25.5" x14ac:dyDescent="0.2">
      <c r="A83" s="1103"/>
      <c r="B83" s="2605"/>
      <c r="C83" s="1339">
        <v>12</v>
      </c>
      <c r="D83" s="1353" t="s">
        <v>1076</v>
      </c>
      <c r="E83" s="1105"/>
      <c r="F83" s="1103"/>
      <c r="G83" s="1103"/>
      <c r="H83" s="1103"/>
      <c r="I83" s="1103"/>
      <c r="J83" s="1103"/>
      <c r="K83" s="1103"/>
      <c r="L83" s="1103"/>
      <c r="M83" s="1103"/>
      <c r="N83" s="1103"/>
      <c r="O83" s="1103"/>
      <c r="P83" s="1103"/>
      <c r="Q83" s="1103"/>
      <c r="R83" s="1103"/>
      <c r="S83" s="1103"/>
      <c r="T83" s="1103"/>
      <c r="U83" s="1103"/>
      <c r="V83" s="1103"/>
      <c r="W83" s="1103"/>
      <c r="X83" s="1103"/>
      <c r="Y83" s="1103"/>
      <c r="Z83" s="1103"/>
      <c r="AA83" s="1103"/>
      <c r="AB83" s="1103"/>
      <c r="AC83" s="1103"/>
      <c r="AD83" s="1103"/>
      <c r="AE83" s="1103"/>
      <c r="AF83" s="1103"/>
      <c r="AG83" s="1103"/>
      <c r="AH83" s="1103"/>
      <c r="AI83" s="1103"/>
      <c r="AJ83" s="1103"/>
    </row>
    <row r="84" spans="1:36" s="1102" customFormat="1" x14ac:dyDescent="0.2">
      <c r="A84" s="1103"/>
      <c r="B84" s="2578" t="s">
        <v>737</v>
      </c>
      <c r="C84" s="2598" t="s">
        <v>845</v>
      </c>
      <c r="D84" s="2587"/>
      <c r="E84" s="589"/>
      <c r="F84" s="1103"/>
      <c r="G84" s="1103"/>
      <c r="H84" s="1103"/>
      <c r="I84" s="1103"/>
      <c r="J84" s="1103"/>
      <c r="K84" s="1103"/>
      <c r="L84" s="1103"/>
      <c r="M84" s="1103"/>
      <c r="N84" s="1103"/>
      <c r="O84" s="1103"/>
      <c r="P84" s="1103"/>
      <c r="Q84" s="1103"/>
      <c r="R84" s="1103"/>
      <c r="S84" s="1103"/>
      <c r="T84" s="1103"/>
      <c r="U84" s="1103"/>
      <c r="V84" s="1103"/>
      <c r="W84" s="1103"/>
      <c r="X84" s="1103"/>
      <c r="Y84" s="1103"/>
      <c r="Z84" s="1103"/>
      <c r="AA84" s="1103"/>
      <c r="AB84" s="1103"/>
      <c r="AC84" s="1103"/>
      <c r="AD84" s="1103"/>
      <c r="AE84" s="1103"/>
      <c r="AF84" s="1103"/>
      <c r="AG84" s="1103"/>
      <c r="AH84" s="1103"/>
      <c r="AI84" s="1103"/>
      <c r="AJ84" s="1103"/>
    </row>
    <row r="85" spans="1:36" s="1102" customFormat="1" ht="25.5" x14ac:dyDescent="0.2">
      <c r="A85" s="1103"/>
      <c r="B85" s="2600"/>
      <c r="C85" s="1339">
        <v>13</v>
      </c>
      <c r="D85" s="1354" t="s">
        <v>1112</v>
      </c>
      <c r="E85" s="1105"/>
      <c r="F85" s="1103"/>
      <c r="G85" s="1103"/>
      <c r="H85" s="1103"/>
      <c r="I85" s="1103"/>
      <c r="J85" s="1103"/>
      <c r="K85" s="1103"/>
      <c r="L85" s="1103"/>
      <c r="M85" s="1103"/>
      <c r="N85" s="1103"/>
      <c r="O85" s="1103"/>
      <c r="P85" s="1103"/>
      <c r="Q85" s="1103"/>
      <c r="R85" s="1103"/>
      <c r="S85" s="1103"/>
      <c r="T85" s="1103"/>
      <c r="U85" s="1103"/>
      <c r="V85" s="1103"/>
      <c r="W85" s="1103"/>
      <c r="X85" s="1103"/>
      <c r="Y85" s="1103"/>
      <c r="Z85" s="1103"/>
      <c r="AA85" s="1103"/>
      <c r="AB85" s="1103"/>
      <c r="AC85" s="1103"/>
      <c r="AD85" s="1103"/>
      <c r="AE85" s="1103"/>
      <c r="AF85" s="1103"/>
      <c r="AG85" s="1103"/>
      <c r="AH85" s="1103"/>
      <c r="AI85" s="1103"/>
      <c r="AJ85" s="1103"/>
    </row>
    <row r="86" spans="1:36" s="1102" customFormat="1" x14ac:dyDescent="0.2">
      <c r="A86" s="1103"/>
      <c r="B86" s="2578" t="s">
        <v>846</v>
      </c>
      <c r="C86" s="2598" t="s">
        <v>738</v>
      </c>
      <c r="D86" s="2587"/>
      <c r="E86" s="1105"/>
      <c r="F86" s="1103"/>
      <c r="G86" s="1103"/>
      <c r="H86" s="1103"/>
      <c r="I86" s="1103"/>
      <c r="J86" s="1103"/>
      <c r="K86" s="1103"/>
      <c r="L86" s="1103"/>
      <c r="M86" s="1103"/>
      <c r="N86" s="1103"/>
      <c r="O86" s="1103"/>
      <c r="P86" s="1103"/>
      <c r="Q86" s="1103"/>
      <c r="R86" s="1103"/>
      <c r="S86" s="1103"/>
      <c r="T86" s="1103"/>
      <c r="U86" s="1103"/>
      <c r="V86" s="1103"/>
      <c r="W86" s="1103"/>
      <c r="X86" s="1103"/>
      <c r="Y86" s="1103"/>
      <c r="Z86" s="1103"/>
      <c r="AA86" s="1103"/>
      <c r="AB86" s="1103"/>
      <c r="AC86" s="1103"/>
      <c r="AD86" s="1103"/>
      <c r="AE86" s="1103"/>
      <c r="AF86" s="1103"/>
      <c r="AG86" s="1103"/>
      <c r="AH86" s="1103"/>
      <c r="AI86" s="1103"/>
      <c r="AJ86" s="1103"/>
    </row>
    <row r="87" spans="1:36" s="1102" customFormat="1" ht="38.25" x14ac:dyDescent="0.2">
      <c r="A87" s="1103"/>
      <c r="B87" s="2603"/>
      <c r="C87" s="1339">
        <v>14</v>
      </c>
      <c r="D87" s="1353" t="s">
        <v>1077</v>
      </c>
      <c r="E87" s="1105"/>
      <c r="F87" s="1103"/>
      <c r="G87" s="1103"/>
      <c r="H87" s="1103"/>
      <c r="I87" s="1103"/>
      <c r="J87" s="1103"/>
      <c r="K87" s="1103"/>
      <c r="L87" s="1103"/>
      <c r="M87" s="1103"/>
      <c r="N87" s="1103"/>
      <c r="O87" s="1103"/>
      <c r="P87" s="1103"/>
      <c r="Q87" s="1103"/>
      <c r="R87" s="1103"/>
      <c r="S87" s="1103"/>
      <c r="T87" s="1103"/>
      <c r="U87" s="1103"/>
      <c r="V87" s="1103"/>
      <c r="W87" s="1103"/>
      <c r="X87" s="1103"/>
      <c r="Y87" s="1103"/>
      <c r="Z87" s="1103"/>
      <c r="AA87" s="1103"/>
      <c r="AB87" s="1103"/>
      <c r="AC87" s="1103"/>
      <c r="AD87" s="1103"/>
      <c r="AE87" s="1103"/>
      <c r="AF87" s="1103"/>
      <c r="AG87" s="1103"/>
      <c r="AH87" s="1103"/>
      <c r="AI87" s="1103"/>
      <c r="AJ87" s="1103"/>
    </row>
    <row r="88" spans="1:36" s="1102" customFormat="1" ht="25.5" x14ac:dyDescent="0.2">
      <c r="A88" s="1103"/>
      <c r="B88" s="2603"/>
      <c r="C88" s="1339" t="s">
        <v>739</v>
      </c>
      <c r="D88" s="1353" t="s">
        <v>1078</v>
      </c>
      <c r="E88" s="1105"/>
      <c r="F88" s="1103"/>
      <c r="G88" s="1103"/>
      <c r="H88" s="1103"/>
      <c r="I88" s="1103"/>
      <c r="J88" s="1103"/>
      <c r="K88" s="1103"/>
      <c r="L88" s="1103"/>
      <c r="M88" s="1103"/>
      <c r="N88" s="1103"/>
      <c r="O88" s="1103"/>
      <c r="P88" s="1103"/>
      <c r="Q88" s="1103"/>
      <c r="R88" s="1103"/>
      <c r="S88" s="1103"/>
      <c r="T88" s="1103"/>
      <c r="U88" s="1103"/>
      <c r="V88" s="1103"/>
      <c r="W88" s="1103"/>
      <c r="X88" s="1103"/>
      <c r="Y88" s="1103"/>
      <c r="Z88" s="1103"/>
      <c r="AA88" s="1103"/>
      <c r="AB88" s="1103"/>
      <c r="AC88" s="1103"/>
      <c r="AD88" s="1103"/>
      <c r="AE88" s="1103"/>
      <c r="AF88" s="1103"/>
      <c r="AG88" s="1103"/>
      <c r="AH88" s="1103"/>
      <c r="AI88" s="1103"/>
      <c r="AJ88" s="1103"/>
    </row>
    <row r="89" spans="1:36" s="1102" customFormat="1" ht="25.5" x14ac:dyDescent="0.2">
      <c r="A89" s="1103"/>
      <c r="B89" s="2603"/>
      <c r="C89" s="1339" t="s">
        <v>740</v>
      </c>
      <c r="D89" s="1353" t="s">
        <v>1113</v>
      </c>
      <c r="E89" s="1105"/>
      <c r="F89" s="1103"/>
      <c r="G89" s="1103"/>
      <c r="H89" s="1103"/>
      <c r="I89" s="1103"/>
      <c r="J89" s="1103"/>
      <c r="K89" s="1103"/>
      <c r="L89" s="1103"/>
      <c r="M89" s="1103"/>
      <c r="N89" s="1103"/>
      <c r="O89" s="1103"/>
      <c r="P89" s="1103"/>
      <c r="Q89" s="1103"/>
      <c r="R89" s="1103"/>
      <c r="S89" s="1103"/>
      <c r="T89" s="1103"/>
      <c r="U89" s="1103"/>
      <c r="V89" s="1103"/>
      <c r="W89" s="1103"/>
      <c r="X89" s="1103"/>
      <c r="Y89" s="1103"/>
      <c r="Z89" s="1103"/>
      <c r="AA89" s="1103"/>
      <c r="AB89" s="1103"/>
      <c r="AC89" s="1103"/>
      <c r="AD89" s="1103"/>
      <c r="AE89" s="1103"/>
      <c r="AF89" s="1103"/>
      <c r="AG89" s="1103"/>
      <c r="AH89" s="1103"/>
      <c r="AI89" s="1103"/>
      <c r="AJ89" s="1103"/>
    </row>
    <row r="90" spans="1:36" s="1102" customFormat="1" ht="25.5" x14ac:dyDescent="0.2">
      <c r="A90" s="1103"/>
      <c r="B90" s="2606"/>
      <c r="C90" s="1339" t="s">
        <v>847</v>
      </c>
      <c r="D90" s="1353" t="s">
        <v>1079</v>
      </c>
      <c r="E90" s="1105"/>
      <c r="F90" s="1103"/>
      <c r="G90" s="1103"/>
      <c r="H90" s="1103"/>
      <c r="I90" s="1103"/>
      <c r="J90" s="1103"/>
      <c r="K90" s="1103"/>
      <c r="L90" s="1103"/>
      <c r="M90" s="1103"/>
      <c r="N90" s="1103"/>
      <c r="O90" s="1103"/>
      <c r="P90" s="1103"/>
      <c r="Q90" s="1103"/>
      <c r="R90" s="1103"/>
      <c r="S90" s="1103"/>
      <c r="T90" s="1103"/>
      <c r="U90" s="1103"/>
      <c r="V90" s="1103"/>
      <c r="W90" s="1103"/>
      <c r="X90" s="1103"/>
      <c r="Y90" s="1103"/>
      <c r="Z90" s="1103"/>
      <c r="AA90" s="1103"/>
      <c r="AB90" s="1103"/>
      <c r="AC90" s="1103"/>
      <c r="AD90" s="1103"/>
      <c r="AE90" s="1103"/>
      <c r="AF90" s="1103"/>
      <c r="AG90" s="1103"/>
      <c r="AH90" s="1103"/>
      <c r="AI90" s="1103"/>
      <c r="AJ90" s="1103"/>
    </row>
    <row r="91" spans="1:36" s="1102" customFormat="1" x14ac:dyDescent="0.2">
      <c r="A91" s="1103"/>
      <c r="B91" s="2578" t="s">
        <v>741</v>
      </c>
      <c r="C91" s="2607" t="s">
        <v>848</v>
      </c>
      <c r="D91" s="2608"/>
      <c r="E91" s="1105"/>
      <c r="F91" s="1103"/>
      <c r="G91" s="1103"/>
      <c r="H91" s="1103"/>
      <c r="I91" s="1103"/>
      <c r="J91" s="1103"/>
      <c r="K91" s="1103"/>
      <c r="L91" s="1103"/>
      <c r="M91" s="1103"/>
      <c r="N91" s="1103"/>
      <c r="O91" s="1103"/>
      <c r="P91" s="1103"/>
      <c r="Q91" s="1103"/>
      <c r="R91" s="1103"/>
      <c r="S91" s="1103"/>
      <c r="T91" s="1103"/>
      <c r="U91" s="1103"/>
      <c r="V91" s="1103"/>
      <c r="W91" s="1103"/>
      <c r="X91" s="1103"/>
      <c r="Y91" s="1103"/>
      <c r="Z91" s="1103"/>
      <c r="AA91" s="1103"/>
      <c r="AB91" s="1103"/>
      <c r="AC91" s="1103"/>
      <c r="AD91" s="1103"/>
      <c r="AE91" s="1103"/>
      <c r="AF91" s="1103"/>
      <c r="AG91" s="1103"/>
      <c r="AH91" s="1103"/>
      <c r="AI91" s="1103"/>
      <c r="AJ91" s="1103"/>
    </row>
    <row r="92" spans="1:36" s="1102" customFormat="1" ht="25.5" x14ac:dyDescent="0.2">
      <c r="A92" s="1103"/>
      <c r="B92" s="2603"/>
      <c r="C92" s="1339">
        <v>15</v>
      </c>
      <c r="D92" s="1354" t="s">
        <v>1114</v>
      </c>
      <c r="E92" s="1105"/>
      <c r="F92" s="1103"/>
      <c r="G92" s="1103"/>
      <c r="H92" s="1103"/>
      <c r="I92" s="1103"/>
      <c r="J92" s="1103"/>
      <c r="K92" s="1103"/>
      <c r="L92" s="1103"/>
      <c r="M92" s="1103"/>
      <c r="N92" s="1103"/>
      <c r="O92" s="1103"/>
      <c r="P92" s="1103"/>
      <c r="Q92" s="1103"/>
      <c r="R92" s="1103"/>
      <c r="S92" s="1103"/>
      <c r="T92" s="1103"/>
      <c r="U92" s="1103"/>
      <c r="V92" s="1103"/>
      <c r="W92" s="1103"/>
      <c r="X92" s="1103"/>
      <c r="Y92" s="1103"/>
      <c r="Z92" s="1103"/>
      <c r="AA92" s="1103"/>
      <c r="AB92" s="1103"/>
      <c r="AC92" s="1103"/>
      <c r="AD92" s="1103"/>
      <c r="AE92" s="1103"/>
      <c r="AF92" s="1103"/>
      <c r="AG92" s="1103"/>
      <c r="AH92" s="1103"/>
      <c r="AI92" s="1103"/>
      <c r="AJ92" s="1103"/>
    </row>
    <row r="93" spans="1:36" s="1102" customFormat="1" x14ac:dyDescent="0.2">
      <c r="A93" s="1103"/>
      <c r="B93" s="2578" t="s">
        <v>849</v>
      </c>
      <c r="C93" s="2598" t="s">
        <v>1080</v>
      </c>
      <c r="D93" s="2587"/>
      <c r="E93" s="1105"/>
      <c r="F93" s="1103"/>
      <c r="G93" s="1103"/>
      <c r="H93" s="1103"/>
      <c r="I93" s="1321"/>
      <c r="J93" s="1321"/>
      <c r="K93" s="1321"/>
      <c r="L93" s="1321"/>
      <c r="M93" s="1321"/>
      <c r="N93" s="1321"/>
      <c r="O93" s="1103"/>
      <c r="P93" s="1103"/>
      <c r="Q93" s="1103"/>
      <c r="R93" s="1103"/>
      <c r="S93" s="1103"/>
      <c r="T93" s="1103"/>
      <c r="U93" s="1103"/>
      <c r="V93" s="1103"/>
      <c r="W93" s="1103"/>
      <c r="X93" s="1103"/>
      <c r="Y93" s="1103"/>
      <c r="Z93" s="1103"/>
      <c r="AA93" s="1103"/>
      <c r="AB93" s="1103"/>
      <c r="AC93" s="1103"/>
      <c r="AD93" s="1103"/>
      <c r="AE93" s="1103"/>
      <c r="AF93" s="1103"/>
      <c r="AG93" s="1103"/>
      <c r="AH93" s="1103"/>
      <c r="AI93" s="1103"/>
      <c r="AJ93" s="1103"/>
    </row>
    <row r="94" spans="1:36" s="1102" customFormat="1" ht="25.5" x14ac:dyDescent="0.2">
      <c r="A94" s="1103"/>
      <c r="B94" s="2599"/>
      <c r="C94" s="1342" t="s">
        <v>887</v>
      </c>
      <c r="D94" s="1353" t="s">
        <v>1081</v>
      </c>
      <c r="E94" s="1105"/>
      <c r="F94" s="1103"/>
      <c r="G94" s="1103"/>
      <c r="H94" s="1103"/>
      <c r="I94" s="1322"/>
      <c r="J94" s="518"/>
      <c r="K94" s="518"/>
      <c r="L94" s="518"/>
      <c r="M94" s="518"/>
      <c r="N94" s="518"/>
      <c r="O94" s="1103"/>
      <c r="P94" s="1103"/>
      <c r="Q94" s="1103"/>
      <c r="R94" s="1103"/>
      <c r="S94" s="1103"/>
      <c r="T94" s="1103"/>
      <c r="U94" s="1103"/>
      <c r="V94" s="1103"/>
      <c r="W94" s="1103"/>
      <c r="X94" s="1103"/>
      <c r="Y94" s="1103"/>
      <c r="Z94" s="1103"/>
      <c r="AA94" s="1103"/>
      <c r="AB94" s="1103"/>
      <c r="AC94" s="1103"/>
      <c r="AD94" s="1103"/>
      <c r="AE94" s="1103"/>
      <c r="AF94" s="1103"/>
      <c r="AG94" s="1103"/>
      <c r="AH94" s="1103"/>
      <c r="AI94" s="1103"/>
      <c r="AJ94" s="1103"/>
    </row>
    <row r="95" spans="1:36" s="1102" customFormat="1" ht="79.5" customHeight="1" x14ac:dyDescent="0.2">
      <c r="A95" s="1103"/>
      <c r="B95" s="2599"/>
      <c r="C95" s="1342" t="s">
        <v>742</v>
      </c>
      <c r="D95" s="2211" t="s">
        <v>1468</v>
      </c>
      <c r="E95" s="1105"/>
      <c r="F95" s="1103"/>
      <c r="G95" s="1103"/>
      <c r="H95" s="1103"/>
      <c r="I95" s="2577"/>
      <c r="J95" s="2577"/>
      <c r="K95" s="2577"/>
      <c r="L95" s="2577"/>
      <c r="M95" s="2577"/>
      <c r="N95" s="2577"/>
      <c r="O95" s="1103"/>
      <c r="P95" s="1103"/>
      <c r="Q95" s="1103"/>
      <c r="R95" s="1103"/>
      <c r="S95" s="1103"/>
      <c r="T95" s="1103"/>
      <c r="U95" s="1103"/>
      <c r="V95" s="1103"/>
      <c r="W95" s="1103"/>
      <c r="X95" s="1103"/>
      <c r="Y95" s="1103"/>
      <c r="Z95" s="1103"/>
      <c r="AA95" s="1103"/>
      <c r="AB95" s="1103"/>
      <c r="AC95" s="1103"/>
      <c r="AD95" s="1103"/>
      <c r="AE95" s="1103"/>
      <c r="AF95" s="1103"/>
      <c r="AG95" s="1103"/>
      <c r="AH95" s="1103"/>
      <c r="AI95" s="1103"/>
      <c r="AJ95" s="1103"/>
    </row>
    <row r="96" spans="1:36" s="1102" customFormat="1" x14ac:dyDescent="0.2">
      <c r="A96" s="1103"/>
      <c r="B96" s="2578" t="s">
        <v>1411</v>
      </c>
      <c r="C96" s="2598" t="s">
        <v>850</v>
      </c>
      <c r="D96" s="2587"/>
      <c r="E96" s="589"/>
      <c r="F96" s="1103"/>
      <c r="G96" s="1103"/>
      <c r="H96" s="1103"/>
      <c r="I96" s="1321"/>
      <c r="J96" s="1321"/>
      <c r="K96" s="1321"/>
      <c r="L96" s="1321"/>
      <c r="M96" s="1321"/>
      <c r="N96" s="1321"/>
      <c r="O96" s="1103"/>
      <c r="P96" s="1103"/>
      <c r="Q96" s="1103"/>
      <c r="R96" s="1103"/>
      <c r="S96" s="1103"/>
      <c r="T96" s="1103"/>
      <c r="U96" s="1103"/>
      <c r="V96" s="1103"/>
      <c r="W96" s="1103"/>
      <c r="X96" s="1103"/>
      <c r="Y96" s="1103"/>
      <c r="Z96" s="1103"/>
      <c r="AA96" s="1103"/>
      <c r="AB96" s="1103"/>
      <c r="AC96" s="1103"/>
      <c r="AD96" s="1103"/>
      <c r="AE96" s="1103"/>
      <c r="AF96" s="1103"/>
      <c r="AG96" s="1103"/>
      <c r="AH96" s="1103"/>
      <c r="AI96" s="1103"/>
      <c r="AJ96" s="1103"/>
    </row>
    <row r="97" spans="1:36" s="1102" customFormat="1" ht="51" x14ac:dyDescent="0.2">
      <c r="A97" s="1103"/>
      <c r="B97" s="2599"/>
      <c r="C97" s="2212">
        <v>17</v>
      </c>
      <c r="D97" s="2213" t="s">
        <v>1085</v>
      </c>
      <c r="E97" s="589"/>
      <c r="F97" s="1103"/>
      <c r="G97" s="1103"/>
      <c r="H97" s="1103"/>
      <c r="I97" s="1103"/>
      <c r="J97" s="1103"/>
      <c r="K97" s="1103"/>
      <c r="L97" s="1103"/>
      <c r="M97" s="1103"/>
      <c r="N97" s="1103"/>
      <c r="O97" s="1103"/>
      <c r="P97" s="1103"/>
      <c r="Q97" s="1103"/>
      <c r="R97" s="1103"/>
      <c r="S97" s="1103"/>
      <c r="T97" s="1103"/>
      <c r="U97" s="1103"/>
      <c r="V97" s="1103"/>
      <c r="W97" s="1103"/>
      <c r="X97" s="1103"/>
      <c r="Y97" s="1103"/>
      <c r="Z97" s="1103"/>
      <c r="AA97" s="1103"/>
      <c r="AB97" s="1103"/>
      <c r="AC97" s="1103"/>
      <c r="AD97" s="1103"/>
      <c r="AE97" s="1103"/>
      <c r="AF97" s="1103"/>
      <c r="AG97" s="1103"/>
      <c r="AH97" s="1103"/>
      <c r="AI97" s="1103"/>
      <c r="AJ97" s="1103"/>
    </row>
    <row r="98" spans="1:36" s="1102" customFormat="1" ht="25.5" x14ac:dyDescent="0.2">
      <c r="A98" s="1103"/>
      <c r="B98" s="2599"/>
      <c r="C98" s="2214" t="s">
        <v>1082</v>
      </c>
      <c r="D98" s="2213" t="s">
        <v>1412</v>
      </c>
      <c r="E98" s="972"/>
      <c r="F98" s="1103"/>
      <c r="G98" s="1103"/>
      <c r="H98" s="1103"/>
      <c r="I98" s="1103"/>
      <c r="J98" s="1103"/>
      <c r="K98" s="1103"/>
      <c r="L98" s="1103"/>
      <c r="M98" s="1103"/>
      <c r="N98" s="1103"/>
      <c r="O98" s="1103"/>
      <c r="P98" s="1103"/>
      <c r="Q98" s="1103"/>
      <c r="R98" s="1103"/>
      <c r="S98" s="1103"/>
      <c r="T98" s="1103"/>
      <c r="U98" s="1103"/>
      <c r="V98" s="1103"/>
      <c r="W98" s="1103"/>
      <c r="X98" s="1103"/>
      <c r="Y98" s="1103"/>
      <c r="Z98" s="1103"/>
      <c r="AA98" s="1103"/>
      <c r="AB98" s="1103"/>
      <c r="AC98" s="1103"/>
      <c r="AD98" s="1103"/>
      <c r="AE98" s="1103"/>
      <c r="AF98" s="1103"/>
      <c r="AG98" s="1103"/>
      <c r="AH98" s="1103"/>
      <c r="AI98" s="1103"/>
      <c r="AJ98" s="1103"/>
    </row>
    <row r="99" spans="1:36" s="1102" customFormat="1" ht="25.5" x14ac:dyDescent="0.2">
      <c r="A99" s="1103"/>
      <c r="B99" s="2599"/>
      <c r="C99" s="2214" t="s">
        <v>1083</v>
      </c>
      <c r="D99" s="2213" t="s">
        <v>1084</v>
      </c>
      <c r="E99" s="1105"/>
      <c r="F99" s="1103"/>
      <c r="G99" s="1103"/>
      <c r="H99" s="1103"/>
      <c r="I99" s="1103"/>
      <c r="J99" s="1103"/>
      <c r="K99" s="1103"/>
      <c r="L99" s="1103"/>
      <c r="M99" s="1103"/>
      <c r="N99" s="1103"/>
      <c r="O99" s="1103"/>
      <c r="P99" s="1103"/>
      <c r="Q99" s="1103"/>
      <c r="R99" s="1103"/>
      <c r="S99" s="1103"/>
      <c r="T99" s="1103"/>
      <c r="U99" s="1103"/>
      <c r="V99" s="1103"/>
      <c r="W99" s="1103"/>
      <c r="X99" s="1103"/>
      <c r="Y99" s="1103"/>
      <c r="Z99" s="1103"/>
      <c r="AA99" s="1103"/>
      <c r="AB99" s="1103"/>
      <c r="AC99" s="1103"/>
      <c r="AD99" s="1103"/>
      <c r="AE99" s="1103"/>
      <c r="AF99" s="1103"/>
      <c r="AG99" s="1103"/>
      <c r="AH99" s="1103"/>
      <c r="AI99" s="1103"/>
      <c r="AJ99" s="1103"/>
    </row>
    <row r="100" spans="1:36" s="1102" customFormat="1" x14ac:dyDescent="0.2">
      <c r="A100" s="1103"/>
      <c r="B100" s="2578" t="s">
        <v>851</v>
      </c>
      <c r="C100" s="2598" t="s">
        <v>852</v>
      </c>
      <c r="D100" s="2587"/>
      <c r="E100" s="1105"/>
      <c r="F100" s="1103"/>
      <c r="G100" s="1103"/>
      <c r="H100" s="1103"/>
      <c r="I100" s="1103"/>
      <c r="J100" s="1103"/>
      <c r="K100" s="1103"/>
      <c r="L100" s="1103"/>
      <c r="M100" s="1103"/>
      <c r="N100" s="1103"/>
      <c r="O100" s="1103"/>
      <c r="P100" s="1103"/>
      <c r="Q100" s="1103"/>
      <c r="R100" s="1103"/>
      <c r="S100" s="1103"/>
      <c r="T100" s="1103"/>
      <c r="U100" s="1103"/>
      <c r="V100" s="1103"/>
      <c r="W100" s="1103"/>
      <c r="X100" s="1103"/>
      <c r="Y100" s="1103"/>
      <c r="Z100" s="1103"/>
      <c r="AA100" s="1103"/>
      <c r="AB100" s="1103"/>
      <c r="AC100" s="1103"/>
      <c r="AD100" s="1103"/>
      <c r="AE100" s="1103"/>
      <c r="AF100" s="1103"/>
      <c r="AG100" s="1103"/>
      <c r="AH100" s="1103"/>
      <c r="AI100" s="1103"/>
      <c r="AJ100" s="1103"/>
    </row>
    <row r="101" spans="1:36" s="1102" customFormat="1" ht="25.5" x14ac:dyDescent="0.2">
      <c r="A101" s="1103"/>
      <c r="B101" s="2599"/>
      <c r="C101" s="1342" t="s">
        <v>743</v>
      </c>
      <c r="D101" s="1353" t="s">
        <v>1086</v>
      </c>
      <c r="E101" s="1105"/>
      <c r="F101" s="1103"/>
      <c r="G101" s="1103"/>
      <c r="H101" s="1103"/>
      <c r="I101" s="1103"/>
      <c r="J101" s="1103"/>
      <c r="K101" s="1103"/>
      <c r="L101" s="1103"/>
      <c r="M101" s="1103"/>
      <c r="N101" s="1103"/>
      <c r="O101" s="1103"/>
      <c r="P101" s="1103"/>
      <c r="Q101" s="1103"/>
      <c r="R101" s="1103"/>
      <c r="S101" s="1103"/>
      <c r="T101" s="1103"/>
      <c r="U101" s="1103"/>
      <c r="V101" s="1103"/>
      <c r="W101" s="1103"/>
      <c r="X101" s="1103"/>
      <c r="Y101" s="1103"/>
      <c r="Z101" s="1103"/>
      <c r="AA101" s="1103"/>
      <c r="AB101" s="1103"/>
      <c r="AC101" s="1103"/>
      <c r="AD101" s="1103"/>
      <c r="AE101" s="1103"/>
      <c r="AF101" s="1103"/>
      <c r="AG101" s="1103"/>
      <c r="AH101" s="1103"/>
      <c r="AI101" s="1103"/>
      <c r="AJ101" s="1103"/>
    </row>
    <row r="102" spans="1:36" s="1102" customFormat="1" x14ac:dyDescent="0.2">
      <c r="A102" s="1103"/>
      <c r="B102" s="2599"/>
      <c r="C102" s="1342" t="s">
        <v>744</v>
      </c>
      <c r="D102" s="1353" t="s">
        <v>892</v>
      </c>
      <c r="E102" s="1105"/>
      <c r="F102" s="1103"/>
      <c r="G102" s="1103"/>
      <c r="H102" s="1103"/>
      <c r="I102" s="1103"/>
      <c r="J102" s="1103"/>
      <c r="K102" s="1103"/>
      <c r="L102" s="1103"/>
      <c r="M102" s="1103"/>
      <c r="N102" s="1103"/>
      <c r="O102" s="1103"/>
      <c r="P102" s="1103"/>
      <c r="Q102" s="1103"/>
      <c r="R102" s="1103"/>
      <c r="S102" s="1103"/>
      <c r="T102" s="1103"/>
      <c r="U102" s="1103"/>
      <c r="V102" s="1103"/>
      <c r="W102" s="1103"/>
      <c r="X102" s="1103"/>
      <c r="Y102" s="1103"/>
      <c r="Z102" s="1103"/>
      <c r="AA102" s="1103"/>
      <c r="AB102" s="1103"/>
      <c r="AC102" s="1103"/>
      <c r="AD102" s="1103"/>
      <c r="AE102" s="1103"/>
      <c r="AF102" s="1103"/>
      <c r="AG102" s="1103"/>
      <c r="AH102" s="1103"/>
      <c r="AI102" s="1103"/>
      <c r="AJ102" s="1103"/>
    </row>
    <row r="103" spans="1:36" s="1102" customFormat="1" x14ac:dyDescent="0.2">
      <c r="A103" s="1103"/>
      <c r="B103" s="2578" t="s">
        <v>853</v>
      </c>
      <c r="C103" s="2598" t="s">
        <v>1562</v>
      </c>
      <c r="D103" s="2587"/>
      <c r="E103" s="589"/>
      <c r="F103" s="1103"/>
      <c r="G103" s="1103"/>
      <c r="H103" s="1103"/>
      <c r="I103" s="1103"/>
      <c r="J103" s="1103"/>
      <c r="K103" s="1103"/>
      <c r="L103" s="1103"/>
      <c r="M103" s="1103"/>
      <c r="N103" s="1103"/>
      <c r="O103" s="1103"/>
      <c r="P103" s="1103"/>
      <c r="Q103" s="1103"/>
      <c r="R103" s="1103"/>
      <c r="S103" s="1103"/>
      <c r="T103" s="1103"/>
      <c r="U103" s="1103"/>
      <c r="V103" s="1103"/>
      <c r="W103" s="1103"/>
      <c r="X103" s="1103"/>
      <c r="Y103" s="1103"/>
      <c r="Z103" s="1103"/>
      <c r="AA103" s="1103"/>
      <c r="AB103" s="1103"/>
      <c r="AC103" s="1103"/>
      <c r="AD103" s="1103"/>
      <c r="AE103" s="1103"/>
      <c r="AF103" s="1103"/>
      <c r="AG103" s="1103"/>
      <c r="AH103" s="1103"/>
      <c r="AI103" s="1103"/>
      <c r="AJ103" s="1103"/>
    </row>
    <row r="104" spans="1:36" s="1102" customFormat="1" ht="25.5" x14ac:dyDescent="0.2">
      <c r="A104" s="1103"/>
      <c r="B104" s="2600"/>
      <c r="C104" s="1342">
        <v>19</v>
      </c>
      <c r="D104" s="1353" t="s">
        <v>1192</v>
      </c>
      <c r="E104" s="1105"/>
      <c r="F104" s="1103"/>
      <c r="G104" s="1103"/>
      <c r="H104" s="1103"/>
      <c r="I104" s="1103"/>
      <c r="J104" s="1103"/>
      <c r="K104" s="1103"/>
      <c r="L104" s="1103"/>
      <c r="M104" s="1103"/>
      <c r="N104" s="1103"/>
      <c r="O104" s="1103"/>
      <c r="P104" s="1103"/>
      <c r="Q104" s="1103"/>
      <c r="R104" s="1103"/>
      <c r="S104" s="1103"/>
      <c r="T104" s="1103"/>
      <c r="U104" s="1103"/>
      <c r="V104" s="1103"/>
      <c r="W104" s="1103"/>
      <c r="X104" s="1103"/>
      <c r="Y104" s="1103"/>
      <c r="Z104" s="1103"/>
      <c r="AA104" s="1103"/>
      <c r="AB104" s="1103"/>
      <c r="AC104" s="1103"/>
      <c r="AD104" s="1103"/>
      <c r="AE104" s="1103"/>
      <c r="AF104" s="1103"/>
      <c r="AG104" s="1103"/>
      <c r="AH104" s="1103"/>
      <c r="AI104" s="1103"/>
      <c r="AJ104" s="1103"/>
    </row>
    <row r="105" spans="1:36" s="1102" customFormat="1" x14ac:dyDescent="0.2">
      <c r="A105" s="1103"/>
      <c r="B105" s="1343"/>
      <c r="C105" s="2609" t="s">
        <v>1116</v>
      </c>
      <c r="D105" s="2610"/>
      <c r="E105" s="1105"/>
      <c r="F105" s="1103"/>
      <c r="G105" s="1103"/>
      <c r="H105" s="1103"/>
      <c r="I105" s="1103"/>
      <c r="J105" s="1103"/>
      <c r="K105" s="1103"/>
      <c r="L105" s="1103"/>
      <c r="M105" s="1103"/>
      <c r="N105" s="1103"/>
      <c r="O105" s="1103"/>
      <c r="P105" s="1103"/>
      <c r="Q105" s="1103"/>
      <c r="R105" s="1103"/>
      <c r="S105" s="1103"/>
      <c r="T105" s="1103"/>
      <c r="U105" s="1103"/>
      <c r="V105" s="1103"/>
      <c r="W105" s="1103"/>
      <c r="X105" s="1103"/>
      <c r="Y105" s="1103"/>
      <c r="Z105" s="1103"/>
      <c r="AA105" s="1103"/>
      <c r="AB105" s="1103"/>
      <c r="AC105" s="1103"/>
      <c r="AD105" s="1103"/>
      <c r="AE105" s="1103"/>
      <c r="AF105" s="1103"/>
      <c r="AG105" s="1103"/>
      <c r="AH105" s="1103"/>
      <c r="AI105" s="1103"/>
      <c r="AJ105" s="1103"/>
    </row>
    <row r="106" spans="1:36" s="1102" customFormat="1" ht="25.5" x14ac:dyDescent="0.2">
      <c r="A106" s="1103"/>
      <c r="B106" s="2599" t="s">
        <v>1115</v>
      </c>
      <c r="C106" s="1342" t="s">
        <v>745</v>
      </c>
      <c r="D106" s="1353" t="s">
        <v>1090</v>
      </c>
      <c r="E106" s="1105"/>
      <c r="F106" s="1103"/>
      <c r="G106" s="1103"/>
      <c r="H106" s="1103"/>
      <c r="I106" s="1103"/>
      <c r="J106" s="1103"/>
      <c r="K106" s="1103"/>
      <c r="L106" s="1103"/>
      <c r="M106" s="1103"/>
      <c r="N106" s="1103"/>
      <c r="O106" s="1103"/>
      <c r="P106" s="1103"/>
      <c r="Q106" s="1103"/>
      <c r="R106" s="1103"/>
      <c r="S106" s="1103"/>
      <c r="T106" s="1103"/>
      <c r="U106" s="1103"/>
      <c r="V106" s="1103"/>
      <c r="W106" s="1103"/>
      <c r="X106" s="1103"/>
      <c r="Y106" s="1103"/>
      <c r="Z106" s="1103"/>
      <c r="AA106" s="1103"/>
      <c r="AB106" s="1103"/>
      <c r="AC106" s="1103"/>
      <c r="AD106" s="1103"/>
      <c r="AE106" s="1103"/>
      <c r="AF106" s="1103"/>
      <c r="AG106" s="1103"/>
      <c r="AH106" s="1103"/>
      <c r="AI106" s="1103"/>
      <c r="AJ106" s="1103"/>
    </row>
    <row r="107" spans="1:36" s="1102" customFormat="1" ht="38.25" x14ac:dyDescent="0.2">
      <c r="A107" s="1103"/>
      <c r="B107" s="2599"/>
      <c r="C107" s="1342" t="s">
        <v>746</v>
      </c>
      <c r="D107" s="1353" t="s">
        <v>1091</v>
      </c>
      <c r="E107" s="1105"/>
      <c r="F107" s="1103"/>
      <c r="G107" s="1103"/>
      <c r="H107" s="1103"/>
      <c r="I107" s="1103"/>
      <c r="J107" s="1103"/>
      <c r="K107" s="1103"/>
      <c r="L107" s="1103"/>
      <c r="M107" s="1103"/>
      <c r="N107" s="1103"/>
      <c r="O107" s="1103"/>
      <c r="P107" s="1103"/>
      <c r="Q107" s="1103"/>
      <c r="R107" s="1103"/>
      <c r="S107" s="1103"/>
      <c r="T107" s="1103"/>
      <c r="U107" s="1103"/>
      <c r="V107" s="1103"/>
      <c r="W107" s="1103"/>
      <c r="X107" s="1103"/>
      <c r="Y107" s="1103"/>
      <c r="Z107" s="1103"/>
      <c r="AA107" s="1103"/>
      <c r="AB107" s="1103"/>
      <c r="AC107" s="1103"/>
      <c r="AD107" s="1103"/>
      <c r="AE107" s="1103"/>
      <c r="AF107" s="1103"/>
      <c r="AG107" s="1103"/>
      <c r="AH107" s="1103"/>
      <c r="AI107" s="1103"/>
      <c r="AJ107" s="1103"/>
    </row>
    <row r="108" spans="1:36" s="1102" customFormat="1" ht="25.5" x14ac:dyDescent="0.2">
      <c r="A108" s="1103"/>
      <c r="B108" s="2599"/>
      <c r="C108" s="1342" t="s">
        <v>854</v>
      </c>
      <c r="D108" s="1353" t="s">
        <v>1092</v>
      </c>
      <c r="E108" s="1105"/>
      <c r="F108" s="1103"/>
      <c r="G108" s="1103"/>
      <c r="H108" s="1103"/>
      <c r="I108" s="1103"/>
      <c r="J108" s="1103"/>
      <c r="K108" s="1103"/>
      <c r="L108" s="1103"/>
      <c r="M108" s="1103"/>
      <c r="N108" s="1103"/>
      <c r="O108" s="1103"/>
      <c r="P108" s="1103"/>
      <c r="Q108" s="1103"/>
      <c r="R108" s="1103"/>
      <c r="S108" s="1103"/>
      <c r="T108" s="1103"/>
      <c r="U108" s="1103"/>
      <c r="V108" s="1103"/>
      <c r="W108" s="1103"/>
      <c r="X108" s="1103"/>
      <c r="Y108" s="1103"/>
      <c r="Z108" s="1103"/>
      <c r="AA108" s="1103"/>
      <c r="AB108" s="1103"/>
      <c r="AC108" s="1103"/>
      <c r="AD108" s="1103"/>
      <c r="AE108" s="1103"/>
      <c r="AF108" s="1103"/>
      <c r="AG108" s="1103"/>
      <c r="AH108" s="1103"/>
      <c r="AI108" s="1103"/>
      <c r="AJ108" s="1103"/>
    </row>
    <row r="109" spans="1:36" s="1102" customFormat="1" x14ac:dyDescent="0.2">
      <c r="A109" s="1103"/>
      <c r="B109" s="2578" t="s">
        <v>1165</v>
      </c>
      <c r="C109" s="2614" t="s">
        <v>1094</v>
      </c>
      <c r="D109" s="2615"/>
      <c r="E109" s="589"/>
      <c r="F109" s="1103"/>
      <c r="G109" s="1103"/>
      <c r="H109" s="1103"/>
      <c r="I109" s="1103"/>
      <c r="J109" s="1103"/>
      <c r="K109" s="1103"/>
      <c r="L109" s="1103"/>
      <c r="M109" s="1103"/>
      <c r="N109" s="1103"/>
      <c r="O109" s="1103"/>
      <c r="P109" s="1103"/>
      <c r="Q109" s="1103"/>
      <c r="R109" s="1103"/>
      <c r="S109" s="1103"/>
      <c r="T109" s="1103"/>
      <c r="U109" s="1103"/>
      <c r="V109" s="1103"/>
      <c r="W109" s="1103"/>
      <c r="X109" s="1103"/>
      <c r="Y109" s="1103"/>
      <c r="Z109" s="1103"/>
      <c r="AA109" s="1103"/>
      <c r="AB109" s="1103"/>
      <c r="AC109" s="1103"/>
      <c r="AD109" s="1103"/>
      <c r="AE109" s="1103"/>
      <c r="AF109" s="1103"/>
      <c r="AG109" s="1103"/>
      <c r="AH109" s="1103"/>
      <c r="AI109" s="1103"/>
      <c r="AJ109" s="1103"/>
    </row>
    <row r="110" spans="1:36" s="1102" customFormat="1" x14ac:dyDescent="0.2">
      <c r="A110" s="1103"/>
      <c r="B110" s="2579"/>
      <c r="C110" s="1339">
        <v>28</v>
      </c>
      <c r="D110" s="1353" t="s">
        <v>1100</v>
      </c>
      <c r="E110" s="1105"/>
      <c r="F110" s="1103"/>
      <c r="G110" s="1103"/>
      <c r="H110" s="1103"/>
      <c r="I110" s="1103"/>
      <c r="J110" s="1103"/>
      <c r="K110" s="1103"/>
      <c r="L110" s="1103"/>
      <c r="M110" s="1103"/>
      <c r="N110" s="1103"/>
      <c r="O110" s="1103"/>
      <c r="P110" s="1103"/>
      <c r="Q110" s="1103"/>
      <c r="R110" s="1103"/>
      <c r="S110" s="1103"/>
      <c r="T110" s="1103"/>
      <c r="U110" s="1103"/>
      <c r="V110" s="1103"/>
      <c r="W110" s="1103"/>
      <c r="X110" s="1103"/>
      <c r="Y110" s="1103"/>
      <c r="Z110" s="1103"/>
      <c r="AA110" s="1103"/>
      <c r="AB110" s="1103"/>
      <c r="AC110" s="1103"/>
      <c r="AD110" s="1103"/>
      <c r="AE110" s="1103"/>
      <c r="AF110" s="1103"/>
      <c r="AG110" s="1103"/>
      <c r="AH110" s="1103"/>
      <c r="AI110" s="1103"/>
      <c r="AJ110" s="1103"/>
    </row>
    <row r="111" spans="1:36" s="1102" customFormat="1" x14ac:dyDescent="0.2">
      <c r="A111" s="1103"/>
      <c r="B111" s="2578" t="s">
        <v>1166</v>
      </c>
      <c r="C111" s="2611" t="s">
        <v>1095</v>
      </c>
      <c r="D111" s="2612"/>
      <c r="E111" s="589"/>
      <c r="F111" s="1103"/>
      <c r="G111" s="1103"/>
      <c r="H111" s="1103"/>
      <c r="I111" s="1103"/>
      <c r="J111" s="1103"/>
      <c r="K111" s="1103"/>
      <c r="L111" s="1103"/>
      <c r="M111" s="1103"/>
      <c r="N111" s="1103"/>
      <c r="O111" s="1103"/>
      <c r="P111" s="1103"/>
      <c r="Q111" s="1103"/>
      <c r="R111" s="1103"/>
      <c r="S111" s="1103"/>
      <c r="T111" s="1103"/>
      <c r="U111" s="1103"/>
      <c r="V111" s="1103"/>
      <c r="W111" s="1103"/>
      <c r="X111" s="1103"/>
      <c r="Y111" s="1103"/>
      <c r="Z111" s="1103"/>
      <c r="AA111" s="1103"/>
      <c r="AB111" s="1103"/>
      <c r="AC111" s="1103"/>
      <c r="AD111" s="1103"/>
      <c r="AE111" s="1103"/>
      <c r="AF111" s="1103"/>
      <c r="AG111" s="1103"/>
      <c r="AH111" s="1103"/>
      <c r="AI111" s="1103"/>
      <c r="AJ111" s="1103"/>
    </row>
    <row r="112" spans="1:36" s="1102" customFormat="1" ht="57.75" customHeight="1" x14ac:dyDescent="0.2">
      <c r="A112" s="1103"/>
      <c r="B112" s="2579"/>
      <c r="C112" s="1339">
        <v>29</v>
      </c>
      <c r="D112" s="1354" t="s">
        <v>1104</v>
      </c>
      <c r="E112" s="1105"/>
      <c r="F112" s="1103"/>
      <c r="G112" s="1103"/>
      <c r="H112" s="1103"/>
      <c r="I112" s="1103"/>
      <c r="J112" s="1103"/>
      <c r="K112" s="1103"/>
      <c r="L112" s="1103"/>
      <c r="M112" s="1103"/>
      <c r="N112" s="1103"/>
      <c r="O112" s="1103"/>
      <c r="P112" s="1103"/>
      <c r="Q112" s="1103"/>
      <c r="R112" s="1103"/>
      <c r="S112" s="1103"/>
      <c r="T112" s="1103"/>
      <c r="U112" s="1103"/>
      <c r="V112" s="1103"/>
      <c r="W112" s="1103"/>
      <c r="X112" s="1103"/>
      <c r="Y112" s="1103"/>
      <c r="Z112" s="1103"/>
      <c r="AA112" s="1103"/>
      <c r="AB112" s="1103"/>
      <c r="AC112" s="1103"/>
      <c r="AD112" s="1103"/>
      <c r="AE112" s="1103"/>
      <c r="AF112" s="1103"/>
      <c r="AG112" s="1103"/>
      <c r="AH112" s="1103"/>
      <c r="AI112" s="1103"/>
      <c r="AJ112" s="1103"/>
    </row>
    <row r="113" spans="1:36" s="1102" customFormat="1" x14ac:dyDescent="0.2">
      <c r="A113" s="1103"/>
      <c r="B113" s="2578" t="s">
        <v>1157</v>
      </c>
      <c r="C113" s="2598" t="s">
        <v>1158</v>
      </c>
      <c r="D113" s="2613"/>
      <c r="E113" s="589"/>
      <c r="F113" s="1103"/>
      <c r="G113" s="1103"/>
      <c r="H113" s="1103"/>
      <c r="I113" s="1103"/>
      <c r="J113" s="1103"/>
      <c r="K113" s="1103"/>
      <c r="L113" s="1103"/>
      <c r="M113" s="1103"/>
      <c r="N113" s="1103"/>
      <c r="O113" s="1103"/>
      <c r="P113" s="1103"/>
      <c r="Q113" s="1103"/>
      <c r="R113" s="1103"/>
      <c r="S113" s="1103"/>
      <c r="T113" s="1103"/>
      <c r="U113" s="1103"/>
      <c r="V113" s="1103"/>
      <c r="W113" s="1103"/>
      <c r="X113" s="1103"/>
      <c r="Y113" s="1103"/>
      <c r="Z113" s="1103"/>
      <c r="AA113" s="1103"/>
      <c r="AB113" s="1103"/>
      <c r="AC113" s="1103"/>
      <c r="AD113" s="1103"/>
      <c r="AE113" s="1103"/>
      <c r="AF113" s="1103"/>
      <c r="AG113" s="1103"/>
      <c r="AH113" s="1103"/>
      <c r="AI113" s="1103"/>
      <c r="AJ113" s="1103"/>
    </row>
    <row r="114" spans="1:36" s="1102" customFormat="1" ht="26.25" customHeight="1" x14ac:dyDescent="0.2">
      <c r="A114" s="1103"/>
      <c r="B114" s="2579"/>
      <c r="C114" s="1339"/>
      <c r="D114" s="1353" t="s">
        <v>1159</v>
      </c>
      <c r="E114" s="1107"/>
      <c r="F114" s="1103"/>
      <c r="G114" s="1103"/>
      <c r="H114" s="1103"/>
      <c r="I114" s="1103"/>
      <c r="J114" s="1103"/>
      <c r="K114" s="1103"/>
      <c r="L114" s="1103"/>
      <c r="M114" s="1103"/>
      <c r="N114" s="1103"/>
      <c r="O114" s="1103"/>
      <c r="P114" s="1103"/>
      <c r="Q114" s="1103"/>
      <c r="R114" s="1103"/>
      <c r="S114" s="1103"/>
      <c r="T114" s="1103"/>
      <c r="U114" s="1103"/>
      <c r="V114" s="1103"/>
      <c r="W114" s="1103"/>
      <c r="X114" s="1103"/>
      <c r="Y114" s="1103"/>
      <c r="Z114" s="1103"/>
      <c r="AA114" s="1103"/>
      <c r="AB114" s="1103"/>
      <c r="AC114" s="1103"/>
      <c r="AD114" s="1103"/>
      <c r="AE114" s="1103"/>
      <c r="AF114" s="1103"/>
      <c r="AG114" s="1103"/>
      <c r="AH114" s="1103"/>
      <c r="AI114" s="1103"/>
      <c r="AJ114" s="1103"/>
    </row>
  </sheetData>
  <mergeCells count="53">
    <mergeCell ref="C105:D105"/>
    <mergeCell ref="B111:B112"/>
    <mergeCell ref="C111:D111"/>
    <mergeCell ref="C113:D113"/>
    <mergeCell ref="B106:B108"/>
    <mergeCell ref="B109:B110"/>
    <mergeCell ref="C109:D109"/>
    <mergeCell ref="B96:B99"/>
    <mergeCell ref="C96:D96"/>
    <mergeCell ref="B100:B102"/>
    <mergeCell ref="C100:D100"/>
    <mergeCell ref="B103:B104"/>
    <mergeCell ref="C103:D103"/>
    <mergeCell ref="B86:B90"/>
    <mergeCell ref="C86:D86"/>
    <mergeCell ref="B91:B92"/>
    <mergeCell ref="C91:D91"/>
    <mergeCell ref="B93:B95"/>
    <mergeCell ref="C93:D93"/>
    <mergeCell ref="B79:B81"/>
    <mergeCell ref="C79:D79"/>
    <mergeCell ref="B82:B83"/>
    <mergeCell ref="C82:D82"/>
    <mergeCell ref="B84:B85"/>
    <mergeCell ref="C84:D84"/>
    <mergeCell ref="C67:D67"/>
    <mergeCell ref="B72:B75"/>
    <mergeCell ref="C72:D72"/>
    <mergeCell ref="B76:B78"/>
    <mergeCell ref="C69:D69"/>
    <mergeCell ref="B67:B71"/>
    <mergeCell ref="C31:D31"/>
    <mergeCell ref="C32:C36"/>
    <mergeCell ref="B38:B39"/>
    <mergeCell ref="C38:D38"/>
    <mergeCell ref="C49:D49"/>
    <mergeCell ref="B40:B48"/>
    <mergeCell ref="I95:N95"/>
    <mergeCell ref="B113:B114"/>
    <mergeCell ref="B49:B63"/>
    <mergeCell ref="B17:D17"/>
    <mergeCell ref="B2:D2"/>
    <mergeCell ref="B6:D6"/>
    <mergeCell ref="B9:D9"/>
    <mergeCell ref="B12:D12"/>
    <mergeCell ref="C40:D40"/>
    <mergeCell ref="C45:C48"/>
    <mergeCell ref="B20:D20"/>
    <mergeCell ref="B24:B27"/>
    <mergeCell ref="C24:D24"/>
    <mergeCell ref="B28:B30"/>
    <mergeCell ref="C28:D28"/>
    <mergeCell ref="B31:B36"/>
  </mergeCells>
  <pageMargins left="0.70866141732283472" right="0.70866141732283472" top="0.74803149606299213" bottom="0.74803149606299213" header="0.31496062992125984" footer="0.31496062992125984"/>
  <pageSetup paperSize="9" scale="56" orientation="portrait" r:id="rId1"/>
  <rowBreaks count="2" manualBreakCount="2">
    <brk id="39" max="3" man="1"/>
    <brk id="66" max="3" man="1"/>
  </rowBreaks>
  <colBreaks count="1" manualBreakCount="1">
    <brk id="4" max="130" man="1"/>
  </col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tint="0.39997558519241921"/>
    <pageSetUpPr fitToPage="1"/>
  </sheetPr>
  <dimension ref="A1:V120"/>
  <sheetViews>
    <sheetView showGridLines="0" zoomScaleNormal="100" zoomScaleSheetLayoutView="100" workbookViewId="0">
      <selection activeCell="B89" sqref="B89"/>
    </sheetView>
  </sheetViews>
  <sheetFormatPr baseColWidth="10" defaultColWidth="8.85546875" defaultRowHeight="12.75" x14ac:dyDescent="0.2"/>
  <cols>
    <col min="1" max="1" width="4.140625" style="28" customWidth="1"/>
    <col min="2" max="2" width="22.42578125" style="28" customWidth="1"/>
    <col min="3" max="3" width="26.42578125" style="28" customWidth="1"/>
    <col min="4" max="4" width="18.42578125" style="39" customWidth="1"/>
    <col min="5" max="5" width="17.5703125" style="39" customWidth="1"/>
    <col min="6" max="6" width="17.28515625" style="39" customWidth="1"/>
    <col min="7" max="7" width="15.7109375" style="28" customWidth="1"/>
    <col min="8" max="8" width="14.28515625" style="28" customWidth="1"/>
    <col min="9" max="9" width="15" style="28" customWidth="1"/>
    <col min="10" max="10" width="16.5703125" style="28" customWidth="1"/>
    <col min="11" max="11" width="16" style="28" customWidth="1"/>
    <col min="12" max="12" width="14.42578125" style="28" customWidth="1"/>
    <col min="13" max="13" width="8" style="28" customWidth="1"/>
    <col min="14" max="14" width="15.85546875" style="38" customWidth="1"/>
    <col min="15" max="15" width="16.140625" style="38" customWidth="1"/>
    <col min="16" max="16" width="15.28515625" style="28" customWidth="1"/>
    <col min="17" max="17" width="15" style="28" customWidth="1"/>
    <col min="18" max="18" width="14.5703125" style="28" customWidth="1"/>
    <col min="19" max="19" width="15.85546875" style="28" customWidth="1"/>
    <col min="20" max="20" width="15.28515625" style="28" customWidth="1"/>
    <col min="21" max="21" width="14.7109375" style="28" customWidth="1"/>
    <col min="22" max="16384" width="8.85546875" style="28"/>
  </cols>
  <sheetData>
    <row r="1" spans="1:21" s="66" customFormat="1" ht="18" x14ac:dyDescent="0.25">
      <c r="A1" s="64" t="s">
        <v>1121</v>
      </c>
      <c r="B1" s="64"/>
      <c r="C1" s="64"/>
      <c r="D1" s="65"/>
      <c r="E1" s="65"/>
      <c r="F1" s="65"/>
      <c r="G1" s="64"/>
      <c r="H1" s="64"/>
      <c r="I1" s="64"/>
      <c r="J1" s="387"/>
      <c r="K1" s="64"/>
      <c r="L1" s="64"/>
      <c r="M1" s="65"/>
      <c r="N1" s="388"/>
      <c r="O1" s="388"/>
      <c r="P1" s="82"/>
      <c r="Q1" s="82"/>
      <c r="R1" s="82"/>
      <c r="S1" s="82"/>
      <c r="T1" s="82"/>
      <c r="U1" s="82"/>
    </row>
    <row r="2" spans="1:21" s="55" customFormat="1" ht="11.25" x14ac:dyDescent="0.2">
      <c r="A2" s="56" t="str">
        <f>'PAGE DE GARDE'!C8</f>
        <v>GAZ</v>
      </c>
      <c r="B2" s="83"/>
      <c r="C2" s="56"/>
      <c r="D2" s="902" t="str">
        <f>'PAGE DE GARDE'!C10</f>
        <v>REALITE 2018 V0</v>
      </c>
      <c r="E2" s="57"/>
      <c r="F2" s="57"/>
      <c r="G2" s="56"/>
      <c r="H2" s="56"/>
      <c r="I2" s="56"/>
      <c r="J2" s="56"/>
      <c r="K2" s="56"/>
      <c r="L2" s="56"/>
      <c r="M2" s="57"/>
      <c r="N2" s="389"/>
      <c r="O2" s="389"/>
      <c r="P2" s="83"/>
      <c r="Q2" s="83"/>
      <c r="R2" s="83"/>
      <c r="S2" s="83"/>
      <c r="T2" s="83"/>
      <c r="U2" s="83"/>
    </row>
    <row r="3" spans="1:21" s="55" customFormat="1" ht="11.25" x14ac:dyDescent="0.2">
      <c r="A3" s="249" t="str">
        <f>'PAGE DE GARDE'!C7</f>
        <v>GRD</v>
      </c>
      <c r="B3" s="62"/>
      <c r="C3" s="56"/>
      <c r="D3" s="57"/>
      <c r="E3" s="57"/>
      <c r="F3" s="57"/>
      <c r="G3" s="56"/>
      <c r="H3" s="56"/>
      <c r="I3" s="56"/>
      <c r="J3" s="56"/>
      <c r="K3" s="56"/>
      <c r="L3" s="56"/>
      <c r="M3" s="57"/>
      <c r="N3" s="389"/>
      <c r="O3" s="389"/>
      <c r="P3" s="83"/>
      <c r="Q3" s="83"/>
      <c r="R3" s="83"/>
      <c r="S3" s="83"/>
      <c r="T3" s="83"/>
      <c r="U3" s="83"/>
    </row>
    <row r="4" spans="1:21" s="25" customFormat="1" ht="13.5" thickBot="1" x14ac:dyDescent="0.25">
      <c r="D4" s="26"/>
      <c r="E4" s="26"/>
      <c r="F4" s="26"/>
      <c r="N4" s="38"/>
      <c r="O4" s="38"/>
    </row>
    <row r="5" spans="1:21" s="25" customFormat="1" ht="18.75" thickBot="1" x14ac:dyDescent="0.3">
      <c r="D5" s="26"/>
      <c r="E5" s="2653" t="str">
        <f>'PAGE DE GARDE'!B16</f>
        <v>REALITE 2017</v>
      </c>
      <c r="F5" s="2654"/>
      <c r="G5" s="2654"/>
      <c r="H5" s="2654"/>
      <c r="I5" s="2654"/>
      <c r="J5" s="2654"/>
      <c r="K5" s="2654"/>
      <c r="L5" s="2655"/>
      <c r="N5" s="2653" t="str">
        <f>'PAGE DE GARDE'!B14</f>
        <v>REALITE 2018</v>
      </c>
      <c r="O5" s="2654"/>
      <c r="P5" s="2654"/>
      <c r="Q5" s="2654"/>
      <c r="R5" s="2654"/>
      <c r="S5" s="2654"/>
      <c r="T5" s="2654"/>
      <c r="U5" s="2655"/>
    </row>
    <row r="6" spans="1:21" ht="13.5" customHeight="1" thickBot="1" x14ac:dyDescent="0.25">
      <c r="A6" s="2641" t="s">
        <v>364</v>
      </c>
      <c r="B6" s="2642"/>
      <c r="C6" s="2643"/>
      <c r="D6" s="2650" t="s">
        <v>401</v>
      </c>
      <c r="E6" s="2629" t="s">
        <v>1128</v>
      </c>
      <c r="F6" s="2629" t="s">
        <v>460</v>
      </c>
      <c r="G6" s="2669" t="s">
        <v>459</v>
      </c>
      <c r="H6" s="2670"/>
      <c r="I6" s="2670"/>
      <c r="J6" s="2670"/>
      <c r="K6" s="2670"/>
      <c r="L6" s="2671"/>
      <c r="M6" s="38"/>
      <c r="N6" s="2629" t="s">
        <v>1128</v>
      </c>
      <c r="O6" s="2629" t="s">
        <v>460</v>
      </c>
      <c r="P6" s="2669" t="s">
        <v>459</v>
      </c>
      <c r="Q6" s="2670"/>
      <c r="R6" s="2670"/>
      <c r="S6" s="2670"/>
      <c r="T6" s="2670"/>
      <c r="U6" s="2671"/>
    </row>
    <row r="7" spans="1:21" s="29" customFormat="1" ht="13.5" customHeight="1" x14ac:dyDescent="0.2">
      <c r="A7" s="2644"/>
      <c r="B7" s="2645"/>
      <c r="C7" s="2646"/>
      <c r="D7" s="2651"/>
      <c r="E7" s="2630"/>
      <c r="F7" s="2630"/>
      <c r="G7" s="2635" t="s">
        <v>458</v>
      </c>
      <c r="H7" s="2636"/>
      <c r="I7" s="2637"/>
      <c r="J7" s="2635" t="s">
        <v>457</v>
      </c>
      <c r="K7" s="2636"/>
      <c r="L7" s="2637"/>
      <c r="M7" s="40"/>
      <c r="N7" s="2630"/>
      <c r="O7" s="2630"/>
      <c r="P7" s="2635" t="s">
        <v>458</v>
      </c>
      <c r="Q7" s="2636"/>
      <c r="R7" s="2637"/>
      <c r="S7" s="2635" t="s">
        <v>457</v>
      </c>
      <c r="T7" s="2636"/>
      <c r="U7" s="2637"/>
    </row>
    <row r="8" spans="1:21" s="29" customFormat="1" ht="13.5" thickBot="1" x14ac:dyDescent="0.25">
      <c r="A8" s="2644"/>
      <c r="B8" s="2645"/>
      <c r="C8" s="2646"/>
      <c r="D8" s="2651"/>
      <c r="E8" s="2630"/>
      <c r="F8" s="2630"/>
      <c r="G8" s="2638"/>
      <c r="H8" s="2639"/>
      <c r="I8" s="2640"/>
      <c r="J8" s="2638"/>
      <c r="K8" s="2639"/>
      <c r="L8" s="2640"/>
      <c r="M8" s="40"/>
      <c r="N8" s="2630"/>
      <c r="O8" s="2630"/>
      <c r="P8" s="2638"/>
      <c r="Q8" s="2639"/>
      <c r="R8" s="2640"/>
      <c r="S8" s="2638"/>
      <c r="T8" s="2639"/>
      <c r="U8" s="2640"/>
    </row>
    <row r="9" spans="1:21" s="29" customFormat="1" ht="39" thickBot="1" x14ac:dyDescent="0.25">
      <c r="A9" s="2647"/>
      <c r="B9" s="2648"/>
      <c r="C9" s="2649"/>
      <c r="D9" s="2652"/>
      <c r="E9" s="2631"/>
      <c r="F9" s="2631"/>
      <c r="G9" s="390" t="s">
        <v>455</v>
      </c>
      <c r="H9" s="390" t="s">
        <v>454</v>
      </c>
      <c r="I9" s="390" t="s">
        <v>456</v>
      </c>
      <c r="J9" s="390" t="s">
        <v>455</v>
      </c>
      <c r="K9" s="390" t="s">
        <v>454</v>
      </c>
      <c r="L9" s="390" t="s">
        <v>453</v>
      </c>
      <c r="N9" s="2631"/>
      <c r="O9" s="2631"/>
      <c r="P9" s="391" t="s">
        <v>455</v>
      </c>
      <c r="Q9" s="391" t="s">
        <v>454</v>
      </c>
      <c r="R9" s="391" t="s">
        <v>456</v>
      </c>
      <c r="S9" s="391" t="s">
        <v>455</v>
      </c>
      <c r="T9" s="391" t="s">
        <v>454</v>
      </c>
      <c r="U9" s="391" t="s">
        <v>453</v>
      </c>
    </row>
    <row r="10" spans="1:21" s="29" customFormat="1" x14ac:dyDescent="0.2">
      <c r="A10" s="392"/>
      <c r="B10" s="393"/>
      <c r="C10" s="394"/>
      <c r="D10" s="395"/>
      <c r="E10" s="395"/>
      <c r="F10" s="395"/>
      <c r="G10" s="395"/>
      <c r="H10" s="395"/>
      <c r="I10" s="395"/>
      <c r="J10" s="395"/>
      <c r="K10" s="396"/>
      <c r="L10" s="397"/>
      <c r="M10" s="40"/>
      <c r="N10" s="395"/>
      <c r="O10" s="395"/>
      <c r="P10" s="395"/>
      <c r="Q10" s="395"/>
      <c r="R10" s="395"/>
      <c r="S10" s="395"/>
      <c r="T10" s="396"/>
      <c r="U10" s="397"/>
    </row>
    <row r="11" spans="1:21" s="29" customFormat="1" x14ac:dyDescent="0.2">
      <c r="A11" s="398" t="s">
        <v>365</v>
      </c>
      <c r="B11" s="399"/>
      <c r="C11" s="400"/>
      <c r="D11" s="401" t="s">
        <v>351</v>
      </c>
      <c r="E11" s="402">
        <f t="shared" ref="E11:L11" si="0">SUM(E13:E18)</f>
        <v>0</v>
      </c>
      <c r="F11" s="402">
        <f t="shared" si="0"/>
        <v>0</v>
      </c>
      <c r="G11" s="402">
        <f t="shared" si="0"/>
        <v>0</v>
      </c>
      <c r="H11" s="402">
        <f t="shared" si="0"/>
        <v>0</v>
      </c>
      <c r="I11" s="402">
        <f t="shared" si="0"/>
        <v>0</v>
      </c>
      <c r="J11" s="402">
        <f t="shared" si="0"/>
        <v>0</v>
      </c>
      <c r="K11" s="403">
        <f t="shared" si="0"/>
        <v>0</v>
      </c>
      <c r="L11" s="402">
        <f t="shared" si="0"/>
        <v>0</v>
      </c>
      <c r="M11" s="41"/>
      <c r="N11" s="402">
        <f t="shared" ref="N11:U11" si="1">SUM(N13:N18)</f>
        <v>0</v>
      </c>
      <c r="O11" s="402">
        <f t="shared" si="1"/>
        <v>0</v>
      </c>
      <c r="P11" s="402">
        <f t="shared" si="1"/>
        <v>0</v>
      </c>
      <c r="Q11" s="402">
        <f t="shared" si="1"/>
        <v>0</v>
      </c>
      <c r="R11" s="402">
        <f t="shared" si="1"/>
        <v>0</v>
      </c>
      <c r="S11" s="402">
        <f t="shared" si="1"/>
        <v>0</v>
      </c>
      <c r="T11" s="403">
        <f t="shared" si="1"/>
        <v>0</v>
      </c>
      <c r="U11" s="402">
        <f t="shared" si="1"/>
        <v>0</v>
      </c>
    </row>
    <row r="12" spans="1:21" s="29" customFormat="1" x14ac:dyDescent="0.2">
      <c r="A12" s="404"/>
      <c r="B12" s="405"/>
      <c r="C12" s="406"/>
      <c r="D12" s="407"/>
      <c r="E12" s="408"/>
      <c r="F12" s="408"/>
      <c r="G12" s="408"/>
      <c r="H12" s="408"/>
      <c r="I12" s="408"/>
      <c r="J12" s="408"/>
      <c r="K12" s="409"/>
      <c r="L12" s="410"/>
      <c r="M12" s="41"/>
      <c r="N12" s="408"/>
      <c r="O12" s="408"/>
      <c r="P12" s="408"/>
      <c r="Q12" s="408"/>
      <c r="R12" s="408"/>
      <c r="S12" s="408"/>
      <c r="T12" s="409"/>
      <c r="U12" s="410"/>
    </row>
    <row r="13" spans="1:21" s="29" customFormat="1" x14ac:dyDescent="0.2">
      <c r="A13" s="409"/>
      <c r="B13" s="405" t="s">
        <v>366</v>
      </c>
      <c r="C13" s="406"/>
      <c r="D13" s="407">
        <v>70</v>
      </c>
      <c r="E13" s="411">
        <f>F13+I13+L13</f>
        <v>0</v>
      </c>
      <c r="F13" s="412"/>
      <c r="G13" s="412"/>
      <c r="H13" s="412"/>
      <c r="I13" s="411">
        <f>G13+H13</f>
        <v>0</v>
      </c>
      <c r="J13" s="412"/>
      <c r="K13" s="413"/>
      <c r="L13" s="411">
        <f>J13+K13</f>
        <v>0</v>
      </c>
      <c r="M13" s="41"/>
      <c r="N13" s="411">
        <f>O13+R13+U13</f>
        <v>0</v>
      </c>
      <c r="O13" s="412"/>
      <c r="P13" s="412"/>
      <c r="Q13" s="412"/>
      <c r="R13" s="411">
        <f>P13+Q13</f>
        <v>0</v>
      </c>
      <c r="S13" s="412"/>
      <c r="T13" s="413"/>
      <c r="U13" s="411">
        <f>S13+T13</f>
        <v>0</v>
      </c>
    </row>
    <row r="14" spans="1:21" s="29" customFormat="1" x14ac:dyDescent="0.2">
      <c r="A14" s="409"/>
      <c r="B14" s="414" t="s">
        <v>367</v>
      </c>
      <c r="C14" s="406"/>
      <c r="D14" s="407"/>
      <c r="E14" s="408"/>
      <c r="F14" s="408"/>
      <c r="G14" s="408"/>
      <c r="H14" s="408"/>
      <c r="I14" s="408"/>
      <c r="J14" s="408"/>
      <c r="K14" s="409"/>
      <c r="L14" s="408"/>
      <c r="M14" s="41"/>
      <c r="N14" s="408"/>
      <c r="O14" s="408"/>
      <c r="P14" s="408"/>
      <c r="Q14" s="408"/>
      <c r="R14" s="408"/>
      <c r="S14" s="408"/>
      <c r="T14" s="409"/>
      <c r="U14" s="408"/>
    </row>
    <row r="15" spans="1:21" s="29" customFormat="1" x14ac:dyDescent="0.2">
      <c r="A15" s="409"/>
      <c r="B15" s="405" t="s">
        <v>368</v>
      </c>
      <c r="C15" s="406"/>
      <c r="D15" s="407"/>
      <c r="E15" s="408"/>
      <c r="F15" s="408"/>
      <c r="G15" s="408"/>
      <c r="H15" s="408"/>
      <c r="I15" s="408"/>
      <c r="J15" s="408"/>
      <c r="K15" s="409"/>
      <c r="L15" s="408"/>
      <c r="M15" s="41"/>
      <c r="N15" s="408"/>
      <c r="O15" s="408"/>
      <c r="P15" s="408"/>
      <c r="Q15" s="408"/>
      <c r="R15" s="408"/>
      <c r="S15" s="408"/>
      <c r="T15" s="409"/>
      <c r="U15" s="408"/>
    </row>
    <row r="16" spans="1:21" s="29" customFormat="1" x14ac:dyDescent="0.2">
      <c r="A16" s="409"/>
      <c r="B16" s="414" t="s">
        <v>369</v>
      </c>
      <c r="C16" s="406"/>
      <c r="D16" s="407">
        <v>71</v>
      </c>
      <c r="E16" s="411">
        <f>F16+I16+L16</f>
        <v>0</v>
      </c>
      <c r="F16" s="412"/>
      <c r="G16" s="412"/>
      <c r="H16" s="412"/>
      <c r="I16" s="411">
        <f>G16+H16</f>
        <v>0</v>
      </c>
      <c r="J16" s="412"/>
      <c r="K16" s="413"/>
      <c r="L16" s="411">
        <f>J16+K16</f>
        <v>0</v>
      </c>
      <c r="M16" s="41"/>
      <c r="N16" s="411">
        <f>O16+R16+U16</f>
        <v>0</v>
      </c>
      <c r="O16" s="412"/>
      <c r="P16" s="412"/>
      <c r="Q16" s="412"/>
      <c r="R16" s="411">
        <f>P16+Q16</f>
        <v>0</v>
      </c>
      <c r="S16" s="412"/>
      <c r="T16" s="413"/>
      <c r="U16" s="411">
        <f>S16+T16</f>
        <v>0</v>
      </c>
    </row>
    <row r="17" spans="1:21" s="29" customFormat="1" x14ac:dyDescent="0.2">
      <c r="A17" s="409"/>
      <c r="B17" s="405" t="s">
        <v>370</v>
      </c>
      <c r="C17" s="406"/>
      <c r="D17" s="407">
        <v>72</v>
      </c>
      <c r="E17" s="411">
        <f>F17+I17+L17</f>
        <v>0</v>
      </c>
      <c r="F17" s="412"/>
      <c r="G17" s="412"/>
      <c r="H17" s="412"/>
      <c r="I17" s="411">
        <f>G17+H17</f>
        <v>0</v>
      </c>
      <c r="J17" s="412"/>
      <c r="K17" s="413"/>
      <c r="L17" s="411">
        <f>J17+K17</f>
        <v>0</v>
      </c>
      <c r="M17" s="41"/>
      <c r="N17" s="411">
        <f>O17+R17+U17</f>
        <v>0</v>
      </c>
      <c r="O17" s="412"/>
      <c r="P17" s="412"/>
      <c r="Q17" s="412"/>
      <c r="R17" s="411">
        <f>P17+Q17</f>
        <v>0</v>
      </c>
      <c r="S17" s="412"/>
      <c r="T17" s="413"/>
      <c r="U17" s="411">
        <f>S17+T17</f>
        <v>0</v>
      </c>
    </row>
    <row r="18" spans="1:21" s="29" customFormat="1" x14ac:dyDescent="0.2">
      <c r="A18" s="409"/>
      <c r="B18" s="405" t="s">
        <v>371</v>
      </c>
      <c r="C18" s="406"/>
      <c r="D18" s="407">
        <v>74</v>
      </c>
      <c r="E18" s="411">
        <f>F18+I18+L18</f>
        <v>0</v>
      </c>
      <c r="F18" s="412"/>
      <c r="G18" s="412"/>
      <c r="H18" s="412"/>
      <c r="I18" s="411">
        <f>G18+H18</f>
        <v>0</v>
      </c>
      <c r="J18" s="412"/>
      <c r="K18" s="413"/>
      <c r="L18" s="411">
        <f>J18+K18</f>
        <v>0</v>
      </c>
      <c r="M18" s="41"/>
      <c r="N18" s="411">
        <f>O18+R18+U18</f>
        <v>0</v>
      </c>
      <c r="O18" s="412"/>
      <c r="P18" s="412"/>
      <c r="Q18" s="412"/>
      <c r="R18" s="411">
        <f>P18+Q18</f>
        <v>0</v>
      </c>
      <c r="S18" s="412"/>
      <c r="T18" s="413"/>
      <c r="U18" s="411">
        <f>S18+T18</f>
        <v>0</v>
      </c>
    </row>
    <row r="19" spans="1:21" s="29" customFormat="1" x14ac:dyDescent="0.2">
      <c r="A19" s="409"/>
      <c r="B19" s="414"/>
      <c r="C19" s="406"/>
      <c r="D19" s="407"/>
      <c r="E19" s="408"/>
      <c r="F19" s="408"/>
      <c r="G19" s="408"/>
      <c r="H19" s="408"/>
      <c r="I19" s="408"/>
      <c r="J19" s="408"/>
      <c r="K19" s="409"/>
      <c r="L19" s="408"/>
      <c r="M19" s="41"/>
      <c r="N19" s="408"/>
      <c r="O19" s="408"/>
      <c r="P19" s="408"/>
      <c r="Q19" s="408"/>
      <c r="R19" s="408"/>
      <c r="S19" s="408"/>
      <c r="T19" s="409"/>
      <c r="U19" s="408"/>
    </row>
    <row r="20" spans="1:21" s="29" customFormat="1" x14ac:dyDescent="0.2">
      <c r="A20" s="403" t="s">
        <v>372</v>
      </c>
      <c r="B20" s="415"/>
      <c r="C20" s="400"/>
      <c r="D20" s="401">
        <v>75</v>
      </c>
      <c r="E20" s="416">
        <f>F20+I20+L20</f>
        <v>0</v>
      </c>
      <c r="F20" s="417"/>
      <c r="G20" s="417"/>
      <c r="H20" s="417"/>
      <c r="I20" s="416">
        <f>G20+H20</f>
        <v>0</v>
      </c>
      <c r="J20" s="417"/>
      <c r="K20" s="418"/>
      <c r="L20" s="416">
        <f>J20+K20</f>
        <v>0</v>
      </c>
      <c r="M20" s="41"/>
      <c r="N20" s="416">
        <f>O20+R20+U20</f>
        <v>0</v>
      </c>
      <c r="O20" s="417"/>
      <c r="P20" s="417"/>
      <c r="Q20" s="417"/>
      <c r="R20" s="416">
        <f>P20+Q20</f>
        <v>0</v>
      </c>
      <c r="S20" s="417"/>
      <c r="T20" s="418"/>
      <c r="U20" s="416">
        <f>S20+T20</f>
        <v>0</v>
      </c>
    </row>
    <row r="21" spans="1:21" s="29" customFormat="1" x14ac:dyDescent="0.2">
      <c r="A21" s="419"/>
      <c r="B21" s="420"/>
      <c r="C21" s="421"/>
      <c r="D21" s="422"/>
      <c r="E21" s="423"/>
      <c r="F21" s="423"/>
      <c r="G21" s="423"/>
      <c r="H21" s="423"/>
      <c r="I21" s="423"/>
      <c r="J21" s="423"/>
      <c r="K21" s="419"/>
      <c r="L21" s="423"/>
      <c r="M21" s="41"/>
      <c r="N21" s="423"/>
      <c r="O21" s="423"/>
      <c r="P21" s="423"/>
      <c r="Q21" s="423"/>
      <c r="R21" s="423"/>
      <c r="S21" s="423"/>
      <c r="T21" s="419"/>
      <c r="U21" s="423"/>
    </row>
    <row r="22" spans="1:21" s="29" customFormat="1" x14ac:dyDescent="0.2">
      <c r="A22" s="403" t="s">
        <v>373</v>
      </c>
      <c r="B22" s="415"/>
      <c r="C22" s="400"/>
      <c r="D22" s="401">
        <v>76</v>
      </c>
      <c r="E22" s="416">
        <f>F22+I22+L22</f>
        <v>0</v>
      </c>
      <c r="F22" s="417"/>
      <c r="G22" s="417"/>
      <c r="H22" s="417"/>
      <c r="I22" s="416">
        <f>G22+H22</f>
        <v>0</v>
      </c>
      <c r="J22" s="417"/>
      <c r="K22" s="418"/>
      <c r="L22" s="416">
        <f>J22+K22</f>
        <v>0</v>
      </c>
      <c r="M22" s="41"/>
      <c r="N22" s="416">
        <f>O22+R22+U22</f>
        <v>0</v>
      </c>
      <c r="O22" s="417"/>
      <c r="P22" s="417"/>
      <c r="Q22" s="417"/>
      <c r="R22" s="416">
        <f>P22+Q22</f>
        <v>0</v>
      </c>
      <c r="S22" s="417"/>
      <c r="T22" s="418"/>
      <c r="U22" s="416">
        <f>S22+T22</f>
        <v>0</v>
      </c>
    </row>
    <row r="23" spans="1:21" s="29" customFormat="1" x14ac:dyDescent="0.2">
      <c r="A23" s="409"/>
      <c r="B23" s="405"/>
      <c r="C23" s="406"/>
      <c r="D23" s="407"/>
      <c r="E23" s="408"/>
      <c r="F23" s="408"/>
      <c r="G23" s="408"/>
      <c r="H23" s="408"/>
      <c r="I23" s="408"/>
      <c r="J23" s="408"/>
      <c r="K23" s="409"/>
      <c r="L23" s="408"/>
      <c r="M23" s="41"/>
      <c r="N23" s="408"/>
      <c r="O23" s="408"/>
      <c r="P23" s="408"/>
      <c r="Q23" s="408"/>
      <c r="R23" s="408"/>
      <c r="S23" s="408"/>
      <c r="T23" s="409"/>
      <c r="U23" s="408"/>
    </row>
    <row r="24" spans="1:21" s="29" customFormat="1" x14ac:dyDescent="0.2">
      <c r="A24" s="403" t="s">
        <v>374</v>
      </c>
      <c r="B24" s="399"/>
      <c r="C24" s="400"/>
      <c r="D24" s="401"/>
      <c r="E24" s="402"/>
      <c r="F24" s="402"/>
      <c r="G24" s="402"/>
      <c r="H24" s="402"/>
      <c r="I24" s="402"/>
      <c r="J24" s="402"/>
      <c r="K24" s="403"/>
      <c r="L24" s="402"/>
      <c r="M24" s="41"/>
      <c r="N24" s="402"/>
      <c r="O24" s="402"/>
      <c r="P24" s="402"/>
      <c r="Q24" s="402"/>
      <c r="R24" s="402"/>
      <c r="S24" s="402"/>
      <c r="T24" s="403"/>
      <c r="U24" s="402"/>
    </row>
    <row r="25" spans="1:21" s="29" customFormat="1" x14ac:dyDescent="0.2">
      <c r="A25" s="403" t="s">
        <v>375</v>
      </c>
      <c r="B25" s="399"/>
      <c r="C25" s="400"/>
      <c r="D25" s="401">
        <v>780</v>
      </c>
      <c r="E25" s="416">
        <f>F25+I25+L25</f>
        <v>0</v>
      </c>
      <c r="F25" s="417"/>
      <c r="G25" s="417"/>
      <c r="H25" s="417"/>
      <c r="I25" s="416">
        <f>G25+H25</f>
        <v>0</v>
      </c>
      <c r="J25" s="417"/>
      <c r="K25" s="418"/>
      <c r="L25" s="416">
        <f>J25+K25</f>
        <v>0</v>
      </c>
      <c r="M25" s="41"/>
      <c r="N25" s="416">
        <f>O25+R25+U25</f>
        <v>0</v>
      </c>
      <c r="O25" s="417"/>
      <c r="P25" s="417"/>
      <c r="Q25" s="417"/>
      <c r="R25" s="416">
        <f>P25+Q25</f>
        <v>0</v>
      </c>
      <c r="S25" s="417"/>
      <c r="T25" s="418"/>
      <c r="U25" s="416">
        <f>S25+T25</f>
        <v>0</v>
      </c>
    </row>
    <row r="26" spans="1:21" s="29" customFormat="1" x14ac:dyDescent="0.2">
      <c r="A26" s="419"/>
      <c r="B26" s="424"/>
      <c r="C26" s="421"/>
      <c r="D26" s="422"/>
      <c r="E26" s="423"/>
      <c r="F26" s="423"/>
      <c r="G26" s="423"/>
      <c r="H26" s="423"/>
      <c r="I26" s="423"/>
      <c r="J26" s="423"/>
      <c r="K26" s="419"/>
      <c r="L26" s="423"/>
      <c r="M26" s="41"/>
      <c r="N26" s="423"/>
      <c r="O26" s="423"/>
      <c r="P26" s="423"/>
      <c r="Q26" s="423"/>
      <c r="R26" s="423"/>
      <c r="S26" s="423"/>
      <c r="T26" s="419"/>
      <c r="U26" s="423"/>
    </row>
    <row r="27" spans="1:21" s="29" customFormat="1" x14ac:dyDescent="0.2">
      <c r="A27" s="403" t="s">
        <v>376</v>
      </c>
      <c r="B27" s="399"/>
      <c r="C27" s="400"/>
      <c r="D27" s="401"/>
      <c r="E27" s="402"/>
      <c r="F27" s="402"/>
      <c r="G27" s="402"/>
      <c r="H27" s="402"/>
      <c r="I27" s="402"/>
      <c r="J27" s="402"/>
      <c r="K27" s="403"/>
      <c r="L27" s="402"/>
      <c r="M27" s="40"/>
      <c r="N27" s="402"/>
      <c r="O27" s="402"/>
      <c r="P27" s="402"/>
      <c r="Q27" s="402"/>
      <c r="R27" s="402"/>
      <c r="S27" s="402"/>
      <c r="T27" s="403"/>
      <c r="U27" s="402"/>
    </row>
    <row r="28" spans="1:21" s="29" customFormat="1" x14ac:dyDescent="0.2">
      <c r="A28" s="403"/>
      <c r="B28" s="399"/>
      <c r="C28" s="400"/>
      <c r="D28" s="401">
        <v>77</v>
      </c>
      <c r="E28" s="416">
        <f>F28+I28+L28</f>
        <v>0</v>
      </c>
      <c r="F28" s="417"/>
      <c r="G28" s="417"/>
      <c r="H28" s="417"/>
      <c r="I28" s="416">
        <f>G28+H28</f>
        <v>0</v>
      </c>
      <c r="J28" s="417"/>
      <c r="K28" s="418"/>
      <c r="L28" s="416">
        <f>J28+K28</f>
        <v>0</v>
      </c>
      <c r="M28" s="41"/>
      <c r="N28" s="416">
        <f>O28+R28+U28</f>
        <v>0</v>
      </c>
      <c r="O28" s="417"/>
      <c r="P28" s="417"/>
      <c r="Q28" s="417"/>
      <c r="R28" s="416">
        <f>P28+Q28</f>
        <v>0</v>
      </c>
      <c r="S28" s="417"/>
      <c r="T28" s="418"/>
      <c r="U28" s="416">
        <f>S28+T28</f>
        <v>0</v>
      </c>
    </row>
    <row r="29" spans="1:21" s="29" customFormat="1" x14ac:dyDescent="0.2">
      <c r="A29" s="419"/>
      <c r="B29" s="424"/>
      <c r="C29" s="421"/>
      <c r="D29" s="422"/>
      <c r="E29" s="423"/>
      <c r="F29" s="423"/>
      <c r="G29" s="423"/>
      <c r="H29" s="423"/>
      <c r="I29" s="423"/>
      <c r="J29" s="423"/>
      <c r="K29" s="419"/>
      <c r="L29" s="423"/>
      <c r="M29" s="40"/>
      <c r="N29" s="423"/>
      <c r="O29" s="423"/>
      <c r="P29" s="423"/>
      <c r="Q29" s="423"/>
      <c r="R29" s="423"/>
      <c r="S29" s="423"/>
      <c r="T29" s="419"/>
      <c r="U29" s="423"/>
    </row>
    <row r="30" spans="1:21" s="29" customFormat="1" x14ac:dyDescent="0.2">
      <c r="A30" s="403" t="s">
        <v>377</v>
      </c>
      <c r="B30" s="399"/>
      <c r="C30" s="400"/>
      <c r="D30" s="401" t="s">
        <v>352</v>
      </c>
      <c r="E30" s="416">
        <f>F30+I30+L30</f>
        <v>0</v>
      </c>
      <c r="F30" s="417"/>
      <c r="G30" s="417"/>
      <c r="H30" s="417"/>
      <c r="I30" s="416">
        <f>G30+H30</f>
        <v>0</v>
      </c>
      <c r="J30" s="417"/>
      <c r="K30" s="418"/>
      <c r="L30" s="416">
        <f>J30+K30</f>
        <v>0</v>
      </c>
      <c r="M30" s="41"/>
      <c r="N30" s="416">
        <f>O30+R30+U30</f>
        <v>0</v>
      </c>
      <c r="O30" s="417"/>
      <c r="P30" s="417"/>
      <c r="Q30" s="417"/>
      <c r="R30" s="416">
        <f>P30+Q30</f>
        <v>0</v>
      </c>
      <c r="S30" s="417"/>
      <c r="T30" s="418"/>
      <c r="U30" s="416">
        <f>S30+T30</f>
        <v>0</v>
      </c>
    </row>
    <row r="31" spans="1:21" s="29" customFormat="1" x14ac:dyDescent="0.2">
      <c r="A31" s="409"/>
      <c r="B31" s="405"/>
      <c r="C31" s="406"/>
      <c r="D31" s="407"/>
      <c r="E31" s="425"/>
      <c r="F31" s="425"/>
      <c r="G31" s="425"/>
      <c r="H31" s="425"/>
      <c r="I31" s="425"/>
      <c r="J31" s="425"/>
      <c r="K31" s="426"/>
      <c r="L31" s="425"/>
      <c r="M31" s="41"/>
      <c r="N31" s="425"/>
      <c r="O31" s="425"/>
      <c r="P31" s="425"/>
      <c r="Q31" s="425"/>
      <c r="R31" s="425"/>
      <c r="S31" s="425"/>
      <c r="T31" s="426"/>
      <c r="U31" s="425"/>
    </row>
    <row r="32" spans="1:21" s="29" customFormat="1" ht="15.75" x14ac:dyDescent="0.2">
      <c r="A32" s="427"/>
      <c r="B32" s="428"/>
      <c r="C32" s="429"/>
      <c r="D32" s="430"/>
      <c r="E32" s="431"/>
      <c r="F32" s="431"/>
      <c r="G32" s="431"/>
      <c r="H32" s="431"/>
      <c r="I32" s="431"/>
      <c r="J32" s="431"/>
      <c r="K32" s="432"/>
      <c r="L32" s="431"/>
      <c r="M32" s="41"/>
      <c r="N32" s="431"/>
      <c r="O32" s="431"/>
      <c r="P32" s="431"/>
      <c r="Q32" s="431"/>
      <c r="R32" s="431"/>
      <c r="S32" s="431"/>
      <c r="T32" s="432"/>
      <c r="U32" s="431"/>
    </row>
    <row r="33" spans="1:21" s="29" customFormat="1" ht="15" x14ac:dyDescent="0.2">
      <c r="A33" s="433"/>
      <c r="B33" s="434"/>
      <c r="C33" s="435" t="s">
        <v>363</v>
      </c>
      <c r="D33" s="436" t="s">
        <v>353</v>
      </c>
      <c r="E33" s="437">
        <f t="shared" ref="E33:L33" si="2">E11+E20+E22+E25+E28+E30</f>
        <v>0</v>
      </c>
      <c r="F33" s="437">
        <f t="shared" si="2"/>
        <v>0</v>
      </c>
      <c r="G33" s="437">
        <f t="shared" si="2"/>
        <v>0</v>
      </c>
      <c r="H33" s="437">
        <f t="shared" si="2"/>
        <v>0</v>
      </c>
      <c r="I33" s="437">
        <f t="shared" si="2"/>
        <v>0</v>
      </c>
      <c r="J33" s="437">
        <f t="shared" si="2"/>
        <v>0</v>
      </c>
      <c r="K33" s="438">
        <f t="shared" si="2"/>
        <v>0</v>
      </c>
      <c r="L33" s="437">
        <f t="shared" si="2"/>
        <v>0</v>
      </c>
      <c r="M33" s="41"/>
      <c r="N33" s="437">
        <f t="shared" ref="N33:U33" si="3">N11+N20+N22+N25+N28+N30</f>
        <v>0</v>
      </c>
      <c r="O33" s="437">
        <f t="shared" si="3"/>
        <v>0</v>
      </c>
      <c r="P33" s="437">
        <f t="shared" si="3"/>
        <v>0</v>
      </c>
      <c r="Q33" s="437">
        <f t="shared" si="3"/>
        <v>0</v>
      </c>
      <c r="R33" s="437">
        <f t="shared" si="3"/>
        <v>0</v>
      </c>
      <c r="S33" s="437">
        <f t="shared" si="3"/>
        <v>0</v>
      </c>
      <c r="T33" s="438">
        <f t="shared" si="3"/>
        <v>0</v>
      </c>
      <c r="U33" s="437">
        <f t="shared" si="3"/>
        <v>0</v>
      </c>
    </row>
    <row r="34" spans="1:21" s="29" customFormat="1" ht="16.5" thickBot="1" x14ac:dyDescent="0.25">
      <c r="A34" s="439"/>
      <c r="B34" s="440"/>
      <c r="C34" s="441"/>
      <c r="D34" s="442"/>
      <c r="E34" s="442"/>
      <c r="F34" s="442"/>
      <c r="G34" s="442"/>
      <c r="H34" s="442"/>
      <c r="I34" s="442"/>
      <c r="J34" s="442"/>
      <c r="K34" s="443"/>
      <c r="L34" s="444"/>
      <c r="M34" s="40"/>
      <c r="N34" s="442"/>
      <c r="O34" s="442"/>
      <c r="P34" s="442"/>
      <c r="Q34" s="442"/>
      <c r="R34" s="442"/>
      <c r="S34" s="442"/>
      <c r="T34" s="443"/>
      <c r="U34" s="444"/>
    </row>
    <row r="35" spans="1:21" s="29" customFormat="1" x14ac:dyDescent="0.2">
      <c r="A35" s="42"/>
      <c r="D35" s="43"/>
      <c r="E35" s="43"/>
      <c r="F35" s="43"/>
      <c r="G35" s="27"/>
      <c r="H35" s="27"/>
      <c r="I35" s="27"/>
      <c r="M35" s="40"/>
      <c r="N35" s="40"/>
    </row>
    <row r="36" spans="1:21" s="29" customFormat="1" ht="13.5" customHeight="1" thickBot="1" x14ac:dyDescent="0.25">
      <c r="A36" s="42"/>
      <c r="D36" s="43"/>
      <c r="E36" s="43"/>
      <c r="F36" s="43"/>
      <c r="G36" s="27"/>
      <c r="H36" s="27"/>
      <c r="I36" s="27"/>
      <c r="M36" s="40"/>
      <c r="N36" s="40"/>
    </row>
    <row r="37" spans="1:21" s="29" customFormat="1" ht="13.5" customHeight="1" thickBot="1" x14ac:dyDescent="0.25">
      <c r="A37" s="2641" t="s">
        <v>378</v>
      </c>
      <c r="B37" s="2642"/>
      <c r="C37" s="2643"/>
      <c r="D37" s="2650" t="s">
        <v>401</v>
      </c>
      <c r="E37" s="2629" t="s">
        <v>1128</v>
      </c>
      <c r="F37" s="2629" t="s">
        <v>460</v>
      </c>
      <c r="G37" s="2633" t="s">
        <v>459</v>
      </c>
      <c r="H37" s="2633"/>
      <c r="I37" s="2633"/>
      <c r="J37" s="2633"/>
      <c r="K37" s="2633"/>
      <c r="L37" s="2634"/>
      <c r="M37" s="40"/>
      <c r="N37" s="2629" t="s">
        <v>1128</v>
      </c>
      <c r="O37" s="2629" t="s">
        <v>460</v>
      </c>
      <c r="P37" s="2633" t="s">
        <v>459</v>
      </c>
      <c r="Q37" s="2633"/>
      <c r="R37" s="2633"/>
      <c r="S37" s="2633"/>
      <c r="T37" s="2633"/>
      <c r="U37" s="2634"/>
    </row>
    <row r="38" spans="1:21" s="29" customFormat="1" ht="12.75" customHeight="1" x14ac:dyDescent="0.2">
      <c r="A38" s="2644"/>
      <c r="B38" s="2645"/>
      <c r="C38" s="2646"/>
      <c r="D38" s="2651"/>
      <c r="E38" s="2630"/>
      <c r="F38" s="2630"/>
      <c r="G38" s="2636" t="s">
        <v>458</v>
      </c>
      <c r="H38" s="2636"/>
      <c r="I38" s="2637"/>
      <c r="J38" s="2635" t="s">
        <v>457</v>
      </c>
      <c r="K38" s="2636"/>
      <c r="L38" s="2637"/>
      <c r="M38" s="40"/>
      <c r="N38" s="2630"/>
      <c r="O38" s="2630"/>
      <c r="P38" s="2636" t="s">
        <v>458</v>
      </c>
      <c r="Q38" s="2636"/>
      <c r="R38" s="2637"/>
      <c r="S38" s="2635" t="s">
        <v>457</v>
      </c>
      <c r="T38" s="2636"/>
      <c r="U38" s="2637"/>
    </row>
    <row r="39" spans="1:21" s="29" customFormat="1" ht="12.75" customHeight="1" thickBot="1" x14ac:dyDescent="0.25">
      <c r="A39" s="2644"/>
      <c r="B39" s="2645"/>
      <c r="C39" s="2646"/>
      <c r="D39" s="2651"/>
      <c r="E39" s="2630"/>
      <c r="F39" s="2630"/>
      <c r="G39" s="2639"/>
      <c r="H39" s="2639"/>
      <c r="I39" s="2640"/>
      <c r="J39" s="2638"/>
      <c r="K39" s="2639"/>
      <c r="L39" s="2640"/>
      <c r="M39" s="40"/>
      <c r="N39" s="2630"/>
      <c r="O39" s="2630"/>
      <c r="P39" s="2639"/>
      <c r="Q39" s="2639"/>
      <c r="R39" s="2640"/>
      <c r="S39" s="2638"/>
      <c r="T39" s="2639"/>
      <c r="U39" s="2640"/>
    </row>
    <row r="40" spans="1:21" s="29" customFormat="1" ht="42.75" customHeight="1" thickBot="1" x14ac:dyDescent="0.25">
      <c r="A40" s="2647"/>
      <c r="B40" s="2648"/>
      <c r="C40" s="2649"/>
      <c r="D40" s="2652"/>
      <c r="E40" s="2631"/>
      <c r="F40" s="2631"/>
      <c r="G40" s="445" t="s">
        <v>455</v>
      </c>
      <c r="H40" s="390" t="s">
        <v>454</v>
      </c>
      <c r="I40" s="390" t="s">
        <v>456</v>
      </c>
      <c r="J40" s="390" t="s">
        <v>455</v>
      </c>
      <c r="K40" s="390" t="s">
        <v>454</v>
      </c>
      <c r="L40" s="390" t="s">
        <v>453</v>
      </c>
      <c r="M40" s="40"/>
      <c r="N40" s="2631"/>
      <c r="O40" s="2631"/>
      <c r="P40" s="445" t="s">
        <v>455</v>
      </c>
      <c r="Q40" s="390" t="s">
        <v>454</v>
      </c>
      <c r="R40" s="390" t="s">
        <v>456</v>
      </c>
      <c r="S40" s="390" t="s">
        <v>455</v>
      </c>
      <c r="T40" s="390" t="s">
        <v>454</v>
      </c>
      <c r="U40" s="390" t="s">
        <v>453</v>
      </c>
    </row>
    <row r="41" spans="1:21" s="29" customFormat="1" ht="12.75" customHeight="1" x14ac:dyDescent="0.2">
      <c r="A41" s="392"/>
      <c r="B41" s="393"/>
      <c r="C41" s="394"/>
      <c r="D41" s="395"/>
      <c r="E41" s="395"/>
      <c r="F41" s="395"/>
      <c r="G41" s="397"/>
      <c r="H41" s="397"/>
      <c r="I41" s="397"/>
      <c r="J41" s="397"/>
      <c r="K41" s="397"/>
      <c r="L41" s="397"/>
      <c r="M41" s="40"/>
      <c r="N41" s="395"/>
      <c r="O41" s="395"/>
      <c r="P41" s="397"/>
      <c r="Q41" s="397"/>
      <c r="R41" s="397"/>
      <c r="S41" s="397"/>
      <c r="T41" s="397"/>
      <c r="U41" s="397"/>
    </row>
    <row r="42" spans="1:21" s="45" customFormat="1" ht="14.25" customHeight="1" x14ac:dyDescent="0.2">
      <c r="A42" s="398" t="s">
        <v>379</v>
      </c>
      <c r="B42" s="399"/>
      <c r="C42" s="400"/>
      <c r="D42" s="401" t="s">
        <v>356</v>
      </c>
      <c r="E42" s="402">
        <f t="shared" ref="E42:L42" si="4">SUM(E44+E45+E46+E49+E52+E54+E55+E57)</f>
        <v>0</v>
      </c>
      <c r="F42" s="402">
        <f t="shared" si="4"/>
        <v>0</v>
      </c>
      <c r="G42" s="402">
        <f t="shared" si="4"/>
        <v>0</v>
      </c>
      <c r="H42" s="402">
        <f t="shared" si="4"/>
        <v>0</v>
      </c>
      <c r="I42" s="402">
        <f t="shared" si="4"/>
        <v>0</v>
      </c>
      <c r="J42" s="402">
        <f t="shared" si="4"/>
        <v>0</v>
      </c>
      <c r="K42" s="402">
        <f t="shared" si="4"/>
        <v>0</v>
      </c>
      <c r="L42" s="402">
        <f t="shared" si="4"/>
        <v>0</v>
      </c>
      <c r="M42" s="41"/>
      <c r="N42" s="402">
        <f t="shared" ref="N42:U42" si="5">SUM(N44+N45+N46+N49+N52+N54+N55+N57)</f>
        <v>0</v>
      </c>
      <c r="O42" s="402">
        <f t="shared" si="5"/>
        <v>0</v>
      </c>
      <c r="P42" s="402">
        <f t="shared" si="5"/>
        <v>0</v>
      </c>
      <c r="Q42" s="402">
        <f t="shared" si="5"/>
        <v>0</v>
      </c>
      <c r="R42" s="402">
        <f t="shared" si="5"/>
        <v>0</v>
      </c>
      <c r="S42" s="402">
        <f t="shared" si="5"/>
        <v>0</v>
      </c>
      <c r="T42" s="402">
        <f t="shared" si="5"/>
        <v>0</v>
      </c>
      <c r="U42" s="402">
        <f t="shared" si="5"/>
        <v>0</v>
      </c>
    </row>
    <row r="43" spans="1:21" s="35" customFormat="1" ht="12.75" customHeight="1" x14ac:dyDescent="0.2">
      <c r="A43" s="404"/>
      <c r="B43" s="405"/>
      <c r="C43" s="406"/>
      <c r="D43" s="407"/>
      <c r="E43" s="407"/>
      <c r="F43" s="407"/>
      <c r="G43" s="408"/>
      <c r="H43" s="408"/>
      <c r="I43" s="408"/>
      <c r="J43" s="408"/>
      <c r="K43" s="408"/>
      <c r="L43" s="408"/>
      <c r="M43" s="41"/>
      <c r="N43" s="407"/>
      <c r="O43" s="407"/>
      <c r="P43" s="408"/>
      <c r="Q43" s="408"/>
      <c r="R43" s="408"/>
      <c r="S43" s="408"/>
      <c r="T43" s="408"/>
      <c r="U43" s="408"/>
    </row>
    <row r="44" spans="1:21" s="35" customFormat="1" ht="14.25" customHeight="1" x14ac:dyDescent="0.2">
      <c r="A44" s="409"/>
      <c r="B44" s="405" t="s">
        <v>380</v>
      </c>
      <c r="C44" s="406"/>
      <c r="D44" s="407">
        <v>60</v>
      </c>
      <c r="E44" s="411">
        <f>F44+I44+L44</f>
        <v>0</v>
      </c>
      <c r="F44" s="412"/>
      <c r="G44" s="412"/>
      <c r="H44" s="412"/>
      <c r="I44" s="411">
        <f>G44+H44</f>
        <v>0</v>
      </c>
      <c r="J44" s="412"/>
      <c r="K44" s="412"/>
      <c r="L44" s="411">
        <f>J44+K44</f>
        <v>0</v>
      </c>
      <c r="M44" s="41"/>
      <c r="N44" s="411">
        <f>O44+R44+U44</f>
        <v>0</v>
      </c>
      <c r="O44" s="412"/>
      <c r="P44" s="412"/>
      <c r="Q44" s="412"/>
      <c r="R44" s="411">
        <f>P44+Q44</f>
        <v>0</v>
      </c>
      <c r="S44" s="412"/>
      <c r="T44" s="412"/>
      <c r="U44" s="411">
        <f>S44+T44</f>
        <v>0</v>
      </c>
    </row>
    <row r="45" spans="1:21" s="35" customFormat="1" ht="14.25" customHeight="1" x14ac:dyDescent="0.2">
      <c r="A45" s="409"/>
      <c r="B45" s="414" t="s">
        <v>381</v>
      </c>
      <c r="C45" s="406"/>
      <c r="D45" s="407">
        <v>61</v>
      </c>
      <c r="E45" s="411">
        <f>F45+I45+L45</f>
        <v>0</v>
      </c>
      <c r="F45" s="412"/>
      <c r="G45" s="412"/>
      <c r="H45" s="412"/>
      <c r="I45" s="411">
        <f>G45+H45</f>
        <v>0</v>
      </c>
      <c r="J45" s="412"/>
      <c r="K45" s="412"/>
      <c r="L45" s="411">
        <f>J45+K45</f>
        <v>0</v>
      </c>
      <c r="M45" s="41"/>
      <c r="N45" s="411">
        <f>O45+R45+U45</f>
        <v>0</v>
      </c>
      <c r="O45" s="412"/>
      <c r="P45" s="412"/>
      <c r="Q45" s="412"/>
      <c r="R45" s="411">
        <f>P45+Q45</f>
        <v>0</v>
      </c>
      <c r="S45" s="412"/>
      <c r="T45" s="412"/>
      <c r="U45" s="411">
        <f>S45+T45</f>
        <v>0</v>
      </c>
    </row>
    <row r="46" spans="1:21" s="35" customFormat="1" ht="14.25" customHeight="1" x14ac:dyDescent="0.2">
      <c r="A46" s="409"/>
      <c r="B46" s="405" t="s">
        <v>382</v>
      </c>
      <c r="C46" s="406"/>
      <c r="D46" s="407">
        <v>62</v>
      </c>
      <c r="E46" s="411">
        <f>F46+I46+L46</f>
        <v>0</v>
      </c>
      <c r="F46" s="412"/>
      <c r="G46" s="412"/>
      <c r="H46" s="412"/>
      <c r="I46" s="411">
        <f>G46+H46</f>
        <v>0</v>
      </c>
      <c r="J46" s="412"/>
      <c r="K46" s="412"/>
      <c r="L46" s="411">
        <f>J46+K46</f>
        <v>0</v>
      </c>
      <c r="M46" s="41"/>
      <c r="N46" s="411">
        <f>O46+R46+U46</f>
        <v>0</v>
      </c>
      <c r="O46" s="412"/>
      <c r="P46" s="412"/>
      <c r="Q46" s="412"/>
      <c r="R46" s="411">
        <f>P46+Q46</f>
        <v>0</v>
      </c>
      <c r="S46" s="412"/>
      <c r="T46" s="412"/>
      <c r="U46" s="411">
        <f>S46+T46</f>
        <v>0</v>
      </c>
    </row>
    <row r="47" spans="1:21" s="35" customFormat="1" ht="14.25" customHeight="1" x14ac:dyDescent="0.2">
      <c r="A47" s="409"/>
      <c r="B47" s="414" t="s">
        <v>383</v>
      </c>
      <c r="C47" s="406"/>
      <c r="D47" s="407"/>
      <c r="E47" s="408"/>
      <c r="F47" s="408"/>
      <c r="G47" s="408"/>
      <c r="H47" s="408"/>
      <c r="I47" s="408"/>
      <c r="J47" s="408"/>
      <c r="K47" s="408"/>
      <c r="L47" s="408"/>
      <c r="M47" s="41"/>
      <c r="N47" s="408"/>
      <c r="O47" s="408"/>
      <c r="P47" s="408"/>
      <c r="Q47" s="408"/>
      <c r="R47" s="408"/>
      <c r="S47" s="408"/>
      <c r="T47" s="408"/>
      <c r="U47" s="408"/>
    </row>
    <row r="48" spans="1:21" s="35" customFormat="1" ht="12.75" customHeight="1" x14ac:dyDescent="0.2">
      <c r="A48" s="409"/>
      <c r="B48" s="405" t="s">
        <v>384</v>
      </c>
      <c r="C48" s="406"/>
      <c r="D48" s="407"/>
      <c r="E48" s="408"/>
      <c r="F48" s="408"/>
      <c r="G48" s="408"/>
      <c r="H48" s="408"/>
      <c r="I48" s="408"/>
      <c r="J48" s="408"/>
      <c r="K48" s="408"/>
      <c r="L48" s="408"/>
      <c r="M48" s="41"/>
      <c r="N48" s="408"/>
      <c r="O48" s="408"/>
      <c r="P48" s="408"/>
      <c r="Q48" s="408"/>
      <c r="R48" s="408"/>
      <c r="S48" s="408"/>
      <c r="T48" s="408"/>
      <c r="U48" s="408"/>
    </row>
    <row r="49" spans="1:21" s="45" customFormat="1" ht="14.25" customHeight="1" x14ac:dyDescent="0.2">
      <c r="A49" s="409"/>
      <c r="B49" s="405" t="s">
        <v>385</v>
      </c>
      <c r="C49" s="406"/>
      <c r="D49" s="407">
        <v>630</v>
      </c>
      <c r="E49" s="411">
        <f>F49+I49+L49</f>
        <v>0</v>
      </c>
      <c r="F49" s="412"/>
      <c r="G49" s="412"/>
      <c r="H49" s="412"/>
      <c r="I49" s="411">
        <f>G49+H49</f>
        <v>0</v>
      </c>
      <c r="J49" s="412"/>
      <c r="K49" s="412"/>
      <c r="L49" s="411">
        <f>J49+K49</f>
        <v>0</v>
      </c>
      <c r="M49" s="44"/>
      <c r="N49" s="411">
        <f>O49+R49+U49</f>
        <v>0</v>
      </c>
      <c r="O49" s="412"/>
      <c r="P49" s="412"/>
      <c r="Q49" s="412"/>
      <c r="R49" s="411">
        <f>P49+Q49</f>
        <v>0</v>
      </c>
      <c r="S49" s="412"/>
      <c r="T49" s="412"/>
      <c r="U49" s="411">
        <f>S49+T49</f>
        <v>0</v>
      </c>
    </row>
    <row r="50" spans="1:21" s="46" customFormat="1" ht="12.75" customHeight="1" x14ac:dyDescent="0.2">
      <c r="A50" s="409"/>
      <c r="B50" s="405" t="s">
        <v>286</v>
      </c>
      <c r="C50" s="406"/>
      <c r="D50" s="407"/>
      <c r="E50" s="408"/>
      <c r="F50" s="408"/>
      <c r="G50" s="408"/>
      <c r="H50" s="408"/>
      <c r="I50" s="408"/>
      <c r="J50" s="408"/>
      <c r="K50" s="408"/>
      <c r="L50" s="408"/>
      <c r="M50" s="41"/>
      <c r="N50" s="408"/>
      <c r="O50" s="408"/>
      <c r="P50" s="408"/>
      <c r="Q50" s="408"/>
      <c r="R50" s="408"/>
      <c r="S50" s="408"/>
      <c r="T50" s="408"/>
      <c r="U50" s="408"/>
    </row>
    <row r="51" spans="1:21" s="35" customFormat="1" ht="14.25" customHeight="1" x14ac:dyDescent="0.2">
      <c r="A51" s="409"/>
      <c r="B51" s="405" t="s">
        <v>287</v>
      </c>
      <c r="C51" s="406"/>
      <c r="D51" s="407"/>
      <c r="E51" s="408"/>
      <c r="F51" s="408"/>
      <c r="G51" s="408"/>
      <c r="H51" s="408"/>
      <c r="I51" s="408"/>
      <c r="J51" s="408"/>
      <c r="K51" s="408"/>
      <c r="L51" s="408"/>
      <c r="M51" s="41"/>
      <c r="N51" s="408"/>
      <c r="O51" s="408"/>
      <c r="P51" s="408"/>
      <c r="Q51" s="408"/>
      <c r="R51" s="408"/>
      <c r="S51" s="408"/>
      <c r="T51" s="408"/>
      <c r="U51" s="408"/>
    </row>
    <row r="52" spans="1:21" s="35" customFormat="1" ht="14.25" customHeight="1" x14ac:dyDescent="0.2">
      <c r="A52" s="409"/>
      <c r="B52" s="405" t="s">
        <v>288</v>
      </c>
      <c r="C52" s="406"/>
      <c r="D52" s="407" t="s">
        <v>345</v>
      </c>
      <c r="E52" s="411">
        <f>F52+I52+L52</f>
        <v>0</v>
      </c>
      <c r="F52" s="412"/>
      <c r="G52" s="412"/>
      <c r="H52" s="412"/>
      <c r="I52" s="411">
        <f>G52+H52</f>
        <v>0</v>
      </c>
      <c r="J52" s="412"/>
      <c r="K52" s="412"/>
      <c r="L52" s="411">
        <f>J52+K52</f>
        <v>0</v>
      </c>
      <c r="M52" s="41"/>
      <c r="N52" s="411">
        <f>O52+R52+U52</f>
        <v>0</v>
      </c>
      <c r="O52" s="412"/>
      <c r="P52" s="412"/>
      <c r="Q52" s="412"/>
      <c r="R52" s="411">
        <f>P52+Q52</f>
        <v>0</v>
      </c>
      <c r="S52" s="412"/>
      <c r="T52" s="412"/>
      <c r="U52" s="411">
        <f>S52+T52</f>
        <v>0</v>
      </c>
    </row>
    <row r="53" spans="1:21" s="35" customFormat="1" ht="14.25" customHeight="1" x14ac:dyDescent="0.2">
      <c r="A53" s="409"/>
      <c r="B53" s="405" t="s">
        <v>289</v>
      </c>
      <c r="C53" s="406"/>
      <c r="D53" s="407"/>
      <c r="E53" s="408"/>
      <c r="F53" s="408"/>
      <c r="G53" s="408"/>
      <c r="H53" s="408"/>
      <c r="I53" s="408"/>
      <c r="J53" s="408"/>
      <c r="K53" s="408"/>
      <c r="L53" s="408"/>
      <c r="M53" s="41"/>
      <c r="N53" s="408"/>
      <c r="O53" s="408"/>
      <c r="P53" s="408"/>
      <c r="Q53" s="408"/>
      <c r="R53" s="408"/>
      <c r="S53" s="408"/>
      <c r="T53" s="408"/>
      <c r="U53" s="408"/>
    </row>
    <row r="54" spans="1:21" s="46" customFormat="1" ht="12.75" customHeight="1" x14ac:dyDescent="0.2">
      <c r="A54" s="409"/>
      <c r="B54" s="405" t="s">
        <v>290</v>
      </c>
      <c r="C54" s="406"/>
      <c r="D54" s="407" t="s">
        <v>346</v>
      </c>
      <c r="E54" s="411">
        <f>F54+I54+L54</f>
        <v>0</v>
      </c>
      <c r="F54" s="412"/>
      <c r="G54" s="412"/>
      <c r="H54" s="412"/>
      <c r="I54" s="411">
        <f>G54+H54</f>
        <v>0</v>
      </c>
      <c r="J54" s="412"/>
      <c r="K54" s="412"/>
      <c r="L54" s="411">
        <f>J54+K54</f>
        <v>0</v>
      </c>
      <c r="M54" s="41"/>
      <c r="N54" s="411">
        <f>O54+R54+U54</f>
        <v>0</v>
      </c>
      <c r="O54" s="412"/>
      <c r="P54" s="412"/>
      <c r="Q54" s="412"/>
      <c r="R54" s="411">
        <f>P54+Q54</f>
        <v>0</v>
      </c>
      <c r="S54" s="412"/>
      <c r="T54" s="412"/>
      <c r="U54" s="411">
        <f>S54+T54</f>
        <v>0</v>
      </c>
    </row>
    <row r="55" spans="1:21" s="45" customFormat="1" ht="14.25" customHeight="1" x14ac:dyDescent="0.2">
      <c r="A55" s="409"/>
      <c r="B55" s="405" t="s">
        <v>291</v>
      </c>
      <c r="C55" s="406"/>
      <c r="D55" s="407" t="s">
        <v>347</v>
      </c>
      <c r="E55" s="411">
        <f>F55+I55+L55</f>
        <v>0</v>
      </c>
      <c r="F55" s="412"/>
      <c r="G55" s="412"/>
      <c r="H55" s="412"/>
      <c r="I55" s="411">
        <f>G55+H55</f>
        <v>0</v>
      </c>
      <c r="J55" s="412"/>
      <c r="K55" s="412"/>
      <c r="L55" s="411">
        <f>J55+K55</f>
        <v>0</v>
      </c>
      <c r="M55" s="44"/>
      <c r="N55" s="411">
        <f>O55+R55+U55</f>
        <v>0</v>
      </c>
      <c r="O55" s="412"/>
      <c r="P55" s="412"/>
      <c r="Q55" s="412"/>
      <c r="R55" s="411">
        <f>P55+Q55</f>
        <v>0</v>
      </c>
      <c r="S55" s="412"/>
      <c r="T55" s="412"/>
      <c r="U55" s="411">
        <f>S55+T55</f>
        <v>0</v>
      </c>
    </row>
    <row r="56" spans="1:21" s="35" customFormat="1" ht="12.75" customHeight="1" x14ac:dyDescent="0.2">
      <c r="A56" s="409"/>
      <c r="B56" s="414" t="s">
        <v>292</v>
      </c>
      <c r="C56" s="406"/>
      <c r="D56" s="407"/>
      <c r="E56" s="408"/>
      <c r="F56" s="408"/>
      <c r="G56" s="408"/>
      <c r="H56" s="408"/>
      <c r="I56" s="408"/>
      <c r="J56" s="408"/>
      <c r="K56" s="408"/>
      <c r="L56" s="408"/>
      <c r="M56" s="41"/>
      <c r="N56" s="408"/>
      <c r="O56" s="408"/>
      <c r="P56" s="408"/>
      <c r="Q56" s="408"/>
      <c r="R56" s="408"/>
      <c r="S56" s="408"/>
      <c r="T56" s="408"/>
      <c r="U56" s="408"/>
    </row>
    <row r="57" spans="1:21" s="35" customFormat="1" ht="14.25" customHeight="1" x14ac:dyDescent="0.2">
      <c r="A57" s="409"/>
      <c r="B57" s="414" t="s">
        <v>293</v>
      </c>
      <c r="C57" s="406"/>
      <c r="D57" s="407">
        <v>649</v>
      </c>
      <c r="E57" s="411">
        <f>F57+I57+L57</f>
        <v>0</v>
      </c>
      <c r="F57" s="412"/>
      <c r="G57" s="412"/>
      <c r="H57" s="412"/>
      <c r="I57" s="411">
        <f>G57+H57</f>
        <v>0</v>
      </c>
      <c r="J57" s="412"/>
      <c r="K57" s="412"/>
      <c r="L57" s="411">
        <f>J57+K57</f>
        <v>0</v>
      </c>
      <c r="M57" s="41"/>
      <c r="N57" s="411">
        <f>O57+R57+U57</f>
        <v>0</v>
      </c>
      <c r="O57" s="412"/>
      <c r="P57" s="412"/>
      <c r="Q57" s="412"/>
      <c r="R57" s="411">
        <f>P57+Q57</f>
        <v>0</v>
      </c>
      <c r="S57" s="412"/>
      <c r="T57" s="412"/>
      <c r="U57" s="411">
        <f>S57+T57</f>
        <v>0</v>
      </c>
    </row>
    <row r="58" spans="1:21" s="35" customFormat="1" ht="14.25" customHeight="1" x14ac:dyDescent="0.2">
      <c r="A58" s="409"/>
      <c r="B58" s="414"/>
      <c r="C58" s="406"/>
      <c r="D58" s="407"/>
      <c r="E58" s="408"/>
      <c r="F58" s="408"/>
      <c r="G58" s="408"/>
      <c r="H58" s="408"/>
      <c r="I58" s="408"/>
      <c r="J58" s="408"/>
      <c r="K58" s="408"/>
      <c r="L58" s="408"/>
      <c r="M58" s="41"/>
      <c r="N58" s="408"/>
      <c r="O58" s="408"/>
      <c r="P58" s="408"/>
      <c r="Q58" s="408"/>
      <c r="R58" s="408"/>
      <c r="S58" s="408"/>
      <c r="T58" s="408"/>
      <c r="U58" s="408"/>
    </row>
    <row r="59" spans="1:21" s="35" customFormat="1" ht="14.25" customHeight="1" x14ac:dyDescent="0.2">
      <c r="A59" s="403" t="s">
        <v>294</v>
      </c>
      <c r="B59" s="415"/>
      <c r="C59" s="400"/>
      <c r="D59" s="401">
        <v>65</v>
      </c>
      <c r="E59" s="411">
        <f>F59+I59+L59</f>
        <v>0</v>
      </c>
      <c r="F59" s="417"/>
      <c r="G59" s="417"/>
      <c r="H59" s="417"/>
      <c r="I59" s="411">
        <f>G59+H59</f>
        <v>0</v>
      </c>
      <c r="J59" s="417"/>
      <c r="K59" s="417"/>
      <c r="L59" s="411">
        <f>J59+K59</f>
        <v>0</v>
      </c>
      <c r="M59" s="41"/>
      <c r="N59" s="411">
        <f>O59+R59+U59</f>
        <v>0</v>
      </c>
      <c r="O59" s="417"/>
      <c r="P59" s="417"/>
      <c r="Q59" s="417"/>
      <c r="R59" s="411">
        <f>P59+Q59</f>
        <v>0</v>
      </c>
      <c r="S59" s="417"/>
      <c r="T59" s="417"/>
      <c r="U59" s="411">
        <f>S59+T59</f>
        <v>0</v>
      </c>
    </row>
    <row r="60" spans="1:21" s="35" customFormat="1" ht="14.25" customHeight="1" x14ac:dyDescent="0.2">
      <c r="A60" s="419"/>
      <c r="B60" s="420"/>
      <c r="C60" s="421"/>
      <c r="D60" s="422"/>
      <c r="E60" s="423"/>
      <c r="F60" s="423"/>
      <c r="G60" s="423"/>
      <c r="H60" s="423"/>
      <c r="I60" s="423"/>
      <c r="J60" s="423"/>
      <c r="K60" s="423"/>
      <c r="L60" s="423"/>
      <c r="M60" s="41"/>
      <c r="N60" s="423"/>
      <c r="O60" s="423"/>
      <c r="P60" s="423"/>
      <c r="Q60" s="423"/>
      <c r="R60" s="423"/>
      <c r="S60" s="423"/>
      <c r="T60" s="423"/>
      <c r="U60" s="423"/>
    </row>
    <row r="61" spans="1:21" s="45" customFormat="1" ht="14.25" customHeight="1" x14ac:dyDescent="0.2">
      <c r="A61" s="403" t="s">
        <v>295</v>
      </c>
      <c r="B61" s="415"/>
      <c r="C61" s="400"/>
      <c r="D61" s="401">
        <v>66</v>
      </c>
      <c r="E61" s="411">
        <f>F61+I61+L61</f>
        <v>0</v>
      </c>
      <c r="F61" s="417"/>
      <c r="G61" s="417"/>
      <c r="H61" s="417"/>
      <c r="I61" s="411">
        <f>G61+H61</f>
        <v>0</v>
      </c>
      <c r="J61" s="417"/>
      <c r="K61" s="417"/>
      <c r="L61" s="411">
        <f>J61+K61</f>
        <v>0</v>
      </c>
      <c r="M61" s="41"/>
      <c r="N61" s="411">
        <f>O61+R61+U61</f>
        <v>0</v>
      </c>
      <c r="O61" s="417"/>
      <c r="P61" s="417"/>
      <c r="Q61" s="417"/>
      <c r="R61" s="411">
        <f>P61+Q61</f>
        <v>0</v>
      </c>
      <c r="S61" s="417"/>
      <c r="T61" s="417"/>
      <c r="U61" s="411">
        <f>S61+T61</f>
        <v>0</v>
      </c>
    </row>
    <row r="62" spans="1:21" s="45" customFormat="1" ht="14.25" customHeight="1" x14ac:dyDescent="0.2">
      <c r="A62" s="409"/>
      <c r="B62" s="405"/>
      <c r="C62" s="406"/>
      <c r="D62" s="407"/>
      <c r="E62" s="408"/>
      <c r="F62" s="408"/>
      <c r="G62" s="408"/>
      <c r="H62" s="408"/>
      <c r="I62" s="408"/>
      <c r="J62" s="408"/>
      <c r="K62" s="408"/>
      <c r="L62" s="408"/>
      <c r="M62" s="44"/>
      <c r="N62" s="408"/>
      <c r="O62" s="408"/>
      <c r="P62" s="408"/>
      <c r="Q62" s="408"/>
      <c r="R62" s="408"/>
      <c r="S62" s="408"/>
      <c r="T62" s="408"/>
      <c r="U62" s="408"/>
    </row>
    <row r="63" spans="1:21" s="47" customFormat="1" ht="12.75" customHeight="1" x14ac:dyDescent="0.2">
      <c r="A63" s="403" t="s">
        <v>296</v>
      </c>
      <c r="B63" s="399"/>
      <c r="C63" s="400"/>
      <c r="D63" s="401"/>
      <c r="E63" s="402"/>
      <c r="F63" s="402"/>
      <c r="G63" s="402"/>
      <c r="H63" s="402"/>
      <c r="I63" s="402"/>
      <c r="J63" s="402"/>
      <c r="K63" s="402"/>
      <c r="L63" s="402"/>
      <c r="M63" s="41"/>
      <c r="N63" s="402"/>
      <c r="O63" s="402"/>
      <c r="P63" s="402"/>
      <c r="Q63" s="402"/>
      <c r="R63" s="402"/>
      <c r="S63" s="402"/>
      <c r="T63" s="402"/>
      <c r="U63" s="402"/>
    </row>
    <row r="64" spans="1:21" s="45" customFormat="1" ht="14.25" customHeight="1" x14ac:dyDescent="0.2">
      <c r="A64" s="403" t="s">
        <v>297</v>
      </c>
      <c r="B64" s="399"/>
      <c r="C64" s="400"/>
      <c r="D64" s="401">
        <v>680</v>
      </c>
      <c r="E64" s="411">
        <f>F64+I64+L64</f>
        <v>0</v>
      </c>
      <c r="F64" s="417"/>
      <c r="G64" s="417"/>
      <c r="H64" s="417"/>
      <c r="I64" s="411">
        <f>G64+H64</f>
        <v>0</v>
      </c>
      <c r="J64" s="417"/>
      <c r="K64" s="417"/>
      <c r="L64" s="411">
        <f>J64+K64</f>
        <v>0</v>
      </c>
      <c r="M64" s="41"/>
      <c r="N64" s="411">
        <f>O64+R64+U64</f>
        <v>0</v>
      </c>
      <c r="O64" s="417"/>
      <c r="P64" s="417"/>
      <c r="Q64" s="417"/>
      <c r="R64" s="411">
        <f>P64+Q64</f>
        <v>0</v>
      </c>
      <c r="S64" s="417"/>
      <c r="T64" s="417"/>
      <c r="U64" s="411">
        <f>S64+T64</f>
        <v>0</v>
      </c>
    </row>
    <row r="65" spans="1:22" s="35" customFormat="1" ht="12.75" customHeight="1" x14ac:dyDescent="0.2">
      <c r="A65" s="419"/>
      <c r="B65" s="424"/>
      <c r="C65" s="421"/>
      <c r="D65" s="422"/>
      <c r="E65" s="423"/>
      <c r="F65" s="423"/>
      <c r="G65" s="423"/>
      <c r="H65" s="423"/>
      <c r="I65" s="423"/>
      <c r="J65" s="423"/>
      <c r="K65" s="423"/>
      <c r="L65" s="423"/>
      <c r="M65" s="41"/>
      <c r="N65" s="423"/>
      <c r="O65" s="423"/>
      <c r="P65" s="423"/>
      <c r="Q65" s="423"/>
      <c r="R65" s="423"/>
      <c r="S65" s="423"/>
      <c r="T65" s="423"/>
      <c r="U65" s="423"/>
    </row>
    <row r="66" spans="1:22" s="35" customFormat="1" x14ac:dyDescent="0.2">
      <c r="A66" s="403" t="s">
        <v>298</v>
      </c>
      <c r="B66" s="399"/>
      <c r="C66" s="400"/>
      <c r="D66" s="401" t="s">
        <v>348</v>
      </c>
      <c r="E66" s="411">
        <f>F66+I66+L66</f>
        <v>0</v>
      </c>
      <c r="F66" s="417"/>
      <c r="G66" s="417"/>
      <c r="H66" s="417"/>
      <c r="I66" s="411">
        <f>G66+H66</f>
        <v>0</v>
      </c>
      <c r="J66" s="417"/>
      <c r="K66" s="417"/>
      <c r="L66" s="411">
        <f>J66+K66</f>
        <v>0</v>
      </c>
      <c r="M66" s="41"/>
      <c r="N66" s="411">
        <f>O66+R66+U66</f>
        <v>0</v>
      </c>
      <c r="O66" s="417"/>
      <c r="P66" s="417"/>
      <c r="Q66" s="417"/>
      <c r="R66" s="411">
        <f>P66+Q66</f>
        <v>0</v>
      </c>
      <c r="S66" s="417"/>
      <c r="T66" s="417"/>
      <c r="U66" s="411">
        <f>S66+T66</f>
        <v>0</v>
      </c>
    </row>
    <row r="67" spans="1:22" s="35" customFormat="1" x14ac:dyDescent="0.2">
      <c r="A67" s="419"/>
      <c r="B67" s="424"/>
      <c r="C67" s="421"/>
      <c r="D67" s="422"/>
      <c r="E67" s="423"/>
      <c r="F67" s="423"/>
      <c r="G67" s="423"/>
      <c r="H67" s="423"/>
      <c r="I67" s="423"/>
      <c r="J67" s="423"/>
      <c r="K67" s="423"/>
      <c r="L67" s="423"/>
      <c r="M67" s="41"/>
      <c r="N67" s="423"/>
      <c r="O67" s="423"/>
      <c r="P67" s="423"/>
      <c r="Q67" s="423"/>
      <c r="R67" s="423"/>
      <c r="S67" s="423"/>
      <c r="T67" s="423"/>
      <c r="U67" s="423"/>
    </row>
    <row r="68" spans="1:22" s="29" customFormat="1" x14ac:dyDescent="0.2">
      <c r="A68" s="403" t="s">
        <v>299</v>
      </c>
      <c r="B68" s="399"/>
      <c r="C68" s="400"/>
      <c r="D68" s="401" t="s">
        <v>349</v>
      </c>
      <c r="E68" s="411">
        <f>F68+I68+L68</f>
        <v>0</v>
      </c>
      <c r="F68" s="417"/>
      <c r="G68" s="417"/>
      <c r="H68" s="417"/>
      <c r="I68" s="411">
        <f>G68+H68</f>
        <v>0</v>
      </c>
      <c r="J68" s="417"/>
      <c r="K68" s="417"/>
      <c r="L68" s="411">
        <f>J68+K68</f>
        <v>0</v>
      </c>
      <c r="M68" s="41"/>
      <c r="N68" s="411">
        <f>O68+R68+U68</f>
        <v>0</v>
      </c>
      <c r="O68" s="417"/>
      <c r="P68" s="417"/>
      <c r="Q68" s="417"/>
      <c r="R68" s="411">
        <f>P68+Q68</f>
        <v>0</v>
      </c>
      <c r="S68" s="417"/>
      <c r="T68" s="417"/>
      <c r="U68" s="411">
        <f>S68+T68</f>
        <v>0</v>
      </c>
    </row>
    <row r="69" spans="1:22" s="49" customFormat="1" ht="12.75" customHeight="1" x14ac:dyDescent="0.2">
      <c r="A69" s="409"/>
      <c r="B69" s="405"/>
      <c r="C69" s="406"/>
      <c r="D69" s="407"/>
      <c r="E69" s="407"/>
      <c r="F69" s="407"/>
      <c r="G69" s="408"/>
      <c r="H69" s="408"/>
      <c r="I69" s="408"/>
      <c r="J69" s="408"/>
      <c r="K69" s="408"/>
      <c r="L69" s="408"/>
      <c r="M69" s="48"/>
      <c r="N69" s="407"/>
      <c r="O69" s="407"/>
      <c r="P69" s="408"/>
      <c r="Q69" s="408"/>
      <c r="R69" s="408"/>
      <c r="S69" s="408"/>
      <c r="T69" s="408"/>
      <c r="U69" s="408"/>
    </row>
    <row r="70" spans="1:22" s="35" customFormat="1" ht="6" customHeight="1" x14ac:dyDescent="0.2">
      <c r="A70" s="427"/>
      <c r="B70" s="428"/>
      <c r="C70" s="429"/>
      <c r="D70" s="1361"/>
      <c r="E70" s="1361"/>
      <c r="F70" s="1361"/>
      <c r="G70" s="1362"/>
      <c r="H70" s="1362"/>
      <c r="I70" s="1362"/>
      <c r="J70" s="1362"/>
      <c r="K70" s="1362"/>
      <c r="L70" s="1362"/>
      <c r="M70" s="41"/>
      <c r="N70" s="1361"/>
      <c r="O70" s="1361"/>
      <c r="P70" s="1362"/>
      <c r="Q70" s="1362"/>
      <c r="R70" s="1362"/>
      <c r="S70" s="1362"/>
      <c r="T70" s="1362"/>
      <c r="U70" s="1362"/>
    </row>
    <row r="71" spans="1:22" s="49" customFormat="1" ht="12.75" customHeight="1" x14ac:dyDescent="0.2">
      <c r="A71" s="433"/>
      <c r="B71" s="434"/>
      <c r="C71" s="435" t="s">
        <v>363</v>
      </c>
      <c r="D71" s="436" t="s">
        <v>350</v>
      </c>
      <c r="E71" s="437">
        <f t="shared" ref="E71:L71" si="6">E42+E59+E61+E64+E66+E68</f>
        <v>0</v>
      </c>
      <c r="F71" s="437">
        <f t="shared" si="6"/>
        <v>0</v>
      </c>
      <c r="G71" s="437">
        <f t="shared" si="6"/>
        <v>0</v>
      </c>
      <c r="H71" s="437">
        <f t="shared" si="6"/>
        <v>0</v>
      </c>
      <c r="I71" s="437">
        <f t="shared" si="6"/>
        <v>0</v>
      </c>
      <c r="J71" s="437">
        <f t="shared" si="6"/>
        <v>0</v>
      </c>
      <c r="K71" s="437">
        <f t="shared" si="6"/>
        <v>0</v>
      </c>
      <c r="L71" s="437">
        <f t="shared" si="6"/>
        <v>0</v>
      </c>
      <c r="M71" s="41"/>
      <c r="N71" s="437">
        <f t="shared" ref="N71:U71" si="7">N42+N59+N61+N64+N66+N68</f>
        <v>0</v>
      </c>
      <c r="O71" s="437">
        <f t="shared" si="7"/>
        <v>0</v>
      </c>
      <c r="P71" s="437">
        <f t="shared" si="7"/>
        <v>0</v>
      </c>
      <c r="Q71" s="437">
        <f t="shared" si="7"/>
        <v>0</v>
      </c>
      <c r="R71" s="437">
        <f t="shared" si="7"/>
        <v>0</v>
      </c>
      <c r="S71" s="437">
        <f t="shared" si="7"/>
        <v>0</v>
      </c>
      <c r="T71" s="437">
        <f t="shared" si="7"/>
        <v>0</v>
      </c>
      <c r="U71" s="437">
        <f t="shared" si="7"/>
        <v>0</v>
      </c>
    </row>
    <row r="72" spans="1:22" s="35" customFormat="1" ht="16.5" thickBot="1" x14ac:dyDescent="0.25">
      <c r="A72" s="439"/>
      <c r="B72" s="440"/>
      <c r="C72" s="441"/>
      <c r="D72" s="442"/>
      <c r="E72" s="442"/>
      <c r="F72" s="442"/>
      <c r="G72" s="444"/>
      <c r="H72" s="444"/>
      <c r="I72" s="444"/>
      <c r="J72" s="444"/>
      <c r="K72" s="444"/>
      <c r="L72" s="444"/>
      <c r="M72" s="41"/>
      <c r="N72" s="442"/>
      <c r="O72" s="442"/>
      <c r="P72" s="444"/>
      <c r="Q72" s="444"/>
      <c r="R72" s="444"/>
      <c r="S72" s="444"/>
      <c r="T72" s="444"/>
      <c r="U72" s="444"/>
    </row>
    <row r="73" spans="1:22" s="35" customFormat="1" x14ac:dyDescent="0.2">
      <c r="A73" s="1363" t="s">
        <v>484</v>
      </c>
      <c r="D73" s="50"/>
      <c r="E73" s="50"/>
      <c r="F73" s="50"/>
      <c r="M73" s="41"/>
      <c r="N73" s="41"/>
    </row>
    <row r="74" spans="1:22" s="35" customFormat="1" ht="15" x14ac:dyDescent="0.2">
      <c r="D74" s="446" t="s">
        <v>300</v>
      </c>
      <c r="E74" s="447">
        <f>E33</f>
        <v>0</v>
      </c>
      <c r="F74" s="447">
        <f t="shared" ref="F74:L74" si="8">F33</f>
        <v>0</v>
      </c>
      <c r="G74" s="447">
        <f t="shared" si="8"/>
        <v>0</v>
      </c>
      <c r="H74" s="447">
        <f t="shared" si="8"/>
        <v>0</v>
      </c>
      <c r="I74" s="447">
        <f t="shared" si="8"/>
        <v>0</v>
      </c>
      <c r="J74" s="447">
        <f t="shared" si="8"/>
        <v>0</v>
      </c>
      <c r="K74" s="447">
        <f t="shared" si="8"/>
        <v>0</v>
      </c>
      <c r="L74" s="447">
        <f t="shared" si="8"/>
        <v>0</v>
      </c>
      <c r="M74" s="41"/>
      <c r="N74" s="446" t="s">
        <v>300</v>
      </c>
      <c r="O74" s="447">
        <f>O33</f>
        <v>0</v>
      </c>
      <c r="P74" s="447">
        <f t="shared" ref="P74:U74" si="9">P33</f>
        <v>0</v>
      </c>
      <c r="Q74" s="447">
        <f t="shared" si="9"/>
        <v>0</v>
      </c>
      <c r="R74" s="447">
        <f t="shared" si="9"/>
        <v>0</v>
      </c>
      <c r="S74" s="447">
        <f t="shared" si="9"/>
        <v>0</v>
      </c>
      <c r="T74" s="447">
        <f t="shared" si="9"/>
        <v>0</v>
      </c>
      <c r="U74" s="447">
        <f t="shared" si="9"/>
        <v>0</v>
      </c>
      <c r="V74" s="447"/>
    </row>
    <row r="75" spans="1:22" s="35" customFormat="1" ht="15" x14ac:dyDescent="0.2">
      <c r="D75" s="446" t="s">
        <v>301</v>
      </c>
      <c r="E75" s="447">
        <f>E71</f>
        <v>0</v>
      </c>
      <c r="F75" s="447">
        <f t="shared" ref="F75:L75" si="10">F71</f>
        <v>0</v>
      </c>
      <c r="G75" s="447">
        <f t="shared" si="10"/>
        <v>0</v>
      </c>
      <c r="H75" s="447">
        <f t="shared" si="10"/>
        <v>0</v>
      </c>
      <c r="I75" s="447">
        <f t="shared" si="10"/>
        <v>0</v>
      </c>
      <c r="J75" s="447">
        <f t="shared" si="10"/>
        <v>0</v>
      </c>
      <c r="K75" s="447">
        <f t="shared" si="10"/>
        <v>0</v>
      </c>
      <c r="L75" s="447">
        <f t="shared" si="10"/>
        <v>0</v>
      </c>
      <c r="M75" s="41"/>
      <c r="N75" s="446" t="s">
        <v>301</v>
      </c>
      <c r="O75" s="447">
        <f>O71</f>
        <v>0</v>
      </c>
      <c r="P75" s="447">
        <f t="shared" ref="P75:U75" si="11">P71</f>
        <v>0</v>
      </c>
      <c r="Q75" s="447">
        <f t="shared" si="11"/>
        <v>0</v>
      </c>
      <c r="R75" s="447">
        <f t="shared" si="11"/>
        <v>0</v>
      </c>
      <c r="S75" s="447">
        <f t="shared" si="11"/>
        <v>0</v>
      </c>
      <c r="T75" s="447">
        <f t="shared" si="11"/>
        <v>0</v>
      </c>
      <c r="U75" s="447">
        <f t="shared" si="11"/>
        <v>0</v>
      </c>
      <c r="V75" s="447"/>
    </row>
    <row r="76" spans="1:22" s="35" customFormat="1" ht="15" x14ac:dyDescent="0.2">
      <c r="D76" s="446" t="s">
        <v>302</v>
      </c>
      <c r="E76" s="447">
        <f>E74-E75</f>
        <v>0</v>
      </c>
      <c r="F76" s="447">
        <f t="shared" ref="F76:L76" si="12">F74-F75</f>
        <v>0</v>
      </c>
      <c r="G76" s="447">
        <f t="shared" si="12"/>
        <v>0</v>
      </c>
      <c r="H76" s="447">
        <f t="shared" si="12"/>
        <v>0</v>
      </c>
      <c r="I76" s="447">
        <f t="shared" si="12"/>
        <v>0</v>
      </c>
      <c r="J76" s="447">
        <f t="shared" si="12"/>
        <v>0</v>
      </c>
      <c r="K76" s="447">
        <f t="shared" si="12"/>
        <v>0</v>
      </c>
      <c r="L76" s="447">
        <f t="shared" si="12"/>
        <v>0</v>
      </c>
      <c r="M76" s="41"/>
      <c r="N76" s="446" t="s">
        <v>302</v>
      </c>
      <c r="O76" s="447">
        <f>O74-O75</f>
        <v>0</v>
      </c>
      <c r="P76" s="447">
        <f t="shared" ref="P76:U76" si="13">P74-P75</f>
        <v>0</v>
      </c>
      <c r="Q76" s="447">
        <f t="shared" si="13"/>
        <v>0</v>
      </c>
      <c r="R76" s="447">
        <f t="shared" si="13"/>
        <v>0</v>
      </c>
      <c r="S76" s="447">
        <f t="shared" si="13"/>
        <v>0</v>
      </c>
      <c r="T76" s="447">
        <f t="shared" si="13"/>
        <v>0</v>
      </c>
      <c r="U76" s="447">
        <f t="shared" si="13"/>
        <v>0</v>
      </c>
      <c r="V76" s="447"/>
    </row>
    <row r="77" spans="1:22" s="35" customFormat="1" x14ac:dyDescent="0.2">
      <c r="D77" s="50"/>
      <c r="E77" s="50"/>
      <c r="F77" s="50"/>
      <c r="N77" s="41"/>
      <c r="O77" s="41"/>
    </row>
    <row r="78" spans="1:22" s="35" customFormat="1" x14ac:dyDescent="0.2">
      <c r="D78" s="50"/>
      <c r="E78" s="50"/>
      <c r="F78" s="50"/>
      <c r="N78" s="41"/>
      <c r="O78" s="41"/>
    </row>
    <row r="79" spans="1:22" s="35" customFormat="1" x14ac:dyDescent="0.2">
      <c r="D79" s="50"/>
      <c r="E79" s="50"/>
      <c r="F79" s="50"/>
      <c r="N79" s="41"/>
      <c r="O79" s="41"/>
    </row>
    <row r="80" spans="1:22" s="35" customFormat="1" x14ac:dyDescent="0.2">
      <c r="D80" s="50"/>
      <c r="E80" s="50"/>
      <c r="F80" s="50"/>
      <c r="N80" s="41"/>
      <c r="O80" s="41"/>
    </row>
    <row r="81" spans="4:15" s="35" customFormat="1" x14ac:dyDescent="0.2">
      <c r="D81" s="50"/>
      <c r="E81" s="50"/>
      <c r="F81" s="50"/>
      <c r="N81" s="41"/>
      <c r="O81" s="41"/>
    </row>
    <row r="82" spans="4:15" s="35" customFormat="1" x14ac:dyDescent="0.2">
      <c r="D82" s="50"/>
      <c r="E82" s="50"/>
      <c r="F82" s="50"/>
      <c r="N82" s="41"/>
      <c r="O82" s="41"/>
    </row>
    <row r="83" spans="4:15" s="35" customFormat="1" x14ac:dyDescent="0.2">
      <c r="D83" s="50"/>
      <c r="E83" s="50"/>
      <c r="F83" s="50"/>
      <c r="N83" s="41"/>
      <c r="O83" s="41"/>
    </row>
    <row r="84" spans="4:15" s="35" customFormat="1" x14ac:dyDescent="0.2">
      <c r="D84" s="50"/>
      <c r="E84" s="50"/>
      <c r="F84" s="50"/>
      <c r="N84" s="41"/>
      <c r="O84" s="41"/>
    </row>
    <row r="85" spans="4:15" s="35" customFormat="1" x14ac:dyDescent="0.2">
      <c r="D85" s="50"/>
      <c r="E85" s="50"/>
      <c r="F85" s="50"/>
      <c r="N85" s="41"/>
      <c r="O85" s="41"/>
    </row>
    <row r="86" spans="4:15" s="35" customFormat="1" x14ac:dyDescent="0.2">
      <c r="D86" s="50"/>
      <c r="E86" s="50"/>
      <c r="F86" s="50"/>
      <c r="N86" s="41"/>
      <c r="O86" s="41"/>
    </row>
    <row r="87" spans="4:15" s="35" customFormat="1" x14ac:dyDescent="0.2">
      <c r="D87" s="50"/>
      <c r="E87" s="50"/>
      <c r="F87" s="50"/>
      <c r="N87" s="41"/>
      <c r="O87" s="41"/>
    </row>
    <row r="88" spans="4:15" s="35" customFormat="1" x14ac:dyDescent="0.2">
      <c r="D88" s="50"/>
      <c r="E88" s="50"/>
      <c r="F88" s="50"/>
      <c r="N88" s="41"/>
      <c r="O88" s="41"/>
    </row>
    <row r="89" spans="4:15" s="35" customFormat="1" x14ac:dyDescent="0.2">
      <c r="D89" s="50"/>
      <c r="E89" s="50"/>
      <c r="F89" s="50"/>
      <c r="N89" s="41"/>
      <c r="O89" s="41"/>
    </row>
    <row r="90" spans="4:15" s="35" customFormat="1" x14ac:dyDescent="0.2">
      <c r="D90" s="50"/>
      <c r="E90" s="50"/>
      <c r="F90" s="50"/>
      <c r="N90" s="41"/>
      <c r="O90" s="41"/>
    </row>
    <row r="91" spans="4:15" s="35" customFormat="1" x14ac:dyDescent="0.2">
      <c r="D91" s="50"/>
      <c r="E91" s="50"/>
      <c r="F91" s="50"/>
      <c r="N91" s="41"/>
      <c r="O91" s="41"/>
    </row>
    <row r="92" spans="4:15" s="35" customFormat="1" x14ac:dyDescent="0.2">
      <c r="D92" s="50"/>
      <c r="E92" s="50"/>
      <c r="F92" s="50"/>
      <c r="N92" s="41"/>
      <c r="O92" s="41"/>
    </row>
    <row r="93" spans="4:15" s="35" customFormat="1" x14ac:dyDescent="0.2">
      <c r="D93" s="50"/>
      <c r="E93" s="50"/>
      <c r="F93" s="50"/>
      <c r="N93" s="41"/>
      <c r="O93" s="41"/>
    </row>
    <row r="94" spans="4:15" s="35" customFormat="1" x14ac:dyDescent="0.2">
      <c r="D94" s="50"/>
      <c r="E94" s="50"/>
      <c r="F94" s="50"/>
      <c r="N94" s="41"/>
      <c r="O94" s="41"/>
    </row>
    <row r="95" spans="4:15" s="35" customFormat="1" x14ac:dyDescent="0.2">
      <c r="D95" s="50"/>
      <c r="E95" s="50"/>
      <c r="F95" s="50"/>
      <c r="N95" s="41"/>
      <c r="O95" s="41"/>
    </row>
    <row r="96" spans="4:15" s="35" customFormat="1" x14ac:dyDescent="0.2">
      <c r="D96" s="50"/>
      <c r="E96" s="50"/>
      <c r="F96" s="50"/>
      <c r="N96" s="41"/>
      <c r="O96" s="41"/>
    </row>
    <row r="97" spans="4:15" s="35" customFormat="1" x14ac:dyDescent="0.2">
      <c r="D97" s="50"/>
      <c r="E97" s="50"/>
      <c r="F97" s="50"/>
      <c r="N97" s="41"/>
      <c r="O97" s="41"/>
    </row>
    <row r="98" spans="4:15" s="35" customFormat="1" x14ac:dyDescent="0.2">
      <c r="D98" s="50"/>
      <c r="E98" s="50"/>
      <c r="F98" s="50"/>
      <c r="N98" s="41"/>
      <c r="O98" s="41"/>
    </row>
    <row r="99" spans="4:15" s="35" customFormat="1" x14ac:dyDescent="0.2">
      <c r="D99" s="50"/>
      <c r="E99" s="50"/>
      <c r="F99" s="50"/>
      <c r="N99" s="41"/>
      <c r="O99" s="41"/>
    </row>
    <row r="100" spans="4:15" s="35" customFormat="1" x14ac:dyDescent="0.2">
      <c r="D100" s="50"/>
      <c r="E100" s="50"/>
      <c r="F100" s="50"/>
      <c r="N100" s="41"/>
      <c r="O100" s="41"/>
    </row>
    <row r="101" spans="4:15" s="35" customFormat="1" x14ac:dyDescent="0.2">
      <c r="D101" s="50"/>
      <c r="E101" s="50"/>
      <c r="F101" s="50"/>
      <c r="N101" s="41"/>
      <c r="O101" s="41"/>
    </row>
    <row r="102" spans="4:15" s="35" customFormat="1" x14ac:dyDescent="0.2">
      <c r="D102" s="50"/>
      <c r="E102" s="50"/>
      <c r="F102" s="50"/>
      <c r="N102" s="41"/>
      <c r="O102" s="41"/>
    </row>
    <row r="103" spans="4:15" s="35" customFormat="1" x14ac:dyDescent="0.2">
      <c r="D103" s="50"/>
      <c r="E103" s="50"/>
      <c r="F103" s="50"/>
      <c r="N103" s="41"/>
      <c r="O103" s="41"/>
    </row>
    <row r="104" spans="4:15" s="35" customFormat="1" x14ac:dyDescent="0.2">
      <c r="D104" s="50"/>
      <c r="E104" s="50"/>
      <c r="F104" s="50"/>
      <c r="N104" s="41"/>
      <c r="O104" s="41"/>
    </row>
    <row r="105" spans="4:15" s="35" customFormat="1" x14ac:dyDescent="0.2">
      <c r="D105" s="50"/>
      <c r="E105" s="50"/>
      <c r="F105" s="50"/>
      <c r="N105" s="41"/>
      <c r="O105" s="41"/>
    </row>
    <row r="106" spans="4:15" s="35" customFormat="1" x14ac:dyDescent="0.2">
      <c r="D106" s="50"/>
      <c r="E106" s="50"/>
      <c r="F106" s="50"/>
      <c r="N106" s="41"/>
      <c r="O106" s="41"/>
    </row>
    <row r="107" spans="4:15" s="35" customFormat="1" x14ac:dyDescent="0.2">
      <c r="D107" s="50"/>
      <c r="E107" s="50"/>
      <c r="F107" s="50"/>
      <c r="N107" s="41"/>
      <c r="O107" s="41"/>
    </row>
    <row r="108" spans="4:15" s="35" customFormat="1" x14ac:dyDescent="0.2">
      <c r="D108" s="50"/>
      <c r="E108" s="50"/>
      <c r="F108" s="50"/>
      <c r="N108" s="41"/>
      <c r="O108" s="41"/>
    </row>
    <row r="109" spans="4:15" s="35" customFormat="1" x14ac:dyDescent="0.2">
      <c r="D109" s="50"/>
      <c r="E109" s="50"/>
      <c r="F109" s="50"/>
      <c r="N109" s="41"/>
      <c r="O109" s="41"/>
    </row>
    <row r="110" spans="4:15" s="35" customFormat="1" x14ac:dyDescent="0.2">
      <c r="D110" s="50"/>
      <c r="E110" s="50"/>
      <c r="F110" s="50"/>
      <c r="N110" s="41"/>
      <c r="O110" s="41"/>
    </row>
    <row r="111" spans="4:15" s="35" customFormat="1" x14ac:dyDescent="0.2">
      <c r="D111" s="50"/>
      <c r="E111" s="50"/>
      <c r="F111" s="50"/>
      <c r="N111" s="41"/>
      <c r="O111" s="41"/>
    </row>
    <row r="112" spans="4:15" s="35" customFormat="1" x14ac:dyDescent="0.2">
      <c r="D112" s="50"/>
      <c r="E112" s="50"/>
      <c r="F112" s="50"/>
      <c r="N112" s="41"/>
      <c r="O112" s="41"/>
    </row>
    <row r="113" spans="4:15" s="35" customFormat="1" x14ac:dyDescent="0.2">
      <c r="D113" s="50"/>
      <c r="E113" s="50"/>
      <c r="F113" s="50"/>
      <c r="N113" s="41"/>
      <c r="O113" s="41"/>
    </row>
    <row r="114" spans="4:15" s="35" customFormat="1" x14ac:dyDescent="0.2">
      <c r="D114" s="50"/>
      <c r="E114" s="50"/>
      <c r="F114" s="50"/>
      <c r="N114" s="41"/>
      <c r="O114" s="41"/>
    </row>
    <row r="115" spans="4:15" s="35" customFormat="1" x14ac:dyDescent="0.2">
      <c r="D115" s="50"/>
      <c r="E115" s="50"/>
      <c r="F115" s="50"/>
      <c r="N115" s="41"/>
      <c r="O115" s="41"/>
    </row>
    <row r="116" spans="4:15" s="35" customFormat="1" x14ac:dyDescent="0.2">
      <c r="D116" s="50"/>
      <c r="E116" s="50"/>
      <c r="F116" s="50"/>
      <c r="N116" s="41"/>
      <c r="O116" s="41"/>
    </row>
    <row r="117" spans="4:15" s="29" customFormat="1" x14ac:dyDescent="0.2">
      <c r="D117" s="51"/>
      <c r="E117" s="51"/>
      <c r="F117" s="51"/>
      <c r="N117" s="40"/>
      <c r="O117" s="40"/>
    </row>
    <row r="118" spans="4:15" s="29" customFormat="1" x14ac:dyDescent="0.2">
      <c r="D118" s="51"/>
      <c r="E118" s="51"/>
      <c r="F118" s="51"/>
      <c r="N118" s="40"/>
      <c r="O118" s="40"/>
    </row>
    <row r="119" spans="4:15" s="29" customFormat="1" x14ac:dyDescent="0.2">
      <c r="D119" s="51"/>
      <c r="E119" s="51"/>
      <c r="F119" s="51"/>
      <c r="N119" s="40"/>
      <c r="O119" s="40"/>
    </row>
    <row r="120" spans="4:15" s="29" customFormat="1" x14ac:dyDescent="0.2">
      <c r="D120" s="51"/>
      <c r="E120" s="51"/>
      <c r="F120" s="51"/>
      <c r="N120" s="40"/>
      <c r="O120" s="40"/>
    </row>
  </sheetData>
  <mergeCells count="26">
    <mergeCell ref="E5:L5"/>
    <mergeCell ref="N5:U5"/>
    <mergeCell ref="A6:C9"/>
    <mergeCell ref="D6:D9"/>
    <mergeCell ref="E6:E9"/>
    <mergeCell ref="F6:F9"/>
    <mergeCell ref="G6:L6"/>
    <mergeCell ref="N6:N9"/>
    <mergeCell ref="O6:O9"/>
    <mergeCell ref="P6:U6"/>
    <mergeCell ref="G7:I8"/>
    <mergeCell ref="J7:L8"/>
    <mergeCell ref="P7:R8"/>
    <mergeCell ref="S7:U8"/>
    <mergeCell ref="A37:C40"/>
    <mergeCell ref="D37:D40"/>
    <mergeCell ref="E37:E40"/>
    <mergeCell ref="F37:F40"/>
    <mergeCell ref="G37:L37"/>
    <mergeCell ref="N37:N40"/>
    <mergeCell ref="O37:O40"/>
    <mergeCell ref="P37:U37"/>
    <mergeCell ref="G38:I39"/>
    <mergeCell ref="J38:L39"/>
    <mergeCell ref="P38:R39"/>
    <mergeCell ref="S38:U39"/>
  </mergeCells>
  <pageMargins left="0.55118110236220474" right="0.23622047244094491" top="0.43307086614173229" bottom="0.59055118110236227" header="0.27559055118110237" footer="0.35433070866141736"/>
  <pageSetup paperSize="9" scale="42" orientation="landscape" r:id="rId1"/>
  <headerFooter scaleWithDoc="0" alignWithMargins="0">
    <oddFooter>&amp;C&amp;P/&amp;N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tint="0.39997558519241921"/>
  </sheetPr>
  <dimension ref="A1:AT422"/>
  <sheetViews>
    <sheetView showGridLines="0" topLeftCell="E256" zoomScale="75" zoomScaleNormal="75" zoomScaleSheetLayoutView="75" workbookViewId="0">
      <selection activeCell="N275" sqref="N275"/>
    </sheetView>
  </sheetViews>
  <sheetFormatPr baseColWidth="10" defaultColWidth="8.85546875" defaultRowHeight="12.75" x14ac:dyDescent="0.2"/>
  <cols>
    <col min="1" max="1" width="7.140625" style="857" customWidth="1"/>
    <col min="2" max="2" width="8.7109375" style="857" customWidth="1"/>
    <col min="3" max="3" width="35.5703125" style="857" bestFit="1" customWidth="1"/>
    <col min="4" max="4" width="3.28515625" style="857" customWidth="1"/>
    <col min="5" max="5" width="4.7109375" style="857" customWidth="1"/>
    <col min="6" max="6" width="4" style="857" customWidth="1"/>
    <col min="7" max="8" width="3.7109375" style="858" customWidth="1"/>
    <col min="9" max="9" width="65" style="858" customWidth="1"/>
    <col min="10" max="10" width="90.42578125" style="857" customWidth="1"/>
    <col min="11" max="15" width="30.7109375" style="857" customWidth="1"/>
    <col min="16" max="17" width="30.7109375" style="759" customWidth="1"/>
    <col min="18" max="31" width="20.7109375" style="873" customWidth="1"/>
    <col min="32" max="32" width="20.7109375" style="874" customWidth="1"/>
    <col min="33" max="45" width="8.85546875" style="848"/>
    <col min="46" max="16384" width="8.85546875" style="759"/>
  </cols>
  <sheetData>
    <row r="1" spans="1:46" s="770" customFormat="1" ht="18" x14ac:dyDescent="0.25">
      <c r="A1" s="767" t="s">
        <v>1313</v>
      </c>
      <c r="B1" s="767"/>
      <c r="C1" s="767"/>
      <c r="D1" s="767"/>
      <c r="E1" s="767"/>
      <c r="F1" s="767"/>
      <c r="G1" s="768"/>
      <c r="H1" s="768"/>
      <c r="I1" s="767"/>
      <c r="J1" s="769"/>
      <c r="K1" s="769"/>
      <c r="L1" s="769"/>
      <c r="M1" s="769"/>
      <c r="N1" s="769"/>
      <c r="O1" s="767"/>
      <c r="P1" s="767"/>
      <c r="Q1" s="767"/>
      <c r="AF1" s="771"/>
      <c r="AG1" s="772"/>
      <c r="AH1" s="772"/>
      <c r="AI1" s="772"/>
      <c r="AJ1" s="772"/>
      <c r="AK1" s="772"/>
      <c r="AL1" s="772"/>
      <c r="AM1" s="772"/>
      <c r="AN1" s="772"/>
      <c r="AO1" s="772"/>
      <c r="AP1" s="772"/>
      <c r="AQ1" s="772"/>
      <c r="AR1" s="772"/>
      <c r="AS1" s="772"/>
    </row>
    <row r="2" spans="1:46" s="776" customFormat="1" ht="11.25" x14ac:dyDescent="0.2">
      <c r="A2" s="56" t="str">
        <f>'PAGE DE GARDE'!C8</f>
        <v>GAZ</v>
      </c>
      <c r="B2" s="83"/>
      <c r="C2" s="56"/>
      <c r="D2" s="902" t="str">
        <f>'PAGE DE GARDE'!C10</f>
        <v>REALITE 2018 V0</v>
      </c>
      <c r="E2" s="773"/>
      <c r="F2" s="773"/>
      <c r="G2" s="774"/>
      <c r="H2" s="774"/>
      <c r="I2" s="773"/>
      <c r="J2" s="775"/>
      <c r="K2" s="775"/>
      <c r="L2" s="775"/>
      <c r="M2" s="775"/>
      <c r="N2" s="775"/>
      <c r="O2" s="773"/>
      <c r="P2" s="773"/>
      <c r="Q2" s="773"/>
      <c r="AF2" s="777"/>
      <c r="AG2" s="778"/>
      <c r="AH2" s="778"/>
      <c r="AI2" s="778"/>
      <c r="AJ2" s="778"/>
      <c r="AK2" s="778"/>
      <c r="AL2" s="778"/>
      <c r="AM2" s="778"/>
      <c r="AN2" s="778"/>
      <c r="AO2" s="778"/>
      <c r="AP2" s="778"/>
      <c r="AQ2" s="778"/>
      <c r="AR2" s="778"/>
      <c r="AS2" s="778"/>
    </row>
    <row r="3" spans="1:46" s="776" customFormat="1" ht="11.25" x14ac:dyDescent="0.2">
      <c r="A3" s="249" t="str">
        <f>'PAGE DE GARDE'!C7</f>
        <v>GRD</v>
      </c>
      <c r="B3" s="62"/>
      <c r="C3" s="56"/>
      <c r="D3" s="57"/>
      <c r="E3" s="773"/>
      <c r="F3" s="773"/>
      <c r="G3" s="774"/>
      <c r="H3" s="774"/>
      <c r="I3" s="773"/>
      <c r="J3" s="775"/>
      <c r="K3" s="775"/>
      <c r="L3" s="775"/>
      <c r="M3" s="775"/>
      <c r="N3" s="775"/>
      <c r="O3" s="773"/>
      <c r="P3" s="773"/>
      <c r="Q3" s="773"/>
      <c r="AF3" s="777"/>
      <c r="AG3" s="778"/>
      <c r="AH3" s="778"/>
      <c r="AI3" s="778"/>
      <c r="AJ3" s="778"/>
      <c r="AK3" s="778"/>
      <c r="AL3" s="778"/>
      <c r="AM3" s="778"/>
      <c r="AN3" s="778"/>
      <c r="AO3" s="778"/>
      <c r="AP3" s="778"/>
      <c r="AQ3" s="778"/>
      <c r="AR3" s="778"/>
      <c r="AS3" s="778"/>
    </row>
    <row r="4" spans="1:46" s="779" customFormat="1" ht="13.5" thickBot="1" x14ac:dyDescent="0.25">
      <c r="G4" s="780"/>
      <c r="H4" s="780"/>
      <c r="K4" s="900"/>
      <c r="AF4" s="781"/>
      <c r="AG4" s="782"/>
      <c r="AH4" s="782"/>
      <c r="AI4" s="782"/>
      <c r="AJ4" s="782"/>
      <c r="AK4" s="782"/>
      <c r="AL4" s="782"/>
      <c r="AM4" s="782"/>
      <c r="AN4" s="782"/>
      <c r="AO4" s="782"/>
      <c r="AP4" s="782"/>
      <c r="AQ4" s="782"/>
      <c r="AR4" s="782"/>
      <c r="AS4" s="782"/>
    </row>
    <row r="5" spans="1:46" s="786" customFormat="1" ht="14.25" thickTop="1" thickBot="1" x14ac:dyDescent="0.25">
      <c r="A5" s="783" t="s">
        <v>245</v>
      </c>
      <c r="B5" s="784"/>
      <c r="C5" s="784"/>
      <c r="D5" s="2676" t="str">
        <f>'PAGE DE GARDE'!C7</f>
        <v>GRD</v>
      </c>
      <c r="E5" s="2677"/>
      <c r="F5" s="2677"/>
      <c r="G5" s="2677"/>
      <c r="H5" s="2677"/>
      <c r="I5" s="2677"/>
      <c r="J5" s="2678"/>
      <c r="K5" s="868"/>
      <c r="L5" s="785"/>
      <c r="M5" s="785"/>
      <c r="N5" s="785"/>
      <c r="O5" s="779"/>
      <c r="P5" s="779"/>
      <c r="Q5" s="779"/>
      <c r="S5" s="779"/>
      <c r="T5" s="779"/>
      <c r="U5" s="779"/>
      <c r="V5" s="779"/>
      <c r="W5" s="779"/>
      <c r="X5" s="779"/>
      <c r="Y5" s="779"/>
      <c r="Z5" s="779"/>
      <c r="AA5" s="779"/>
      <c r="AB5" s="779"/>
      <c r="AC5" s="779"/>
      <c r="AD5" s="779"/>
      <c r="AE5" s="779"/>
      <c r="AF5" s="779"/>
      <c r="AG5" s="787"/>
      <c r="AH5" s="787"/>
      <c r="AI5" s="787"/>
      <c r="AJ5" s="787"/>
      <c r="AK5" s="787"/>
      <c r="AL5" s="787"/>
      <c r="AM5" s="787"/>
      <c r="AN5" s="787"/>
      <c r="AO5" s="787"/>
      <c r="AP5" s="787"/>
      <c r="AQ5" s="787"/>
      <c r="AR5" s="787"/>
      <c r="AS5" s="787"/>
      <c r="AT5" s="787"/>
    </row>
    <row r="6" spans="1:46" s="779" customFormat="1" ht="14.25" thickTop="1" thickBot="1" x14ac:dyDescent="0.25">
      <c r="C6" s="788"/>
      <c r="H6" s="780"/>
      <c r="I6" s="780"/>
      <c r="K6" s="900"/>
      <c r="AG6" s="782"/>
      <c r="AH6" s="782"/>
      <c r="AI6" s="782"/>
      <c r="AJ6" s="782"/>
      <c r="AK6" s="782"/>
      <c r="AL6" s="782"/>
      <c r="AM6" s="782"/>
      <c r="AN6" s="782"/>
      <c r="AO6" s="782"/>
      <c r="AP6" s="782"/>
      <c r="AQ6" s="782"/>
      <c r="AR6" s="782"/>
      <c r="AS6" s="782"/>
      <c r="AT6" s="782"/>
    </row>
    <row r="7" spans="1:46" s="761" customFormat="1" ht="17.25" customHeight="1" x14ac:dyDescent="0.25">
      <c r="A7" s="2679" t="s">
        <v>224</v>
      </c>
      <c r="B7" s="2680"/>
      <c r="C7" s="2681"/>
      <c r="D7" s="789"/>
      <c r="E7" s="790"/>
      <c r="F7" s="790"/>
      <c r="G7" s="790"/>
      <c r="H7" s="791"/>
      <c r="I7" s="791"/>
      <c r="J7" s="792"/>
      <c r="K7" s="2688" t="s">
        <v>340</v>
      </c>
      <c r="L7" s="2672" t="str">
        <f>'PAGE DE GARDE'!B16</f>
        <v>REALITE 2017</v>
      </c>
      <c r="M7" s="2672" t="str">
        <f>'PAGE DE GARDE'!B16</f>
        <v>REALITE 2017</v>
      </c>
      <c r="N7" s="2674" t="str">
        <f>'PAGE DE GARDE'!B15</f>
        <v>BUDGET 2018</v>
      </c>
      <c r="O7" s="2674" t="str">
        <f>'PAGE DE GARDE'!B15</f>
        <v>BUDGET 2018</v>
      </c>
      <c r="P7" s="2672" t="str">
        <f>'PAGE DE GARDE'!B14</f>
        <v>REALITE 2018</v>
      </c>
      <c r="Q7" s="2672" t="str">
        <f>'PAGE DE GARDE'!B14</f>
        <v>REALITE 2018</v>
      </c>
      <c r="S7" s="793"/>
      <c r="T7" s="793"/>
      <c r="U7" s="793"/>
      <c r="V7" s="793"/>
      <c r="W7" s="793"/>
      <c r="X7" s="793"/>
      <c r="Y7" s="793"/>
      <c r="Z7" s="793"/>
      <c r="AA7" s="793"/>
      <c r="AB7" s="793"/>
      <c r="AC7" s="793"/>
      <c r="AD7" s="793"/>
      <c r="AE7" s="793"/>
      <c r="AF7" s="793"/>
      <c r="AG7" s="794"/>
      <c r="AH7" s="794"/>
      <c r="AI7" s="794"/>
      <c r="AJ7" s="794"/>
      <c r="AK7" s="794"/>
      <c r="AL7" s="794"/>
      <c r="AM7" s="794"/>
      <c r="AN7" s="794"/>
      <c r="AO7" s="794"/>
      <c r="AP7" s="794"/>
      <c r="AQ7" s="794"/>
      <c r="AR7" s="794"/>
      <c r="AS7" s="794"/>
      <c r="AT7" s="794"/>
    </row>
    <row r="8" spans="1:46" s="761" customFormat="1" ht="16.5" customHeight="1" thickBot="1" x14ac:dyDescent="0.3">
      <c r="A8" s="2682"/>
      <c r="B8" s="2683"/>
      <c r="C8" s="2684"/>
      <c r="D8" s="795"/>
      <c r="E8" s="796"/>
      <c r="F8" s="796"/>
      <c r="G8" s="796"/>
      <c r="H8" s="797"/>
      <c r="I8" s="797"/>
      <c r="J8" s="798"/>
      <c r="K8" s="2689"/>
      <c r="L8" s="2673"/>
      <c r="M8" s="2673"/>
      <c r="N8" s="2675"/>
      <c r="O8" s="2675"/>
      <c r="P8" s="2673"/>
      <c r="Q8" s="2673"/>
      <c r="S8" s="793"/>
      <c r="T8" s="793"/>
      <c r="U8" s="793"/>
      <c r="V8" s="793"/>
      <c r="W8" s="793"/>
      <c r="X8" s="793"/>
      <c r="Y8" s="793"/>
      <c r="Z8" s="793"/>
      <c r="AA8" s="793"/>
      <c r="AB8" s="793"/>
      <c r="AC8" s="793"/>
      <c r="AD8" s="793"/>
      <c r="AE8" s="793"/>
      <c r="AF8" s="793"/>
      <c r="AG8" s="794"/>
      <c r="AH8" s="794"/>
      <c r="AI8" s="794"/>
      <c r="AJ8" s="794"/>
      <c r="AK8" s="794"/>
      <c r="AL8" s="794"/>
      <c r="AM8" s="794"/>
      <c r="AN8" s="794"/>
      <c r="AO8" s="794"/>
      <c r="AP8" s="794"/>
      <c r="AQ8" s="794"/>
      <c r="AR8" s="794"/>
      <c r="AS8" s="794"/>
      <c r="AT8" s="794"/>
    </row>
    <row r="9" spans="1:46" s="761" customFormat="1" ht="15.75" thickBot="1" x14ac:dyDescent="0.3">
      <c r="A9" s="2685"/>
      <c r="B9" s="2686"/>
      <c r="C9" s="2687"/>
      <c r="D9" s="799"/>
      <c r="E9" s="800"/>
      <c r="F9" s="800"/>
      <c r="G9" s="800"/>
      <c r="H9" s="801"/>
      <c r="I9" s="801"/>
      <c r="J9" s="802"/>
      <c r="K9" s="2690"/>
      <c r="L9" s="803" t="s">
        <v>341</v>
      </c>
      <c r="M9" s="803" t="s">
        <v>364</v>
      </c>
      <c r="N9" s="803" t="s">
        <v>341</v>
      </c>
      <c r="O9" s="803" t="s">
        <v>364</v>
      </c>
      <c r="P9" s="803" t="s">
        <v>341</v>
      </c>
      <c r="Q9" s="803" t="s">
        <v>364</v>
      </c>
      <c r="R9" s="804" t="s">
        <v>0</v>
      </c>
      <c r="S9" s="805">
        <v>60</v>
      </c>
      <c r="T9" s="806">
        <v>61</v>
      </c>
      <c r="U9" s="805">
        <v>62</v>
      </c>
      <c r="V9" s="805">
        <v>630</v>
      </c>
      <c r="W9" s="805" t="s">
        <v>345</v>
      </c>
      <c r="X9" s="805" t="s">
        <v>346</v>
      </c>
      <c r="Y9" s="805" t="s">
        <v>2</v>
      </c>
      <c r="Z9" s="805">
        <v>65</v>
      </c>
      <c r="AA9" s="805">
        <v>66</v>
      </c>
      <c r="AB9" s="805" t="s">
        <v>348</v>
      </c>
      <c r="AC9" s="794"/>
      <c r="AD9" s="794"/>
      <c r="AE9" s="794"/>
      <c r="AF9" s="794"/>
      <c r="AG9" s="794"/>
      <c r="AH9" s="794"/>
      <c r="AI9" s="794"/>
      <c r="AJ9" s="794"/>
      <c r="AK9" s="794"/>
      <c r="AL9" s="794"/>
      <c r="AM9" s="794"/>
      <c r="AN9" s="794"/>
      <c r="AO9" s="794"/>
      <c r="AP9" s="794"/>
    </row>
    <row r="10" spans="1:46" s="761" customFormat="1" ht="15" x14ac:dyDescent="0.25">
      <c r="A10" s="807"/>
      <c r="B10" s="808"/>
      <c r="C10" s="809"/>
      <c r="D10" s="760" t="s">
        <v>485</v>
      </c>
      <c r="F10" s="762"/>
      <c r="G10" s="763"/>
      <c r="H10" s="763"/>
      <c r="I10" s="763"/>
      <c r="J10" s="1323"/>
      <c r="K10" s="1327"/>
      <c r="L10" s="808">
        <f>L11+L12</f>
        <v>0</v>
      </c>
      <c r="M10" s="808">
        <f t="shared" ref="M10" si="0">M11+M12</f>
        <v>0</v>
      </c>
      <c r="N10" s="808">
        <f t="shared" ref="N10" si="1">N11+N12</f>
        <v>0</v>
      </c>
      <c r="O10" s="808">
        <f t="shared" ref="O10" si="2">O11+O12</f>
        <v>0</v>
      </c>
      <c r="P10" s="808">
        <f t="shared" ref="P10" si="3">P11+P12</f>
        <v>0</v>
      </c>
      <c r="Q10" s="808">
        <f t="shared" ref="Q10:AB10" si="4">Q11+Q12</f>
        <v>0</v>
      </c>
      <c r="R10" s="813">
        <f>P10-SUM(S10:AB10)</f>
        <v>0</v>
      </c>
      <c r="S10" s="2032">
        <f t="shared" si="4"/>
        <v>0</v>
      </c>
      <c r="T10" s="808">
        <f t="shared" si="4"/>
        <v>0</v>
      </c>
      <c r="U10" s="808">
        <f t="shared" si="4"/>
        <v>0</v>
      </c>
      <c r="V10" s="808">
        <f t="shared" si="4"/>
        <v>0</v>
      </c>
      <c r="W10" s="808">
        <f t="shared" si="4"/>
        <v>0</v>
      </c>
      <c r="X10" s="808">
        <f t="shared" si="4"/>
        <v>0</v>
      </c>
      <c r="Y10" s="808">
        <f t="shared" si="4"/>
        <v>0</v>
      </c>
      <c r="Z10" s="808">
        <f t="shared" si="4"/>
        <v>0</v>
      </c>
      <c r="AA10" s="808">
        <f t="shared" si="4"/>
        <v>0</v>
      </c>
      <c r="AB10" s="808">
        <f t="shared" si="4"/>
        <v>0</v>
      </c>
      <c r="AC10" s="794"/>
      <c r="AD10" s="794"/>
      <c r="AE10" s="794"/>
      <c r="AF10" s="794"/>
      <c r="AG10" s="794"/>
      <c r="AH10" s="794"/>
      <c r="AI10" s="794"/>
      <c r="AJ10" s="794"/>
      <c r="AK10" s="794"/>
      <c r="AL10" s="794"/>
      <c r="AM10" s="794"/>
      <c r="AN10" s="794"/>
      <c r="AO10" s="794"/>
      <c r="AP10" s="794"/>
    </row>
    <row r="11" spans="1:46" s="761" customFormat="1" ht="15" x14ac:dyDescent="0.25">
      <c r="A11" s="807"/>
      <c r="B11" s="808"/>
      <c r="C11" s="809"/>
      <c r="D11" s="760"/>
      <c r="E11" s="763"/>
      <c r="F11" s="763" t="s">
        <v>486</v>
      </c>
      <c r="G11" s="763"/>
      <c r="H11" s="763"/>
      <c r="I11" s="763"/>
      <c r="J11" s="1323"/>
      <c r="K11" s="1328"/>
      <c r="L11" s="808"/>
      <c r="M11" s="808"/>
      <c r="N11" s="808"/>
      <c r="O11" s="808"/>
      <c r="P11" s="808"/>
      <c r="Q11" s="808"/>
      <c r="R11" s="813"/>
      <c r="S11" s="826"/>
      <c r="T11" s="908"/>
      <c r="U11" s="908"/>
      <c r="V11" s="908"/>
      <c r="W11" s="908"/>
      <c r="X11" s="908"/>
      <c r="Y11" s="908"/>
      <c r="Z11" s="908"/>
      <c r="AA11" s="908"/>
      <c r="AB11" s="908"/>
      <c r="AC11" s="794"/>
      <c r="AD11" s="794"/>
      <c r="AE11" s="794"/>
      <c r="AF11" s="794"/>
      <c r="AG11" s="794"/>
      <c r="AH11" s="794"/>
      <c r="AI11" s="794"/>
      <c r="AJ11" s="794"/>
      <c r="AK11" s="794"/>
      <c r="AL11" s="794"/>
      <c r="AM11" s="794"/>
      <c r="AN11" s="794"/>
      <c r="AO11" s="794"/>
      <c r="AP11" s="794"/>
    </row>
    <row r="12" spans="1:46" s="761" customFormat="1" ht="15" x14ac:dyDescent="0.25">
      <c r="A12" s="807"/>
      <c r="B12" s="808"/>
      <c r="C12" s="809"/>
      <c r="D12" s="760"/>
      <c r="E12" s="763"/>
      <c r="F12" s="763" t="s">
        <v>487</v>
      </c>
      <c r="G12" s="763"/>
      <c r="H12" s="763"/>
      <c r="I12" s="763"/>
      <c r="J12" s="1323"/>
      <c r="K12" s="1328"/>
      <c r="L12" s="808"/>
      <c r="M12" s="808"/>
      <c r="N12" s="808"/>
      <c r="O12" s="808"/>
      <c r="P12" s="808"/>
      <c r="Q12" s="808"/>
      <c r="R12" s="813"/>
      <c r="S12" s="826"/>
      <c r="T12" s="908"/>
      <c r="U12" s="908"/>
      <c r="V12" s="908"/>
      <c r="W12" s="908"/>
      <c r="X12" s="908"/>
      <c r="Y12" s="908"/>
      <c r="Z12" s="908"/>
      <c r="AA12" s="908"/>
      <c r="AB12" s="908"/>
      <c r="AC12" s="794"/>
      <c r="AD12" s="794"/>
      <c r="AE12" s="794"/>
      <c r="AF12" s="794"/>
      <c r="AG12" s="794"/>
      <c r="AH12" s="794"/>
      <c r="AI12" s="794"/>
      <c r="AJ12" s="794"/>
      <c r="AK12" s="794"/>
      <c r="AL12" s="794"/>
      <c r="AM12" s="794"/>
      <c r="AN12" s="794"/>
      <c r="AO12" s="794"/>
      <c r="AP12" s="794"/>
    </row>
    <row r="13" spans="1:46" s="761" customFormat="1" ht="15" x14ac:dyDescent="0.25">
      <c r="A13" s="807"/>
      <c r="B13" s="808"/>
      <c r="C13" s="809"/>
      <c r="D13" s="760"/>
      <c r="E13" s="764"/>
      <c r="F13" s="764"/>
      <c r="G13" s="764"/>
      <c r="H13" s="764"/>
      <c r="I13" s="764"/>
      <c r="J13" s="1323"/>
      <c r="K13" s="1328"/>
      <c r="L13" s="810"/>
      <c r="M13" s="810"/>
      <c r="N13" s="810"/>
      <c r="O13" s="810"/>
      <c r="P13" s="810"/>
      <c r="Q13" s="810"/>
      <c r="R13" s="813"/>
      <c r="S13" s="1839"/>
      <c r="T13" s="810"/>
      <c r="U13" s="810"/>
      <c r="V13" s="810"/>
      <c r="W13" s="810"/>
      <c r="X13" s="810"/>
      <c r="Y13" s="810"/>
      <c r="Z13" s="810"/>
      <c r="AA13" s="810"/>
      <c r="AB13" s="810"/>
      <c r="AC13" s="794"/>
      <c r="AD13" s="794"/>
      <c r="AE13" s="794"/>
      <c r="AF13" s="794"/>
      <c r="AG13" s="794"/>
      <c r="AH13" s="794"/>
      <c r="AI13" s="794"/>
      <c r="AJ13" s="794"/>
      <c r="AK13" s="794"/>
      <c r="AL13" s="794"/>
      <c r="AM13" s="794"/>
      <c r="AN13" s="794"/>
      <c r="AO13" s="794"/>
      <c r="AP13" s="794"/>
    </row>
    <row r="14" spans="1:46" s="815" customFormat="1" ht="15" customHeight="1" x14ac:dyDescent="0.25">
      <c r="A14" s="807"/>
      <c r="B14" s="808"/>
      <c r="C14" s="809"/>
      <c r="D14" s="762" t="s">
        <v>260</v>
      </c>
      <c r="F14" s="763"/>
      <c r="G14" s="763"/>
      <c r="H14" s="763"/>
      <c r="I14" s="763"/>
      <c r="J14" s="1323"/>
      <c r="K14" s="1328"/>
      <c r="L14" s="808">
        <f>L16+L97+L107+L112</f>
        <v>0</v>
      </c>
      <c r="M14" s="808">
        <f>M16+M97+M107+M112</f>
        <v>0</v>
      </c>
      <c r="N14" s="808">
        <f>N16+N97+N107+N112</f>
        <v>0</v>
      </c>
      <c r="O14" s="808">
        <f t="shared" ref="O14:Q14" si="5">O16+O97+O107+O112</f>
        <v>0</v>
      </c>
      <c r="P14" s="808">
        <f t="shared" si="5"/>
        <v>0</v>
      </c>
      <c r="Q14" s="808">
        <f t="shared" si="5"/>
        <v>0</v>
      </c>
      <c r="R14" s="813">
        <f>P14-SUM(S14:AB14)</f>
        <v>0</v>
      </c>
      <c r="S14" s="826">
        <f>S16+S97+S107+S112</f>
        <v>0</v>
      </c>
      <c r="T14" s="908">
        <f t="shared" ref="T14:AB14" si="6">T16+T97+T107+T112</f>
        <v>0</v>
      </c>
      <c r="U14" s="908">
        <f t="shared" si="6"/>
        <v>0</v>
      </c>
      <c r="V14" s="908">
        <f t="shared" si="6"/>
        <v>0</v>
      </c>
      <c r="W14" s="908">
        <f t="shared" si="6"/>
        <v>0</v>
      </c>
      <c r="X14" s="908">
        <f t="shared" si="6"/>
        <v>0</v>
      </c>
      <c r="Y14" s="908">
        <f t="shared" si="6"/>
        <v>0</v>
      </c>
      <c r="Z14" s="908">
        <f t="shared" si="6"/>
        <v>0</v>
      </c>
      <c r="AA14" s="908">
        <f t="shared" si="6"/>
        <v>0</v>
      </c>
      <c r="AB14" s="908">
        <f t="shared" si="6"/>
        <v>0</v>
      </c>
      <c r="AC14" s="814"/>
      <c r="AD14" s="814"/>
      <c r="AE14" s="814"/>
      <c r="AF14" s="814"/>
      <c r="AG14" s="814"/>
      <c r="AH14" s="814"/>
      <c r="AI14" s="814"/>
      <c r="AJ14" s="814"/>
      <c r="AK14" s="814"/>
      <c r="AL14" s="814"/>
      <c r="AM14" s="814"/>
      <c r="AN14" s="814"/>
      <c r="AO14" s="814"/>
      <c r="AP14" s="814"/>
    </row>
    <row r="15" spans="1:46" s="818" customFormat="1" ht="15" customHeight="1" x14ac:dyDescent="0.25">
      <c r="A15" s="807"/>
      <c r="B15" s="808"/>
      <c r="C15" s="809"/>
      <c r="D15" s="760"/>
      <c r="E15" s="763"/>
      <c r="F15" s="763"/>
      <c r="G15" s="763"/>
      <c r="H15" s="763"/>
      <c r="I15" s="763"/>
      <c r="J15" s="1323"/>
      <c r="K15" s="1328"/>
      <c r="L15" s="808"/>
      <c r="M15" s="808"/>
      <c r="N15" s="808"/>
      <c r="O15" s="808"/>
      <c r="P15" s="808"/>
      <c r="Q15" s="808"/>
      <c r="R15" s="816"/>
      <c r="S15" s="826"/>
      <c r="T15" s="908"/>
      <c r="U15" s="908"/>
      <c r="V15" s="908"/>
      <c r="W15" s="908"/>
      <c r="X15" s="908"/>
      <c r="Y15" s="908"/>
      <c r="Z15" s="908"/>
      <c r="AA15" s="908"/>
      <c r="AB15" s="908"/>
      <c r="AC15" s="817"/>
      <c r="AD15" s="817"/>
      <c r="AE15" s="817"/>
      <c r="AF15" s="817"/>
      <c r="AG15" s="817"/>
      <c r="AH15" s="817"/>
      <c r="AI15" s="817"/>
      <c r="AJ15" s="817"/>
      <c r="AK15" s="817"/>
      <c r="AL15" s="817"/>
      <c r="AM15" s="817"/>
      <c r="AN15" s="817"/>
      <c r="AO15" s="817"/>
      <c r="AP15" s="817"/>
    </row>
    <row r="16" spans="1:46" s="818" customFormat="1" ht="15" customHeight="1" x14ac:dyDescent="0.25">
      <c r="A16" s="807"/>
      <c r="B16" s="808"/>
      <c r="C16" s="809"/>
      <c r="D16" s="807"/>
      <c r="E16" s="763" t="s">
        <v>431</v>
      </c>
      <c r="F16" s="763" t="s">
        <v>261</v>
      </c>
      <c r="G16" s="763"/>
      <c r="H16" s="763"/>
      <c r="I16" s="763"/>
      <c r="J16" s="1323"/>
      <c r="K16" s="1328"/>
      <c r="L16" s="808">
        <f>L18+L74+L89</f>
        <v>0</v>
      </c>
      <c r="M16" s="808">
        <f>M18+M74+M89</f>
        <v>0</v>
      </c>
      <c r="N16" s="808">
        <f>N18+N74+N89</f>
        <v>0</v>
      </c>
      <c r="O16" s="808">
        <f>O18+O74+O89</f>
        <v>0</v>
      </c>
      <c r="P16" s="808">
        <f t="shared" ref="P16:Q16" si="7">P18+P74+P89</f>
        <v>0</v>
      </c>
      <c r="Q16" s="808">
        <f t="shared" si="7"/>
        <v>0</v>
      </c>
      <c r="R16" s="813">
        <f>P16-SUM(S16:AB16)</f>
        <v>0</v>
      </c>
      <c r="S16" s="826">
        <f t="shared" ref="S16:AB16" si="8">S18+S74+S89</f>
        <v>0</v>
      </c>
      <c r="T16" s="908">
        <f t="shared" si="8"/>
        <v>0</v>
      </c>
      <c r="U16" s="908">
        <f t="shared" si="8"/>
        <v>0</v>
      </c>
      <c r="V16" s="908">
        <f t="shared" si="8"/>
        <v>0</v>
      </c>
      <c r="W16" s="908">
        <f t="shared" si="8"/>
        <v>0</v>
      </c>
      <c r="X16" s="908">
        <f t="shared" si="8"/>
        <v>0</v>
      </c>
      <c r="Y16" s="908">
        <f t="shared" si="8"/>
        <v>0</v>
      </c>
      <c r="Z16" s="908">
        <f t="shared" si="8"/>
        <v>0</v>
      </c>
      <c r="AA16" s="908">
        <f t="shared" si="8"/>
        <v>0</v>
      </c>
      <c r="AB16" s="908">
        <f t="shared" si="8"/>
        <v>0</v>
      </c>
      <c r="AC16" s="817"/>
      <c r="AD16" s="817"/>
      <c r="AE16" s="817"/>
      <c r="AF16" s="817"/>
      <c r="AG16" s="817"/>
      <c r="AH16" s="817"/>
      <c r="AI16" s="817"/>
      <c r="AJ16" s="817"/>
      <c r="AK16" s="817"/>
      <c r="AL16" s="817"/>
      <c r="AM16" s="817"/>
      <c r="AN16" s="817"/>
      <c r="AO16" s="817"/>
      <c r="AP16" s="817"/>
    </row>
    <row r="17" spans="1:42" s="818" customFormat="1" ht="15" customHeight="1" x14ac:dyDescent="0.25">
      <c r="A17" s="807"/>
      <c r="B17" s="808"/>
      <c r="C17" s="809"/>
      <c r="D17" s="807"/>
      <c r="E17" s="819"/>
      <c r="F17" s="763"/>
      <c r="G17" s="763"/>
      <c r="H17" s="763"/>
      <c r="I17" s="763"/>
      <c r="J17" s="1323"/>
      <c r="K17" s="1328"/>
      <c r="L17" s="808"/>
      <c r="M17" s="808"/>
      <c r="N17" s="808"/>
      <c r="O17" s="808"/>
      <c r="P17" s="808"/>
      <c r="Q17" s="808"/>
      <c r="R17" s="816"/>
      <c r="S17" s="826"/>
      <c r="T17" s="908"/>
      <c r="U17" s="908"/>
      <c r="V17" s="908"/>
      <c r="W17" s="908"/>
      <c r="X17" s="908"/>
      <c r="Y17" s="908"/>
      <c r="Z17" s="908"/>
      <c r="AA17" s="908"/>
      <c r="AB17" s="908"/>
      <c r="AC17" s="817"/>
      <c r="AD17" s="817"/>
      <c r="AE17" s="817"/>
      <c r="AF17" s="817"/>
      <c r="AG17" s="817"/>
      <c r="AH17" s="817"/>
      <c r="AI17" s="817"/>
      <c r="AJ17" s="817"/>
      <c r="AK17" s="817"/>
      <c r="AL17" s="817"/>
      <c r="AM17" s="817"/>
      <c r="AN17" s="817"/>
      <c r="AO17" s="817"/>
      <c r="AP17" s="817"/>
    </row>
    <row r="18" spans="1:42" s="818" customFormat="1" ht="15" customHeight="1" x14ac:dyDescent="0.25">
      <c r="A18" s="807"/>
      <c r="B18" s="808"/>
      <c r="C18" s="809"/>
      <c r="D18" s="807"/>
      <c r="E18" s="763"/>
      <c r="F18" s="763" t="s">
        <v>354</v>
      </c>
      <c r="G18" s="763" t="s">
        <v>262</v>
      </c>
      <c r="H18" s="763"/>
      <c r="I18" s="763"/>
      <c r="J18" s="1323"/>
      <c r="K18" s="1328"/>
      <c r="L18" s="808">
        <f>L20+L39+L43+L65+L67+L69+L71+L72</f>
        <v>0</v>
      </c>
      <c r="M18" s="808">
        <f>M20+M39+M43+M65+M67+M69+M71+M72</f>
        <v>0</v>
      </c>
      <c r="N18" s="808">
        <f>N20+N39+N43+N65+N67+N69+N71+N72</f>
        <v>0</v>
      </c>
      <c r="O18" s="808">
        <f t="shared" ref="O18:Q18" si="9">O20+O39+O43+O65+O67+O69+O71+O72</f>
        <v>0</v>
      </c>
      <c r="P18" s="808">
        <f t="shared" si="9"/>
        <v>0</v>
      </c>
      <c r="Q18" s="808">
        <f t="shared" si="9"/>
        <v>0</v>
      </c>
      <c r="R18" s="813">
        <f>P18-SUM(S18:AB18)</f>
        <v>0</v>
      </c>
      <c r="S18" s="826">
        <f t="shared" ref="S18:AB18" si="10">S20+S39+S43+S65+S67+S69+S71+S72</f>
        <v>0</v>
      </c>
      <c r="T18" s="908">
        <f t="shared" si="10"/>
        <v>0</v>
      </c>
      <c r="U18" s="908">
        <f t="shared" si="10"/>
        <v>0</v>
      </c>
      <c r="V18" s="908">
        <f t="shared" si="10"/>
        <v>0</v>
      </c>
      <c r="W18" s="908">
        <f t="shared" si="10"/>
        <v>0</v>
      </c>
      <c r="X18" s="908">
        <f t="shared" si="10"/>
        <v>0</v>
      </c>
      <c r="Y18" s="908">
        <f t="shared" si="10"/>
        <v>0</v>
      </c>
      <c r="Z18" s="908">
        <f t="shared" si="10"/>
        <v>0</v>
      </c>
      <c r="AA18" s="908">
        <f t="shared" si="10"/>
        <v>0</v>
      </c>
      <c r="AB18" s="908">
        <f t="shared" si="10"/>
        <v>0</v>
      </c>
      <c r="AC18" s="817"/>
      <c r="AD18" s="817"/>
      <c r="AE18" s="817"/>
      <c r="AF18" s="817"/>
      <c r="AG18" s="817"/>
      <c r="AH18" s="817"/>
      <c r="AI18" s="817"/>
      <c r="AJ18" s="817"/>
      <c r="AK18" s="817"/>
      <c r="AL18" s="817"/>
      <c r="AM18" s="817"/>
      <c r="AN18" s="817"/>
      <c r="AO18" s="817"/>
      <c r="AP18" s="817"/>
    </row>
    <row r="19" spans="1:42" s="815" customFormat="1" ht="15" customHeight="1" x14ac:dyDescent="0.25">
      <c r="A19" s="807"/>
      <c r="B19" s="808"/>
      <c r="C19" s="809"/>
      <c r="D19" s="807"/>
      <c r="E19" s="763"/>
      <c r="F19" s="763"/>
      <c r="G19" s="763"/>
      <c r="H19" s="763"/>
      <c r="I19" s="820"/>
      <c r="J19" s="1324"/>
      <c r="K19" s="1329"/>
      <c r="L19" s="821"/>
      <c r="M19" s="821"/>
      <c r="N19" s="821"/>
      <c r="O19" s="821"/>
      <c r="P19" s="821"/>
      <c r="Q19" s="821"/>
      <c r="R19" s="813"/>
      <c r="S19" s="822"/>
      <c r="T19" s="909"/>
      <c r="U19" s="909"/>
      <c r="V19" s="909"/>
      <c r="W19" s="909"/>
      <c r="X19" s="909"/>
      <c r="Y19" s="909"/>
      <c r="Z19" s="909"/>
      <c r="AA19" s="909"/>
      <c r="AB19" s="909"/>
      <c r="AC19" s="814"/>
      <c r="AD19" s="814"/>
      <c r="AE19" s="814"/>
      <c r="AF19" s="814"/>
      <c r="AG19" s="814"/>
      <c r="AH19" s="814"/>
      <c r="AI19" s="814"/>
      <c r="AJ19" s="814"/>
      <c r="AK19" s="814"/>
      <c r="AL19" s="814"/>
      <c r="AM19" s="814"/>
      <c r="AN19" s="814"/>
      <c r="AO19" s="814"/>
      <c r="AP19" s="814"/>
    </row>
    <row r="20" spans="1:42" s="815" customFormat="1" ht="15" customHeight="1" x14ac:dyDescent="0.25">
      <c r="A20" s="807"/>
      <c r="B20" s="808"/>
      <c r="C20" s="809"/>
      <c r="D20" s="807"/>
      <c r="E20" s="763"/>
      <c r="F20" s="763"/>
      <c r="G20" s="763" t="s">
        <v>263</v>
      </c>
      <c r="H20" s="820"/>
      <c r="I20" s="820"/>
      <c r="J20" s="1324"/>
      <c r="K20" s="1328" t="s">
        <v>488</v>
      </c>
      <c r="L20" s="808">
        <f>L21+L22+L23+L24+L25+L29+L30+L31+L34+L35+L36+L37</f>
        <v>0</v>
      </c>
      <c r="M20" s="808">
        <f>M21+M22+M23+M24+M25+M29+M30+M31+M34+M35+M36+M37</f>
        <v>0</v>
      </c>
      <c r="N20" s="808">
        <f>N21+N22+N23+N24+N25+N29+N30+N31+N34+N35+N36+N37</f>
        <v>0</v>
      </c>
      <c r="O20" s="808">
        <f t="shared" ref="O20:Q20" si="11">O21+O22+O23+O24+O25+O29+O30+O31+O34+O35+O36+O37</f>
        <v>0</v>
      </c>
      <c r="P20" s="808">
        <f t="shared" si="11"/>
        <v>0</v>
      </c>
      <c r="Q20" s="808">
        <f t="shared" si="11"/>
        <v>0</v>
      </c>
      <c r="R20" s="813">
        <f>P20-SUM(S20:AB20)</f>
        <v>0</v>
      </c>
      <c r="S20" s="826">
        <f t="shared" ref="S20" si="12">S21+S22+S23+S24+S25+S29+S30+S31+S34+S35+S36+S37</f>
        <v>0</v>
      </c>
      <c r="T20" s="908">
        <f t="shared" ref="T20" si="13">T21+T22+T23+T24+T25+T29+T30+T31+T34+T35+T36+T37</f>
        <v>0</v>
      </c>
      <c r="U20" s="908">
        <f t="shared" ref="U20" si="14">U21+U22+U23+U24+U25+U29+U30+U31+U34+U35+U36+U37</f>
        <v>0</v>
      </c>
      <c r="V20" s="908">
        <f t="shared" ref="V20" si="15">V21+V22+V23+V24+V25+V29+V30+V31+V34+V35+V36+V37</f>
        <v>0</v>
      </c>
      <c r="W20" s="908">
        <f t="shared" ref="W20" si="16">W21+W22+W23+W24+W25+W29+W30+W31+W34+W35+W36+W37</f>
        <v>0</v>
      </c>
      <c r="X20" s="908">
        <f t="shared" ref="X20" si="17">X21+X22+X23+X24+X25+X29+X30+X31+X34+X35+X36+X37</f>
        <v>0</v>
      </c>
      <c r="Y20" s="908">
        <f t="shared" ref="Y20" si="18">Y21+Y22+Y23+Y24+Y25+Y29+Y30+Y31+Y34+Y35+Y36+Y37</f>
        <v>0</v>
      </c>
      <c r="Z20" s="908">
        <f t="shared" ref="Z20" si="19">Z21+Z22+Z23+Z24+Z25+Z29+Z30+Z31+Z34+Z35+Z36+Z37</f>
        <v>0</v>
      </c>
      <c r="AA20" s="908">
        <f t="shared" ref="AA20" si="20">AA21+AA22+AA23+AA24+AA25+AA29+AA30+AA31+AA34+AA35+AA36+AA37</f>
        <v>0</v>
      </c>
      <c r="AB20" s="908">
        <f t="shared" ref="AB20" si="21">AB21+AB22+AB23+AB24+AB25+AB29+AB30+AB31+AB34+AB35+AB36+AB37</f>
        <v>0</v>
      </c>
      <c r="AC20" s="814"/>
      <c r="AD20" s="814"/>
      <c r="AE20" s="814"/>
      <c r="AF20" s="814"/>
      <c r="AG20" s="814"/>
      <c r="AH20" s="814"/>
      <c r="AI20" s="814"/>
      <c r="AJ20" s="814"/>
      <c r="AK20" s="814"/>
      <c r="AL20" s="814"/>
      <c r="AM20" s="814"/>
      <c r="AN20" s="814"/>
      <c r="AO20" s="814"/>
      <c r="AP20" s="814"/>
    </row>
    <row r="21" spans="1:42" s="815" customFormat="1" ht="15" customHeight="1" x14ac:dyDescent="0.25">
      <c r="A21" s="807"/>
      <c r="B21" s="808"/>
      <c r="C21" s="809" t="s">
        <v>225</v>
      </c>
      <c r="D21" s="807"/>
      <c r="E21" s="763"/>
      <c r="F21" s="763"/>
      <c r="G21" s="763"/>
      <c r="H21" s="820" t="s">
        <v>264</v>
      </c>
      <c r="I21" s="820"/>
      <c r="J21" s="1324"/>
      <c r="K21" s="1329"/>
      <c r="L21" s="821"/>
      <c r="M21" s="821"/>
      <c r="N21" s="821"/>
      <c r="O21" s="821"/>
      <c r="P21" s="821"/>
      <c r="Q21" s="821"/>
      <c r="R21" s="811"/>
      <c r="S21" s="822"/>
      <c r="T21" s="909"/>
      <c r="U21" s="909"/>
      <c r="V21" s="909"/>
      <c r="W21" s="909"/>
      <c r="X21" s="909"/>
      <c r="Y21" s="909"/>
      <c r="Z21" s="909"/>
      <c r="AA21" s="909"/>
      <c r="AB21" s="909"/>
      <c r="AC21" s="814"/>
      <c r="AD21" s="814"/>
      <c r="AE21" s="814"/>
      <c r="AF21" s="814"/>
      <c r="AG21" s="814"/>
      <c r="AH21" s="814"/>
      <c r="AI21" s="814"/>
      <c r="AJ21" s="814"/>
      <c r="AK21" s="814"/>
      <c r="AL21" s="814"/>
      <c r="AM21" s="814"/>
      <c r="AN21" s="814"/>
      <c r="AO21" s="814"/>
      <c r="AP21" s="814"/>
    </row>
    <row r="22" spans="1:42" s="815" customFormat="1" ht="15" customHeight="1" x14ac:dyDescent="0.25">
      <c r="A22" s="807"/>
      <c r="B22" s="808"/>
      <c r="C22" s="809" t="s">
        <v>225</v>
      </c>
      <c r="D22" s="807"/>
      <c r="E22" s="763"/>
      <c r="F22" s="763"/>
      <c r="G22" s="763"/>
      <c r="H22" s="823" t="s">
        <v>265</v>
      </c>
      <c r="I22" s="823"/>
      <c r="J22" s="1324"/>
      <c r="K22" s="1329"/>
      <c r="L22" s="821"/>
      <c r="M22" s="821"/>
      <c r="N22" s="821"/>
      <c r="O22" s="821"/>
      <c r="P22" s="821"/>
      <c r="Q22" s="821"/>
      <c r="R22" s="811"/>
      <c r="S22" s="822"/>
      <c r="T22" s="909"/>
      <c r="U22" s="909"/>
      <c r="V22" s="909"/>
      <c r="W22" s="909"/>
      <c r="X22" s="909"/>
      <c r="Y22" s="909"/>
      <c r="Z22" s="909"/>
      <c r="AA22" s="909"/>
      <c r="AB22" s="909"/>
      <c r="AC22" s="814"/>
      <c r="AD22" s="814"/>
      <c r="AE22" s="814"/>
      <c r="AF22" s="814"/>
      <c r="AG22" s="814"/>
      <c r="AH22" s="814"/>
      <c r="AI22" s="814"/>
      <c r="AJ22" s="814"/>
      <c r="AK22" s="814"/>
      <c r="AL22" s="814"/>
      <c r="AM22" s="814"/>
      <c r="AN22" s="814"/>
      <c r="AO22" s="814"/>
      <c r="AP22" s="814"/>
    </row>
    <row r="23" spans="1:42" s="815" customFormat="1" ht="15" customHeight="1" x14ac:dyDescent="0.25">
      <c r="A23" s="807"/>
      <c r="B23" s="808"/>
      <c r="C23" s="809" t="s">
        <v>226</v>
      </c>
      <c r="D23" s="807"/>
      <c r="E23" s="763"/>
      <c r="F23" s="763"/>
      <c r="G23" s="763"/>
      <c r="H23" s="820" t="s">
        <v>266</v>
      </c>
      <c r="I23" s="820"/>
      <c r="J23" s="1324"/>
      <c r="K23" s="1329"/>
      <c r="L23" s="821"/>
      <c r="M23" s="821"/>
      <c r="N23" s="821"/>
      <c r="O23" s="821"/>
      <c r="P23" s="821"/>
      <c r="Q23" s="821"/>
      <c r="R23" s="811"/>
      <c r="S23" s="822"/>
      <c r="T23" s="909"/>
      <c r="U23" s="909"/>
      <c r="V23" s="909"/>
      <c r="W23" s="909"/>
      <c r="X23" s="909"/>
      <c r="Y23" s="909"/>
      <c r="Z23" s="909"/>
      <c r="AA23" s="909"/>
      <c r="AB23" s="909"/>
      <c r="AC23" s="814"/>
      <c r="AD23" s="814"/>
      <c r="AE23" s="814"/>
      <c r="AF23" s="814"/>
      <c r="AG23" s="814"/>
      <c r="AH23" s="814"/>
      <c r="AI23" s="814"/>
      <c r="AJ23" s="814"/>
      <c r="AK23" s="814"/>
      <c r="AL23" s="814"/>
      <c r="AM23" s="814"/>
      <c r="AN23" s="814"/>
      <c r="AO23" s="814"/>
      <c r="AP23" s="814"/>
    </row>
    <row r="24" spans="1:42" s="815" customFormat="1" ht="15" customHeight="1" x14ac:dyDescent="0.25">
      <c r="A24" s="807"/>
      <c r="B24" s="808"/>
      <c r="C24" s="809" t="s">
        <v>225</v>
      </c>
      <c r="D24" s="807"/>
      <c r="E24" s="763"/>
      <c r="F24" s="763"/>
      <c r="G24" s="763"/>
      <c r="H24" s="820" t="s">
        <v>267</v>
      </c>
      <c r="I24" s="820"/>
      <c r="J24" s="1324"/>
      <c r="K24" s="1329"/>
      <c r="L24" s="821"/>
      <c r="M24" s="821"/>
      <c r="N24" s="821"/>
      <c r="O24" s="821"/>
      <c r="P24" s="821"/>
      <c r="Q24" s="821"/>
      <c r="R24" s="811"/>
      <c r="S24" s="822"/>
      <c r="T24" s="909"/>
      <c r="U24" s="909"/>
      <c r="V24" s="909"/>
      <c r="W24" s="909"/>
      <c r="X24" s="909"/>
      <c r="Y24" s="909"/>
      <c r="Z24" s="909"/>
      <c r="AA24" s="909"/>
      <c r="AB24" s="909"/>
      <c r="AC24" s="814"/>
      <c r="AD24" s="814"/>
      <c r="AE24" s="814"/>
      <c r="AF24" s="814"/>
      <c r="AG24" s="814"/>
      <c r="AH24" s="814"/>
      <c r="AI24" s="814"/>
      <c r="AJ24" s="814"/>
      <c r="AK24" s="814"/>
      <c r="AL24" s="814"/>
      <c r="AM24" s="814"/>
      <c r="AN24" s="814"/>
      <c r="AO24" s="814"/>
      <c r="AP24" s="814"/>
    </row>
    <row r="25" spans="1:42" s="815" customFormat="1" ht="15" customHeight="1" x14ac:dyDescent="0.25">
      <c r="A25" s="807"/>
      <c r="B25" s="808"/>
      <c r="C25" s="809"/>
      <c r="D25" s="807"/>
      <c r="E25" s="763"/>
      <c r="F25" s="763"/>
      <c r="G25" s="763"/>
      <c r="H25" s="820" t="s">
        <v>268</v>
      </c>
      <c r="I25" s="820"/>
      <c r="J25" s="1324"/>
      <c r="K25" s="1329"/>
      <c r="L25" s="808">
        <f>L26+L27+L28</f>
        <v>0</v>
      </c>
      <c r="M25" s="808">
        <f>M26+M27+M28</f>
        <v>0</v>
      </c>
      <c r="N25" s="808">
        <f>N26+N27+N28</f>
        <v>0</v>
      </c>
      <c r="O25" s="808">
        <f t="shared" ref="O25:Q25" si="22">O26+O27+O28</f>
        <v>0</v>
      </c>
      <c r="P25" s="808">
        <f t="shared" si="22"/>
        <v>0</v>
      </c>
      <c r="Q25" s="808">
        <f t="shared" si="22"/>
        <v>0</v>
      </c>
      <c r="R25" s="813">
        <f>P25-SUM(S25:AB25)</f>
        <v>0</v>
      </c>
      <c r="S25" s="826">
        <f t="shared" ref="S25" si="23">S26+S27+S28</f>
        <v>0</v>
      </c>
      <c r="T25" s="908">
        <f t="shared" ref="T25" si="24">T26+T27+T28</f>
        <v>0</v>
      </c>
      <c r="U25" s="908">
        <f t="shared" ref="U25" si="25">U26+U27+U28</f>
        <v>0</v>
      </c>
      <c r="V25" s="908">
        <f t="shared" ref="V25" si="26">V26+V27+V28</f>
        <v>0</v>
      </c>
      <c r="W25" s="908">
        <f t="shared" ref="W25" si="27">W26+W27+W28</f>
        <v>0</v>
      </c>
      <c r="X25" s="908">
        <f t="shared" ref="X25" si="28">X26+X27+X28</f>
        <v>0</v>
      </c>
      <c r="Y25" s="908">
        <f t="shared" ref="Y25" si="29">Y26+Y27+Y28</f>
        <v>0</v>
      </c>
      <c r="Z25" s="908">
        <f t="shared" ref="Z25" si="30">Z26+Z27+Z28</f>
        <v>0</v>
      </c>
      <c r="AA25" s="908">
        <f t="shared" ref="AA25" si="31">AA26+AA27+AA28</f>
        <v>0</v>
      </c>
      <c r="AB25" s="908">
        <f t="shared" ref="AB25" si="32">AB26+AB27+AB28</f>
        <v>0</v>
      </c>
      <c r="AC25" s="814"/>
      <c r="AD25" s="814"/>
      <c r="AE25" s="814"/>
      <c r="AF25" s="814"/>
      <c r="AG25" s="814"/>
      <c r="AH25" s="814"/>
      <c r="AI25" s="814"/>
      <c r="AJ25" s="814"/>
      <c r="AK25" s="814"/>
      <c r="AL25" s="814"/>
      <c r="AM25" s="814"/>
      <c r="AN25" s="814"/>
      <c r="AO25" s="814"/>
      <c r="AP25" s="814"/>
    </row>
    <row r="26" spans="1:42" s="815" customFormat="1" ht="15" customHeight="1" x14ac:dyDescent="0.25">
      <c r="A26" s="807"/>
      <c r="B26" s="808"/>
      <c r="C26" s="809" t="s">
        <v>225</v>
      </c>
      <c r="D26" s="807"/>
      <c r="E26" s="763"/>
      <c r="F26" s="763"/>
      <c r="G26" s="763"/>
      <c r="H26" s="820"/>
      <c r="I26" s="820" t="s">
        <v>269</v>
      </c>
      <c r="J26" s="1324"/>
      <c r="K26" s="1329"/>
      <c r="L26" s="821"/>
      <c r="M26" s="821"/>
      <c r="N26" s="821"/>
      <c r="O26" s="821"/>
      <c r="P26" s="821"/>
      <c r="Q26" s="821"/>
      <c r="R26" s="811"/>
      <c r="S26" s="822"/>
      <c r="T26" s="909"/>
      <c r="U26" s="909"/>
      <c r="V26" s="909"/>
      <c r="W26" s="909"/>
      <c r="X26" s="909"/>
      <c r="Y26" s="909"/>
      <c r="Z26" s="909"/>
      <c r="AA26" s="909"/>
      <c r="AB26" s="909"/>
      <c r="AC26" s="814"/>
      <c r="AD26" s="814"/>
      <c r="AE26" s="814"/>
      <c r="AF26" s="814"/>
      <c r="AG26" s="814"/>
      <c r="AH26" s="814"/>
      <c r="AI26" s="814"/>
      <c r="AJ26" s="814"/>
      <c r="AK26" s="814"/>
      <c r="AL26" s="814"/>
      <c r="AM26" s="814"/>
      <c r="AN26" s="814"/>
      <c r="AO26" s="814"/>
      <c r="AP26" s="814"/>
    </row>
    <row r="27" spans="1:42" s="815" customFormat="1" ht="15" customHeight="1" x14ac:dyDescent="0.25">
      <c r="A27" s="807"/>
      <c r="B27" s="808"/>
      <c r="C27" s="809" t="s">
        <v>225</v>
      </c>
      <c r="D27" s="807"/>
      <c r="E27" s="763"/>
      <c r="F27" s="763"/>
      <c r="G27" s="763"/>
      <c r="H27" s="820"/>
      <c r="I27" s="820" t="s">
        <v>270</v>
      </c>
      <c r="J27" s="1324"/>
      <c r="K27" s="1329"/>
      <c r="L27" s="821"/>
      <c r="M27" s="821"/>
      <c r="N27" s="821"/>
      <c r="O27" s="821"/>
      <c r="P27" s="821"/>
      <c r="Q27" s="821"/>
      <c r="R27" s="811"/>
      <c r="S27" s="822"/>
      <c r="T27" s="909"/>
      <c r="U27" s="909"/>
      <c r="V27" s="909"/>
      <c r="W27" s="909"/>
      <c r="X27" s="909"/>
      <c r="Y27" s="909"/>
      <c r="Z27" s="909"/>
      <c r="AA27" s="909"/>
      <c r="AB27" s="909"/>
      <c r="AC27" s="814"/>
      <c r="AD27" s="814"/>
      <c r="AE27" s="814"/>
      <c r="AF27" s="814"/>
      <c r="AG27" s="814"/>
      <c r="AH27" s="814"/>
      <c r="AI27" s="814"/>
      <c r="AJ27" s="814"/>
      <c r="AK27" s="814"/>
      <c r="AL27" s="814"/>
      <c r="AM27" s="814"/>
      <c r="AN27" s="814"/>
      <c r="AO27" s="814"/>
      <c r="AP27" s="814"/>
    </row>
    <row r="28" spans="1:42" s="815" customFormat="1" ht="15" customHeight="1" x14ac:dyDescent="0.25">
      <c r="A28" s="807"/>
      <c r="B28" s="808"/>
      <c r="C28" s="809" t="s">
        <v>225</v>
      </c>
      <c r="D28" s="807"/>
      <c r="E28" s="763"/>
      <c r="F28" s="763"/>
      <c r="G28" s="763"/>
      <c r="H28" s="820"/>
      <c r="I28" s="820" t="s">
        <v>1198</v>
      </c>
      <c r="J28" s="1324"/>
      <c r="K28" s="1329"/>
      <c r="L28" s="821"/>
      <c r="M28" s="821"/>
      <c r="N28" s="821"/>
      <c r="O28" s="821"/>
      <c r="P28" s="821"/>
      <c r="Q28" s="821"/>
      <c r="R28" s="811"/>
      <c r="S28" s="822"/>
      <c r="T28" s="909"/>
      <c r="U28" s="909"/>
      <c r="V28" s="909"/>
      <c r="W28" s="909"/>
      <c r="X28" s="909"/>
      <c r="Y28" s="909"/>
      <c r="Z28" s="909"/>
      <c r="AA28" s="909"/>
      <c r="AB28" s="909"/>
      <c r="AC28" s="814"/>
      <c r="AD28" s="814"/>
      <c r="AE28" s="814"/>
      <c r="AF28" s="814"/>
      <c r="AG28" s="814"/>
      <c r="AH28" s="814"/>
      <c r="AI28" s="814"/>
      <c r="AJ28" s="814"/>
      <c r="AK28" s="814"/>
      <c r="AL28" s="814"/>
      <c r="AM28" s="814"/>
      <c r="AN28" s="814"/>
      <c r="AO28" s="814"/>
      <c r="AP28" s="814"/>
    </row>
    <row r="29" spans="1:42" s="815" customFormat="1" ht="15" customHeight="1" x14ac:dyDescent="0.25">
      <c r="A29" s="807"/>
      <c r="B29" s="808"/>
      <c r="C29" s="809" t="s">
        <v>225</v>
      </c>
      <c r="D29" s="807"/>
      <c r="E29" s="763"/>
      <c r="F29" s="763"/>
      <c r="G29" s="763"/>
      <c r="H29" s="820" t="s">
        <v>271</v>
      </c>
      <c r="I29" s="820"/>
      <c r="J29" s="1324"/>
      <c r="K29" s="1329"/>
      <c r="L29" s="821"/>
      <c r="M29" s="821"/>
      <c r="N29" s="821"/>
      <c r="O29" s="821"/>
      <c r="P29" s="821"/>
      <c r="Q29" s="821"/>
      <c r="R29" s="811"/>
      <c r="S29" s="822"/>
      <c r="T29" s="909"/>
      <c r="U29" s="909"/>
      <c r="V29" s="909"/>
      <c r="W29" s="909"/>
      <c r="X29" s="909"/>
      <c r="Y29" s="909"/>
      <c r="Z29" s="909"/>
      <c r="AA29" s="909"/>
      <c r="AB29" s="909"/>
      <c r="AC29" s="814"/>
      <c r="AD29" s="814"/>
      <c r="AE29" s="814"/>
      <c r="AF29" s="814"/>
      <c r="AG29" s="814"/>
      <c r="AH29" s="814"/>
      <c r="AI29" s="814"/>
      <c r="AJ29" s="814"/>
      <c r="AK29" s="814"/>
      <c r="AL29" s="814"/>
      <c r="AM29" s="814"/>
      <c r="AN29" s="814"/>
      <c r="AO29" s="814"/>
      <c r="AP29" s="814"/>
    </row>
    <row r="30" spans="1:42" s="815" customFormat="1" ht="15" customHeight="1" x14ac:dyDescent="0.25">
      <c r="A30" s="807"/>
      <c r="B30" s="808"/>
      <c r="C30" s="809" t="s">
        <v>225</v>
      </c>
      <c r="D30" s="807"/>
      <c r="E30" s="763"/>
      <c r="F30" s="763"/>
      <c r="G30" s="763"/>
      <c r="H30" s="820" t="s">
        <v>272</v>
      </c>
      <c r="I30" s="820"/>
      <c r="J30" s="1324"/>
      <c r="K30" s="1329"/>
      <c r="L30" s="821"/>
      <c r="M30" s="821"/>
      <c r="N30" s="821"/>
      <c r="O30" s="821"/>
      <c r="P30" s="821"/>
      <c r="Q30" s="821"/>
      <c r="R30" s="811"/>
      <c r="S30" s="822"/>
      <c r="T30" s="909"/>
      <c r="U30" s="909"/>
      <c r="V30" s="909"/>
      <c r="W30" s="909"/>
      <c r="X30" s="909"/>
      <c r="Y30" s="909"/>
      <c r="Z30" s="909"/>
      <c r="AA30" s="909"/>
      <c r="AB30" s="909"/>
      <c r="AC30" s="814"/>
      <c r="AD30" s="814"/>
      <c r="AE30" s="814"/>
      <c r="AF30" s="814"/>
      <c r="AG30" s="814"/>
      <c r="AH30" s="814"/>
      <c r="AI30" s="814"/>
      <c r="AJ30" s="814"/>
      <c r="AK30" s="814"/>
      <c r="AL30" s="814"/>
      <c r="AM30" s="814"/>
      <c r="AN30" s="814"/>
      <c r="AO30" s="814"/>
      <c r="AP30" s="814"/>
    </row>
    <row r="31" spans="1:42" s="815" customFormat="1" ht="15" customHeight="1" x14ac:dyDescent="0.25">
      <c r="A31" s="807"/>
      <c r="B31" s="808"/>
      <c r="C31" s="809"/>
      <c r="D31" s="807"/>
      <c r="E31" s="763"/>
      <c r="F31" s="763"/>
      <c r="G31" s="763"/>
      <c r="H31" s="820" t="s">
        <v>273</v>
      </c>
      <c r="I31" s="820"/>
      <c r="J31" s="1324"/>
      <c r="K31" s="1329"/>
      <c r="L31" s="808">
        <f>L32+L33</f>
        <v>0</v>
      </c>
      <c r="M31" s="808">
        <f>M32+M33</f>
        <v>0</v>
      </c>
      <c r="N31" s="808">
        <f>N32+N33</f>
        <v>0</v>
      </c>
      <c r="O31" s="808">
        <f t="shared" ref="O31:Q31" si="33">O32+O33</f>
        <v>0</v>
      </c>
      <c r="P31" s="808">
        <f t="shared" si="33"/>
        <v>0</v>
      </c>
      <c r="Q31" s="808">
        <f t="shared" si="33"/>
        <v>0</v>
      </c>
      <c r="R31" s="813">
        <f>P31-SUM(S31:AB31)</f>
        <v>0</v>
      </c>
      <c r="S31" s="826">
        <f t="shared" ref="S31" si="34">S32+S33</f>
        <v>0</v>
      </c>
      <c r="T31" s="908">
        <f t="shared" ref="T31" si="35">T32+T33</f>
        <v>0</v>
      </c>
      <c r="U31" s="908">
        <f t="shared" ref="U31" si="36">U32+U33</f>
        <v>0</v>
      </c>
      <c r="V31" s="908">
        <f t="shared" ref="V31" si="37">V32+V33</f>
        <v>0</v>
      </c>
      <c r="W31" s="908">
        <f t="shared" ref="W31" si="38">W32+W33</f>
        <v>0</v>
      </c>
      <c r="X31" s="908">
        <f t="shared" ref="X31" si="39">X32+X33</f>
        <v>0</v>
      </c>
      <c r="Y31" s="908">
        <f t="shared" ref="Y31" si="40">Y32+Y33</f>
        <v>0</v>
      </c>
      <c r="Z31" s="908">
        <f t="shared" ref="Z31" si="41">Z32+Z33</f>
        <v>0</v>
      </c>
      <c r="AA31" s="908">
        <f t="shared" ref="AA31" si="42">AA32+AA33</f>
        <v>0</v>
      </c>
      <c r="AB31" s="908">
        <f t="shared" ref="AB31" si="43">AB32+AB33</f>
        <v>0</v>
      </c>
      <c r="AC31" s="814"/>
      <c r="AD31" s="814"/>
      <c r="AE31" s="814"/>
      <c r="AF31" s="814"/>
      <c r="AG31" s="814"/>
      <c r="AH31" s="814"/>
      <c r="AI31" s="814"/>
      <c r="AJ31" s="814"/>
      <c r="AK31" s="814"/>
      <c r="AL31" s="814"/>
      <c r="AM31" s="814"/>
      <c r="AN31" s="814"/>
      <c r="AO31" s="814"/>
      <c r="AP31" s="814"/>
    </row>
    <row r="32" spans="1:42" s="815" customFormat="1" ht="15" customHeight="1" x14ac:dyDescent="0.25">
      <c r="A32" s="807"/>
      <c r="B32" s="808"/>
      <c r="C32" s="809" t="s">
        <v>225</v>
      </c>
      <c r="D32" s="807"/>
      <c r="E32" s="763"/>
      <c r="F32" s="763"/>
      <c r="G32" s="763"/>
      <c r="H32" s="820"/>
      <c r="I32" s="820" t="s">
        <v>274</v>
      </c>
      <c r="J32" s="1324"/>
      <c r="K32" s="1329"/>
      <c r="L32" s="821"/>
      <c r="M32" s="821"/>
      <c r="N32" s="821"/>
      <c r="O32" s="821"/>
      <c r="P32" s="821"/>
      <c r="Q32" s="821"/>
      <c r="R32" s="811"/>
      <c r="S32" s="822"/>
      <c r="T32" s="909"/>
      <c r="U32" s="909"/>
      <c r="V32" s="909"/>
      <c r="W32" s="909"/>
      <c r="X32" s="909"/>
      <c r="Y32" s="909"/>
      <c r="Z32" s="909"/>
      <c r="AA32" s="909"/>
      <c r="AB32" s="909"/>
      <c r="AC32" s="814"/>
      <c r="AD32" s="814"/>
      <c r="AE32" s="814"/>
      <c r="AF32" s="814"/>
      <c r="AG32" s="814"/>
      <c r="AH32" s="814"/>
      <c r="AI32" s="814"/>
      <c r="AJ32" s="814"/>
      <c r="AK32" s="814"/>
      <c r="AL32" s="814"/>
      <c r="AM32" s="814"/>
      <c r="AN32" s="814"/>
      <c r="AO32" s="814"/>
      <c r="AP32" s="814"/>
    </row>
    <row r="33" spans="1:42" s="815" customFormat="1" ht="15" customHeight="1" x14ac:dyDescent="0.25">
      <c r="A33" s="807"/>
      <c r="B33" s="808"/>
      <c r="C33" s="809" t="s">
        <v>225</v>
      </c>
      <c r="D33" s="807"/>
      <c r="E33" s="763"/>
      <c r="F33" s="763"/>
      <c r="G33" s="763"/>
      <c r="H33" s="820"/>
      <c r="I33" s="820" t="s">
        <v>275</v>
      </c>
      <c r="J33" s="1324"/>
      <c r="K33" s="1329"/>
      <c r="L33" s="821"/>
      <c r="M33" s="821"/>
      <c r="N33" s="821"/>
      <c r="O33" s="821"/>
      <c r="P33" s="821"/>
      <c r="Q33" s="821"/>
      <c r="R33" s="811"/>
      <c r="S33" s="822"/>
      <c r="T33" s="909"/>
      <c r="U33" s="909"/>
      <c r="V33" s="909"/>
      <c r="W33" s="909"/>
      <c r="X33" s="909"/>
      <c r="Y33" s="909"/>
      <c r="Z33" s="909"/>
      <c r="AA33" s="909"/>
      <c r="AB33" s="909"/>
      <c r="AC33" s="814"/>
      <c r="AD33" s="814"/>
      <c r="AE33" s="814"/>
      <c r="AF33" s="814"/>
      <c r="AG33" s="814"/>
      <c r="AH33" s="814"/>
      <c r="AI33" s="814"/>
      <c r="AJ33" s="814"/>
      <c r="AK33" s="814"/>
      <c r="AL33" s="814"/>
      <c r="AM33" s="814"/>
      <c r="AN33" s="814"/>
      <c r="AO33" s="814"/>
      <c r="AP33" s="814"/>
    </row>
    <row r="34" spans="1:42" s="815" customFormat="1" ht="15" customHeight="1" x14ac:dyDescent="0.25">
      <c r="A34" s="807"/>
      <c r="B34" s="808"/>
      <c r="C34" s="809" t="s">
        <v>226</v>
      </c>
      <c r="D34" s="807"/>
      <c r="E34" s="763"/>
      <c r="F34" s="763"/>
      <c r="G34" s="763"/>
      <c r="H34" s="820" t="s">
        <v>276</v>
      </c>
      <c r="I34" s="820"/>
      <c r="J34" s="1324"/>
      <c r="K34" s="1329"/>
      <c r="L34" s="821"/>
      <c r="M34" s="821"/>
      <c r="N34" s="821"/>
      <c r="O34" s="821"/>
      <c r="P34" s="821"/>
      <c r="Q34" s="821"/>
      <c r="R34" s="811"/>
      <c r="S34" s="822"/>
      <c r="T34" s="909"/>
      <c r="U34" s="909"/>
      <c r="V34" s="909"/>
      <c r="W34" s="909"/>
      <c r="X34" s="909"/>
      <c r="Y34" s="909"/>
      <c r="Z34" s="909"/>
      <c r="AA34" s="909"/>
      <c r="AB34" s="909"/>
      <c r="AC34" s="814"/>
      <c r="AD34" s="814"/>
      <c r="AE34" s="814"/>
      <c r="AF34" s="814"/>
      <c r="AG34" s="814"/>
      <c r="AH34" s="814"/>
      <c r="AI34" s="814"/>
      <c r="AJ34" s="814"/>
      <c r="AK34" s="814"/>
      <c r="AL34" s="814"/>
      <c r="AM34" s="814"/>
      <c r="AN34" s="814"/>
      <c r="AO34" s="814"/>
      <c r="AP34" s="814"/>
    </row>
    <row r="35" spans="1:42" s="815" customFormat="1" ht="15" customHeight="1" x14ac:dyDescent="0.25">
      <c r="A35" s="807"/>
      <c r="B35" s="808"/>
      <c r="C35" s="809" t="s">
        <v>226</v>
      </c>
      <c r="D35" s="807"/>
      <c r="E35" s="763"/>
      <c r="F35" s="763"/>
      <c r="G35" s="763"/>
      <c r="H35" s="820" t="s">
        <v>277</v>
      </c>
      <c r="I35" s="820"/>
      <c r="J35" s="1324"/>
      <c r="K35" s="1329"/>
      <c r="L35" s="821"/>
      <c r="M35" s="821"/>
      <c r="N35" s="821"/>
      <c r="O35" s="821"/>
      <c r="P35" s="821"/>
      <c r="Q35" s="821"/>
      <c r="R35" s="811"/>
      <c r="S35" s="822"/>
      <c r="T35" s="909"/>
      <c r="U35" s="909"/>
      <c r="V35" s="909"/>
      <c r="W35" s="909"/>
      <c r="X35" s="909"/>
      <c r="Y35" s="909"/>
      <c r="Z35" s="909"/>
      <c r="AA35" s="909"/>
      <c r="AB35" s="909"/>
      <c r="AC35" s="814"/>
      <c r="AD35" s="814"/>
      <c r="AE35" s="814"/>
      <c r="AF35" s="814"/>
      <c r="AG35" s="814"/>
      <c r="AH35" s="814"/>
      <c r="AI35" s="814"/>
      <c r="AJ35" s="814"/>
      <c r="AK35" s="814"/>
      <c r="AL35" s="814"/>
      <c r="AM35" s="814"/>
      <c r="AN35" s="814"/>
      <c r="AO35" s="814"/>
      <c r="AP35" s="814"/>
    </row>
    <row r="36" spans="1:42" s="815" customFormat="1" ht="15" customHeight="1" x14ac:dyDescent="0.25">
      <c r="A36" s="807"/>
      <c r="B36" s="808"/>
      <c r="C36" s="809" t="s">
        <v>226</v>
      </c>
      <c r="D36" s="807"/>
      <c r="E36" s="763"/>
      <c r="F36" s="763"/>
      <c r="G36" s="763"/>
      <c r="H36" s="820" t="s">
        <v>278</v>
      </c>
      <c r="I36" s="820"/>
      <c r="J36" s="1324"/>
      <c r="K36" s="1329"/>
      <c r="L36" s="821"/>
      <c r="M36" s="821"/>
      <c r="N36" s="821"/>
      <c r="O36" s="821"/>
      <c r="P36" s="821"/>
      <c r="Q36" s="821"/>
      <c r="R36" s="811"/>
      <c r="S36" s="822"/>
      <c r="T36" s="909"/>
      <c r="U36" s="909"/>
      <c r="V36" s="909"/>
      <c r="W36" s="909"/>
      <c r="X36" s="909"/>
      <c r="Y36" s="909"/>
      <c r="Z36" s="909"/>
      <c r="AA36" s="909"/>
      <c r="AB36" s="909"/>
      <c r="AC36" s="814"/>
      <c r="AD36" s="814"/>
      <c r="AE36" s="814"/>
      <c r="AF36" s="814"/>
      <c r="AG36" s="814"/>
      <c r="AH36" s="814"/>
      <c r="AI36" s="814"/>
      <c r="AJ36" s="814"/>
      <c r="AK36" s="814"/>
      <c r="AL36" s="814"/>
      <c r="AM36" s="814"/>
      <c r="AN36" s="814"/>
      <c r="AO36" s="814"/>
      <c r="AP36" s="814"/>
    </row>
    <row r="37" spans="1:42" s="815" customFormat="1" ht="15" customHeight="1" x14ac:dyDescent="0.25">
      <c r="A37" s="807"/>
      <c r="B37" s="908"/>
      <c r="C37" s="809" t="s">
        <v>226</v>
      </c>
      <c r="D37" s="807"/>
      <c r="E37" s="906"/>
      <c r="F37" s="906"/>
      <c r="G37" s="906"/>
      <c r="H37" s="1795" t="s">
        <v>1314</v>
      </c>
      <c r="I37" s="907"/>
      <c r="J37" s="1324"/>
      <c r="K37" s="1329"/>
      <c r="L37" s="909"/>
      <c r="M37" s="909"/>
      <c r="N37" s="909"/>
      <c r="O37" s="909"/>
      <c r="P37" s="909"/>
      <c r="Q37" s="909"/>
      <c r="R37" s="811"/>
      <c r="S37" s="822"/>
      <c r="T37" s="909"/>
      <c r="U37" s="909"/>
      <c r="V37" s="909"/>
      <c r="W37" s="909"/>
      <c r="X37" s="909"/>
      <c r="Y37" s="909"/>
      <c r="Z37" s="909"/>
      <c r="AA37" s="909"/>
      <c r="AB37" s="909"/>
      <c r="AC37" s="814"/>
      <c r="AD37" s="814"/>
      <c r="AE37" s="814"/>
      <c r="AF37" s="814"/>
      <c r="AG37" s="814"/>
      <c r="AH37" s="814"/>
      <c r="AI37" s="814"/>
      <c r="AJ37" s="814"/>
      <c r="AK37" s="814"/>
      <c r="AL37" s="814"/>
      <c r="AM37" s="814"/>
      <c r="AN37" s="814"/>
      <c r="AO37" s="814"/>
      <c r="AP37" s="814"/>
    </row>
    <row r="38" spans="1:42" s="815" customFormat="1" ht="15" customHeight="1" x14ac:dyDescent="0.25">
      <c r="A38" s="807"/>
      <c r="B38" s="808"/>
      <c r="C38" s="809"/>
      <c r="D38" s="807"/>
      <c r="E38" s="763"/>
      <c r="F38" s="763"/>
      <c r="G38" s="763"/>
      <c r="H38" s="820"/>
      <c r="I38" s="820"/>
      <c r="J38" s="1324"/>
      <c r="K38" s="1329"/>
      <c r="L38" s="821"/>
      <c r="M38" s="821"/>
      <c r="N38" s="821"/>
      <c r="O38" s="821"/>
      <c r="P38" s="821"/>
      <c r="Q38" s="821"/>
      <c r="R38" s="811"/>
      <c r="S38" s="822"/>
      <c r="T38" s="909"/>
      <c r="U38" s="909"/>
      <c r="V38" s="909"/>
      <c r="W38" s="909"/>
      <c r="X38" s="909"/>
      <c r="Y38" s="909"/>
      <c r="Z38" s="909"/>
      <c r="AA38" s="909"/>
      <c r="AB38" s="909"/>
      <c r="AC38" s="814"/>
      <c r="AD38" s="814"/>
      <c r="AE38" s="814"/>
      <c r="AF38" s="814"/>
      <c r="AG38" s="814"/>
      <c r="AH38" s="814"/>
      <c r="AI38" s="814"/>
      <c r="AJ38" s="814"/>
      <c r="AK38" s="814"/>
      <c r="AL38" s="814"/>
      <c r="AM38" s="814"/>
      <c r="AN38" s="814"/>
      <c r="AO38" s="814"/>
      <c r="AP38" s="814"/>
    </row>
    <row r="39" spans="1:42" s="815" customFormat="1" ht="15" customHeight="1" x14ac:dyDescent="0.25">
      <c r="A39" s="807"/>
      <c r="B39" s="808"/>
      <c r="C39" s="809"/>
      <c r="D39" s="807"/>
      <c r="E39" s="763"/>
      <c r="F39" s="763"/>
      <c r="G39" s="763" t="s">
        <v>279</v>
      </c>
      <c r="H39" s="763"/>
      <c r="I39" s="763"/>
      <c r="J39" s="1323"/>
      <c r="K39" s="1328" t="s">
        <v>19</v>
      </c>
      <c r="L39" s="808">
        <f>L40+L41</f>
        <v>0</v>
      </c>
      <c r="M39" s="808">
        <f>M40+M41</f>
        <v>0</v>
      </c>
      <c r="N39" s="808">
        <f>N40+N41</f>
        <v>0</v>
      </c>
      <c r="O39" s="808">
        <f t="shared" ref="O39:Q39" si="44">O40+O41</f>
        <v>0</v>
      </c>
      <c r="P39" s="808">
        <f t="shared" si="44"/>
        <v>0</v>
      </c>
      <c r="Q39" s="808">
        <f t="shared" si="44"/>
        <v>0</v>
      </c>
      <c r="R39" s="813">
        <f>P39-SUM(S39:AB39)</f>
        <v>0</v>
      </c>
      <c r="S39" s="826">
        <f t="shared" ref="S39" si="45">S40+S41</f>
        <v>0</v>
      </c>
      <c r="T39" s="908">
        <f t="shared" ref="T39" si="46">T40+T41</f>
        <v>0</v>
      </c>
      <c r="U39" s="908">
        <f t="shared" ref="U39" si="47">U40+U41</f>
        <v>0</v>
      </c>
      <c r="V39" s="908">
        <f t="shared" ref="V39" si="48">V40+V41</f>
        <v>0</v>
      </c>
      <c r="W39" s="908">
        <f t="shared" ref="W39" si="49">W40+W41</f>
        <v>0</v>
      </c>
      <c r="X39" s="908">
        <f t="shared" ref="X39" si="50">X40+X41</f>
        <v>0</v>
      </c>
      <c r="Y39" s="908">
        <f t="shared" ref="Y39" si="51">Y40+Y41</f>
        <v>0</v>
      </c>
      <c r="Z39" s="908">
        <f t="shared" ref="Z39" si="52">Z40+Z41</f>
        <v>0</v>
      </c>
      <c r="AA39" s="908">
        <f t="shared" ref="AA39" si="53">AA40+AA41</f>
        <v>0</v>
      </c>
      <c r="AB39" s="908">
        <f t="shared" ref="AB39" si="54">AB40+AB41</f>
        <v>0</v>
      </c>
      <c r="AC39" s="814"/>
      <c r="AD39" s="814"/>
      <c r="AE39" s="814"/>
      <c r="AF39" s="814"/>
      <c r="AG39" s="814"/>
      <c r="AH39" s="814"/>
      <c r="AI39" s="814"/>
      <c r="AJ39" s="814"/>
      <c r="AK39" s="814"/>
      <c r="AL39" s="814"/>
      <c r="AM39" s="814"/>
      <c r="AN39" s="814"/>
      <c r="AO39" s="814"/>
      <c r="AP39" s="814"/>
    </row>
    <row r="40" spans="1:42" s="815" customFormat="1" ht="15" customHeight="1" x14ac:dyDescent="0.25">
      <c r="A40" s="807"/>
      <c r="B40" s="808"/>
      <c r="C40" s="809" t="s">
        <v>226</v>
      </c>
      <c r="D40" s="807"/>
      <c r="E40" s="763"/>
      <c r="F40" s="763"/>
      <c r="G40" s="763"/>
      <c r="H40" s="820" t="s">
        <v>280</v>
      </c>
      <c r="I40" s="820"/>
      <c r="J40" s="1324"/>
      <c r="K40" s="1329"/>
      <c r="L40" s="821"/>
      <c r="M40" s="821"/>
      <c r="N40" s="821"/>
      <c r="O40" s="821"/>
      <c r="P40" s="821"/>
      <c r="Q40" s="821"/>
      <c r="R40" s="811"/>
      <c r="S40" s="822"/>
      <c r="T40" s="909"/>
      <c r="U40" s="909"/>
      <c r="V40" s="909"/>
      <c r="W40" s="909"/>
      <c r="X40" s="909"/>
      <c r="Y40" s="909"/>
      <c r="Z40" s="909"/>
      <c r="AA40" s="909"/>
      <c r="AB40" s="909"/>
      <c r="AC40" s="814"/>
      <c r="AD40" s="814"/>
      <c r="AE40" s="814"/>
      <c r="AF40" s="814"/>
      <c r="AG40" s="814"/>
      <c r="AH40" s="814"/>
      <c r="AI40" s="814"/>
      <c r="AJ40" s="814"/>
      <c r="AK40" s="814"/>
      <c r="AL40" s="814"/>
      <c r="AM40" s="814"/>
      <c r="AN40" s="814"/>
      <c r="AO40" s="814"/>
      <c r="AP40" s="814"/>
    </row>
    <row r="41" spans="1:42" s="815" customFormat="1" ht="15" customHeight="1" x14ac:dyDescent="0.25">
      <c r="A41" s="807"/>
      <c r="B41" s="808"/>
      <c r="C41" s="809" t="s">
        <v>225</v>
      </c>
      <c r="D41" s="807"/>
      <c r="E41" s="763"/>
      <c r="F41" s="763"/>
      <c r="G41" s="763"/>
      <c r="H41" s="820" t="s">
        <v>281</v>
      </c>
      <c r="I41" s="820"/>
      <c r="J41" s="1324"/>
      <c r="K41" s="1329"/>
      <c r="L41" s="821"/>
      <c r="M41" s="821"/>
      <c r="N41" s="821"/>
      <c r="O41" s="821"/>
      <c r="P41" s="821"/>
      <c r="Q41" s="821"/>
      <c r="R41" s="811"/>
      <c r="S41" s="822"/>
      <c r="T41" s="909"/>
      <c r="U41" s="909"/>
      <c r="V41" s="909"/>
      <c r="W41" s="909"/>
      <c r="X41" s="909"/>
      <c r="Y41" s="909"/>
      <c r="Z41" s="909"/>
      <c r="AA41" s="909"/>
      <c r="AB41" s="909"/>
      <c r="AC41" s="814"/>
      <c r="AD41" s="814"/>
      <c r="AE41" s="814"/>
      <c r="AF41" s="814"/>
      <c r="AG41" s="814"/>
      <c r="AH41" s="814"/>
      <c r="AI41" s="814"/>
      <c r="AJ41" s="814"/>
      <c r="AK41" s="814"/>
      <c r="AL41" s="814"/>
      <c r="AM41" s="814"/>
      <c r="AN41" s="814"/>
      <c r="AO41" s="814"/>
      <c r="AP41" s="814"/>
    </row>
    <row r="42" spans="1:42" s="815" customFormat="1" ht="15" customHeight="1" x14ac:dyDescent="0.25">
      <c r="A42" s="807"/>
      <c r="B42" s="808"/>
      <c r="C42" s="809"/>
      <c r="D42" s="807"/>
      <c r="E42" s="763"/>
      <c r="F42" s="763"/>
      <c r="G42" s="763"/>
      <c r="H42" s="820"/>
      <c r="I42" s="820"/>
      <c r="J42" s="1324"/>
      <c r="K42" s="1329"/>
      <c r="L42" s="821"/>
      <c r="M42" s="821"/>
      <c r="N42" s="821"/>
      <c r="O42" s="821"/>
      <c r="P42" s="821"/>
      <c r="Q42" s="821"/>
      <c r="R42" s="811"/>
      <c r="S42" s="822"/>
      <c r="T42" s="909"/>
      <c r="U42" s="909"/>
      <c r="V42" s="909"/>
      <c r="W42" s="909"/>
      <c r="X42" s="909"/>
      <c r="Y42" s="909"/>
      <c r="Z42" s="909"/>
      <c r="AA42" s="909"/>
      <c r="AB42" s="909"/>
      <c r="AC42" s="814"/>
      <c r="AD42" s="814"/>
      <c r="AE42" s="814"/>
      <c r="AF42" s="814"/>
      <c r="AG42" s="814"/>
      <c r="AH42" s="814"/>
      <c r="AI42" s="814"/>
      <c r="AJ42" s="814"/>
      <c r="AK42" s="814"/>
      <c r="AL42" s="814"/>
      <c r="AM42" s="814"/>
      <c r="AN42" s="814"/>
      <c r="AO42" s="814"/>
      <c r="AP42" s="814"/>
    </row>
    <row r="43" spans="1:42" s="815" customFormat="1" ht="15" customHeight="1" x14ac:dyDescent="0.25">
      <c r="A43" s="807"/>
      <c r="B43" s="808"/>
      <c r="C43" s="809"/>
      <c r="D43" s="807"/>
      <c r="E43" s="763"/>
      <c r="F43" s="763"/>
      <c r="G43" s="763" t="s">
        <v>282</v>
      </c>
      <c r="H43" s="763"/>
      <c r="I43" s="763"/>
      <c r="J43" s="1323"/>
      <c r="K43" s="1328"/>
      <c r="L43" s="808">
        <f>L44+L45+L48+L51+L54+L57+L60+L63</f>
        <v>0</v>
      </c>
      <c r="M43" s="808">
        <f>M44+M45+M48+M51+M54+M57+M60+M63</f>
        <v>0</v>
      </c>
      <c r="N43" s="808">
        <f>N44+N45+N48+N51+N54+N57+N60+N63</f>
        <v>0</v>
      </c>
      <c r="O43" s="808">
        <f t="shared" ref="O43:Q43" si="55">O44+O45+O48+O51+O54+O57+O60+O63</f>
        <v>0</v>
      </c>
      <c r="P43" s="808">
        <f t="shared" si="55"/>
        <v>0</v>
      </c>
      <c r="Q43" s="808">
        <f t="shared" si="55"/>
        <v>0</v>
      </c>
      <c r="R43" s="813">
        <f>P43-SUM(S43:AB43)</f>
        <v>0</v>
      </c>
      <c r="S43" s="826">
        <f t="shared" ref="S43" si="56">S44+S45+S48+S51+S54+S57+S60+S63</f>
        <v>0</v>
      </c>
      <c r="T43" s="908">
        <f t="shared" ref="T43" si="57">T44+T45+T48+T51+T54+T57+T60+T63</f>
        <v>0</v>
      </c>
      <c r="U43" s="908">
        <f t="shared" ref="U43" si="58">U44+U45+U48+U51+U54+U57+U60+U63</f>
        <v>0</v>
      </c>
      <c r="V43" s="908">
        <f t="shared" ref="V43" si="59">V44+V45+V48+V51+V54+V57+V60+V63</f>
        <v>0</v>
      </c>
      <c r="W43" s="908">
        <f t="shared" ref="W43" si="60">W44+W45+W48+W51+W54+W57+W60+W63</f>
        <v>0</v>
      </c>
      <c r="X43" s="908">
        <f t="shared" ref="X43" si="61">X44+X45+X48+X51+X54+X57+X60+X63</f>
        <v>0</v>
      </c>
      <c r="Y43" s="908">
        <f t="shared" ref="Y43" si="62">Y44+Y45+Y48+Y51+Y54+Y57+Y60+Y63</f>
        <v>0</v>
      </c>
      <c r="Z43" s="908">
        <f t="shared" ref="Z43" si="63">Z44+Z45+Z48+Z51+Z54+Z57+Z60+Z63</f>
        <v>0</v>
      </c>
      <c r="AA43" s="908">
        <f t="shared" ref="AA43" si="64">AA44+AA45+AA48+AA51+AA54+AA57+AA60+AA63</f>
        <v>0</v>
      </c>
      <c r="AB43" s="908">
        <f t="shared" ref="AB43" si="65">AB44+AB45+AB48+AB51+AB54+AB57+AB60+AB63</f>
        <v>0</v>
      </c>
      <c r="AC43" s="814"/>
      <c r="AD43" s="814"/>
      <c r="AE43" s="814"/>
      <c r="AF43" s="814"/>
      <c r="AG43" s="814"/>
      <c r="AH43" s="814"/>
      <c r="AI43" s="814"/>
      <c r="AJ43" s="814"/>
      <c r="AK43" s="814"/>
      <c r="AL43" s="814"/>
      <c r="AM43" s="814"/>
      <c r="AN43" s="814"/>
      <c r="AO43" s="814"/>
      <c r="AP43" s="814"/>
    </row>
    <row r="44" spans="1:42" s="815" customFormat="1" ht="15" customHeight="1" x14ac:dyDescent="0.25">
      <c r="A44" s="807"/>
      <c r="B44" s="808"/>
      <c r="C44" s="809" t="s">
        <v>225</v>
      </c>
      <c r="D44" s="807"/>
      <c r="E44" s="763"/>
      <c r="F44" s="763"/>
      <c r="G44" s="763"/>
      <c r="H44" s="820" t="s">
        <v>283</v>
      </c>
      <c r="I44" s="820"/>
      <c r="J44" s="1324"/>
      <c r="K44" s="1328" t="s">
        <v>20</v>
      </c>
      <c r="L44" s="821"/>
      <c r="M44" s="821"/>
      <c r="N44" s="821"/>
      <c r="O44" s="821"/>
      <c r="P44" s="821"/>
      <c r="Q44" s="821"/>
      <c r="R44" s="811"/>
      <c r="S44" s="822"/>
      <c r="T44" s="909"/>
      <c r="U44" s="909"/>
      <c r="V44" s="909"/>
      <c r="W44" s="909"/>
      <c r="X44" s="909"/>
      <c r="Y44" s="909"/>
      <c r="Z44" s="909"/>
      <c r="AA44" s="909"/>
      <c r="AB44" s="909"/>
      <c r="AC44" s="814"/>
      <c r="AD44" s="814"/>
      <c r="AE44" s="814"/>
      <c r="AF44" s="814"/>
      <c r="AG44" s="814"/>
      <c r="AH44" s="814"/>
      <c r="AI44" s="814"/>
      <c r="AJ44" s="814"/>
      <c r="AK44" s="814"/>
      <c r="AL44" s="814"/>
      <c r="AM44" s="814"/>
      <c r="AN44" s="814"/>
      <c r="AO44" s="814"/>
      <c r="AP44" s="814"/>
    </row>
    <row r="45" spans="1:42" s="815" customFormat="1" ht="15" customHeight="1" x14ac:dyDescent="0.25">
      <c r="A45" s="807"/>
      <c r="B45" s="808"/>
      <c r="C45" s="809"/>
      <c r="D45" s="807"/>
      <c r="E45" s="763"/>
      <c r="F45" s="763"/>
      <c r="G45" s="763"/>
      <c r="H45" s="820" t="s">
        <v>1199</v>
      </c>
      <c r="I45" s="820"/>
      <c r="J45" s="1324"/>
      <c r="K45" s="1328" t="s">
        <v>21</v>
      </c>
      <c r="L45" s="821">
        <f>L46+L47</f>
        <v>0</v>
      </c>
      <c r="M45" s="821">
        <f>M46+M47</f>
        <v>0</v>
      </c>
      <c r="N45" s="821">
        <f>N46+N47</f>
        <v>0</v>
      </c>
      <c r="O45" s="821">
        <f t="shared" ref="O45:Q45" si="66">O46+O47</f>
        <v>0</v>
      </c>
      <c r="P45" s="821">
        <f t="shared" si="66"/>
        <v>0</v>
      </c>
      <c r="Q45" s="821">
        <f t="shared" si="66"/>
        <v>0</v>
      </c>
      <c r="R45" s="813">
        <f>P45-SUM(S45:AB45)</f>
        <v>0</v>
      </c>
      <c r="S45" s="822">
        <f t="shared" ref="S45" si="67">S46+S47</f>
        <v>0</v>
      </c>
      <c r="T45" s="909">
        <f t="shared" ref="T45" si="68">T46+T47</f>
        <v>0</v>
      </c>
      <c r="U45" s="909">
        <f t="shared" ref="U45" si="69">U46+U47</f>
        <v>0</v>
      </c>
      <c r="V45" s="909">
        <f t="shared" ref="V45" si="70">V46+V47</f>
        <v>0</v>
      </c>
      <c r="W45" s="909">
        <f t="shared" ref="W45" si="71">W46+W47</f>
        <v>0</v>
      </c>
      <c r="X45" s="909">
        <f t="shared" ref="X45" si="72">X46+X47</f>
        <v>0</v>
      </c>
      <c r="Y45" s="909">
        <f t="shared" ref="Y45" si="73">Y46+Y47</f>
        <v>0</v>
      </c>
      <c r="Z45" s="909">
        <f t="shared" ref="Z45" si="74">Z46+Z47</f>
        <v>0</v>
      </c>
      <c r="AA45" s="909">
        <f t="shared" ref="AA45" si="75">AA46+AA47</f>
        <v>0</v>
      </c>
      <c r="AB45" s="909">
        <f t="shared" ref="AB45" si="76">AB46+AB47</f>
        <v>0</v>
      </c>
      <c r="AC45" s="814"/>
      <c r="AD45" s="814"/>
      <c r="AE45" s="814"/>
      <c r="AF45" s="814"/>
      <c r="AG45" s="814"/>
      <c r="AH45" s="814"/>
      <c r="AI45" s="814"/>
      <c r="AJ45" s="814"/>
      <c r="AK45" s="814"/>
      <c r="AL45" s="814"/>
      <c r="AM45" s="814"/>
      <c r="AN45" s="814"/>
      <c r="AO45" s="814"/>
      <c r="AP45" s="814"/>
    </row>
    <row r="46" spans="1:42" s="815" customFormat="1" ht="15" customHeight="1" x14ac:dyDescent="0.25">
      <c r="A46" s="807"/>
      <c r="B46" s="808"/>
      <c r="C46" s="809" t="s">
        <v>226</v>
      </c>
      <c r="D46" s="807"/>
      <c r="E46" s="763"/>
      <c r="F46" s="763"/>
      <c r="G46" s="763"/>
      <c r="H46" s="820"/>
      <c r="I46" s="820" t="s">
        <v>280</v>
      </c>
      <c r="J46" s="1324"/>
      <c r="K46" s="1328"/>
      <c r="L46" s="821"/>
      <c r="M46" s="821"/>
      <c r="N46" s="821"/>
      <c r="O46" s="821"/>
      <c r="P46" s="821"/>
      <c r="Q46" s="821"/>
      <c r="R46" s="811"/>
      <c r="S46" s="822"/>
      <c r="T46" s="909"/>
      <c r="U46" s="909"/>
      <c r="V46" s="909"/>
      <c r="W46" s="909"/>
      <c r="X46" s="909"/>
      <c r="Y46" s="909"/>
      <c r="Z46" s="909"/>
      <c r="AA46" s="909"/>
      <c r="AB46" s="909"/>
      <c r="AC46" s="814"/>
      <c r="AD46" s="814"/>
      <c r="AE46" s="814"/>
      <c r="AF46" s="814"/>
      <c r="AG46" s="814"/>
      <c r="AH46" s="814"/>
      <c r="AI46" s="814"/>
      <c r="AJ46" s="814"/>
      <c r="AK46" s="814"/>
      <c r="AL46" s="814"/>
      <c r="AM46" s="814"/>
      <c r="AN46" s="814"/>
      <c r="AO46" s="814"/>
      <c r="AP46" s="814"/>
    </row>
    <row r="47" spans="1:42" s="815" customFormat="1" ht="15" customHeight="1" x14ac:dyDescent="0.25">
      <c r="A47" s="807"/>
      <c r="B47" s="808"/>
      <c r="C47" s="809" t="s">
        <v>225</v>
      </c>
      <c r="D47" s="807"/>
      <c r="E47" s="763"/>
      <c r="F47" s="763"/>
      <c r="G47" s="763"/>
      <c r="H47" s="820"/>
      <c r="I47" s="820" t="s">
        <v>284</v>
      </c>
      <c r="J47" s="1324"/>
      <c r="K47" s="1328"/>
      <c r="L47" s="821"/>
      <c r="M47" s="821"/>
      <c r="N47" s="821"/>
      <c r="O47" s="821"/>
      <c r="P47" s="821"/>
      <c r="Q47" s="821"/>
      <c r="R47" s="811"/>
      <c r="S47" s="822"/>
      <c r="T47" s="909"/>
      <c r="U47" s="909"/>
      <c r="V47" s="909"/>
      <c r="W47" s="909"/>
      <c r="X47" s="909"/>
      <c r="Y47" s="909"/>
      <c r="Z47" s="909"/>
      <c r="AA47" s="909"/>
      <c r="AB47" s="909"/>
      <c r="AC47" s="814"/>
      <c r="AD47" s="814"/>
      <c r="AE47" s="814"/>
      <c r="AF47" s="814"/>
      <c r="AG47" s="814"/>
      <c r="AH47" s="814"/>
      <c r="AI47" s="814"/>
      <c r="AJ47" s="814"/>
      <c r="AK47" s="814"/>
      <c r="AL47" s="814"/>
      <c r="AM47" s="814"/>
      <c r="AN47" s="814"/>
      <c r="AO47" s="814"/>
      <c r="AP47" s="814"/>
    </row>
    <row r="48" spans="1:42" s="815" customFormat="1" ht="15" customHeight="1" x14ac:dyDescent="0.25">
      <c r="A48" s="807"/>
      <c r="B48" s="808"/>
      <c r="C48" s="809"/>
      <c r="D48" s="807"/>
      <c r="E48" s="763"/>
      <c r="F48" s="763"/>
      <c r="G48" s="763"/>
      <c r="H48" s="820" t="s">
        <v>1200</v>
      </c>
      <c r="I48" s="820"/>
      <c r="J48" s="1324"/>
      <c r="K48" s="1328" t="s">
        <v>22</v>
      </c>
      <c r="L48" s="821">
        <f>L49+L50</f>
        <v>0</v>
      </c>
      <c r="M48" s="821">
        <f>M49+M50</f>
        <v>0</v>
      </c>
      <c r="N48" s="821">
        <f>N49+N50</f>
        <v>0</v>
      </c>
      <c r="O48" s="821">
        <f t="shared" ref="O48:Q48" si="77">O49+O50</f>
        <v>0</v>
      </c>
      <c r="P48" s="821">
        <f t="shared" si="77"/>
        <v>0</v>
      </c>
      <c r="Q48" s="821">
        <f t="shared" si="77"/>
        <v>0</v>
      </c>
      <c r="R48" s="813">
        <f>P48-SUM(S48:AB48)</f>
        <v>0</v>
      </c>
      <c r="S48" s="822">
        <f t="shared" ref="S48" si="78">S49+S50</f>
        <v>0</v>
      </c>
      <c r="T48" s="909">
        <f t="shared" ref="T48" si="79">T49+T50</f>
        <v>0</v>
      </c>
      <c r="U48" s="909">
        <f t="shared" ref="U48" si="80">U49+U50</f>
        <v>0</v>
      </c>
      <c r="V48" s="909">
        <f t="shared" ref="V48" si="81">V49+V50</f>
        <v>0</v>
      </c>
      <c r="W48" s="909">
        <f t="shared" ref="W48" si="82">W49+W50</f>
        <v>0</v>
      </c>
      <c r="X48" s="909">
        <f t="shared" ref="X48" si="83">X49+X50</f>
        <v>0</v>
      </c>
      <c r="Y48" s="909">
        <f t="shared" ref="Y48" si="84">Y49+Y50</f>
        <v>0</v>
      </c>
      <c r="Z48" s="909">
        <f t="shared" ref="Z48" si="85">Z49+Z50</f>
        <v>0</v>
      </c>
      <c r="AA48" s="909">
        <f t="shared" ref="AA48" si="86">AA49+AA50</f>
        <v>0</v>
      </c>
      <c r="AB48" s="909">
        <f t="shared" ref="AB48" si="87">AB49+AB50</f>
        <v>0</v>
      </c>
      <c r="AC48" s="814"/>
      <c r="AD48" s="814"/>
      <c r="AE48" s="814"/>
      <c r="AF48" s="814"/>
      <c r="AG48" s="814"/>
      <c r="AH48" s="814"/>
      <c r="AI48" s="814"/>
      <c r="AJ48" s="814"/>
      <c r="AK48" s="814"/>
      <c r="AL48" s="814"/>
      <c r="AM48" s="814"/>
      <c r="AN48" s="814"/>
      <c r="AO48" s="814"/>
      <c r="AP48" s="814"/>
    </row>
    <row r="49" spans="1:42" s="815" customFormat="1" ht="15" customHeight="1" x14ac:dyDescent="0.25">
      <c r="A49" s="807"/>
      <c r="B49" s="808"/>
      <c r="C49" s="809" t="s">
        <v>226</v>
      </c>
      <c r="D49" s="807"/>
      <c r="E49" s="763"/>
      <c r="F49" s="763"/>
      <c r="G49" s="763"/>
      <c r="H49" s="820"/>
      <c r="I49" s="820" t="s">
        <v>280</v>
      </c>
      <c r="J49" s="1324"/>
      <c r="K49" s="1329"/>
      <c r="L49" s="821"/>
      <c r="M49" s="821"/>
      <c r="N49" s="821"/>
      <c r="O49" s="821"/>
      <c r="P49" s="821"/>
      <c r="Q49" s="821"/>
      <c r="R49" s="811"/>
      <c r="S49" s="822"/>
      <c r="T49" s="909"/>
      <c r="U49" s="909"/>
      <c r="V49" s="909"/>
      <c r="W49" s="909"/>
      <c r="X49" s="909"/>
      <c r="Y49" s="909"/>
      <c r="Z49" s="909"/>
      <c r="AA49" s="909"/>
      <c r="AB49" s="909"/>
      <c r="AC49" s="814"/>
      <c r="AD49" s="814"/>
      <c r="AE49" s="814"/>
      <c r="AF49" s="814"/>
      <c r="AG49" s="814"/>
      <c r="AH49" s="814"/>
      <c r="AI49" s="814"/>
      <c r="AJ49" s="814"/>
      <c r="AK49" s="814"/>
      <c r="AL49" s="814"/>
      <c r="AM49" s="814"/>
      <c r="AN49" s="814"/>
      <c r="AO49" s="814"/>
      <c r="AP49" s="814"/>
    </row>
    <row r="50" spans="1:42" s="815" customFormat="1" ht="15" customHeight="1" x14ac:dyDescent="0.25">
      <c r="A50" s="807"/>
      <c r="B50" s="808"/>
      <c r="C50" s="809" t="s">
        <v>225</v>
      </c>
      <c r="D50" s="807"/>
      <c r="E50" s="763"/>
      <c r="F50" s="763"/>
      <c r="G50" s="763"/>
      <c r="H50" s="820"/>
      <c r="I50" s="820" t="s">
        <v>284</v>
      </c>
      <c r="J50" s="1324"/>
      <c r="K50" s="1329"/>
      <c r="L50" s="821"/>
      <c r="M50" s="821"/>
      <c r="N50" s="821"/>
      <c r="O50" s="821"/>
      <c r="P50" s="821"/>
      <c r="Q50" s="821"/>
      <c r="R50" s="811"/>
      <c r="S50" s="822"/>
      <c r="T50" s="909"/>
      <c r="U50" s="909"/>
      <c r="V50" s="909"/>
      <c r="W50" s="909"/>
      <c r="X50" s="909"/>
      <c r="Y50" s="909"/>
      <c r="Z50" s="909"/>
      <c r="AA50" s="909"/>
      <c r="AB50" s="909"/>
      <c r="AC50" s="814"/>
      <c r="AD50" s="814"/>
      <c r="AE50" s="814"/>
      <c r="AF50" s="814"/>
      <c r="AG50" s="814"/>
      <c r="AH50" s="814"/>
      <c r="AI50" s="814"/>
      <c r="AJ50" s="814"/>
      <c r="AK50" s="814"/>
      <c r="AL50" s="814"/>
      <c r="AM50" s="814"/>
      <c r="AN50" s="814"/>
      <c r="AO50" s="814"/>
      <c r="AP50" s="814"/>
    </row>
    <row r="51" spans="1:42" s="815" customFormat="1" ht="15" customHeight="1" x14ac:dyDescent="0.25">
      <c r="A51" s="807"/>
      <c r="B51" s="808"/>
      <c r="C51" s="809"/>
      <c r="D51" s="807"/>
      <c r="E51" s="763"/>
      <c r="F51" s="763"/>
      <c r="G51" s="763"/>
      <c r="H51" s="820" t="s">
        <v>1201</v>
      </c>
      <c r="I51" s="820"/>
      <c r="J51" s="1324"/>
      <c r="K51" s="1328" t="s">
        <v>23</v>
      </c>
      <c r="L51" s="821">
        <f>L52+L53</f>
        <v>0</v>
      </c>
      <c r="M51" s="821">
        <f>M52+M53</f>
        <v>0</v>
      </c>
      <c r="N51" s="821">
        <f>N52+N53</f>
        <v>0</v>
      </c>
      <c r="O51" s="821">
        <f t="shared" ref="O51:Q51" si="88">O52+O53</f>
        <v>0</v>
      </c>
      <c r="P51" s="821">
        <f t="shared" si="88"/>
        <v>0</v>
      </c>
      <c r="Q51" s="821">
        <f t="shared" si="88"/>
        <v>0</v>
      </c>
      <c r="R51" s="813">
        <f>P51-SUM(S51:AB51)</f>
        <v>0</v>
      </c>
      <c r="S51" s="822">
        <f t="shared" ref="S51" si="89">S52+S53</f>
        <v>0</v>
      </c>
      <c r="T51" s="909">
        <f t="shared" ref="T51" si="90">T52+T53</f>
        <v>0</v>
      </c>
      <c r="U51" s="909">
        <f t="shared" ref="U51" si="91">U52+U53</f>
        <v>0</v>
      </c>
      <c r="V51" s="909">
        <f t="shared" ref="V51" si="92">V52+V53</f>
        <v>0</v>
      </c>
      <c r="W51" s="909">
        <f t="shared" ref="W51" si="93">W52+W53</f>
        <v>0</v>
      </c>
      <c r="X51" s="909">
        <f t="shared" ref="X51" si="94">X52+X53</f>
        <v>0</v>
      </c>
      <c r="Y51" s="909">
        <f t="shared" ref="Y51" si="95">Y52+Y53</f>
        <v>0</v>
      </c>
      <c r="Z51" s="909">
        <f t="shared" ref="Z51" si="96">Z52+Z53</f>
        <v>0</v>
      </c>
      <c r="AA51" s="909">
        <f t="shared" ref="AA51" si="97">AA52+AA53</f>
        <v>0</v>
      </c>
      <c r="AB51" s="909">
        <f t="shared" ref="AB51" si="98">AB52+AB53</f>
        <v>0</v>
      </c>
      <c r="AC51" s="814"/>
      <c r="AD51" s="814"/>
      <c r="AE51" s="814"/>
      <c r="AF51" s="814"/>
      <c r="AG51" s="814"/>
      <c r="AH51" s="814"/>
      <c r="AI51" s="814"/>
      <c r="AJ51" s="814"/>
      <c r="AK51" s="814"/>
      <c r="AL51" s="814"/>
      <c r="AM51" s="814"/>
      <c r="AN51" s="814"/>
      <c r="AO51" s="814"/>
      <c r="AP51" s="814"/>
    </row>
    <row r="52" spans="1:42" s="815" customFormat="1" ht="15" customHeight="1" x14ac:dyDescent="0.25">
      <c r="A52" s="807"/>
      <c r="B52" s="808"/>
      <c r="C52" s="809" t="s">
        <v>226</v>
      </c>
      <c r="D52" s="807"/>
      <c r="E52" s="763"/>
      <c r="F52" s="763"/>
      <c r="G52" s="763"/>
      <c r="H52" s="820"/>
      <c r="I52" s="820" t="s">
        <v>280</v>
      </c>
      <c r="J52" s="1324"/>
      <c r="K52" s="1329"/>
      <c r="L52" s="821"/>
      <c r="M52" s="821"/>
      <c r="N52" s="821"/>
      <c r="O52" s="821"/>
      <c r="P52" s="821"/>
      <c r="Q52" s="821"/>
      <c r="R52" s="811"/>
      <c r="S52" s="822"/>
      <c r="T52" s="909"/>
      <c r="U52" s="909"/>
      <c r="V52" s="909"/>
      <c r="W52" s="909"/>
      <c r="X52" s="909"/>
      <c r="Y52" s="909"/>
      <c r="Z52" s="909"/>
      <c r="AA52" s="909"/>
      <c r="AB52" s="909"/>
      <c r="AC52" s="814"/>
      <c r="AD52" s="814"/>
      <c r="AE52" s="814"/>
      <c r="AF52" s="814"/>
      <c r="AG52" s="814"/>
      <c r="AH52" s="814"/>
      <c r="AI52" s="814"/>
      <c r="AJ52" s="814"/>
      <c r="AK52" s="814"/>
      <c r="AL52" s="814"/>
      <c r="AM52" s="814"/>
      <c r="AN52" s="814"/>
      <c r="AO52" s="814"/>
      <c r="AP52" s="814"/>
    </row>
    <row r="53" spans="1:42" s="815" customFormat="1" ht="15" customHeight="1" x14ac:dyDescent="0.25">
      <c r="A53" s="807"/>
      <c r="B53" s="808"/>
      <c r="C53" s="809" t="s">
        <v>225</v>
      </c>
      <c r="D53" s="807"/>
      <c r="E53" s="763"/>
      <c r="F53" s="763"/>
      <c r="G53" s="763"/>
      <c r="H53" s="820"/>
      <c r="I53" s="820" t="s">
        <v>284</v>
      </c>
      <c r="J53" s="1324"/>
      <c r="K53" s="1329"/>
      <c r="L53" s="821"/>
      <c r="M53" s="821"/>
      <c r="N53" s="821"/>
      <c r="O53" s="821"/>
      <c r="P53" s="821"/>
      <c r="Q53" s="821"/>
      <c r="R53" s="811"/>
      <c r="S53" s="822"/>
      <c r="T53" s="909"/>
      <c r="U53" s="909"/>
      <c r="V53" s="909"/>
      <c r="W53" s="909"/>
      <c r="X53" s="909"/>
      <c r="Y53" s="909"/>
      <c r="Z53" s="909"/>
      <c r="AA53" s="909"/>
      <c r="AB53" s="909"/>
      <c r="AC53" s="814"/>
      <c r="AD53" s="814"/>
      <c r="AE53" s="814"/>
      <c r="AF53" s="814"/>
      <c r="AG53" s="814"/>
      <c r="AH53" s="814"/>
      <c r="AI53" s="814"/>
      <c r="AJ53" s="814"/>
      <c r="AK53" s="814"/>
      <c r="AL53" s="814"/>
      <c r="AM53" s="814"/>
      <c r="AN53" s="814"/>
      <c r="AO53" s="814"/>
      <c r="AP53" s="814"/>
    </row>
    <row r="54" spans="1:42" s="815" customFormat="1" ht="15" customHeight="1" x14ac:dyDescent="0.25">
      <c r="A54" s="807"/>
      <c r="B54" s="808"/>
      <c r="C54" s="809"/>
      <c r="D54" s="807"/>
      <c r="E54" s="763"/>
      <c r="F54" s="763"/>
      <c r="G54" s="763"/>
      <c r="H54" s="820" t="s">
        <v>1202</v>
      </c>
      <c r="I54" s="820"/>
      <c r="J54" s="1324"/>
      <c r="K54" s="1328" t="s">
        <v>24</v>
      </c>
      <c r="L54" s="821">
        <f>L55+L56</f>
        <v>0</v>
      </c>
      <c r="M54" s="821">
        <f>M55+M56</f>
        <v>0</v>
      </c>
      <c r="N54" s="821">
        <f>N55+N56</f>
        <v>0</v>
      </c>
      <c r="O54" s="821">
        <f t="shared" ref="O54:Q54" si="99">O55+O56</f>
        <v>0</v>
      </c>
      <c r="P54" s="821">
        <f t="shared" si="99"/>
        <v>0</v>
      </c>
      <c r="Q54" s="821">
        <f t="shared" si="99"/>
        <v>0</v>
      </c>
      <c r="R54" s="813">
        <f>P54-SUM(S54:AB54)</f>
        <v>0</v>
      </c>
      <c r="S54" s="822">
        <f t="shared" ref="S54" si="100">S55+S56</f>
        <v>0</v>
      </c>
      <c r="T54" s="909">
        <f t="shared" ref="T54" si="101">T55+T56</f>
        <v>0</v>
      </c>
      <c r="U54" s="909">
        <f t="shared" ref="U54" si="102">U55+U56</f>
        <v>0</v>
      </c>
      <c r="V54" s="909">
        <f t="shared" ref="V54" si="103">V55+V56</f>
        <v>0</v>
      </c>
      <c r="W54" s="909">
        <f t="shared" ref="W54" si="104">W55+W56</f>
        <v>0</v>
      </c>
      <c r="X54" s="909">
        <f t="shared" ref="X54" si="105">X55+X56</f>
        <v>0</v>
      </c>
      <c r="Y54" s="909">
        <f t="shared" ref="Y54" si="106">Y55+Y56</f>
        <v>0</v>
      </c>
      <c r="Z54" s="909">
        <f t="shared" ref="Z54" si="107">Z55+Z56</f>
        <v>0</v>
      </c>
      <c r="AA54" s="909">
        <f t="shared" ref="AA54" si="108">AA55+AA56</f>
        <v>0</v>
      </c>
      <c r="AB54" s="909">
        <f t="shared" ref="AB54" si="109">AB55+AB56</f>
        <v>0</v>
      </c>
      <c r="AC54" s="814"/>
      <c r="AD54" s="814"/>
      <c r="AE54" s="814"/>
      <c r="AF54" s="814"/>
      <c r="AG54" s="814"/>
      <c r="AH54" s="814"/>
      <c r="AI54" s="814"/>
      <c r="AJ54" s="814"/>
      <c r="AK54" s="814"/>
      <c r="AL54" s="814"/>
      <c r="AM54" s="814"/>
      <c r="AN54" s="814"/>
      <c r="AO54" s="814"/>
      <c r="AP54" s="814"/>
    </row>
    <row r="55" spans="1:42" s="815" customFormat="1" ht="15" customHeight="1" x14ac:dyDescent="0.25">
      <c r="A55" s="807"/>
      <c r="B55" s="808"/>
      <c r="C55" s="809" t="s">
        <v>226</v>
      </c>
      <c r="D55" s="807"/>
      <c r="E55" s="763"/>
      <c r="F55" s="763"/>
      <c r="G55" s="763"/>
      <c r="H55" s="820"/>
      <c r="I55" s="820" t="s">
        <v>280</v>
      </c>
      <c r="J55" s="1324"/>
      <c r="K55" s="1328"/>
      <c r="L55" s="821"/>
      <c r="M55" s="821"/>
      <c r="N55" s="821"/>
      <c r="O55" s="821"/>
      <c r="P55" s="821"/>
      <c r="Q55" s="821"/>
      <c r="R55" s="811"/>
      <c r="S55" s="822"/>
      <c r="T55" s="909"/>
      <c r="U55" s="909"/>
      <c r="V55" s="909"/>
      <c r="W55" s="909"/>
      <c r="X55" s="909"/>
      <c r="Y55" s="909"/>
      <c r="Z55" s="909"/>
      <c r="AA55" s="909"/>
      <c r="AB55" s="909"/>
      <c r="AC55" s="814"/>
      <c r="AD55" s="814"/>
      <c r="AE55" s="814"/>
      <c r="AF55" s="814"/>
      <c r="AG55" s="814"/>
      <c r="AH55" s="814"/>
      <c r="AI55" s="814"/>
      <c r="AJ55" s="814"/>
      <c r="AK55" s="814"/>
      <c r="AL55" s="814"/>
      <c r="AM55" s="814"/>
      <c r="AN55" s="814"/>
      <c r="AO55" s="814"/>
      <c r="AP55" s="814"/>
    </row>
    <row r="56" spans="1:42" s="815" customFormat="1" ht="15" customHeight="1" x14ac:dyDescent="0.25">
      <c r="A56" s="807"/>
      <c r="B56" s="808"/>
      <c r="C56" s="809" t="s">
        <v>225</v>
      </c>
      <c r="D56" s="807"/>
      <c r="E56" s="763"/>
      <c r="F56" s="763"/>
      <c r="G56" s="763"/>
      <c r="H56" s="820"/>
      <c r="I56" s="820" t="s">
        <v>284</v>
      </c>
      <c r="J56" s="1324"/>
      <c r="K56" s="1328"/>
      <c r="L56" s="821"/>
      <c r="M56" s="821"/>
      <c r="N56" s="821"/>
      <c r="O56" s="821"/>
      <c r="P56" s="821"/>
      <c r="Q56" s="821"/>
      <c r="R56" s="811"/>
      <c r="S56" s="822"/>
      <c r="T56" s="909"/>
      <c r="U56" s="909"/>
      <c r="V56" s="909"/>
      <c r="W56" s="909"/>
      <c r="X56" s="909"/>
      <c r="Y56" s="909"/>
      <c r="Z56" s="909"/>
      <c r="AA56" s="909"/>
      <c r="AB56" s="909"/>
      <c r="AC56" s="814"/>
      <c r="AD56" s="814"/>
      <c r="AE56" s="814"/>
      <c r="AF56" s="814"/>
      <c r="AG56" s="814"/>
      <c r="AH56" s="814"/>
      <c r="AI56" s="814"/>
      <c r="AJ56" s="814"/>
      <c r="AK56" s="814"/>
      <c r="AL56" s="814"/>
      <c r="AM56" s="814"/>
      <c r="AN56" s="814"/>
      <c r="AO56" s="814"/>
      <c r="AP56" s="814"/>
    </row>
    <row r="57" spans="1:42" s="815" customFormat="1" ht="15" customHeight="1" x14ac:dyDescent="0.25">
      <c r="A57" s="807"/>
      <c r="B57" s="808"/>
      <c r="C57" s="809"/>
      <c r="D57" s="807"/>
      <c r="E57" s="763"/>
      <c r="F57" s="763"/>
      <c r="G57" s="763"/>
      <c r="H57" s="820" t="s">
        <v>1203</v>
      </c>
      <c r="I57" s="820"/>
      <c r="J57" s="1324"/>
      <c r="K57" s="1328" t="s">
        <v>25</v>
      </c>
      <c r="L57" s="821">
        <f>L58+L59</f>
        <v>0</v>
      </c>
      <c r="M57" s="821">
        <f>M58+M59</f>
        <v>0</v>
      </c>
      <c r="N57" s="821">
        <f>N58+N59</f>
        <v>0</v>
      </c>
      <c r="O57" s="821">
        <f t="shared" ref="O57:Q57" si="110">O58+O59</f>
        <v>0</v>
      </c>
      <c r="P57" s="821">
        <f t="shared" si="110"/>
        <v>0</v>
      </c>
      <c r="Q57" s="821">
        <f t="shared" si="110"/>
        <v>0</v>
      </c>
      <c r="R57" s="813">
        <f>P57-SUM(S57:AB57)</f>
        <v>0</v>
      </c>
      <c r="S57" s="822">
        <f t="shared" ref="S57" si="111">S58+S59</f>
        <v>0</v>
      </c>
      <c r="T57" s="909">
        <f t="shared" ref="T57" si="112">T58+T59</f>
        <v>0</v>
      </c>
      <c r="U57" s="909">
        <f t="shared" ref="U57" si="113">U58+U59</f>
        <v>0</v>
      </c>
      <c r="V57" s="909">
        <f t="shared" ref="V57" si="114">V58+V59</f>
        <v>0</v>
      </c>
      <c r="W57" s="909">
        <f t="shared" ref="W57" si="115">W58+W59</f>
        <v>0</v>
      </c>
      <c r="X57" s="909">
        <f t="shared" ref="X57" si="116">X58+X59</f>
        <v>0</v>
      </c>
      <c r="Y57" s="909">
        <f t="shared" ref="Y57" si="117">Y58+Y59</f>
        <v>0</v>
      </c>
      <c r="Z57" s="909">
        <f t="shared" ref="Z57" si="118">Z58+Z59</f>
        <v>0</v>
      </c>
      <c r="AA57" s="909">
        <f t="shared" ref="AA57" si="119">AA58+AA59</f>
        <v>0</v>
      </c>
      <c r="AB57" s="909">
        <f t="shared" ref="AB57" si="120">AB58+AB59</f>
        <v>0</v>
      </c>
      <c r="AC57" s="814"/>
      <c r="AD57" s="814"/>
      <c r="AE57" s="814"/>
      <c r="AF57" s="814"/>
      <c r="AG57" s="814"/>
      <c r="AH57" s="814"/>
      <c r="AI57" s="814"/>
      <c r="AJ57" s="814"/>
      <c r="AK57" s="814"/>
      <c r="AL57" s="814"/>
      <c r="AM57" s="814"/>
      <c r="AN57" s="814"/>
      <c r="AO57" s="814"/>
      <c r="AP57" s="814"/>
    </row>
    <row r="58" spans="1:42" s="815" customFormat="1" ht="15" customHeight="1" x14ac:dyDescent="0.25">
      <c r="A58" s="807"/>
      <c r="B58" s="808"/>
      <c r="C58" s="809" t="s">
        <v>226</v>
      </c>
      <c r="D58" s="807"/>
      <c r="E58" s="763"/>
      <c r="F58" s="763"/>
      <c r="G58" s="763"/>
      <c r="H58" s="820"/>
      <c r="I58" s="820" t="s">
        <v>280</v>
      </c>
      <c r="J58" s="1324"/>
      <c r="K58" s="1328"/>
      <c r="L58" s="821"/>
      <c r="M58" s="821"/>
      <c r="N58" s="821"/>
      <c r="O58" s="821"/>
      <c r="P58" s="821"/>
      <c r="Q58" s="821"/>
      <c r="R58" s="811"/>
      <c r="S58" s="822"/>
      <c r="T58" s="909"/>
      <c r="U58" s="909"/>
      <c r="V58" s="909"/>
      <c r="W58" s="909"/>
      <c r="X58" s="909"/>
      <c r="Y58" s="909"/>
      <c r="Z58" s="909"/>
      <c r="AA58" s="909"/>
      <c r="AB58" s="909"/>
      <c r="AC58" s="814"/>
      <c r="AD58" s="814"/>
      <c r="AE58" s="814"/>
      <c r="AF58" s="814"/>
      <c r="AG58" s="814"/>
      <c r="AH58" s="814"/>
      <c r="AI58" s="814"/>
      <c r="AJ58" s="814"/>
      <c r="AK58" s="814"/>
      <c r="AL58" s="814"/>
      <c r="AM58" s="814"/>
      <c r="AN58" s="814"/>
      <c r="AO58" s="814"/>
      <c r="AP58" s="814"/>
    </row>
    <row r="59" spans="1:42" s="815" customFormat="1" ht="15" customHeight="1" x14ac:dyDescent="0.25">
      <c r="A59" s="807"/>
      <c r="B59" s="808"/>
      <c r="C59" s="809" t="s">
        <v>225</v>
      </c>
      <c r="D59" s="807"/>
      <c r="E59" s="763"/>
      <c r="F59" s="763"/>
      <c r="G59" s="763"/>
      <c r="H59" s="820"/>
      <c r="I59" s="820" t="s">
        <v>284</v>
      </c>
      <c r="J59" s="1324"/>
      <c r="K59" s="1328"/>
      <c r="L59" s="821"/>
      <c r="M59" s="821"/>
      <c r="N59" s="821"/>
      <c r="O59" s="821"/>
      <c r="P59" s="821"/>
      <c r="Q59" s="821"/>
      <c r="R59" s="811"/>
      <c r="S59" s="822"/>
      <c r="T59" s="909"/>
      <c r="U59" s="909"/>
      <c r="V59" s="909"/>
      <c r="W59" s="909"/>
      <c r="X59" s="909"/>
      <c r="Y59" s="909"/>
      <c r="Z59" s="909"/>
      <c r="AA59" s="909"/>
      <c r="AB59" s="909"/>
      <c r="AC59" s="814"/>
      <c r="AD59" s="814"/>
      <c r="AE59" s="814"/>
      <c r="AF59" s="814"/>
      <c r="AG59" s="814"/>
      <c r="AH59" s="814"/>
      <c r="AI59" s="814"/>
      <c r="AJ59" s="814"/>
      <c r="AK59" s="814"/>
      <c r="AL59" s="814"/>
      <c r="AM59" s="814"/>
      <c r="AN59" s="814"/>
      <c r="AO59" s="814"/>
      <c r="AP59" s="814"/>
    </row>
    <row r="60" spans="1:42" s="815" customFormat="1" ht="15" customHeight="1" x14ac:dyDescent="0.25">
      <c r="A60" s="807"/>
      <c r="B60" s="808"/>
      <c r="C60" s="809"/>
      <c r="D60" s="807"/>
      <c r="E60" s="763"/>
      <c r="F60" s="763"/>
      <c r="G60" s="763"/>
      <c r="H60" s="820" t="s">
        <v>1204</v>
      </c>
      <c r="I60" s="820"/>
      <c r="J60" s="1324"/>
      <c r="K60" s="1328" t="s">
        <v>26</v>
      </c>
      <c r="L60" s="821">
        <f>L61+L62</f>
        <v>0</v>
      </c>
      <c r="M60" s="821">
        <f>M61+M62</f>
        <v>0</v>
      </c>
      <c r="N60" s="821">
        <f>N61+N62</f>
        <v>0</v>
      </c>
      <c r="O60" s="821">
        <f t="shared" ref="O60:Q60" si="121">O61+O62</f>
        <v>0</v>
      </c>
      <c r="P60" s="821">
        <f t="shared" si="121"/>
        <v>0</v>
      </c>
      <c r="Q60" s="821">
        <f t="shared" si="121"/>
        <v>0</v>
      </c>
      <c r="R60" s="813">
        <f>P60-SUM(S60:AB60)</f>
        <v>0</v>
      </c>
      <c r="S60" s="822">
        <f t="shared" ref="S60" si="122">S61+S62</f>
        <v>0</v>
      </c>
      <c r="T60" s="909">
        <f t="shared" ref="T60" si="123">T61+T62</f>
        <v>0</v>
      </c>
      <c r="U60" s="909">
        <f t="shared" ref="U60" si="124">U61+U62</f>
        <v>0</v>
      </c>
      <c r="V60" s="909">
        <f t="shared" ref="V60" si="125">V61+V62</f>
        <v>0</v>
      </c>
      <c r="W60" s="909">
        <f t="shared" ref="W60" si="126">W61+W62</f>
        <v>0</v>
      </c>
      <c r="X60" s="909">
        <f t="shared" ref="X60" si="127">X61+X62</f>
        <v>0</v>
      </c>
      <c r="Y60" s="909">
        <f t="shared" ref="Y60" si="128">Y61+Y62</f>
        <v>0</v>
      </c>
      <c r="Z60" s="909">
        <f t="shared" ref="Z60" si="129">Z61+Z62</f>
        <v>0</v>
      </c>
      <c r="AA60" s="909">
        <f t="shared" ref="AA60" si="130">AA61+AA62</f>
        <v>0</v>
      </c>
      <c r="AB60" s="909">
        <f t="shared" ref="AB60" si="131">AB61+AB62</f>
        <v>0</v>
      </c>
      <c r="AC60" s="814"/>
      <c r="AD60" s="814"/>
      <c r="AE60" s="814"/>
      <c r="AF60" s="814"/>
      <c r="AG60" s="814"/>
      <c r="AH60" s="814"/>
      <c r="AI60" s="814"/>
      <c r="AJ60" s="814"/>
      <c r="AK60" s="814"/>
      <c r="AL60" s="814"/>
      <c r="AM60" s="814"/>
      <c r="AN60" s="814"/>
      <c r="AO60" s="814"/>
      <c r="AP60" s="814"/>
    </row>
    <row r="61" spans="1:42" s="815" customFormat="1" ht="15" customHeight="1" x14ac:dyDescent="0.25">
      <c r="A61" s="807"/>
      <c r="B61" s="808"/>
      <c r="C61" s="809" t="s">
        <v>226</v>
      </c>
      <c r="D61" s="807"/>
      <c r="E61" s="763"/>
      <c r="F61" s="763"/>
      <c r="G61" s="763"/>
      <c r="H61" s="820"/>
      <c r="I61" s="820" t="s">
        <v>280</v>
      </c>
      <c r="J61" s="1324"/>
      <c r="K61" s="1328"/>
      <c r="L61" s="821"/>
      <c r="M61" s="821"/>
      <c r="N61" s="821"/>
      <c r="O61" s="821"/>
      <c r="P61" s="821"/>
      <c r="Q61" s="821"/>
      <c r="R61" s="811"/>
      <c r="S61" s="822"/>
      <c r="T61" s="909"/>
      <c r="U61" s="909"/>
      <c r="V61" s="909"/>
      <c r="W61" s="909"/>
      <c r="X61" s="909"/>
      <c r="Y61" s="909"/>
      <c r="Z61" s="909"/>
      <c r="AA61" s="909"/>
      <c r="AB61" s="909"/>
      <c r="AC61" s="814"/>
      <c r="AD61" s="814"/>
      <c r="AE61" s="814"/>
      <c r="AF61" s="814"/>
      <c r="AG61" s="814"/>
      <c r="AH61" s="814"/>
      <c r="AI61" s="814"/>
      <c r="AJ61" s="814"/>
      <c r="AK61" s="814"/>
      <c r="AL61" s="814"/>
      <c r="AM61" s="814"/>
      <c r="AN61" s="814"/>
      <c r="AO61" s="814"/>
      <c r="AP61" s="814"/>
    </row>
    <row r="62" spans="1:42" s="815" customFormat="1" ht="15" customHeight="1" x14ac:dyDescent="0.25">
      <c r="A62" s="807"/>
      <c r="B62" s="808"/>
      <c r="C62" s="809" t="s">
        <v>225</v>
      </c>
      <c r="D62" s="807"/>
      <c r="E62" s="763"/>
      <c r="F62" s="763"/>
      <c r="G62" s="763"/>
      <c r="H62" s="820"/>
      <c r="I62" s="820" t="s">
        <v>284</v>
      </c>
      <c r="J62" s="1324"/>
      <c r="K62" s="1328"/>
      <c r="L62" s="821"/>
      <c r="M62" s="821"/>
      <c r="N62" s="821"/>
      <c r="O62" s="821"/>
      <c r="P62" s="821"/>
      <c r="Q62" s="821"/>
      <c r="R62" s="811"/>
      <c r="S62" s="822"/>
      <c r="T62" s="909"/>
      <c r="U62" s="909"/>
      <c r="V62" s="909"/>
      <c r="W62" s="909"/>
      <c r="X62" s="909"/>
      <c r="Y62" s="909"/>
      <c r="Z62" s="909"/>
      <c r="AA62" s="909"/>
      <c r="AB62" s="909"/>
      <c r="AC62" s="814"/>
      <c r="AD62" s="814"/>
      <c r="AE62" s="814"/>
      <c r="AF62" s="814"/>
      <c r="AG62" s="814"/>
      <c r="AH62" s="814"/>
      <c r="AI62" s="814"/>
      <c r="AJ62" s="814"/>
      <c r="AK62" s="814"/>
      <c r="AL62" s="814"/>
      <c r="AM62" s="814"/>
      <c r="AN62" s="814"/>
      <c r="AO62" s="814"/>
      <c r="AP62" s="814"/>
    </row>
    <row r="63" spans="1:42" s="815" customFormat="1" ht="15" customHeight="1" x14ac:dyDescent="0.25">
      <c r="A63" s="807"/>
      <c r="B63" s="808"/>
      <c r="C63" s="809" t="s">
        <v>225</v>
      </c>
      <c r="D63" s="807"/>
      <c r="E63" s="763"/>
      <c r="F63" s="763"/>
      <c r="G63" s="763"/>
      <c r="H63" s="820" t="s">
        <v>285</v>
      </c>
      <c r="I63" s="820"/>
      <c r="J63" s="1324"/>
      <c r="K63" s="1328" t="s">
        <v>27</v>
      </c>
      <c r="L63" s="821"/>
      <c r="M63" s="821"/>
      <c r="N63" s="821"/>
      <c r="O63" s="821"/>
      <c r="P63" s="821"/>
      <c r="Q63" s="821"/>
      <c r="R63" s="811"/>
      <c r="S63" s="822"/>
      <c r="T63" s="909"/>
      <c r="U63" s="909"/>
      <c r="V63" s="909"/>
      <c r="W63" s="909"/>
      <c r="X63" s="909"/>
      <c r="Y63" s="909"/>
      <c r="Z63" s="909"/>
      <c r="AA63" s="909"/>
      <c r="AB63" s="909"/>
      <c r="AC63" s="814"/>
      <c r="AD63" s="814"/>
      <c r="AE63" s="814"/>
      <c r="AF63" s="814"/>
      <c r="AG63" s="814"/>
      <c r="AH63" s="814"/>
      <c r="AI63" s="814"/>
      <c r="AJ63" s="814"/>
      <c r="AK63" s="814"/>
      <c r="AL63" s="814"/>
      <c r="AM63" s="814"/>
      <c r="AN63" s="814"/>
      <c r="AO63" s="814"/>
      <c r="AP63" s="814"/>
    </row>
    <row r="64" spans="1:42" s="815" customFormat="1" ht="15" customHeight="1" x14ac:dyDescent="0.25">
      <c r="A64" s="807"/>
      <c r="B64" s="808"/>
      <c r="C64" s="809"/>
      <c r="D64" s="807"/>
      <c r="E64" s="763"/>
      <c r="F64" s="763"/>
      <c r="G64" s="763"/>
      <c r="H64" s="820"/>
      <c r="I64" s="820"/>
      <c r="J64" s="1324"/>
      <c r="K64" s="1329"/>
      <c r="L64" s="821"/>
      <c r="M64" s="821"/>
      <c r="N64" s="821"/>
      <c r="O64" s="821"/>
      <c r="P64" s="821"/>
      <c r="Q64" s="821"/>
      <c r="R64" s="811"/>
      <c r="S64" s="822"/>
      <c r="T64" s="909"/>
      <c r="U64" s="909"/>
      <c r="V64" s="909"/>
      <c r="W64" s="909"/>
      <c r="X64" s="909"/>
      <c r="Y64" s="909"/>
      <c r="Z64" s="909"/>
      <c r="AA64" s="909"/>
      <c r="AB64" s="909"/>
      <c r="AC64" s="814"/>
      <c r="AD64" s="814"/>
      <c r="AE64" s="814"/>
      <c r="AF64" s="814"/>
      <c r="AG64" s="814"/>
      <c r="AH64" s="814"/>
      <c r="AI64" s="814"/>
      <c r="AJ64" s="814"/>
      <c r="AK64" s="814"/>
      <c r="AL64" s="814"/>
      <c r="AM64" s="814"/>
      <c r="AN64" s="814"/>
      <c r="AO64" s="814"/>
      <c r="AP64" s="814"/>
    </row>
    <row r="65" spans="1:42" s="815" customFormat="1" ht="15" customHeight="1" x14ac:dyDescent="0.25">
      <c r="A65" s="807"/>
      <c r="B65" s="808"/>
      <c r="C65" s="809" t="s">
        <v>226</v>
      </c>
      <c r="D65" s="807"/>
      <c r="E65" s="763"/>
      <c r="F65" s="763"/>
      <c r="G65" s="763" t="s">
        <v>18</v>
      </c>
      <c r="H65" s="820"/>
      <c r="I65" s="763"/>
      <c r="J65" s="1323"/>
      <c r="K65" s="1328"/>
      <c r="L65" s="808"/>
      <c r="M65" s="808"/>
      <c r="N65" s="808"/>
      <c r="O65" s="808"/>
      <c r="P65" s="808"/>
      <c r="Q65" s="808"/>
      <c r="R65" s="811"/>
      <c r="S65" s="826"/>
      <c r="T65" s="908"/>
      <c r="U65" s="908"/>
      <c r="V65" s="908"/>
      <c r="W65" s="908"/>
      <c r="X65" s="908"/>
      <c r="Y65" s="908"/>
      <c r="Z65" s="908"/>
      <c r="AA65" s="908"/>
      <c r="AB65" s="908"/>
      <c r="AC65" s="814"/>
      <c r="AD65" s="814"/>
      <c r="AE65" s="814"/>
      <c r="AF65" s="814"/>
      <c r="AG65" s="814"/>
      <c r="AH65" s="814"/>
      <c r="AI65" s="814"/>
      <c r="AJ65" s="814"/>
      <c r="AK65" s="814"/>
      <c r="AL65" s="814"/>
      <c r="AM65" s="814"/>
      <c r="AN65" s="814"/>
      <c r="AO65" s="814"/>
      <c r="AP65" s="814"/>
    </row>
    <row r="66" spans="1:42" s="815" customFormat="1" ht="15" customHeight="1" x14ac:dyDescent="0.25">
      <c r="A66" s="807"/>
      <c r="B66" s="808"/>
      <c r="C66" s="809"/>
      <c r="D66" s="807"/>
      <c r="E66" s="763"/>
      <c r="F66" s="763"/>
      <c r="G66" s="763"/>
      <c r="H66" s="820"/>
      <c r="I66" s="820"/>
      <c r="J66" s="1324"/>
      <c r="K66" s="1329"/>
      <c r="L66" s="821"/>
      <c r="M66" s="821"/>
      <c r="N66" s="821"/>
      <c r="O66" s="821"/>
      <c r="P66" s="821"/>
      <c r="Q66" s="821"/>
      <c r="R66" s="811"/>
      <c r="S66" s="822"/>
      <c r="T66" s="909"/>
      <c r="U66" s="909"/>
      <c r="V66" s="909"/>
      <c r="W66" s="909"/>
      <c r="X66" s="909"/>
      <c r="Y66" s="909"/>
      <c r="Z66" s="909"/>
      <c r="AA66" s="909"/>
      <c r="AB66" s="909"/>
      <c r="AC66" s="814"/>
      <c r="AD66" s="814"/>
      <c r="AE66" s="814"/>
      <c r="AF66" s="814"/>
      <c r="AG66" s="814"/>
      <c r="AH66" s="814"/>
      <c r="AI66" s="814"/>
      <c r="AJ66" s="814"/>
      <c r="AK66" s="814"/>
      <c r="AL66" s="814"/>
      <c r="AM66" s="814"/>
      <c r="AN66" s="814"/>
      <c r="AO66" s="814"/>
      <c r="AP66" s="814"/>
    </row>
    <row r="67" spans="1:42" s="811" customFormat="1" ht="15" customHeight="1" x14ac:dyDescent="0.25">
      <c r="A67" s="807"/>
      <c r="B67" s="808"/>
      <c r="C67" s="809" t="s">
        <v>226</v>
      </c>
      <c r="D67" s="807"/>
      <c r="E67" s="763"/>
      <c r="F67" s="763"/>
      <c r="G67" s="763" t="s">
        <v>1318</v>
      </c>
      <c r="H67" s="820"/>
      <c r="I67" s="763"/>
      <c r="J67" s="1323"/>
      <c r="K67" s="1328"/>
      <c r="L67" s="808"/>
      <c r="M67" s="808"/>
      <c r="N67" s="808"/>
      <c r="O67" s="808"/>
      <c r="P67" s="808"/>
      <c r="Q67" s="808"/>
      <c r="S67" s="826"/>
      <c r="T67" s="908"/>
      <c r="U67" s="908"/>
      <c r="V67" s="908"/>
      <c r="W67" s="908"/>
      <c r="X67" s="908"/>
      <c r="Y67" s="908"/>
      <c r="Z67" s="908"/>
      <c r="AA67" s="908"/>
      <c r="AB67" s="908"/>
      <c r="AC67" s="824"/>
      <c r="AD67" s="824"/>
      <c r="AE67" s="824"/>
      <c r="AF67" s="824"/>
      <c r="AG67" s="824"/>
      <c r="AH67" s="824"/>
      <c r="AI67" s="824"/>
      <c r="AJ67" s="824"/>
      <c r="AK67" s="824"/>
      <c r="AL67" s="824"/>
      <c r="AM67" s="824"/>
      <c r="AN67" s="824"/>
      <c r="AO67" s="824"/>
      <c r="AP67" s="824"/>
    </row>
    <row r="68" spans="1:42" s="811" customFormat="1" ht="15" customHeight="1" x14ac:dyDescent="0.25">
      <c r="A68" s="807"/>
      <c r="B68" s="808"/>
      <c r="C68" s="809"/>
      <c r="D68" s="807"/>
      <c r="E68" s="763"/>
      <c r="F68" s="763"/>
      <c r="G68" s="763"/>
      <c r="H68" s="820"/>
      <c r="I68" s="2553" t="s">
        <v>1581</v>
      </c>
      <c r="J68" s="1324"/>
      <c r="K68" s="1329"/>
      <c r="L68" s="821"/>
      <c r="M68" s="821"/>
      <c r="N68" s="821"/>
      <c r="O68" s="821"/>
      <c r="P68" s="821"/>
      <c r="Q68" s="821"/>
      <c r="S68" s="822"/>
      <c r="T68" s="909"/>
      <c r="U68" s="909"/>
      <c r="V68" s="909"/>
      <c r="W68" s="909"/>
      <c r="X68" s="909"/>
      <c r="Y68" s="909"/>
      <c r="Z68" s="909"/>
      <c r="AA68" s="909"/>
      <c r="AB68" s="909"/>
      <c r="AC68" s="824"/>
      <c r="AD68" s="824"/>
      <c r="AE68" s="824"/>
      <c r="AF68" s="824"/>
      <c r="AG68" s="824"/>
      <c r="AH68" s="824"/>
      <c r="AI68" s="824"/>
      <c r="AJ68" s="824"/>
      <c r="AK68" s="824"/>
      <c r="AL68" s="824"/>
      <c r="AM68" s="824"/>
      <c r="AN68" s="824"/>
      <c r="AO68" s="824"/>
      <c r="AP68" s="824"/>
    </row>
    <row r="69" spans="1:42" s="815" customFormat="1" ht="15" customHeight="1" x14ac:dyDescent="0.25">
      <c r="A69" s="807"/>
      <c r="B69" s="808"/>
      <c r="C69" s="809" t="s">
        <v>225</v>
      </c>
      <c r="D69" s="807"/>
      <c r="E69" s="825"/>
      <c r="F69" s="825"/>
      <c r="G69" s="825" t="s">
        <v>247</v>
      </c>
      <c r="H69" s="823"/>
      <c r="I69" s="823"/>
      <c r="J69" s="1324"/>
      <c r="K69" s="1329"/>
      <c r="L69" s="821"/>
      <c r="M69" s="821"/>
      <c r="N69" s="821"/>
      <c r="O69" s="821"/>
      <c r="P69" s="821"/>
      <c r="Q69" s="821"/>
      <c r="R69" s="811"/>
      <c r="S69" s="822"/>
      <c r="T69" s="909"/>
      <c r="U69" s="909"/>
      <c r="V69" s="909"/>
      <c r="W69" s="909"/>
      <c r="X69" s="909"/>
      <c r="Y69" s="909"/>
      <c r="Z69" s="909"/>
      <c r="AA69" s="909"/>
      <c r="AB69" s="909"/>
      <c r="AC69" s="814"/>
      <c r="AD69" s="814"/>
      <c r="AE69" s="814"/>
      <c r="AF69" s="814"/>
      <c r="AG69" s="814"/>
      <c r="AH69" s="814"/>
      <c r="AI69" s="814"/>
      <c r="AJ69" s="814"/>
      <c r="AK69" s="814"/>
      <c r="AL69" s="814"/>
      <c r="AM69" s="814"/>
      <c r="AN69" s="814"/>
      <c r="AO69" s="814"/>
      <c r="AP69" s="814"/>
    </row>
    <row r="70" spans="1:42" s="815" customFormat="1" ht="15" customHeight="1" x14ac:dyDescent="0.25">
      <c r="A70" s="807"/>
      <c r="B70" s="808"/>
      <c r="C70" s="809"/>
      <c r="D70" s="807"/>
      <c r="E70" s="763"/>
      <c r="F70" s="763"/>
      <c r="G70" s="763"/>
      <c r="H70" s="820"/>
      <c r="I70" s="820"/>
      <c r="J70" s="1324"/>
      <c r="K70" s="1329"/>
      <c r="L70" s="821"/>
      <c r="M70" s="821"/>
      <c r="N70" s="821"/>
      <c r="O70" s="821"/>
      <c r="P70" s="821"/>
      <c r="Q70" s="821"/>
      <c r="R70" s="811"/>
      <c r="S70" s="822"/>
      <c r="T70" s="909"/>
      <c r="U70" s="909"/>
      <c r="V70" s="909"/>
      <c r="W70" s="909"/>
      <c r="X70" s="909"/>
      <c r="Y70" s="909"/>
      <c r="Z70" s="909"/>
      <c r="AA70" s="909"/>
      <c r="AB70" s="909"/>
      <c r="AC70" s="814"/>
      <c r="AD70" s="814"/>
      <c r="AE70" s="814"/>
      <c r="AF70" s="814"/>
      <c r="AG70" s="814"/>
      <c r="AH70" s="814"/>
      <c r="AI70" s="814"/>
      <c r="AJ70" s="814"/>
      <c r="AK70" s="814"/>
      <c r="AL70" s="814"/>
      <c r="AM70" s="814"/>
      <c r="AN70" s="814"/>
      <c r="AO70" s="814"/>
      <c r="AP70" s="814"/>
    </row>
    <row r="71" spans="1:42" s="815" customFormat="1" ht="15" customHeight="1" x14ac:dyDescent="0.25">
      <c r="A71" s="807"/>
      <c r="B71" s="808"/>
      <c r="C71" s="809" t="s">
        <v>226</v>
      </c>
      <c r="D71" s="807"/>
      <c r="E71" s="763"/>
      <c r="F71" s="763"/>
      <c r="G71" s="763" t="s">
        <v>14</v>
      </c>
      <c r="H71" s="820"/>
      <c r="I71" s="820"/>
      <c r="J71" s="1324"/>
      <c r="K71" s="1328" t="s">
        <v>976</v>
      </c>
      <c r="L71" s="821"/>
      <c r="M71" s="821"/>
      <c r="N71" s="821"/>
      <c r="O71" s="821"/>
      <c r="P71" s="821"/>
      <c r="Q71" s="821"/>
      <c r="R71" s="811"/>
      <c r="S71" s="822"/>
      <c r="T71" s="909"/>
      <c r="U71" s="909"/>
      <c r="V71" s="909"/>
      <c r="W71" s="909"/>
      <c r="X71" s="909"/>
      <c r="Y71" s="909"/>
      <c r="Z71" s="909"/>
      <c r="AA71" s="909"/>
      <c r="AB71" s="909"/>
      <c r="AC71" s="814"/>
      <c r="AD71" s="814"/>
      <c r="AE71" s="814"/>
      <c r="AF71" s="814"/>
      <c r="AG71" s="814"/>
      <c r="AH71" s="814"/>
      <c r="AI71" s="814"/>
      <c r="AJ71" s="814"/>
      <c r="AK71" s="814"/>
      <c r="AL71" s="814"/>
      <c r="AM71" s="814"/>
      <c r="AN71" s="814"/>
      <c r="AO71" s="814"/>
      <c r="AP71" s="814"/>
    </row>
    <row r="72" spans="1:42" s="815" customFormat="1" ht="15" customHeight="1" x14ac:dyDescent="0.25">
      <c r="A72" s="807"/>
      <c r="B72" s="808"/>
      <c r="C72" s="809" t="s">
        <v>226</v>
      </c>
      <c r="D72" s="807"/>
      <c r="E72" s="763"/>
      <c r="F72" s="763"/>
      <c r="G72" s="763" t="s">
        <v>443</v>
      </c>
      <c r="H72" s="820"/>
      <c r="I72" s="820"/>
      <c r="J72" s="1324"/>
      <c r="K72" s="1329"/>
      <c r="L72" s="821"/>
      <c r="M72" s="821"/>
      <c r="N72" s="821"/>
      <c r="O72" s="821"/>
      <c r="P72" s="821"/>
      <c r="Q72" s="821"/>
      <c r="R72" s="811"/>
      <c r="S72" s="822"/>
      <c r="T72" s="909"/>
      <c r="U72" s="909"/>
      <c r="V72" s="909"/>
      <c r="W72" s="909"/>
      <c r="X72" s="909"/>
      <c r="Y72" s="909"/>
      <c r="Z72" s="909"/>
      <c r="AA72" s="909"/>
      <c r="AB72" s="909"/>
      <c r="AC72" s="814"/>
      <c r="AD72" s="814"/>
      <c r="AE72" s="814"/>
      <c r="AF72" s="814"/>
      <c r="AG72" s="814"/>
      <c r="AH72" s="814"/>
      <c r="AI72" s="814"/>
      <c r="AJ72" s="814"/>
      <c r="AK72" s="814"/>
      <c r="AL72" s="814"/>
      <c r="AM72" s="814"/>
      <c r="AN72" s="814"/>
      <c r="AO72" s="814"/>
      <c r="AP72" s="814"/>
    </row>
    <row r="73" spans="1:42" s="815" customFormat="1" ht="15" customHeight="1" x14ac:dyDescent="0.25">
      <c r="A73" s="807"/>
      <c r="B73" s="808"/>
      <c r="C73" s="809"/>
      <c r="D73" s="807"/>
      <c r="E73" s="763"/>
      <c r="F73" s="763"/>
      <c r="G73" s="763"/>
      <c r="H73" s="820"/>
      <c r="I73" s="820"/>
      <c r="J73" s="1324"/>
      <c r="K73" s="1329"/>
      <c r="L73" s="821"/>
      <c r="M73" s="821"/>
      <c r="N73" s="821"/>
      <c r="O73" s="821"/>
      <c r="P73" s="821"/>
      <c r="Q73" s="821"/>
      <c r="R73" s="811"/>
      <c r="S73" s="822"/>
      <c r="T73" s="909"/>
      <c r="U73" s="909"/>
      <c r="V73" s="909"/>
      <c r="W73" s="909"/>
      <c r="X73" s="909"/>
      <c r="Y73" s="909"/>
      <c r="Z73" s="909"/>
      <c r="AA73" s="909"/>
      <c r="AB73" s="909"/>
      <c r="AC73" s="814"/>
      <c r="AD73" s="814"/>
      <c r="AE73" s="814"/>
      <c r="AF73" s="814"/>
      <c r="AG73" s="814"/>
      <c r="AH73" s="814"/>
      <c r="AI73" s="814"/>
      <c r="AJ73" s="814"/>
      <c r="AK73" s="814"/>
      <c r="AL73" s="814"/>
      <c r="AM73" s="814"/>
      <c r="AN73" s="814"/>
      <c r="AO73" s="814"/>
      <c r="AP73" s="814"/>
    </row>
    <row r="74" spans="1:42" s="815" customFormat="1" ht="15" customHeight="1" x14ac:dyDescent="0.25">
      <c r="A74" s="807"/>
      <c r="B74" s="808"/>
      <c r="C74" s="809"/>
      <c r="D74" s="807"/>
      <c r="E74" s="763"/>
      <c r="F74" s="763" t="s">
        <v>440</v>
      </c>
      <c r="G74" s="763" t="s">
        <v>248</v>
      </c>
      <c r="H74" s="763"/>
      <c r="I74" s="763"/>
      <c r="J74" s="1323"/>
      <c r="K74" s="1328" t="s">
        <v>28</v>
      </c>
      <c r="L74" s="808">
        <f>L76+L86+L87</f>
        <v>0</v>
      </c>
      <c r="M74" s="808">
        <f>M76+M86+M87</f>
        <v>0</v>
      </c>
      <c r="N74" s="808">
        <f>N76+N86+N87</f>
        <v>0</v>
      </c>
      <c r="O74" s="808">
        <f t="shared" ref="O74:Q74" si="132">O76+O86+O87</f>
        <v>0</v>
      </c>
      <c r="P74" s="808">
        <f t="shared" si="132"/>
        <v>0</v>
      </c>
      <c r="Q74" s="808">
        <f t="shared" si="132"/>
        <v>0</v>
      </c>
      <c r="R74" s="813">
        <f>P74-SUM(S74:AB74)</f>
        <v>0</v>
      </c>
      <c r="S74" s="826">
        <f t="shared" ref="S74:AB74" si="133">S76+S86+S87</f>
        <v>0</v>
      </c>
      <c r="T74" s="908">
        <f t="shared" si="133"/>
        <v>0</v>
      </c>
      <c r="U74" s="908">
        <f t="shared" si="133"/>
        <v>0</v>
      </c>
      <c r="V74" s="908">
        <f t="shared" si="133"/>
        <v>0</v>
      </c>
      <c r="W74" s="908">
        <f t="shared" si="133"/>
        <v>0</v>
      </c>
      <c r="X74" s="908">
        <f t="shared" si="133"/>
        <v>0</v>
      </c>
      <c r="Y74" s="908">
        <f t="shared" si="133"/>
        <v>0</v>
      </c>
      <c r="Z74" s="908">
        <f t="shared" si="133"/>
        <v>0</v>
      </c>
      <c r="AA74" s="908">
        <f t="shared" si="133"/>
        <v>0</v>
      </c>
      <c r="AB74" s="908">
        <f t="shared" si="133"/>
        <v>0</v>
      </c>
      <c r="AC74" s="814"/>
      <c r="AD74" s="814"/>
      <c r="AE74" s="814"/>
      <c r="AF74" s="814"/>
      <c r="AG74" s="814"/>
      <c r="AH74" s="814"/>
      <c r="AI74" s="814"/>
      <c r="AJ74" s="814"/>
      <c r="AK74" s="814"/>
      <c r="AL74" s="814"/>
      <c r="AM74" s="814"/>
      <c r="AN74" s="814"/>
      <c r="AO74" s="814"/>
      <c r="AP74" s="814"/>
    </row>
    <row r="75" spans="1:42" s="815" customFormat="1" ht="15" customHeight="1" x14ac:dyDescent="0.25">
      <c r="A75" s="807"/>
      <c r="B75" s="808"/>
      <c r="C75" s="809"/>
      <c r="D75" s="807"/>
      <c r="E75" s="763"/>
      <c r="F75" s="763"/>
      <c r="G75" s="763"/>
      <c r="H75" s="763"/>
      <c r="I75" s="763"/>
      <c r="J75" s="1323"/>
      <c r="K75" s="1328"/>
      <c r="L75" s="808"/>
      <c r="M75" s="808"/>
      <c r="N75" s="808"/>
      <c r="O75" s="808"/>
      <c r="P75" s="808"/>
      <c r="Q75" s="808"/>
      <c r="R75" s="811"/>
      <c r="S75" s="826"/>
      <c r="T75" s="908"/>
      <c r="U75" s="908"/>
      <c r="V75" s="908"/>
      <c r="W75" s="908"/>
      <c r="X75" s="908"/>
      <c r="Y75" s="908"/>
      <c r="Z75" s="908"/>
      <c r="AA75" s="908"/>
      <c r="AB75" s="908"/>
      <c r="AC75" s="814"/>
      <c r="AD75" s="814"/>
      <c r="AE75" s="814"/>
      <c r="AF75" s="814"/>
      <c r="AG75" s="814"/>
      <c r="AH75" s="814"/>
      <c r="AI75" s="814"/>
      <c r="AJ75" s="814"/>
      <c r="AK75" s="814"/>
      <c r="AL75" s="814"/>
      <c r="AM75" s="814"/>
      <c r="AN75" s="814"/>
      <c r="AO75" s="814"/>
      <c r="AP75" s="814"/>
    </row>
    <row r="76" spans="1:42" s="815" customFormat="1" ht="15" customHeight="1" x14ac:dyDescent="0.25">
      <c r="A76" s="807"/>
      <c r="B76" s="808"/>
      <c r="C76" s="809"/>
      <c r="D76" s="807"/>
      <c r="E76" s="763"/>
      <c r="F76" s="763"/>
      <c r="G76" s="819" t="s">
        <v>389</v>
      </c>
      <c r="H76" s="763" t="s">
        <v>249</v>
      </c>
      <c r="I76" s="763"/>
      <c r="J76" s="1323"/>
      <c r="K76" s="1328"/>
      <c r="L76" s="808">
        <f>L77+L78+L79+L83+L84</f>
        <v>0</v>
      </c>
      <c r="M76" s="808">
        <f>M77+M78+M79+M83+M84</f>
        <v>0</v>
      </c>
      <c r="N76" s="808">
        <f>N77+N78+N79+N83+N84</f>
        <v>0</v>
      </c>
      <c r="O76" s="808">
        <f t="shared" ref="O76:Q76" si="134">O77+O78+O79+O83+O84</f>
        <v>0</v>
      </c>
      <c r="P76" s="808">
        <f t="shared" si="134"/>
        <v>0</v>
      </c>
      <c r="Q76" s="808">
        <f t="shared" si="134"/>
        <v>0</v>
      </c>
      <c r="R76" s="813">
        <f>P76-SUM(S76:AB76)</f>
        <v>0</v>
      </c>
      <c r="S76" s="826">
        <f t="shared" ref="S76" si="135">S77+S78+S79+S83+S84</f>
        <v>0</v>
      </c>
      <c r="T76" s="908">
        <f t="shared" ref="T76" si="136">T77+T78+T79+T83+T84</f>
        <v>0</v>
      </c>
      <c r="U76" s="908">
        <f t="shared" ref="U76" si="137">U77+U78+U79+U83+U84</f>
        <v>0</v>
      </c>
      <c r="V76" s="908">
        <f t="shared" ref="V76" si="138">V77+V78+V79+V83+V84</f>
        <v>0</v>
      </c>
      <c r="W76" s="908">
        <f t="shared" ref="W76" si="139">W77+W78+W79+W83+W84</f>
        <v>0</v>
      </c>
      <c r="X76" s="908">
        <f t="shared" ref="X76" si="140">X77+X78+X79+X83+X84</f>
        <v>0</v>
      </c>
      <c r="Y76" s="908">
        <f t="shared" ref="Y76" si="141">Y77+Y78+Y79+Y83+Y84</f>
        <v>0</v>
      </c>
      <c r="Z76" s="908">
        <f t="shared" ref="Z76" si="142">Z77+Z78+Z79+Z83+Z84</f>
        <v>0</v>
      </c>
      <c r="AA76" s="908">
        <f t="shared" ref="AA76" si="143">AA77+AA78+AA79+AA83+AA84</f>
        <v>0</v>
      </c>
      <c r="AB76" s="908">
        <f t="shared" ref="AB76" si="144">AB77+AB78+AB79+AB83+AB84</f>
        <v>0</v>
      </c>
      <c r="AC76" s="814"/>
      <c r="AD76" s="814"/>
      <c r="AE76" s="814"/>
      <c r="AF76" s="814"/>
      <c r="AG76" s="814"/>
      <c r="AH76" s="814"/>
      <c r="AI76" s="814"/>
      <c r="AJ76" s="814"/>
      <c r="AK76" s="814"/>
      <c r="AL76" s="814"/>
      <c r="AM76" s="814"/>
      <c r="AN76" s="814"/>
      <c r="AO76" s="814"/>
      <c r="AP76" s="814"/>
    </row>
    <row r="77" spans="1:42" s="815" customFormat="1" ht="15" customHeight="1" x14ac:dyDescent="0.25">
      <c r="A77" s="807"/>
      <c r="B77" s="808"/>
      <c r="C77" s="809" t="s">
        <v>225</v>
      </c>
      <c r="D77" s="807"/>
      <c r="E77" s="763"/>
      <c r="F77" s="763"/>
      <c r="G77" s="763"/>
      <c r="H77" s="820" t="s">
        <v>250</v>
      </c>
      <c r="I77" s="820"/>
      <c r="J77" s="1324"/>
      <c r="K77" s="1329"/>
      <c r="L77" s="821"/>
      <c r="M77" s="821"/>
      <c r="N77" s="821"/>
      <c r="O77" s="821"/>
      <c r="P77" s="821"/>
      <c r="Q77" s="821"/>
      <c r="R77" s="811"/>
      <c r="S77" s="822"/>
      <c r="T77" s="909"/>
      <c r="U77" s="909"/>
      <c r="V77" s="909"/>
      <c r="W77" s="909"/>
      <c r="X77" s="909"/>
      <c r="Y77" s="909"/>
      <c r="Z77" s="909"/>
      <c r="AA77" s="909"/>
      <c r="AB77" s="909"/>
      <c r="AC77" s="814"/>
      <c r="AD77" s="814"/>
      <c r="AE77" s="814"/>
      <c r="AF77" s="814"/>
      <c r="AG77" s="814"/>
      <c r="AH77" s="814"/>
      <c r="AI77" s="814"/>
      <c r="AJ77" s="814"/>
      <c r="AK77" s="814"/>
      <c r="AL77" s="814"/>
      <c r="AM77" s="814"/>
      <c r="AN77" s="814"/>
      <c r="AO77" s="814"/>
      <c r="AP77" s="814"/>
    </row>
    <row r="78" spans="1:42" s="815" customFormat="1" ht="15" customHeight="1" x14ac:dyDescent="0.25">
      <c r="A78" s="807"/>
      <c r="B78" s="808"/>
      <c r="C78" s="809" t="s">
        <v>225</v>
      </c>
      <c r="D78" s="807"/>
      <c r="E78" s="763"/>
      <c r="F78" s="763"/>
      <c r="G78" s="763"/>
      <c r="H78" s="820" t="s">
        <v>1205</v>
      </c>
      <c r="I78" s="820"/>
      <c r="J78" s="1324"/>
      <c r="K78" s="1329"/>
      <c r="L78" s="821"/>
      <c r="M78" s="821"/>
      <c r="N78" s="821"/>
      <c r="O78" s="821"/>
      <c r="P78" s="821"/>
      <c r="Q78" s="821"/>
      <c r="R78" s="811"/>
      <c r="S78" s="822"/>
      <c r="T78" s="909"/>
      <c r="U78" s="909"/>
      <c r="V78" s="909"/>
      <c r="W78" s="909"/>
      <c r="X78" s="909"/>
      <c r="Y78" s="909"/>
      <c r="Z78" s="909"/>
      <c r="AA78" s="909"/>
      <c r="AB78" s="909"/>
      <c r="AC78" s="814"/>
      <c r="AD78" s="814"/>
      <c r="AE78" s="814"/>
      <c r="AF78" s="814"/>
      <c r="AG78" s="814"/>
      <c r="AH78" s="814"/>
      <c r="AI78" s="814"/>
      <c r="AJ78" s="814"/>
      <c r="AK78" s="814"/>
      <c r="AL78" s="814"/>
      <c r="AM78" s="814"/>
      <c r="AN78" s="814"/>
      <c r="AO78" s="814"/>
      <c r="AP78" s="814"/>
    </row>
    <row r="79" spans="1:42" s="815" customFormat="1" ht="15" customHeight="1" x14ac:dyDescent="0.25">
      <c r="A79" s="807"/>
      <c r="B79" s="808"/>
      <c r="C79" s="809"/>
      <c r="D79" s="807"/>
      <c r="E79" s="763"/>
      <c r="F79" s="763"/>
      <c r="G79" s="763"/>
      <c r="H79" s="820" t="s">
        <v>251</v>
      </c>
      <c r="I79" s="820"/>
      <c r="J79" s="1324"/>
      <c r="K79" s="1329"/>
      <c r="L79" s="821">
        <f>L80+L81+L82</f>
        <v>0</v>
      </c>
      <c r="M79" s="821">
        <f>M80+M81+M82</f>
        <v>0</v>
      </c>
      <c r="N79" s="821">
        <f>N80+N81+N82</f>
        <v>0</v>
      </c>
      <c r="O79" s="821">
        <f t="shared" ref="O79:Q79" si="145">O80+O81+O82</f>
        <v>0</v>
      </c>
      <c r="P79" s="821">
        <f t="shared" si="145"/>
        <v>0</v>
      </c>
      <c r="Q79" s="821">
        <f t="shared" si="145"/>
        <v>0</v>
      </c>
      <c r="R79" s="813">
        <f>P79-SUM(S79:AB79)</f>
        <v>0</v>
      </c>
      <c r="S79" s="822">
        <f t="shared" ref="S79" si="146">S80+S81+S82</f>
        <v>0</v>
      </c>
      <c r="T79" s="909">
        <f t="shared" ref="T79" si="147">T80+T81+T82</f>
        <v>0</v>
      </c>
      <c r="U79" s="909">
        <f t="shared" ref="U79" si="148">U80+U81+U82</f>
        <v>0</v>
      </c>
      <c r="V79" s="909">
        <f t="shared" ref="V79" si="149">V80+V81+V82</f>
        <v>0</v>
      </c>
      <c r="W79" s="909">
        <f t="shared" ref="W79" si="150">W80+W81+W82</f>
        <v>0</v>
      </c>
      <c r="X79" s="909">
        <f t="shared" ref="X79" si="151">X80+X81+X82</f>
        <v>0</v>
      </c>
      <c r="Y79" s="909">
        <f t="shared" ref="Y79" si="152">Y80+Y81+Y82</f>
        <v>0</v>
      </c>
      <c r="Z79" s="909">
        <f t="shared" ref="Z79" si="153">Z80+Z81+Z82</f>
        <v>0</v>
      </c>
      <c r="AA79" s="909">
        <f t="shared" ref="AA79" si="154">AA80+AA81+AA82</f>
        <v>0</v>
      </c>
      <c r="AB79" s="909">
        <f t="shared" ref="AB79" si="155">AB80+AB81+AB82</f>
        <v>0</v>
      </c>
      <c r="AC79" s="814"/>
      <c r="AD79" s="814"/>
      <c r="AE79" s="814"/>
      <c r="AF79" s="814"/>
      <c r="AG79" s="814"/>
      <c r="AH79" s="814"/>
      <c r="AI79" s="814"/>
      <c r="AJ79" s="814"/>
      <c r="AK79" s="814"/>
      <c r="AL79" s="814"/>
      <c r="AM79" s="814"/>
      <c r="AN79" s="814"/>
      <c r="AO79" s="814"/>
      <c r="AP79" s="814"/>
    </row>
    <row r="80" spans="1:42" s="815" customFormat="1" ht="15" customHeight="1" x14ac:dyDescent="0.25">
      <c r="A80" s="807"/>
      <c r="B80" s="808"/>
      <c r="C80" s="809" t="s">
        <v>225</v>
      </c>
      <c r="D80" s="807"/>
      <c r="E80" s="763"/>
      <c r="F80" s="763"/>
      <c r="G80" s="763"/>
      <c r="H80" s="820"/>
      <c r="I80" s="820" t="s">
        <v>252</v>
      </c>
      <c r="J80" s="1324"/>
      <c r="K80" s="1329"/>
      <c r="L80" s="821"/>
      <c r="M80" s="821"/>
      <c r="N80" s="821"/>
      <c r="O80" s="821"/>
      <c r="P80" s="821"/>
      <c r="Q80" s="821"/>
      <c r="R80" s="811"/>
      <c r="S80" s="822"/>
      <c r="T80" s="909"/>
      <c r="U80" s="909"/>
      <c r="V80" s="909"/>
      <c r="W80" s="909"/>
      <c r="X80" s="909"/>
      <c r="Y80" s="909"/>
      <c r="Z80" s="909"/>
      <c r="AA80" s="909"/>
      <c r="AB80" s="909"/>
      <c r="AC80" s="814"/>
      <c r="AD80" s="814"/>
      <c r="AE80" s="814"/>
      <c r="AF80" s="814"/>
      <c r="AG80" s="814"/>
      <c r="AH80" s="814"/>
      <c r="AI80" s="814"/>
      <c r="AJ80" s="814"/>
      <c r="AK80" s="814"/>
      <c r="AL80" s="814"/>
      <c r="AM80" s="814"/>
      <c r="AN80" s="814"/>
      <c r="AO80" s="814"/>
      <c r="AP80" s="814"/>
    </row>
    <row r="81" spans="1:42" s="815" customFormat="1" ht="15" customHeight="1" x14ac:dyDescent="0.25">
      <c r="A81" s="807"/>
      <c r="B81" s="808"/>
      <c r="C81" s="809" t="s">
        <v>226</v>
      </c>
      <c r="D81" s="807"/>
      <c r="E81" s="763"/>
      <c r="F81" s="763"/>
      <c r="G81" s="763"/>
      <c r="H81" s="820"/>
      <c r="I81" s="820" t="s">
        <v>280</v>
      </c>
      <c r="J81" s="1324"/>
      <c r="K81" s="1329"/>
      <c r="L81" s="821"/>
      <c r="M81" s="821"/>
      <c r="N81" s="821"/>
      <c r="O81" s="821"/>
      <c r="P81" s="821"/>
      <c r="Q81" s="821"/>
      <c r="R81" s="811"/>
      <c r="S81" s="822"/>
      <c r="T81" s="909"/>
      <c r="U81" s="909"/>
      <c r="V81" s="909"/>
      <c r="W81" s="909"/>
      <c r="X81" s="909"/>
      <c r="Y81" s="909"/>
      <c r="Z81" s="909"/>
      <c r="AA81" s="909"/>
      <c r="AB81" s="909"/>
      <c r="AC81" s="814"/>
      <c r="AD81" s="814"/>
      <c r="AE81" s="814"/>
      <c r="AF81" s="814"/>
      <c r="AG81" s="814"/>
      <c r="AH81" s="814"/>
      <c r="AI81" s="814"/>
      <c r="AJ81" s="814"/>
      <c r="AK81" s="814"/>
      <c r="AL81" s="814"/>
      <c r="AM81" s="814"/>
      <c r="AN81" s="814"/>
      <c r="AO81" s="814"/>
      <c r="AP81" s="814"/>
    </row>
    <row r="82" spans="1:42" s="815" customFormat="1" ht="15" customHeight="1" x14ac:dyDescent="0.25">
      <c r="A82" s="807"/>
      <c r="B82" s="808"/>
      <c r="C82" s="809" t="s">
        <v>226</v>
      </c>
      <c r="D82" s="807"/>
      <c r="E82" s="763"/>
      <c r="F82" s="763"/>
      <c r="G82" s="763"/>
      <c r="H82" s="820"/>
      <c r="I82" s="820" t="s">
        <v>253</v>
      </c>
      <c r="J82" s="1324"/>
      <c r="K82" s="1329"/>
      <c r="L82" s="821"/>
      <c r="M82" s="821"/>
      <c r="N82" s="821"/>
      <c r="O82" s="821"/>
      <c r="P82" s="821"/>
      <c r="Q82" s="821"/>
      <c r="R82" s="811"/>
      <c r="S82" s="822"/>
      <c r="T82" s="909"/>
      <c r="U82" s="909"/>
      <c r="V82" s="909"/>
      <c r="W82" s="909"/>
      <c r="X82" s="909"/>
      <c r="Y82" s="909"/>
      <c r="Z82" s="909"/>
      <c r="AA82" s="909"/>
      <c r="AB82" s="909"/>
      <c r="AC82" s="814"/>
      <c r="AD82" s="814"/>
      <c r="AE82" s="814"/>
      <c r="AF82" s="814"/>
      <c r="AG82" s="814"/>
      <c r="AH82" s="814"/>
      <c r="AI82" s="814"/>
      <c r="AJ82" s="814"/>
      <c r="AK82" s="814"/>
      <c r="AL82" s="814"/>
      <c r="AM82" s="814"/>
      <c r="AN82" s="814"/>
      <c r="AO82" s="814"/>
      <c r="AP82" s="814"/>
    </row>
    <row r="83" spans="1:42" s="815" customFormat="1" ht="15" customHeight="1" x14ac:dyDescent="0.25">
      <c r="A83" s="807"/>
      <c r="B83" s="808"/>
      <c r="C83" s="809" t="s">
        <v>225</v>
      </c>
      <c r="D83" s="807"/>
      <c r="E83" s="763"/>
      <c r="F83" s="763"/>
      <c r="G83" s="763"/>
      <c r="H83" s="820" t="s">
        <v>254</v>
      </c>
      <c r="I83" s="820"/>
      <c r="J83" s="1324"/>
      <c r="K83" s="1329"/>
      <c r="L83" s="821"/>
      <c r="M83" s="821"/>
      <c r="N83" s="821"/>
      <c r="O83" s="821"/>
      <c r="P83" s="821"/>
      <c r="Q83" s="821"/>
      <c r="R83" s="811"/>
      <c r="S83" s="822"/>
      <c r="T83" s="909"/>
      <c r="U83" s="909"/>
      <c r="V83" s="909"/>
      <c r="W83" s="909"/>
      <c r="X83" s="909"/>
      <c r="Y83" s="909"/>
      <c r="Z83" s="909"/>
      <c r="AA83" s="909"/>
      <c r="AB83" s="909"/>
      <c r="AC83" s="814"/>
      <c r="AD83" s="814"/>
      <c r="AE83" s="814"/>
      <c r="AF83" s="814"/>
      <c r="AG83" s="814"/>
      <c r="AH83" s="814"/>
      <c r="AI83" s="814"/>
      <c r="AJ83" s="814"/>
      <c r="AK83" s="814"/>
      <c r="AL83" s="814"/>
      <c r="AM83" s="814"/>
      <c r="AN83" s="814"/>
      <c r="AO83" s="814"/>
      <c r="AP83" s="814"/>
    </row>
    <row r="84" spans="1:42" s="815" customFormat="1" ht="15" customHeight="1" x14ac:dyDescent="0.25">
      <c r="A84" s="807"/>
      <c r="B84" s="908"/>
      <c r="C84" s="809" t="s">
        <v>226</v>
      </c>
      <c r="D84" s="807"/>
      <c r="E84" s="1323"/>
      <c r="F84" s="1323"/>
      <c r="G84" s="1323"/>
      <c r="H84" s="1324" t="s">
        <v>1206</v>
      </c>
      <c r="I84" s="1324"/>
      <c r="J84" s="1324"/>
      <c r="K84" s="1329"/>
      <c r="L84" s="909"/>
      <c r="M84" s="909"/>
      <c r="N84" s="909"/>
      <c r="O84" s="909"/>
      <c r="P84" s="909"/>
      <c r="Q84" s="909"/>
      <c r="R84" s="811"/>
      <c r="S84" s="822"/>
      <c r="T84" s="909"/>
      <c r="U84" s="909"/>
      <c r="V84" s="909"/>
      <c r="W84" s="909"/>
      <c r="X84" s="909"/>
      <c r="Y84" s="909"/>
      <c r="Z84" s="909"/>
      <c r="AA84" s="909"/>
      <c r="AB84" s="909"/>
      <c r="AC84" s="814"/>
      <c r="AD84" s="814"/>
      <c r="AE84" s="814"/>
      <c r="AF84" s="814"/>
      <c r="AG84" s="814"/>
      <c r="AH84" s="814"/>
      <c r="AI84" s="814"/>
      <c r="AJ84" s="814"/>
      <c r="AK84" s="814"/>
      <c r="AL84" s="814"/>
      <c r="AM84" s="814"/>
      <c r="AN84" s="814"/>
      <c r="AO84" s="814"/>
      <c r="AP84" s="814"/>
    </row>
    <row r="85" spans="1:42" s="815" customFormat="1" ht="15" customHeight="1" x14ac:dyDescent="0.25">
      <c r="A85" s="807"/>
      <c r="B85" s="808"/>
      <c r="C85" s="809"/>
      <c r="D85" s="807"/>
      <c r="E85" s="763"/>
      <c r="F85" s="763"/>
      <c r="G85" s="763"/>
      <c r="H85" s="763"/>
      <c r="I85" s="763"/>
      <c r="J85" s="1324"/>
      <c r="K85" s="1329"/>
      <c r="L85" s="821"/>
      <c r="M85" s="821"/>
      <c r="N85" s="821"/>
      <c r="O85" s="821"/>
      <c r="P85" s="821"/>
      <c r="Q85" s="821"/>
      <c r="R85" s="811"/>
      <c r="S85" s="822"/>
      <c r="T85" s="909"/>
      <c r="U85" s="909"/>
      <c r="V85" s="909"/>
      <c r="W85" s="909"/>
      <c r="X85" s="909"/>
      <c r="Y85" s="909"/>
      <c r="Z85" s="909"/>
      <c r="AA85" s="909"/>
      <c r="AB85" s="909"/>
      <c r="AC85" s="814"/>
      <c r="AD85" s="814"/>
      <c r="AE85" s="814"/>
      <c r="AF85" s="814"/>
      <c r="AG85" s="814"/>
      <c r="AH85" s="814"/>
      <c r="AI85" s="814"/>
      <c r="AJ85" s="814"/>
      <c r="AK85" s="814"/>
      <c r="AL85" s="814"/>
      <c r="AM85" s="814"/>
      <c r="AN85" s="814"/>
      <c r="AO85" s="814"/>
      <c r="AP85" s="814"/>
    </row>
    <row r="86" spans="1:42" s="815" customFormat="1" ht="15" customHeight="1" x14ac:dyDescent="0.25">
      <c r="A86" s="807"/>
      <c r="B86" s="808"/>
      <c r="C86" s="809" t="s">
        <v>226</v>
      </c>
      <c r="D86" s="807"/>
      <c r="E86" s="763"/>
      <c r="F86" s="763"/>
      <c r="G86" s="763" t="s">
        <v>830</v>
      </c>
      <c r="H86" s="820"/>
      <c r="I86" s="763"/>
      <c r="J86" s="1324"/>
      <c r="K86" s="1329"/>
      <c r="L86" s="821"/>
      <c r="M86" s="821"/>
      <c r="N86" s="821"/>
      <c r="O86" s="821"/>
      <c r="P86" s="821"/>
      <c r="Q86" s="821"/>
      <c r="R86" s="811"/>
      <c r="S86" s="822"/>
      <c r="T86" s="909"/>
      <c r="U86" s="909"/>
      <c r="V86" s="909"/>
      <c r="W86" s="909"/>
      <c r="X86" s="909"/>
      <c r="Y86" s="909"/>
      <c r="Z86" s="909"/>
      <c r="AA86" s="909"/>
      <c r="AB86" s="909"/>
      <c r="AC86" s="814"/>
      <c r="AD86" s="814"/>
      <c r="AE86" s="814"/>
      <c r="AF86" s="814"/>
      <c r="AG86" s="814"/>
      <c r="AH86" s="814"/>
      <c r="AI86" s="814"/>
      <c r="AJ86" s="814"/>
      <c r="AK86" s="814"/>
      <c r="AL86" s="814"/>
      <c r="AM86" s="814"/>
      <c r="AN86" s="814"/>
      <c r="AO86" s="814"/>
      <c r="AP86" s="814"/>
    </row>
    <row r="87" spans="1:42" s="815" customFormat="1" ht="15" customHeight="1" x14ac:dyDescent="0.25">
      <c r="A87" s="807"/>
      <c r="B87" s="808"/>
      <c r="C87" s="809" t="s">
        <v>226</v>
      </c>
      <c r="D87" s="807"/>
      <c r="E87" s="763"/>
      <c r="F87" s="763"/>
      <c r="G87" s="763" t="s">
        <v>443</v>
      </c>
      <c r="H87" s="820"/>
      <c r="I87" s="763"/>
      <c r="J87" s="1324"/>
      <c r="K87" s="1329"/>
      <c r="L87" s="821"/>
      <c r="M87" s="821"/>
      <c r="N87" s="821"/>
      <c r="O87" s="821"/>
      <c r="P87" s="821"/>
      <c r="Q87" s="821"/>
      <c r="R87" s="811"/>
      <c r="S87" s="822"/>
      <c r="T87" s="909"/>
      <c r="U87" s="909"/>
      <c r="V87" s="909"/>
      <c r="W87" s="909"/>
      <c r="X87" s="909"/>
      <c r="Y87" s="909"/>
      <c r="Z87" s="909"/>
      <c r="AA87" s="909"/>
      <c r="AB87" s="909"/>
      <c r="AC87" s="814"/>
      <c r="AD87" s="814"/>
      <c r="AE87" s="814"/>
      <c r="AF87" s="814"/>
      <c r="AG87" s="814"/>
      <c r="AH87" s="814"/>
      <c r="AI87" s="814"/>
      <c r="AJ87" s="814"/>
      <c r="AK87" s="814"/>
      <c r="AL87" s="814"/>
      <c r="AM87" s="814"/>
      <c r="AN87" s="814"/>
      <c r="AO87" s="814"/>
      <c r="AP87" s="814"/>
    </row>
    <row r="88" spans="1:42" s="815" customFormat="1" ht="15" customHeight="1" x14ac:dyDescent="0.25">
      <c r="A88" s="807"/>
      <c r="B88" s="808"/>
      <c r="C88" s="809"/>
      <c r="D88" s="807"/>
      <c r="E88" s="763"/>
      <c r="F88" s="763"/>
      <c r="G88" s="763"/>
      <c r="H88" s="820"/>
      <c r="I88" s="820"/>
      <c r="J88" s="1324"/>
      <c r="K88" s="1329"/>
      <c r="L88" s="821"/>
      <c r="M88" s="821"/>
      <c r="N88" s="821"/>
      <c r="O88" s="821"/>
      <c r="P88" s="821"/>
      <c r="Q88" s="821"/>
      <c r="R88" s="811"/>
      <c r="S88" s="822"/>
      <c r="T88" s="909"/>
      <c r="U88" s="909"/>
      <c r="V88" s="909"/>
      <c r="W88" s="909"/>
      <c r="X88" s="909"/>
      <c r="Y88" s="909"/>
      <c r="Z88" s="909"/>
      <c r="AA88" s="909"/>
      <c r="AB88" s="909"/>
      <c r="AC88" s="814"/>
      <c r="AD88" s="814"/>
      <c r="AE88" s="814"/>
      <c r="AF88" s="814"/>
      <c r="AG88" s="814"/>
      <c r="AH88" s="814"/>
      <c r="AI88" s="814"/>
      <c r="AJ88" s="814"/>
      <c r="AK88" s="814"/>
      <c r="AL88" s="814"/>
      <c r="AM88" s="814"/>
      <c r="AN88" s="814"/>
      <c r="AO88" s="814"/>
      <c r="AP88" s="814"/>
    </row>
    <row r="89" spans="1:42" s="815" customFormat="1" ht="15" customHeight="1" x14ac:dyDescent="0.25">
      <c r="A89" s="807"/>
      <c r="B89" s="808"/>
      <c r="C89" s="809"/>
      <c r="D89" s="807"/>
      <c r="E89" s="763"/>
      <c r="F89" s="763" t="s">
        <v>441</v>
      </c>
      <c r="G89" s="763" t="s">
        <v>255</v>
      </c>
      <c r="H89" s="820"/>
      <c r="I89" s="820"/>
      <c r="J89" s="1324"/>
      <c r="K89" s="1328" t="s">
        <v>29</v>
      </c>
      <c r="L89" s="821">
        <f>L91+L92</f>
        <v>0</v>
      </c>
      <c r="M89" s="821">
        <f>M91+M92</f>
        <v>0</v>
      </c>
      <c r="N89" s="821">
        <f>N91+N92</f>
        <v>0</v>
      </c>
      <c r="O89" s="821">
        <f t="shared" ref="O89:Q89" si="156">O91+O92</f>
        <v>0</v>
      </c>
      <c r="P89" s="821">
        <f t="shared" si="156"/>
        <v>0</v>
      </c>
      <c r="Q89" s="821">
        <f t="shared" si="156"/>
        <v>0</v>
      </c>
      <c r="R89" s="813">
        <f>P89-SUM(S89:AB89)</f>
        <v>0</v>
      </c>
      <c r="S89" s="822">
        <f t="shared" ref="S89:AB89" si="157">S91+S92</f>
        <v>0</v>
      </c>
      <c r="T89" s="909">
        <f t="shared" si="157"/>
        <v>0</v>
      </c>
      <c r="U89" s="909">
        <f t="shared" si="157"/>
        <v>0</v>
      </c>
      <c r="V89" s="909">
        <f t="shared" si="157"/>
        <v>0</v>
      </c>
      <c r="W89" s="909">
        <f t="shared" si="157"/>
        <v>0</v>
      </c>
      <c r="X89" s="909">
        <f t="shared" si="157"/>
        <v>0</v>
      </c>
      <c r="Y89" s="909">
        <f t="shared" si="157"/>
        <v>0</v>
      </c>
      <c r="Z89" s="909">
        <f t="shared" si="157"/>
        <v>0</v>
      </c>
      <c r="AA89" s="909">
        <f t="shared" si="157"/>
        <v>0</v>
      </c>
      <c r="AB89" s="909">
        <f t="shared" si="157"/>
        <v>0</v>
      </c>
      <c r="AC89" s="814"/>
      <c r="AD89" s="814"/>
      <c r="AE89" s="814"/>
      <c r="AF89" s="814"/>
      <c r="AG89" s="814"/>
      <c r="AH89" s="814"/>
      <c r="AI89" s="814"/>
      <c r="AJ89" s="814"/>
      <c r="AK89" s="814"/>
      <c r="AL89" s="814"/>
      <c r="AM89" s="814"/>
      <c r="AN89" s="814"/>
      <c r="AO89" s="814"/>
      <c r="AP89" s="814"/>
    </row>
    <row r="90" spans="1:42" s="815" customFormat="1" ht="15" customHeight="1" x14ac:dyDescent="0.25">
      <c r="A90" s="807"/>
      <c r="B90" s="808"/>
      <c r="C90" s="809"/>
      <c r="D90" s="807"/>
      <c r="E90" s="763"/>
      <c r="F90" s="763"/>
      <c r="G90" s="763" t="s">
        <v>256</v>
      </c>
      <c r="H90" s="820"/>
      <c r="I90" s="820"/>
      <c r="J90" s="1324"/>
      <c r="K90" s="1329"/>
      <c r="L90" s="821"/>
      <c r="M90" s="821"/>
      <c r="N90" s="821"/>
      <c r="O90" s="821"/>
      <c r="P90" s="821"/>
      <c r="Q90" s="821"/>
      <c r="R90" s="811"/>
      <c r="S90" s="822"/>
      <c r="T90" s="909"/>
      <c r="U90" s="909"/>
      <c r="V90" s="909"/>
      <c r="W90" s="909"/>
      <c r="X90" s="909"/>
      <c r="Y90" s="909"/>
      <c r="Z90" s="909"/>
      <c r="AA90" s="909"/>
      <c r="AB90" s="909"/>
      <c r="AC90" s="814"/>
      <c r="AD90" s="814"/>
      <c r="AE90" s="814"/>
      <c r="AF90" s="814"/>
      <c r="AG90" s="814"/>
      <c r="AH90" s="814"/>
      <c r="AI90" s="814"/>
      <c r="AJ90" s="814"/>
      <c r="AK90" s="814"/>
      <c r="AL90" s="814"/>
      <c r="AM90" s="814"/>
      <c r="AN90" s="814"/>
      <c r="AO90" s="814"/>
      <c r="AP90" s="814"/>
    </row>
    <row r="91" spans="1:42" s="815" customFormat="1" ht="15" customHeight="1" x14ac:dyDescent="0.25">
      <c r="A91" s="807"/>
      <c r="B91" s="808"/>
      <c r="C91" s="809" t="s">
        <v>226</v>
      </c>
      <c r="D91" s="807"/>
      <c r="E91" s="763"/>
      <c r="F91" s="763"/>
      <c r="G91" s="763"/>
      <c r="H91" s="820" t="s">
        <v>280</v>
      </c>
      <c r="I91" s="820"/>
      <c r="J91" s="1324"/>
      <c r="K91" s="1329"/>
      <c r="L91" s="821"/>
      <c r="M91" s="821"/>
      <c r="N91" s="821"/>
      <c r="O91" s="821"/>
      <c r="P91" s="821"/>
      <c r="Q91" s="821"/>
      <c r="R91" s="811"/>
      <c r="S91" s="822"/>
      <c r="T91" s="909"/>
      <c r="U91" s="909"/>
      <c r="V91" s="909"/>
      <c r="W91" s="909"/>
      <c r="X91" s="909"/>
      <c r="Y91" s="909"/>
      <c r="Z91" s="909"/>
      <c r="AA91" s="909"/>
      <c r="AB91" s="909"/>
      <c r="AC91" s="814"/>
      <c r="AD91" s="814"/>
      <c r="AE91" s="814"/>
      <c r="AF91" s="814"/>
      <c r="AG91" s="814"/>
      <c r="AH91" s="814"/>
      <c r="AI91" s="814"/>
      <c r="AJ91" s="814"/>
      <c r="AK91" s="814"/>
      <c r="AL91" s="814"/>
      <c r="AM91" s="814"/>
      <c r="AN91" s="814"/>
      <c r="AO91" s="814"/>
      <c r="AP91" s="814"/>
    </row>
    <row r="92" spans="1:42" s="815" customFormat="1" ht="15" customHeight="1" x14ac:dyDescent="0.25">
      <c r="A92" s="807"/>
      <c r="B92" s="808"/>
      <c r="C92" s="809" t="s">
        <v>225</v>
      </c>
      <c r="D92" s="807"/>
      <c r="E92" s="763"/>
      <c r="F92" s="763"/>
      <c r="G92" s="763"/>
      <c r="H92" s="820" t="s">
        <v>281</v>
      </c>
      <c r="I92" s="820"/>
      <c r="J92" s="1324"/>
      <c r="K92" s="1329"/>
      <c r="L92" s="821"/>
      <c r="M92" s="821"/>
      <c r="N92" s="821"/>
      <c r="O92" s="821"/>
      <c r="P92" s="821"/>
      <c r="Q92" s="821"/>
      <c r="R92" s="811"/>
      <c r="S92" s="822"/>
      <c r="T92" s="909"/>
      <c r="U92" s="909"/>
      <c r="V92" s="909"/>
      <c r="W92" s="909"/>
      <c r="X92" s="909"/>
      <c r="Y92" s="909"/>
      <c r="Z92" s="909"/>
      <c r="AA92" s="909"/>
      <c r="AB92" s="909"/>
      <c r="AC92" s="814"/>
      <c r="AD92" s="814"/>
      <c r="AE92" s="814"/>
      <c r="AF92" s="814"/>
      <c r="AG92" s="814"/>
      <c r="AH92" s="814"/>
      <c r="AI92" s="814"/>
      <c r="AJ92" s="814"/>
      <c r="AK92" s="814"/>
      <c r="AL92" s="814"/>
      <c r="AM92" s="814"/>
      <c r="AN92" s="814"/>
      <c r="AO92" s="814"/>
      <c r="AP92" s="814"/>
    </row>
    <row r="93" spans="1:42" s="815" customFormat="1" ht="15" customHeight="1" x14ac:dyDescent="0.25">
      <c r="A93" s="807"/>
      <c r="B93" s="808"/>
      <c r="C93" s="809"/>
      <c r="D93" s="807"/>
      <c r="E93" s="763"/>
      <c r="F93" s="763"/>
      <c r="G93" s="763"/>
      <c r="H93" s="820"/>
      <c r="I93" s="820"/>
      <c r="J93" s="1324"/>
      <c r="K93" s="1329"/>
      <c r="L93" s="821"/>
      <c r="M93" s="821"/>
      <c r="N93" s="821"/>
      <c r="O93" s="821"/>
      <c r="P93" s="821"/>
      <c r="Q93" s="821"/>
      <c r="R93" s="811"/>
      <c r="S93" s="822"/>
      <c r="T93" s="909"/>
      <c r="U93" s="909"/>
      <c r="V93" s="909"/>
      <c r="W93" s="909"/>
      <c r="X93" s="909"/>
      <c r="Y93" s="909"/>
      <c r="Z93" s="909"/>
      <c r="AA93" s="909"/>
      <c r="AB93" s="909"/>
      <c r="AC93" s="814"/>
      <c r="AD93" s="814"/>
      <c r="AE93" s="814"/>
      <c r="AF93" s="814"/>
      <c r="AG93" s="814"/>
      <c r="AH93" s="814"/>
      <c r="AI93" s="814"/>
      <c r="AJ93" s="814"/>
      <c r="AK93" s="814"/>
      <c r="AL93" s="814"/>
      <c r="AM93" s="814"/>
      <c r="AN93" s="814"/>
      <c r="AO93" s="814"/>
      <c r="AP93" s="814"/>
    </row>
    <row r="94" spans="1:42" s="815" customFormat="1" ht="15" customHeight="1" x14ac:dyDescent="0.25">
      <c r="A94" s="807"/>
      <c r="B94" s="808"/>
      <c r="C94" s="809" t="s">
        <v>226</v>
      </c>
      <c r="D94" s="807"/>
      <c r="E94" s="763"/>
      <c r="F94" s="763"/>
      <c r="G94" s="763" t="s">
        <v>830</v>
      </c>
      <c r="H94" s="820"/>
      <c r="I94" s="820"/>
      <c r="J94" s="1324"/>
      <c r="K94" s="1329"/>
      <c r="L94" s="821"/>
      <c r="M94" s="821"/>
      <c r="N94" s="821"/>
      <c r="O94" s="821"/>
      <c r="P94" s="821"/>
      <c r="Q94" s="821"/>
      <c r="R94" s="811"/>
      <c r="S94" s="822"/>
      <c r="T94" s="909"/>
      <c r="U94" s="909"/>
      <c r="V94" s="909"/>
      <c r="W94" s="909"/>
      <c r="X94" s="909"/>
      <c r="Y94" s="909"/>
      <c r="Z94" s="909"/>
      <c r="AA94" s="909"/>
      <c r="AB94" s="909"/>
      <c r="AC94" s="814"/>
      <c r="AD94" s="814"/>
      <c r="AE94" s="814"/>
      <c r="AF94" s="814"/>
      <c r="AG94" s="814"/>
      <c r="AH94" s="814"/>
      <c r="AI94" s="814"/>
      <c r="AJ94" s="814"/>
      <c r="AK94" s="814"/>
      <c r="AL94" s="814"/>
      <c r="AM94" s="814"/>
      <c r="AN94" s="814"/>
      <c r="AO94" s="814"/>
      <c r="AP94" s="814"/>
    </row>
    <row r="95" spans="1:42" s="815" customFormat="1" ht="15" customHeight="1" x14ac:dyDescent="0.25">
      <c r="A95" s="807"/>
      <c r="B95" s="808"/>
      <c r="C95" s="809" t="s">
        <v>226</v>
      </c>
      <c r="D95" s="807"/>
      <c r="E95" s="763"/>
      <c r="F95" s="763"/>
      <c r="G95" s="763" t="s">
        <v>443</v>
      </c>
      <c r="H95" s="820"/>
      <c r="I95" s="820"/>
      <c r="J95" s="1324"/>
      <c r="K95" s="1329"/>
      <c r="L95" s="821"/>
      <c r="M95" s="821"/>
      <c r="N95" s="821"/>
      <c r="O95" s="821"/>
      <c r="P95" s="821"/>
      <c r="Q95" s="821"/>
      <c r="R95" s="811"/>
      <c r="S95" s="822"/>
      <c r="T95" s="909"/>
      <c r="U95" s="909"/>
      <c r="V95" s="909"/>
      <c r="W95" s="909"/>
      <c r="X95" s="909"/>
      <c r="Y95" s="909"/>
      <c r="Z95" s="909"/>
      <c r="AA95" s="909"/>
      <c r="AB95" s="909"/>
      <c r="AC95" s="814"/>
      <c r="AD95" s="814"/>
      <c r="AE95" s="814"/>
      <c r="AF95" s="814"/>
      <c r="AG95" s="814"/>
      <c r="AH95" s="814"/>
      <c r="AI95" s="814"/>
      <c r="AJ95" s="814"/>
      <c r="AK95" s="814"/>
      <c r="AL95" s="814"/>
      <c r="AM95" s="814"/>
      <c r="AN95" s="814"/>
      <c r="AO95" s="814"/>
      <c r="AP95" s="814"/>
    </row>
    <row r="96" spans="1:42" s="815" customFormat="1" ht="15" customHeight="1" x14ac:dyDescent="0.25">
      <c r="A96" s="807"/>
      <c r="B96" s="808"/>
      <c r="C96" s="809"/>
      <c r="D96" s="807"/>
      <c r="E96" s="763"/>
      <c r="F96" s="763"/>
      <c r="G96" s="763"/>
      <c r="H96" s="820"/>
      <c r="I96" s="820"/>
      <c r="J96" s="1324"/>
      <c r="K96" s="1329"/>
      <c r="L96" s="821"/>
      <c r="M96" s="821"/>
      <c r="N96" s="821"/>
      <c r="O96" s="821"/>
      <c r="P96" s="821"/>
      <c r="Q96" s="821"/>
      <c r="R96" s="811"/>
      <c r="S96" s="822"/>
      <c r="T96" s="909"/>
      <c r="U96" s="909"/>
      <c r="V96" s="909"/>
      <c r="W96" s="909"/>
      <c r="X96" s="909"/>
      <c r="Y96" s="909"/>
      <c r="Z96" s="909"/>
      <c r="AA96" s="909"/>
      <c r="AB96" s="909"/>
      <c r="AC96" s="814"/>
      <c r="AD96" s="814"/>
      <c r="AE96" s="814"/>
      <c r="AF96" s="814"/>
      <c r="AG96" s="814"/>
      <c r="AH96" s="814"/>
      <c r="AI96" s="814"/>
      <c r="AJ96" s="814"/>
      <c r="AK96" s="814"/>
      <c r="AL96" s="814"/>
      <c r="AM96" s="814"/>
      <c r="AN96" s="814"/>
      <c r="AO96" s="814"/>
      <c r="AP96" s="814"/>
    </row>
    <row r="97" spans="1:42" s="815" customFormat="1" ht="15" customHeight="1" x14ac:dyDescent="0.25">
      <c r="A97" s="807"/>
      <c r="B97" s="808"/>
      <c r="C97" s="809"/>
      <c r="D97" s="807"/>
      <c r="E97" s="763" t="s">
        <v>432</v>
      </c>
      <c r="F97" s="763" t="s">
        <v>257</v>
      </c>
      <c r="G97" s="763"/>
      <c r="H97" s="763"/>
      <c r="I97" s="763"/>
      <c r="J97" s="1323"/>
      <c r="K97" s="1328" t="s">
        <v>813</v>
      </c>
      <c r="L97" s="808">
        <f>L99+L100+L101+L102+L103</f>
        <v>0</v>
      </c>
      <c r="M97" s="808">
        <f>M99+M100+M101+M102+M103</f>
        <v>0</v>
      </c>
      <c r="N97" s="808">
        <f>N99+N100+N101+N102+N103</f>
        <v>0</v>
      </c>
      <c r="O97" s="808">
        <f t="shared" ref="O97:Q97" si="158">O99+O100+O101+O102+O103</f>
        <v>0</v>
      </c>
      <c r="P97" s="808">
        <f t="shared" si="158"/>
        <v>0</v>
      </c>
      <c r="Q97" s="808">
        <f t="shared" si="158"/>
        <v>0</v>
      </c>
      <c r="R97" s="813">
        <f>P97-SUM(S97:AB97)</f>
        <v>0</v>
      </c>
      <c r="S97" s="826">
        <f t="shared" ref="S97:AB97" si="159">S99+S100+S101+S102+S103</f>
        <v>0</v>
      </c>
      <c r="T97" s="908">
        <f t="shared" si="159"/>
        <v>0</v>
      </c>
      <c r="U97" s="908">
        <f t="shared" si="159"/>
        <v>0</v>
      </c>
      <c r="V97" s="908">
        <f t="shared" si="159"/>
        <v>0</v>
      </c>
      <c r="W97" s="908">
        <f t="shared" si="159"/>
        <v>0</v>
      </c>
      <c r="X97" s="908">
        <f t="shared" si="159"/>
        <v>0</v>
      </c>
      <c r="Y97" s="908">
        <f t="shared" si="159"/>
        <v>0</v>
      </c>
      <c r="Z97" s="908">
        <f t="shared" si="159"/>
        <v>0</v>
      </c>
      <c r="AA97" s="908">
        <f t="shared" si="159"/>
        <v>0</v>
      </c>
      <c r="AB97" s="908">
        <f t="shared" si="159"/>
        <v>0</v>
      </c>
      <c r="AC97" s="814"/>
      <c r="AD97" s="814"/>
      <c r="AE97" s="814"/>
      <c r="AF97" s="814"/>
      <c r="AG97" s="814"/>
      <c r="AH97" s="814"/>
      <c r="AI97" s="814"/>
      <c r="AJ97" s="814"/>
      <c r="AK97" s="814"/>
      <c r="AL97" s="814"/>
      <c r="AM97" s="814"/>
      <c r="AN97" s="814"/>
      <c r="AO97" s="814"/>
      <c r="AP97" s="814"/>
    </row>
    <row r="98" spans="1:42" s="815" customFormat="1" ht="15" customHeight="1" x14ac:dyDescent="0.25">
      <c r="A98" s="807"/>
      <c r="B98" s="808"/>
      <c r="C98" s="809"/>
      <c r="D98" s="807"/>
      <c r="E98" s="763"/>
      <c r="F98" s="763"/>
      <c r="G98" s="763"/>
      <c r="H98" s="763"/>
      <c r="I98" s="763"/>
      <c r="J98" s="1323"/>
      <c r="K98" s="1328"/>
      <c r="L98" s="808"/>
      <c r="M98" s="808"/>
      <c r="N98" s="808"/>
      <c r="O98" s="808"/>
      <c r="P98" s="808"/>
      <c r="Q98" s="808"/>
      <c r="R98" s="811"/>
      <c r="S98" s="826"/>
      <c r="T98" s="908"/>
      <c r="U98" s="908"/>
      <c r="V98" s="908"/>
      <c r="W98" s="908"/>
      <c r="X98" s="908"/>
      <c r="Y98" s="908"/>
      <c r="Z98" s="908"/>
      <c r="AA98" s="908"/>
      <c r="AB98" s="908"/>
      <c r="AC98" s="814"/>
      <c r="AD98" s="814"/>
      <c r="AE98" s="814"/>
      <c r="AF98" s="814"/>
      <c r="AG98" s="814"/>
      <c r="AH98" s="814"/>
      <c r="AI98" s="814"/>
      <c r="AJ98" s="814"/>
      <c r="AK98" s="814"/>
      <c r="AL98" s="814"/>
      <c r="AM98" s="814"/>
      <c r="AN98" s="814"/>
      <c r="AO98" s="814"/>
      <c r="AP98" s="814"/>
    </row>
    <row r="99" spans="1:42" s="815" customFormat="1" ht="15" customHeight="1" x14ac:dyDescent="0.25">
      <c r="A99" s="807"/>
      <c r="B99" s="808"/>
      <c r="C99" s="826" t="s">
        <v>226</v>
      </c>
      <c r="D99" s="765"/>
      <c r="E99" s="765"/>
      <c r="F99" s="765"/>
      <c r="G99" s="765" t="s">
        <v>490</v>
      </c>
      <c r="H99" s="765"/>
      <c r="I99" s="765"/>
      <c r="J99" s="1323"/>
      <c r="K99" s="1328"/>
      <c r="L99" s="808"/>
      <c r="M99" s="808"/>
      <c r="N99" s="808"/>
      <c r="O99" s="808"/>
      <c r="P99" s="808"/>
      <c r="Q99" s="808"/>
      <c r="R99" s="811"/>
      <c r="S99" s="826"/>
      <c r="T99" s="908"/>
      <c r="U99" s="908"/>
      <c r="V99" s="908"/>
      <c r="W99" s="908"/>
      <c r="X99" s="908"/>
      <c r="Y99" s="908"/>
      <c r="Z99" s="908"/>
      <c r="AA99" s="908"/>
      <c r="AB99" s="908"/>
      <c r="AC99" s="814"/>
      <c r="AD99" s="814"/>
      <c r="AE99" s="814"/>
      <c r="AF99" s="814"/>
      <c r="AG99" s="814"/>
      <c r="AH99" s="814"/>
      <c r="AI99" s="814"/>
      <c r="AJ99" s="814"/>
      <c r="AK99" s="814"/>
      <c r="AL99" s="814"/>
      <c r="AM99" s="814"/>
      <c r="AN99" s="814"/>
      <c r="AO99" s="814"/>
      <c r="AP99" s="814"/>
    </row>
    <row r="100" spans="1:42" s="815" customFormat="1" ht="15" customHeight="1" x14ac:dyDescent="0.25">
      <c r="A100" s="807"/>
      <c r="B100" s="808"/>
      <c r="C100" s="826" t="s">
        <v>226</v>
      </c>
      <c r="D100" s="765"/>
      <c r="E100" s="765"/>
      <c r="F100" s="765"/>
      <c r="G100" s="765" t="s">
        <v>491</v>
      </c>
      <c r="H100" s="766"/>
      <c r="I100" s="766"/>
      <c r="J100" s="1324"/>
      <c r="K100" s="1329"/>
      <c r="L100" s="821"/>
      <c r="M100" s="821"/>
      <c r="N100" s="821"/>
      <c r="O100" s="821"/>
      <c r="P100" s="821"/>
      <c r="Q100" s="821"/>
      <c r="R100" s="811"/>
      <c r="S100" s="822"/>
      <c r="T100" s="909"/>
      <c r="U100" s="909"/>
      <c r="V100" s="909"/>
      <c r="W100" s="909"/>
      <c r="X100" s="909"/>
      <c r="Y100" s="909"/>
      <c r="Z100" s="909"/>
      <c r="AA100" s="909"/>
      <c r="AB100" s="909"/>
      <c r="AC100" s="814"/>
      <c r="AD100" s="814"/>
      <c r="AE100" s="814"/>
      <c r="AF100" s="814"/>
      <c r="AG100" s="814"/>
      <c r="AH100" s="814"/>
      <c r="AI100" s="814"/>
      <c r="AJ100" s="814"/>
      <c r="AK100" s="814"/>
      <c r="AL100" s="814"/>
      <c r="AM100" s="814"/>
      <c r="AN100" s="814"/>
      <c r="AO100" s="814"/>
      <c r="AP100" s="814"/>
    </row>
    <row r="101" spans="1:42" s="815" customFormat="1" ht="15" customHeight="1" x14ac:dyDescent="0.25">
      <c r="A101" s="807"/>
      <c r="B101" s="808"/>
      <c r="C101" s="826" t="s">
        <v>492</v>
      </c>
      <c r="D101" s="765"/>
      <c r="E101" s="765"/>
      <c r="F101" s="765"/>
      <c r="G101" s="765" t="s">
        <v>493</v>
      </c>
      <c r="H101" s="766"/>
      <c r="I101" s="766"/>
      <c r="J101" s="1324"/>
      <c r="K101" s="1329"/>
      <c r="L101" s="821"/>
      <c r="M101" s="821"/>
      <c r="N101" s="821"/>
      <c r="O101" s="821"/>
      <c r="P101" s="821"/>
      <c r="Q101" s="821"/>
      <c r="R101" s="811"/>
      <c r="S101" s="822"/>
      <c r="T101" s="909"/>
      <c r="U101" s="909"/>
      <c r="V101" s="909"/>
      <c r="W101" s="909"/>
      <c r="X101" s="909"/>
      <c r="Y101" s="909"/>
      <c r="Z101" s="909"/>
      <c r="AA101" s="909"/>
      <c r="AB101" s="909"/>
      <c r="AC101" s="814"/>
      <c r="AD101" s="814"/>
      <c r="AE101" s="814"/>
      <c r="AF101" s="814"/>
      <c r="AG101" s="814"/>
      <c r="AH101" s="814"/>
      <c r="AI101" s="814"/>
      <c r="AJ101" s="814"/>
      <c r="AK101" s="814"/>
      <c r="AL101" s="814"/>
      <c r="AM101" s="814"/>
      <c r="AN101" s="814"/>
      <c r="AO101" s="814"/>
      <c r="AP101" s="814"/>
    </row>
    <row r="102" spans="1:42" s="815" customFormat="1" ht="15" customHeight="1" x14ac:dyDescent="0.25">
      <c r="A102" s="807"/>
      <c r="B102" s="808"/>
      <c r="C102" s="826" t="s">
        <v>226</v>
      </c>
      <c r="D102" s="765"/>
      <c r="E102" s="765"/>
      <c r="F102" s="765"/>
      <c r="G102" s="765" t="s">
        <v>1207</v>
      </c>
      <c r="H102" s="765"/>
      <c r="I102" s="765"/>
      <c r="J102" s="1323"/>
      <c r="K102" s="1328"/>
      <c r="L102" s="808"/>
      <c r="M102" s="808"/>
      <c r="N102" s="808"/>
      <c r="O102" s="808"/>
      <c r="P102" s="808"/>
      <c r="Q102" s="808"/>
      <c r="R102" s="811"/>
      <c r="S102" s="826"/>
      <c r="T102" s="908"/>
      <c r="U102" s="908"/>
      <c r="V102" s="908"/>
      <c r="W102" s="908"/>
      <c r="X102" s="908"/>
      <c r="Y102" s="908"/>
      <c r="Z102" s="908"/>
      <c r="AA102" s="908"/>
      <c r="AB102" s="908"/>
      <c r="AC102" s="814"/>
      <c r="AD102" s="814"/>
      <c r="AE102" s="814"/>
      <c r="AF102" s="814"/>
      <c r="AG102" s="814"/>
      <c r="AH102" s="814"/>
      <c r="AI102" s="814"/>
      <c r="AJ102" s="814"/>
      <c r="AK102" s="814"/>
      <c r="AL102" s="814"/>
      <c r="AM102" s="814"/>
      <c r="AN102" s="814"/>
      <c r="AO102" s="814"/>
      <c r="AP102" s="814"/>
    </row>
    <row r="103" spans="1:42" s="815" customFormat="1" ht="15" customHeight="1" x14ac:dyDescent="0.25">
      <c r="A103" s="807"/>
      <c r="B103" s="808"/>
      <c r="C103" s="826" t="s">
        <v>226</v>
      </c>
      <c r="D103" s="765"/>
      <c r="E103" s="765"/>
      <c r="F103" s="765"/>
      <c r="G103" s="765" t="s">
        <v>494</v>
      </c>
      <c r="H103" s="765"/>
      <c r="I103" s="765"/>
      <c r="J103" s="1323"/>
      <c r="K103" s="1328"/>
      <c r="L103" s="808"/>
      <c r="M103" s="808"/>
      <c r="N103" s="808"/>
      <c r="O103" s="808"/>
      <c r="P103" s="808"/>
      <c r="Q103" s="808"/>
      <c r="R103" s="811"/>
      <c r="S103" s="826"/>
      <c r="T103" s="908"/>
      <c r="U103" s="908"/>
      <c r="V103" s="908"/>
      <c r="W103" s="908"/>
      <c r="X103" s="908"/>
      <c r="Y103" s="908"/>
      <c r="Z103" s="908"/>
      <c r="AA103" s="908"/>
      <c r="AB103" s="908"/>
      <c r="AC103" s="814"/>
      <c r="AD103" s="814"/>
      <c r="AE103" s="814"/>
      <c r="AF103" s="814"/>
      <c r="AG103" s="814"/>
      <c r="AH103" s="814"/>
      <c r="AI103" s="814"/>
      <c r="AJ103" s="814"/>
      <c r="AK103" s="814"/>
      <c r="AL103" s="814"/>
      <c r="AM103" s="814"/>
      <c r="AN103" s="814"/>
      <c r="AO103" s="814"/>
      <c r="AP103" s="814"/>
    </row>
    <row r="104" spans="1:42" s="815" customFormat="1" ht="15" customHeight="1" x14ac:dyDescent="0.25">
      <c r="A104" s="807"/>
      <c r="B104" s="808"/>
      <c r="C104" s="809"/>
      <c r="D104" s="807"/>
      <c r="E104" s="763"/>
      <c r="F104" s="763"/>
      <c r="G104" s="820"/>
      <c r="H104" s="820"/>
      <c r="I104" s="820"/>
      <c r="J104" s="1324"/>
      <c r="K104" s="1329"/>
      <c r="L104" s="821"/>
      <c r="M104" s="821"/>
      <c r="N104" s="821"/>
      <c r="O104" s="821"/>
      <c r="P104" s="821"/>
      <c r="Q104" s="821"/>
      <c r="R104" s="811"/>
      <c r="S104" s="822"/>
      <c r="T104" s="909"/>
      <c r="U104" s="909"/>
      <c r="V104" s="909"/>
      <c r="W104" s="909"/>
      <c r="X104" s="909"/>
      <c r="Y104" s="909"/>
      <c r="Z104" s="909"/>
      <c r="AA104" s="909"/>
      <c r="AB104" s="909"/>
      <c r="AC104" s="814"/>
      <c r="AD104" s="814"/>
      <c r="AE104" s="814"/>
      <c r="AF104" s="814"/>
      <c r="AG104" s="814"/>
      <c r="AH104" s="814"/>
      <c r="AI104" s="814"/>
      <c r="AJ104" s="814"/>
      <c r="AK104" s="814"/>
      <c r="AL104" s="814"/>
      <c r="AM104" s="814"/>
      <c r="AN104" s="814"/>
      <c r="AO104" s="814"/>
      <c r="AP104" s="814"/>
    </row>
    <row r="105" spans="1:42" s="811" customFormat="1" ht="15" customHeight="1" x14ac:dyDescent="0.25">
      <c r="A105" s="807"/>
      <c r="B105" s="808"/>
      <c r="C105" s="809" t="s">
        <v>226</v>
      </c>
      <c r="D105" s="807"/>
      <c r="E105" s="763"/>
      <c r="F105" s="763"/>
      <c r="G105" s="763" t="s">
        <v>830</v>
      </c>
      <c r="H105" s="820"/>
      <c r="I105" s="763"/>
      <c r="J105" s="1323"/>
      <c r="K105" s="1328"/>
      <c r="L105" s="808"/>
      <c r="M105" s="808"/>
      <c r="N105" s="808"/>
      <c r="O105" s="808"/>
      <c r="P105" s="808"/>
      <c r="Q105" s="808"/>
      <c r="S105" s="826"/>
      <c r="T105" s="908"/>
      <c r="U105" s="908"/>
      <c r="V105" s="908"/>
      <c r="W105" s="908"/>
      <c r="X105" s="908"/>
      <c r="Y105" s="908"/>
      <c r="Z105" s="908"/>
      <c r="AA105" s="908"/>
      <c r="AB105" s="908"/>
      <c r="AC105" s="824"/>
      <c r="AD105" s="824"/>
      <c r="AE105" s="824"/>
      <c r="AF105" s="824"/>
      <c r="AG105" s="824"/>
      <c r="AH105" s="824"/>
      <c r="AI105" s="824"/>
      <c r="AJ105" s="824"/>
      <c r="AK105" s="824"/>
      <c r="AL105" s="824"/>
      <c r="AM105" s="824"/>
      <c r="AN105" s="824"/>
      <c r="AO105" s="824"/>
      <c r="AP105" s="824"/>
    </row>
    <row r="106" spans="1:42" s="815" customFormat="1" ht="15" customHeight="1" x14ac:dyDescent="0.25">
      <c r="A106" s="807"/>
      <c r="B106" s="808"/>
      <c r="C106" s="809"/>
      <c r="D106" s="807"/>
      <c r="E106" s="763"/>
      <c r="F106" s="763"/>
      <c r="G106" s="820"/>
      <c r="H106" s="820"/>
      <c r="I106" s="820"/>
      <c r="J106" s="1324"/>
      <c r="K106" s="1329"/>
      <c r="L106" s="821"/>
      <c r="M106" s="821"/>
      <c r="N106" s="821"/>
      <c r="O106" s="821"/>
      <c r="P106" s="821"/>
      <c r="Q106" s="821"/>
      <c r="R106" s="811"/>
      <c r="S106" s="822"/>
      <c r="T106" s="909"/>
      <c r="U106" s="909"/>
      <c r="V106" s="909"/>
      <c r="W106" s="909"/>
      <c r="X106" s="909"/>
      <c r="Y106" s="909"/>
      <c r="Z106" s="909"/>
      <c r="AA106" s="909"/>
      <c r="AB106" s="909"/>
      <c r="AC106" s="814"/>
      <c r="AD106" s="814"/>
      <c r="AE106" s="814"/>
      <c r="AF106" s="814"/>
      <c r="AG106" s="814"/>
      <c r="AH106" s="814"/>
      <c r="AI106" s="814"/>
      <c r="AJ106" s="814"/>
      <c r="AK106" s="814"/>
      <c r="AL106" s="814"/>
      <c r="AM106" s="814"/>
      <c r="AN106" s="814"/>
      <c r="AO106" s="814"/>
      <c r="AP106" s="814"/>
    </row>
    <row r="107" spans="1:42" s="815" customFormat="1" ht="15" customHeight="1" x14ac:dyDescent="0.25">
      <c r="A107" s="807"/>
      <c r="B107" s="808"/>
      <c r="C107" s="809"/>
      <c r="D107" s="807"/>
      <c r="E107" s="763" t="s">
        <v>433</v>
      </c>
      <c r="F107" s="763" t="s">
        <v>1208</v>
      </c>
      <c r="G107" s="763"/>
      <c r="H107" s="820"/>
      <c r="I107" s="820"/>
      <c r="J107" s="1324"/>
      <c r="K107" s="1329"/>
      <c r="L107" s="808">
        <f>L109+L110</f>
        <v>0</v>
      </c>
      <c r="M107" s="808">
        <f>M109+M110</f>
        <v>0</v>
      </c>
      <c r="N107" s="808">
        <f>N109+N110</f>
        <v>0</v>
      </c>
      <c r="O107" s="808">
        <f t="shared" ref="O107:Q107" si="160">O109+O110</f>
        <v>0</v>
      </c>
      <c r="P107" s="808">
        <f t="shared" si="160"/>
        <v>0</v>
      </c>
      <c r="Q107" s="808">
        <f t="shared" si="160"/>
        <v>0</v>
      </c>
      <c r="R107" s="813">
        <f>P107-SUM(S107:AB107)</f>
        <v>0</v>
      </c>
      <c r="S107" s="826">
        <f t="shared" ref="S107:AB107" si="161">S109+S110</f>
        <v>0</v>
      </c>
      <c r="T107" s="908">
        <f t="shared" si="161"/>
        <v>0</v>
      </c>
      <c r="U107" s="908">
        <f t="shared" si="161"/>
        <v>0</v>
      </c>
      <c r="V107" s="908">
        <f t="shared" si="161"/>
        <v>0</v>
      </c>
      <c r="W107" s="908">
        <f t="shared" si="161"/>
        <v>0</v>
      </c>
      <c r="X107" s="908">
        <f t="shared" si="161"/>
        <v>0</v>
      </c>
      <c r="Y107" s="908">
        <f t="shared" si="161"/>
        <v>0</v>
      </c>
      <c r="Z107" s="908">
        <f t="shared" si="161"/>
        <v>0</v>
      </c>
      <c r="AA107" s="908">
        <f t="shared" si="161"/>
        <v>0</v>
      </c>
      <c r="AB107" s="908">
        <f t="shared" si="161"/>
        <v>0</v>
      </c>
      <c r="AC107" s="814"/>
      <c r="AD107" s="814"/>
      <c r="AE107" s="814"/>
      <c r="AF107" s="814"/>
      <c r="AG107" s="814"/>
      <c r="AH107" s="814"/>
      <c r="AI107" s="814"/>
      <c r="AJ107" s="814"/>
      <c r="AK107" s="814"/>
      <c r="AL107" s="814"/>
      <c r="AM107" s="814"/>
      <c r="AN107" s="814"/>
      <c r="AO107" s="814"/>
      <c r="AP107" s="814"/>
    </row>
    <row r="108" spans="1:42" s="815" customFormat="1" ht="15" customHeight="1" x14ac:dyDescent="0.25">
      <c r="A108" s="807"/>
      <c r="B108" s="808"/>
      <c r="C108" s="809"/>
      <c r="D108" s="807"/>
      <c r="E108" s="763"/>
      <c r="F108" s="763"/>
      <c r="G108" s="763"/>
      <c r="H108" s="820"/>
      <c r="I108" s="820"/>
      <c r="J108" s="1324"/>
      <c r="K108" s="1329"/>
      <c r="L108" s="821"/>
      <c r="M108" s="821"/>
      <c r="N108" s="821"/>
      <c r="O108" s="821"/>
      <c r="P108" s="821"/>
      <c r="Q108" s="821"/>
      <c r="R108" s="811"/>
      <c r="S108" s="822"/>
      <c r="T108" s="909"/>
      <c r="U108" s="909"/>
      <c r="V108" s="909"/>
      <c r="W108" s="909"/>
      <c r="X108" s="909"/>
      <c r="Y108" s="909"/>
      <c r="Z108" s="909"/>
      <c r="AA108" s="909"/>
      <c r="AB108" s="909"/>
      <c r="AC108" s="814"/>
      <c r="AD108" s="814"/>
      <c r="AE108" s="814"/>
      <c r="AF108" s="814"/>
      <c r="AG108" s="814"/>
      <c r="AH108" s="814"/>
      <c r="AI108" s="814"/>
      <c r="AJ108" s="814"/>
      <c r="AK108" s="814"/>
      <c r="AL108" s="814"/>
      <c r="AM108" s="814"/>
      <c r="AN108" s="814"/>
      <c r="AO108" s="814"/>
      <c r="AP108" s="814"/>
    </row>
    <row r="109" spans="1:42" s="815" customFormat="1" ht="15" customHeight="1" x14ac:dyDescent="0.25">
      <c r="A109" s="807"/>
      <c r="B109" s="808"/>
      <c r="C109" s="809" t="s">
        <v>226</v>
      </c>
      <c r="D109" s="807"/>
      <c r="E109" s="763"/>
      <c r="F109" s="763"/>
      <c r="G109" s="763" t="s">
        <v>1287</v>
      </c>
      <c r="H109" s="820"/>
      <c r="I109" s="820"/>
      <c r="J109" s="1324"/>
      <c r="K109" s="1329"/>
      <c r="L109" s="821"/>
      <c r="M109" s="821"/>
      <c r="N109" s="821"/>
      <c r="O109" s="821"/>
      <c r="P109" s="821"/>
      <c r="Q109" s="821"/>
      <c r="R109" s="811"/>
      <c r="S109" s="822"/>
      <c r="T109" s="909"/>
      <c r="U109" s="909"/>
      <c r="V109" s="909"/>
      <c r="W109" s="909"/>
      <c r="X109" s="909"/>
      <c r="Y109" s="909"/>
      <c r="Z109" s="909"/>
      <c r="AA109" s="909"/>
      <c r="AB109" s="909"/>
      <c r="AC109" s="814"/>
      <c r="AD109" s="814"/>
      <c r="AE109" s="814"/>
      <c r="AF109" s="814"/>
      <c r="AG109" s="814"/>
      <c r="AH109" s="814"/>
      <c r="AI109" s="814"/>
      <c r="AJ109" s="814"/>
      <c r="AK109" s="814"/>
      <c r="AL109" s="814"/>
      <c r="AM109" s="814"/>
      <c r="AN109" s="814"/>
      <c r="AO109" s="814"/>
      <c r="AP109" s="814"/>
    </row>
    <row r="110" spans="1:42" s="815" customFormat="1" ht="15" customHeight="1" x14ac:dyDescent="0.25">
      <c r="A110" s="807"/>
      <c r="B110" s="808"/>
      <c r="C110" s="809" t="s">
        <v>226</v>
      </c>
      <c r="D110" s="807"/>
      <c r="E110" s="763"/>
      <c r="F110" s="763"/>
      <c r="G110" s="763" t="s">
        <v>1288</v>
      </c>
      <c r="H110" s="820"/>
      <c r="I110" s="820"/>
      <c r="J110" s="1324"/>
      <c r="K110" s="1329"/>
      <c r="L110" s="821"/>
      <c r="M110" s="821"/>
      <c r="N110" s="821"/>
      <c r="O110" s="821"/>
      <c r="P110" s="821"/>
      <c r="Q110" s="821"/>
      <c r="R110" s="811"/>
      <c r="S110" s="822"/>
      <c r="T110" s="909"/>
      <c r="U110" s="909"/>
      <c r="V110" s="909"/>
      <c r="W110" s="909"/>
      <c r="X110" s="909"/>
      <c r="Y110" s="909"/>
      <c r="Z110" s="909"/>
      <c r="AA110" s="909"/>
      <c r="AB110" s="909"/>
      <c r="AC110" s="814"/>
      <c r="AD110" s="814"/>
      <c r="AE110" s="814"/>
      <c r="AF110" s="814"/>
      <c r="AG110" s="814"/>
      <c r="AH110" s="814"/>
      <c r="AI110" s="814"/>
      <c r="AJ110" s="814"/>
      <c r="AK110" s="814"/>
      <c r="AL110" s="814"/>
      <c r="AM110" s="814"/>
      <c r="AN110" s="814"/>
      <c r="AO110" s="814"/>
      <c r="AP110" s="814"/>
    </row>
    <row r="111" spans="1:42" s="815" customFormat="1" ht="15" customHeight="1" x14ac:dyDescent="0.25">
      <c r="A111" s="807"/>
      <c r="B111" s="808"/>
      <c r="C111" s="809"/>
      <c r="D111" s="807"/>
      <c r="E111" s="763"/>
      <c r="F111" s="763"/>
      <c r="G111" s="763"/>
      <c r="H111" s="820"/>
      <c r="I111" s="820"/>
      <c r="J111" s="1324"/>
      <c r="K111" s="1329"/>
      <c r="L111" s="821"/>
      <c r="M111" s="821"/>
      <c r="N111" s="821"/>
      <c r="O111" s="821"/>
      <c r="P111" s="821"/>
      <c r="Q111" s="821"/>
      <c r="R111" s="811"/>
      <c r="S111" s="822"/>
      <c r="T111" s="909"/>
      <c r="U111" s="909"/>
      <c r="V111" s="909"/>
      <c r="W111" s="909"/>
      <c r="X111" s="909"/>
      <c r="Y111" s="909"/>
      <c r="Z111" s="909"/>
      <c r="AA111" s="909"/>
      <c r="AB111" s="909"/>
      <c r="AC111" s="814"/>
      <c r="AD111" s="814"/>
      <c r="AE111" s="814"/>
      <c r="AF111" s="814"/>
      <c r="AG111" s="814"/>
      <c r="AH111" s="814"/>
      <c r="AI111" s="814"/>
      <c r="AJ111" s="814"/>
      <c r="AK111" s="814"/>
      <c r="AL111" s="814"/>
      <c r="AM111" s="814"/>
      <c r="AN111" s="814"/>
      <c r="AO111" s="814"/>
      <c r="AP111" s="814"/>
    </row>
    <row r="112" spans="1:42" s="815" customFormat="1" ht="15" customHeight="1" x14ac:dyDescent="0.25">
      <c r="A112" s="807"/>
      <c r="B112" s="808"/>
      <c r="C112" s="809"/>
      <c r="D112" s="807"/>
      <c r="E112" s="763" t="s">
        <v>434</v>
      </c>
      <c r="F112" s="763" t="s">
        <v>258</v>
      </c>
      <c r="G112" s="763"/>
      <c r="H112" s="763"/>
      <c r="I112" s="763"/>
      <c r="J112" s="1323"/>
      <c r="K112" s="1328" t="s">
        <v>1416</v>
      </c>
      <c r="L112" s="808">
        <f>L114+L115+L116+L117+L123+L127+L128+L130+L129</f>
        <v>0</v>
      </c>
      <c r="M112" s="808">
        <f>M114+M115+M116+M117+M123+M127+M128+M130+M129</f>
        <v>0</v>
      </c>
      <c r="N112" s="808">
        <f>N114+N115+N116+N117+N123+N127+N128+N130+N129</f>
        <v>0</v>
      </c>
      <c r="O112" s="808">
        <f t="shared" ref="O112:Q112" si="162">O114+O115+O116+O117+O123+O127+O128+O130+O129</f>
        <v>0</v>
      </c>
      <c r="P112" s="808">
        <f t="shared" si="162"/>
        <v>0</v>
      </c>
      <c r="Q112" s="808">
        <f t="shared" si="162"/>
        <v>0</v>
      </c>
      <c r="R112" s="813">
        <f>P112-SUM(S112:AB112)</f>
        <v>0</v>
      </c>
      <c r="S112" s="826">
        <f t="shared" ref="S112:AB112" si="163">S114+S115+S116+S117+S123+S127+S128+S130+S129</f>
        <v>0</v>
      </c>
      <c r="T112" s="908">
        <f t="shared" si="163"/>
        <v>0</v>
      </c>
      <c r="U112" s="908">
        <f t="shared" si="163"/>
        <v>0</v>
      </c>
      <c r="V112" s="908">
        <f t="shared" si="163"/>
        <v>0</v>
      </c>
      <c r="W112" s="908">
        <f t="shared" si="163"/>
        <v>0</v>
      </c>
      <c r="X112" s="908">
        <f t="shared" si="163"/>
        <v>0</v>
      </c>
      <c r="Y112" s="908">
        <f t="shared" si="163"/>
        <v>0</v>
      </c>
      <c r="Z112" s="908">
        <f t="shared" si="163"/>
        <v>0</v>
      </c>
      <c r="AA112" s="908">
        <f t="shared" si="163"/>
        <v>0</v>
      </c>
      <c r="AB112" s="908">
        <f t="shared" si="163"/>
        <v>0</v>
      </c>
      <c r="AC112" s="814"/>
      <c r="AD112" s="814"/>
      <c r="AE112" s="814"/>
      <c r="AF112" s="814"/>
      <c r="AG112" s="814"/>
      <c r="AH112" s="814"/>
      <c r="AI112" s="814"/>
      <c r="AJ112" s="814"/>
      <c r="AK112" s="814"/>
      <c r="AL112" s="814"/>
      <c r="AM112" s="814"/>
      <c r="AN112" s="814"/>
      <c r="AO112" s="814"/>
      <c r="AP112" s="814"/>
    </row>
    <row r="113" spans="1:42" s="815" customFormat="1" ht="15" customHeight="1" x14ac:dyDescent="0.25">
      <c r="A113" s="807"/>
      <c r="B113" s="808"/>
      <c r="C113" s="809"/>
      <c r="D113" s="807"/>
      <c r="E113" s="763"/>
      <c r="F113" s="763"/>
      <c r="G113" s="763"/>
      <c r="H113" s="763"/>
      <c r="I113" s="763"/>
      <c r="J113" s="1323"/>
      <c r="K113" s="1328"/>
      <c r="L113" s="808"/>
      <c r="M113" s="808"/>
      <c r="N113" s="808"/>
      <c r="O113" s="808"/>
      <c r="P113" s="808"/>
      <c r="Q113" s="808"/>
      <c r="R113" s="811"/>
      <c r="S113" s="826"/>
      <c r="T113" s="908"/>
      <c r="U113" s="908"/>
      <c r="V113" s="908"/>
      <c r="W113" s="908"/>
      <c r="X113" s="908"/>
      <c r="Y113" s="908"/>
      <c r="Z113" s="908"/>
      <c r="AA113" s="908"/>
      <c r="AB113" s="908"/>
      <c r="AC113" s="814"/>
      <c r="AD113" s="814"/>
      <c r="AE113" s="814"/>
      <c r="AF113" s="814"/>
      <c r="AG113" s="814"/>
      <c r="AH113" s="814"/>
      <c r="AI113" s="814"/>
      <c r="AJ113" s="814"/>
      <c r="AK113" s="814"/>
      <c r="AL113" s="814"/>
      <c r="AM113" s="814"/>
      <c r="AN113" s="814"/>
      <c r="AO113" s="814"/>
      <c r="AP113" s="814"/>
    </row>
    <row r="114" spans="1:42" s="815" customFormat="1" ht="15" customHeight="1" x14ac:dyDescent="0.25">
      <c r="A114" s="807"/>
      <c r="B114" s="808"/>
      <c r="C114" s="809" t="s">
        <v>226</v>
      </c>
      <c r="D114" s="807"/>
      <c r="E114" s="763"/>
      <c r="F114" s="763" t="s">
        <v>435</v>
      </c>
      <c r="G114" s="763" t="s">
        <v>259</v>
      </c>
      <c r="I114" s="820"/>
      <c r="J114" s="1324"/>
      <c r="K114" s="1329"/>
      <c r="L114" s="821"/>
      <c r="M114" s="821"/>
      <c r="N114" s="821"/>
      <c r="O114" s="821"/>
      <c r="P114" s="821"/>
      <c r="Q114" s="821"/>
      <c r="R114" s="811"/>
      <c r="S114" s="822"/>
      <c r="T114" s="909"/>
      <c r="U114" s="909"/>
      <c r="V114" s="909"/>
      <c r="W114" s="909"/>
      <c r="X114" s="909"/>
      <c r="Y114" s="909"/>
      <c r="Z114" s="909"/>
      <c r="AA114" s="909"/>
      <c r="AB114" s="909"/>
      <c r="AC114" s="814"/>
      <c r="AD114" s="814"/>
      <c r="AE114" s="814"/>
      <c r="AF114" s="814"/>
      <c r="AG114" s="814"/>
      <c r="AH114" s="814"/>
      <c r="AI114" s="814"/>
      <c r="AJ114" s="814"/>
      <c r="AK114" s="814"/>
      <c r="AL114" s="814"/>
      <c r="AM114" s="814"/>
      <c r="AN114" s="814"/>
      <c r="AO114" s="814"/>
      <c r="AP114" s="814"/>
    </row>
    <row r="115" spans="1:42" s="815" customFormat="1" ht="15" customHeight="1" x14ac:dyDescent="0.25">
      <c r="A115" s="807"/>
      <c r="B115" s="808"/>
      <c r="C115" s="809" t="s">
        <v>226</v>
      </c>
      <c r="D115" s="807"/>
      <c r="E115" s="763"/>
      <c r="F115" s="763" t="s">
        <v>436</v>
      </c>
      <c r="G115" s="763" t="s">
        <v>232</v>
      </c>
      <c r="H115" s="763"/>
      <c r="I115" s="820"/>
      <c r="J115" s="1324"/>
      <c r="K115" s="1329"/>
      <c r="L115" s="821"/>
      <c r="M115" s="821"/>
      <c r="N115" s="821"/>
      <c r="O115" s="821"/>
      <c r="P115" s="821"/>
      <c r="Q115" s="821"/>
      <c r="R115" s="811"/>
      <c r="S115" s="822"/>
      <c r="T115" s="909"/>
      <c r="U115" s="909"/>
      <c r="V115" s="909"/>
      <c r="W115" s="909"/>
      <c r="X115" s="909"/>
      <c r="Y115" s="909"/>
      <c r="Z115" s="909"/>
      <c r="AA115" s="909"/>
      <c r="AB115" s="909"/>
      <c r="AC115" s="814"/>
      <c r="AD115" s="814"/>
      <c r="AE115" s="814"/>
      <c r="AF115" s="814"/>
      <c r="AG115" s="814"/>
      <c r="AH115" s="814"/>
      <c r="AI115" s="814"/>
      <c r="AJ115" s="814"/>
      <c r="AK115" s="814"/>
      <c r="AL115" s="814"/>
      <c r="AM115" s="814"/>
      <c r="AN115" s="814"/>
      <c r="AO115" s="814"/>
      <c r="AP115" s="814"/>
    </row>
    <row r="116" spans="1:42" s="815" customFormat="1" ht="15" customHeight="1" x14ac:dyDescent="0.25">
      <c r="A116" s="807"/>
      <c r="B116" s="808"/>
      <c r="C116" s="809" t="s">
        <v>226</v>
      </c>
      <c r="D116" s="807"/>
      <c r="E116" s="763"/>
      <c r="F116" s="763" t="s">
        <v>437</v>
      </c>
      <c r="G116" s="763" t="s">
        <v>233</v>
      </c>
      <c r="H116" s="763"/>
      <c r="I116" s="820"/>
      <c r="J116" s="1324"/>
      <c r="K116" s="1329"/>
      <c r="L116" s="821"/>
      <c r="M116" s="821"/>
      <c r="N116" s="821"/>
      <c r="O116" s="821"/>
      <c r="P116" s="821"/>
      <c r="Q116" s="821"/>
      <c r="R116" s="811"/>
      <c r="S116" s="822"/>
      <c r="T116" s="909"/>
      <c r="U116" s="909"/>
      <c r="V116" s="909"/>
      <c r="W116" s="909"/>
      <c r="X116" s="909"/>
      <c r="Y116" s="909"/>
      <c r="Z116" s="909"/>
      <c r="AA116" s="909"/>
      <c r="AB116" s="909"/>
      <c r="AC116" s="814"/>
      <c r="AD116" s="814"/>
      <c r="AE116" s="814"/>
      <c r="AF116" s="814"/>
      <c r="AG116" s="814"/>
      <c r="AH116" s="814"/>
      <c r="AI116" s="814"/>
      <c r="AJ116" s="814"/>
      <c r="AK116" s="814"/>
      <c r="AL116" s="814"/>
      <c r="AM116" s="814"/>
      <c r="AN116" s="814"/>
      <c r="AO116" s="814"/>
      <c r="AP116" s="814"/>
    </row>
    <row r="117" spans="1:42" s="815" customFormat="1" ht="15" customHeight="1" x14ac:dyDescent="0.25">
      <c r="A117" s="807"/>
      <c r="B117" s="808"/>
      <c r="C117" s="809" t="s">
        <v>226</v>
      </c>
      <c r="D117" s="807"/>
      <c r="E117" s="763"/>
      <c r="F117" s="763" t="s">
        <v>1211</v>
      </c>
      <c r="G117" s="763" t="s">
        <v>234</v>
      </c>
      <c r="H117" s="763"/>
      <c r="I117" s="820"/>
      <c r="J117" s="1324"/>
      <c r="K117" s="1329"/>
      <c r="L117" s="821">
        <f t="shared" ref="L117" si="164">L118+L119+L120+L121+L122</f>
        <v>0</v>
      </c>
      <c r="M117" s="821">
        <f t="shared" ref="M117:Q117" si="165">M118+M119+M120+M121+M122</f>
        <v>0</v>
      </c>
      <c r="N117" s="821">
        <f t="shared" si="165"/>
        <v>0</v>
      </c>
      <c r="O117" s="821">
        <f t="shared" si="165"/>
        <v>0</v>
      </c>
      <c r="P117" s="821">
        <f t="shared" si="165"/>
        <v>0</v>
      </c>
      <c r="Q117" s="821">
        <f t="shared" si="165"/>
        <v>0</v>
      </c>
      <c r="R117" s="813">
        <f>P117-SUM(S117:AB117)</f>
        <v>0</v>
      </c>
      <c r="S117" s="822">
        <f t="shared" ref="S117:AB117" si="166">S118+S119+S120+S121+S122</f>
        <v>0</v>
      </c>
      <c r="T117" s="909">
        <f t="shared" si="166"/>
        <v>0</v>
      </c>
      <c r="U117" s="909">
        <f t="shared" si="166"/>
        <v>0</v>
      </c>
      <c r="V117" s="909">
        <f t="shared" si="166"/>
        <v>0</v>
      </c>
      <c r="W117" s="909">
        <f t="shared" si="166"/>
        <v>0</v>
      </c>
      <c r="X117" s="909">
        <f t="shared" si="166"/>
        <v>0</v>
      </c>
      <c r="Y117" s="909">
        <f t="shared" si="166"/>
        <v>0</v>
      </c>
      <c r="Z117" s="909">
        <f t="shared" si="166"/>
        <v>0</v>
      </c>
      <c r="AA117" s="909">
        <f t="shared" si="166"/>
        <v>0</v>
      </c>
      <c r="AB117" s="909">
        <f t="shared" si="166"/>
        <v>0</v>
      </c>
      <c r="AC117" s="814"/>
      <c r="AD117" s="814"/>
      <c r="AE117" s="814"/>
      <c r="AF117" s="814"/>
      <c r="AG117" s="814"/>
      <c r="AH117" s="814"/>
      <c r="AI117" s="814"/>
      <c r="AJ117" s="814"/>
      <c r="AK117" s="814"/>
      <c r="AL117" s="814"/>
      <c r="AM117" s="814"/>
      <c r="AN117" s="814"/>
      <c r="AO117" s="814"/>
      <c r="AP117" s="814"/>
    </row>
    <row r="118" spans="1:42" s="815" customFormat="1" ht="15" customHeight="1" x14ac:dyDescent="0.25">
      <c r="A118" s="807"/>
      <c r="B118" s="808"/>
      <c r="C118" s="809" t="s">
        <v>226</v>
      </c>
      <c r="D118" s="807"/>
      <c r="E118" s="763"/>
      <c r="F118" s="763"/>
      <c r="G118" s="819" t="s">
        <v>235</v>
      </c>
      <c r="H118" s="763"/>
      <c r="I118" s="820"/>
      <c r="J118" s="1324"/>
      <c r="K118" s="1329"/>
      <c r="L118" s="821"/>
      <c r="M118" s="821"/>
      <c r="N118" s="821"/>
      <c r="O118" s="821"/>
      <c r="P118" s="821"/>
      <c r="Q118" s="821"/>
      <c r="R118" s="811"/>
      <c r="S118" s="822"/>
      <c r="T118" s="909"/>
      <c r="U118" s="909"/>
      <c r="V118" s="909"/>
      <c r="W118" s="909"/>
      <c r="X118" s="909"/>
      <c r="Y118" s="909"/>
      <c r="Z118" s="909"/>
      <c r="AA118" s="909"/>
      <c r="AB118" s="909"/>
      <c r="AC118" s="814"/>
      <c r="AD118" s="814"/>
      <c r="AE118" s="814"/>
      <c r="AF118" s="814"/>
      <c r="AG118" s="814"/>
      <c r="AH118" s="814"/>
      <c r="AI118" s="814"/>
      <c r="AJ118" s="814"/>
      <c r="AK118" s="814"/>
      <c r="AL118" s="814"/>
      <c r="AM118" s="814"/>
      <c r="AN118" s="814"/>
      <c r="AO118" s="814"/>
      <c r="AP118" s="814"/>
    </row>
    <row r="119" spans="1:42" s="815" customFormat="1" ht="15" customHeight="1" x14ac:dyDescent="0.25">
      <c r="A119" s="807"/>
      <c r="B119" s="808"/>
      <c r="C119" s="809" t="s">
        <v>226</v>
      </c>
      <c r="D119" s="807"/>
      <c r="E119" s="763"/>
      <c r="F119" s="763"/>
      <c r="G119" s="819" t="s">
        <v>236</v>
      </c>
      <c r="H119" s="763"/>
      <c r="I119" s="820"/>
      <c r="J119" s="1324"/>
      <c r="K119" s="1329"/>
      <c r="L119" s="821"/>
      <c r="M119" s="821"/>
      <c r="N119" s="821"/>
      <c r="O119" s="821"/>
      <c r="P119" s="821"/>
      <c r="Q119" s="821"/>
      <c r="R119" s="811"/>
      <c r="S119" s="822"/>
      <c r="T119" s="909"/>
      <c r="U119" s="909"/>
      <c r="V119" s="909"/>
      <c r="W119" s="909"/>
      <c r="X119" s="909"/>
      <c r="Y119" s="909"/>
      <c r="Z119" s="909"/>
      <c r="AA119" s="909"/>
      <c r="AB119" s="909"/>
      <c r="AC119" s="814"/>
      <c r="AD119" s="814"/>
      <c r="AE119" s="814"/>
      <c r="AF119" s="814"/>
      <c r="AG119" s="814"/>
      <c r="AH119" s="814"/>
      <c r="AI119" s="814"/>
      <c r="AJ119" s="814"/>
      <c r="AK119" s="814"/>
      <c r="AL119" s="814"/>
      <c r="AM119" s="814"/>
      <c r="AN119" s="814"/>
      <c r="AO119" s="814"/>
      <c r="AP119" s="814"/>
    </row>
    <row r="120" spans="1:42" s="815" customFormat="1" ht="15" customHeight="1" x14ac:dyDescent="0.25">
      <c r="A120" s="807"/>
      <c r="B120" s="808"/>
      <c r="C120" s="809" t="s">
        <v>226</v>
      </c>
      <c r="D120" s="807"/>
      <c r="E120" s="763"/>
      <c r="F120" s="763"/>
      <c r="G120" s="819" t="s">
        <v>237</v>
      </c>
      <c r="H120" s="763"/>
      <c r="I120" s="820"/>
      <c r="J120" s="1324"/>
      <c r="K120" s="1329"/>
      <c r="L120" s="821"/>
      <c r="M120" s="821"/>
      <c r="N120" s="821"/>
      <c r="O120" s="821"/>
      <c r="P120" s="821"/>
      <c r="Q120" s="821"/>
      <c r="R120" s="811"/>
      <c r="S120" s="822"/>
      <c r="T120" s="909"/>
      <c r="U120" s="909"/>
      <c r="V120" s="909"/>
      <c r="W120" s="909"/>
      <c r="X120" s="909"/>
      <c r="Y120" s="909"/>
      <c r="Z120" s="909"/>
      <c r="AA120" s="909"/>
      <c r="AB120" s="909"/>
      <c r="AC120" s="814"/>
      <c r="AD120" s="814"/>
      <c r="AE120" s="814"/>
      <c r="AF120" s="814"/>
      <c r="AG120" s="814"/>
      <c r="AH120" s="814"/>
      <c r="AI120" s="814"/>
      <c r="AJ120" s="814"/>
      <c r="AK120" s="814"/>
      <c r="AL120" s="814"/>
      <c r="AM120" s="814"/>
      <c r="AN120" s="814"/>
      <c r="AO120" s="814"/>
      <c r="AP120" s="814"/>
    </row>
    <row r="121" spans="1:42" s="815" customFormat="1" ht="15" customHeight="1" x14ac:dyDescent="0.25">
      <c r="A121" s="807"/>
      <c r="B121" s="808"/>
      <c r="C121" s="809" t="s">
        <v>226</v>
      </c>
      <c r="D121" s="807"/>
      <c r="E121" s="763"/>
      <c r="F121" s="763"/>
      <c r="G121" s="819" t="s">
        <v>831</v>
      </c>
      <c r="H121" s="763"/>
      <c r="I121" s="820"/>
      <c r="J121" s="1324"/>
      <c r="K121" s="1329"/>
      <c r="L121" s="821"/>
      <c r="M121" s="821"/>
      <c r="N121" s="821"/>
      <c r="O121" s="821"/>
      <c r="P121" s="821"/>
      <c r="Q121" s="821"/>
      <c r="R121" s="811"/>
      <c r="S121" s="822"/>
      <c r="T121" s="909"/>
      <c r="U121" s="909"/>
      <c r="V121" s="909"/>
      <c r="W121" s="909"/>
      <c r="X121" s="909"/>
      <c r="Y121" s="909"/>
      <c r="Z121" s="909"/>
      <c r="AA121" s="909"/>
      <c r="AB121" s="909"/>
      <c r="AC121" s="814"/>
      <c r="AD121" s="814"/>
      <c r="AE121" s="814"/>
      <c r="AF121" s="814"/>
      <c r="AG121" s="814"/>
      <c r="AH121" s="814"/>
      <c r="AI121" s="814"/>
      <c r="AJ121" s="814"/>
      <c r="AK121" s="814"/>
      <c r="AL121" s="814"/>
      <c r="AM121" s="814"/>
      <c r="AN121" s="814"/>
      <c r="AO121" s="814"/>
      <c r="AP121" s="814"/>
    </row>
    <row r="122" spans="1:42" s="815" customFormat="1" ht="15" customHeight="1" x14ac:dyDescent="0.25">
      <c r="A122" s="807"/>
      <c r="B122" s="808"/>
      <c r="C122" s="809" t="s">
        <v>226</v>
      </c>
      <c r="D122" s="807"/>
      <c r="E122" s="763"/>
      <c r="F122" s="763"/>
      <c r="G122" s="763" t="s">
        <v>238</v>
      </c>
      <c r="H122" s="763"/>
      <c r="I122" s="820"/>
      <c r="J122" s="1324"/>
      <c r="K122" s="1329"/>
      <c r="L122" s="821"/>
      <c r="M122" s="821"/>
      <c r="N122" s="821"/>
      <c r="O122" s="821"/>
      <c r="P122" s="821"/>
      <c r="Q122" s="821"/>
      <c r="R122" s="811"/>
      <c r="S122" s="822"/>
      <c r="T122" s="909"/>
      <c r="U122" s="909"/>
      <c r="V122" s="909"/>
      <c r="W122" s="909"/>
      <c r="X122" s="909"/>
      <c r="Y122" s="909"/>
      <c r="Z122" s="909"/>
      <c r="AA122" s="909"/>
      <c r="AB122" s="909"/>
      <c r="AC122" s="814"/>
      <c r="AD122" s="814"/>
      <c r="AE122" s="814"/>
      <c r="AF122" s="814"/>
      <c r="AG122" s="814"/>
      <c r="AH122" s="814"/>
      <c r="AI122" s="814"/>
      <c r="AJ122" s="814"/>
      <c r="AK122" s="814"/>
      <c r="AL122" s="814"/>
      <c r="AM122" s="814"/>
      <c r="AN122" s="814"/>
      <c r="AO122" s="814"/>
      <c r="AP122" s="814"/>
    </row>
    <row r="123" spans="1:42" s="815" customFormat="1" ht="15" customHeight="1" x14ac:dyDescent="0.25">
      <c r="A123" s="807"/>
      <c r="B123" s="808"/>
      <c r="C123" s="809" t="s">
        <v>226</v>
      </c>
      <c r="D123" s="807"/>
      <c r="E123" s="763"/>
      <c r="F123" s="763"/>
      <c r="G123" s="763" t="s">
        <v>239</v>
      </c>
      <c r="H123" s="763"/>
      <c r="I123" s="820"/>
      <c r="J123" s="1324"/>
      <c r="K123" s="1329"/>
      <c r="L123" s="821">
        <f t="shared" ref="L123" si="167">L124+L125+L126</f>
        <v>0</v>
      </c>
      <c r="M123" s="821">
        <f t="shared" ref="M123:Q123" si="168">M124+M125+M126</f>
        <v>0</v>
      </c>
      <c r="N123" s="821">
        <f t="shared" si="168"/>
        <v>0</v>
      </c>
      <c r="O123" s="821">
        <f t="shared" si="168"/>
        <v>0</v>
      </c>
      <c r="P123" s="821">
        <f t="shared" si="168"/>
        <v>0</v>
      </c>
      <c r="Q123" s="821">
        <f t="shared" si="168"/>
        <v>0</v>
      </c>
      <c r="R123" s="813">
        <f>P123-SUM(S123:AB123)</f>
        <v>0</v>
      </c>
      <c r="S123" s="822">
        <f t="shared" ref="S123:AB123" si="169">S124+S125+S126</f>
        <v>0</v>
      </c>
      <c r="T123" s="909">
        <f t="shared" si="169"/>
        <v>0</v>
      </c>
      <c r="U123" s="909">
        <f t="shared" si="169"/>
        <v>0</v>
      </c>
      <c r="V123" s="909">
        <f t="shared" si="169"/>
        <v>0</v>
      </c>
      <c r="W123" s="909">
        <f t="shared" si="169"/>
        <v>0</v>
      </c>
      <c r="X123" s="909">
        <f t="shared" si="169"/>
        <v>0</v>
      </c>
      <c r="Y123" s="909">
        <f t="shared" si="169"/>
        <v>0</v>
      </c>
      <c r="Z123" s="909">
        <f t="shared" si="169"/>
        <v>0</v>
      </c>
      <c r="AA123" s="909">
        <f t="shared" si="169"/>
        <v>0</v>
      </c>
      <c r="AB123" s="909">
        <f t="shared" si="169"/>
        <v>0</v>
      </c>
      <c r="AC123" s="814"/>
      <c r="AD123" s="814"/>
      <c r="AE123" s="814"/>
      <c r="AF123" s="814"/>
      <c r="AG123" s="814"/>
      <c r="AH123" s="814"/>
      <c r="AI123" s="814"/>
      <c r="AJ123" s="814"/>
      <c r="AK123" s="814"/>
      <c r="AL123" s="814"/>
      <c r="AM123" s="814"/>
      <c r="AN123" s="814"/>
      <c r="AO123" s="814"/>
      <c r="AP123" s="814"/>
    </row>
    <row r="124" spans="1:42" s="815" customFormat="1" ht="15" customHeight="1" x14ac:dyDescent="0.25">
      <c r="A124" s="807"/>
      <c r="B124" s="808"/>
      <c r="C124" s="809" t="s">
        <v>226</v>
      </c>
      <c r="D124" s="807"/>
      <c r="E124" s="763"/>
      <c r="F124" s="763"/>
      <c r="G124" s="819" t="s">
        <v>240</v>
      </c>
      <c r="H124" s="763"/>
      <c r="I124" s="820"/>
      <c r="J124" s="1324"/>
      <c r="K124" s="1329"/>
      <c r="L124" s="821"/>
      <c r="M124" s="821"/>
      <c r="N124" s="821"/>
      <c r="O124" s="821"/>
      <c r="P124" s="821"/>
      <c r="Q124" s="821"/>
      <c r="R124" s="811"/>
      <c r="S124" s="822"/>
      <c r="T124" s="909"/>
      <c r="U124" s="909"/>
      <c r="V124" s="909"/>
      <c r="W124" s="909"/>
      <c r="X124" s="909"/>
      <c r="Y124" s="909"/>
      <c r="Z124" s="909"/>
      <c r="AA124" s="909"/>
      <c r="AB124" s="909"/>
      <c r="AC124" s="814"/>
      <c r="AD124" s="814"/>
      <c r="AE124" s="814"/>
      <c r="AF124" s="814"/>
      <c r="AG124" s="814"/>
      <c r="AH124" s="814"/>
      <c r="AI124" s="814"/>
      <c r="AJ124" s="814"/>
      <c r="AK124" s="814"/>
      <c r="AL124" s="814"/>
      <c r="AM124" s="814"/>
      <c r="AN124" s="814"/>
      <c r="AO124" s="814"/>
      <c r="AP124" s="814"/>
    </row>
    <row r="125" spans="1:42" s="815" customFormat="1" ht="15" customHeight="1" x14ac:dyDescent="0.25">
      <c r="A125" s="807"/>
      <c r="B125" s="808"/>
      <c r="C125" s="809" t="s">
        <v>226</v>
      </c>
      <c r="D125" s="807"/>
      <c r="E125" s="763"/>
      <c r="F125" s="763"/>
      <c r="G125" s="819" t="s">
        <v>237</v>
      </c>
      <c r="H125" s="763"/>
      <c r="I125" s="820"/>
      <c r="J125" s="1324"/>
      <c r="K125" s="1329"/>
      <c r="L125" s="821"/>
      <c r="M125" s="821"/>
      <c r="N125" s="821"/>
      <c r="O125" s="821"/>
      <c r="P125" s="821"/>
      <c r="Q125" s="821"/>
      <c r="R125" s="811"/>
      <c r="S125" s="822"/>
      <c r="T125" s="909"/>
      <c r="U125" s="909"/>
      <c r="V125" s="909"/>
      <c r="W125" s="909"/>
      <c r="X125" s="909"/>
      <c r="Y125" s="909"/>
      <c r="Z125" s="909"/>
      <c r="AA125" s="909"/>
      <c r="AB125" s="909"/>
      <c r="AC125" s="814"/>
      <c r="AD125" s="814"/>
      <c r="AE125" s="814"/>
      <c r="AF125" s="814"/>
      <c r="AG125" s="814"/>
      <c r="AH125" s="814"/>
      <c r="AI125" s="814"/>
      <c r="AJ125" s="814"/>
      <c r="AK125" s="814"/>
      <c r="AL125" s="814"/>
      <c r="AM125" s="814"/>
      <c r="AN125" s="814"/>
      <c r="AO125" s="814"/>
      <c r="AP125" s="814"/>
    </row>
    <row r="126" spans="1:42" s="815" customFormat="1" ht="15" customHeight="1" x14ac:dyDescent="0.25">
      <c r="A126" s="807"/>
      <c r="B126" s="808"/>
      <c r="C126" s="809" t="s">
        <v>226</v>
      </c>
      <c r="D126" s="807"/>
      <c r="E126" s="763"/>
      <c r="F126" s="763"/>
      <c r="G126" s="819" t="s">
        <v>831</v>
      </c>
      <c r="H126" s="763"/>
      <c r="I126" s="820"/>
      <c r="J126" s="1324"/>
      <c r="K126" s="1329"/>
      <c r="L126" s="821"/>
      <c r="M126" s="821"/>
      <c r="N126" s="821"/>
      <c r="O126" s="821"/>
      <c r="P126" s="821"/>
      <c r="Q126" s="821"/>
      <c r="R126" s="811"/>
      <c r="S126" s="822"/>
      <c r="T126" s="909"/>
      <c r="U126" s="909"/>
      <c r="V126" s="909"/>
      <c r="W126" s="909"/>
      <c r="X126" s="909"/>
      <c r="Y126" s="909"/>
      <c r="Z126" s="909"/>
      <c r="AA126" s="909"/>
      <c r="AB126" s="909"/>
      <c r="AC126" s="814"/>
      <c r="AD126" s="814"/>
      <c r="AE126" s="814"/>
      <c r="AF126" s="814"/>
      <c r="AG126" s="814"/>
      <c r="AH126" s="814"/>
      <c r="AI126" s="814"/>
      <c r="AJ126" s="814"/>
      <c r="AK126" s="814"/>
      <c r="AL126" s="814"/>
      <c r="AM126" s="814"/>
      <c r="AN126" s="814"/>
      <c r="AO126" s="814"/>
      <c r="AP126" s="814"/>
    </row>
    <row r="127" spans="1:42" s="815" customFormat="1" ht="15" customHeight="1" x14ac:dyDescent="0.25">
      <c r="A127" s="807"/>
      <c r="B127" s="808"/>
      <c r="C127" s="809" t="s">
        <v>226</v>
      </c>
      <c r="D127" s="807"/>
      <c r="E127" s="763"/>
      <c r="F127" s="763" t="s">
        <v>1212</v>
      </c>
      <c r="G127" s="763" t="s">
        <v>241</v>
      </c>
      <c r="H127" s="763"/>
      <c r="I127" s="820"/>
      <c r="J127" s="1324"/>
      <c r="K127" s="1328" t="s">
        <v>1005</v>
      </c>
      <c r="L127" s="821"/>
      <c r="M127" s="821"/>
      <c r="N127" s="821"/>
      <c r="O127" s="821"/>
      <c r="P127" s="821"/>
      <c r="Q127" s="821"/>
      <c r="R127" s="811"/>
      <c r="S127" s="822"/>
      <c r="T127" s="909"/>
      <c r="U127" s="909"/>
      <c r="V127" s="909"/>
      <c r="W127" s="909"/>
      <c r="X127" s="909"/>
      <c r="Y127" s="909"/>
      <c r="Z127" s="909"/>
      <c r="AA127" s="909"/>
      <c r="AB127" s="909"/>
      <c r="AC127" s="814"/>
      <c r="AD127" s="814"/>
      <c r="AE127" s="814"/>
      <c r="AF127" s="814"/>
      <c r="AG127" s="814"/>
      <c r="AH127" s="814"/>
      <c r="AI127" s="814"/>
      <c r="AJ127" s="814"/>
      <c r="AK127" s="814"/>
      <c r="AL127" s="814"/>
      <c r="AM127" s="814"/>
      <c r="AN127" s="814"/>
      <c r="AO127" s="814"/>
      <c r="AP127" s="814"/>
    </row>
    <row r="128" spans="1:42" s="815" customFormat="1" ht="15" customHeight="1" x14ac:dyDescent="0.25">
      <c r="A128" s="807"/>
      <c r="B128" s="808"/>
      <c r="C128" s="809" t="s">
        <v>226</v>
      </c>
      <c r="D128" s="765"/>
      <c r="E128" s="765"/>
      <c r="F128" s="765" t="s">
        <v>1213</v>
      </c>
      <c r="G128" s="765"/>
      <c r="H128" s="765"/>
      <c r="I128" s="766"/>
      <c r="J128" s="1325"/>
      <c r="K128" s="1328" t="s">
        <v>1046</v>
      </c>
      <c r="L128" s="821"/>
      <c r="M128" s="821"/>
      <c r="N128" s="821"/>
      <c r="O128" s="821"/>
      <c r="P128" s="821"/>
      <c r="Q128" s="821"/>
      <c r="R128" s="811"/>
      <c r="S128" s="822"/>
      <c r="T128" s="909"/>
      <c r="U128" s="909"/>
      <c r="V128" s="909"/>
      <c r="W128" s="909"/>
      <c r="X128" s="909"/>
      <c r="Y128" s="909"/>
      <c r="Z128" s="909"/>
      <c r="AA128" s="909"/>
      <c r="AB128" s="909"/>
      <c r="AC128" s="814"/>
      <c r="AD128" s="814"/>
      <c r="AE128" s="814"/>
      <c r="AF128" s="814"/>
      <c r="AG128" s="814"/>
      <c r="AH128" s="814"/>
      <c r="AI128" s="814"/>
      <c r="AJ128" s="814"/>
      <c r="AK128" s="814"/>
      <c r="AL128" s="814"/>
      <c r="AM128" s="814"/>
      <c r="AN128" s="814"/>
      <c r="AO128" s="814"/>
      <c r="AP128" s="814"/>
    </row>
    <row r="129" spans="1:45" s="815" customFormat="1" ht="15" customHeight="1" x14ac:dyDescent="0.25">
      <c r="A129" s="807"/>
      <c r="B129" s="812"/>
      <c r="C129" s="809" t="s">
        <v>226</v>
      </c>
      <c r="D129" s="765"/>
      <c r="E129" s="765"/>
      <c r="F129" s="765" t="s">
        <v>1214</v>
      </c>
      <c r="G129" s="765" t="s">
        <v>242</v>
      </c>
      <c r="H129" s="766"/>
      <c r="I129" s="766"/>
      <c r="J129" s="1325"/>
      <c r="K129" s="1329"/>
      <c r="L129" s="827"/>
      <c r="M129" s="827"/>
      <c r="N129" s="827"/>
      <c r="O129" s="827"/>
      <c r="P129" s="827"/>
      <c r="Q129" s="827"/>
      <c r="R129" s="811"/>
      <c r="S129" s="822"/>
      <c r="T129" s="909"/>
      <c r="U129" s="909"/>
      <c r="V129" s="909"/>
      <c r="W129" s="909"/>
      <c r="X129" s="909"/>
      <c r="Y129" s="909"/>
      <c r="Z129" s="909"/>
      <c r="AA129" s="909"/>
      <c r="AB129" s="909"/>
      <c r="AC129" s="814"/>
      <c r="AD129" s="814"/>
      <c r="AE129" s="814"/>
      <c r="AF129" s="814"/>
      <c r="AG129" s="814"/>
      <c r="AH129" s="814"/>
      <c r="AI129" s="814"/>
      <c r="AJ129" s="814"/>
      <c r="AK129" s="814"/>
      <c r="AL129" s="814"/>
      <c r="AM129" s="814"/>
      <c r="AN129" s="814"/>
      <c r="AO129" s="814"/>
      <c r="AP129" s="814"/>
    </row>
    <row r="130" spans="1:45" s="815" customFormat="1" ht="15" customHeight="1" x14ac:dyDescent="0.25">
      <c r="A130" s="807"/>
      <c r="B130" s="808"/>
      <c r="C130" s="809" t="s">
        <v>226</v>
      </c>
      <c r="D130" s="807"/>
      <c r="E130" s="763"/>
      <c r="F130" s="763" t="s">
        <v>830</v>
      </c>
      <c r="G130" s="763"/>
      <c r="H130" s="820"/>
      <c r="I130" s="820"/>
      <c r="J130" s="1324"/>
      <c r="K130" s="1329"/>
      <c r="L130" s="821"/>
      <c r="M130" s="821"/>
      <c r="N130" s="821"/>
      <c r="O130" s="821"/>
      <c r="P130" s="821"/>
      <c r="Q130" s="821"/>
      <c r="R130" s="811"/>
      <c r="S130" s="822"/>
      <c r="T130" s="909"/>
      <c r="U130" s="909"/>
      <c r="V130" s="909"/>
      <c r="W130" s="909"/>
      <c r="X130" s="909"/>
      <c r="Y130" s="909"/>
      <c r="Z130" s="909"/>
      <c r="AA130" s="909"/>
      <c r="AB130" s="909"/>
      <c r="AC130" s="814"/>
      <c r="AD130" s="814"/>
      <c r="AE130" s="814"/>
      <c r="AF130" s="814"/>
      <c r="AG130" s="814"/>
      <c r="AH130" s="814"/>
      <c r="AI130" s="814"/>
      <c r="AJ130" s="814"/>
      <c r="AK130" s="814"/>
      <c r="AL130" s="814"/>
      <c r="AM130" s="814"/>
      <c r="AN130" s="814"/>
      <c r="AO130" s="814"/>
      <c r="AP130" s="814"/>
    </row>
    <row r="131" spans="1:45" s="815" customFormat="1" ht="15" customHeight="1" x14ac:dyDescent="0.25">
      <c r="A131" s="828"/>
      <c r="B131" s="829"/>
      <c r="C131" s="830"/>
      <c r="D131" s="828"/>
      <c r="E131" s="831"/>
      <c r="F131" s="831"/>
      <c r="G131" s="831"/>
      <c r="H131" s="832"/>
      <c r="I131" s="832"/>
      <c r="J131" s="1326"/>
      <c r="K131" s="1330"/>
      <c r="L131" s="833"/>
      <c r="M131" s="833"/>
      <c r="N131" s="833"/>
      <c r="O131" s="833"/>
      <c r="P131" s="833"/>
      <c r="Q131" s="833"/>
      <c r="R131" s="811"/>
      <c r="S131" s="1840"/>
      <c r="T131" s="2031"/>
      <c r="U131" s="2031"/>
      <c r="V131" s="2031"/>
      <c r="W131" s="2031"/>
      <c r="X131" s="2031"/>
      <c r="Y131" s="2031"/>
      <c r="Z131" s="2031"/>
      <c r="AA131" s="2031"/>
      <c r="AB131" s="2031"/>
      <c r="AC131" s="814"/>
      <c r="AD131" s="814"/>
      <c r="AE131" s="814"/>
      <c r="AF131" s="814"/>
      <c r="AG131" s="814"/>
      <c r="AH131" s="814"/>
      <c r="AI131" s="814"/>
      <c r="AJ131" s="814"/>
      <c r="AK131" s="814"/>
      <c r="AL131" s="814"/>
      <c r="AM131" s="814"/>
      <c r="AN131" s="814"/>
      <c r="AO131" s="814"/>
      <c r="AP131" s="814"/>
    </row>
    <row r="132" spans="1:45" s="815" customFormat="1" ht="15" customHeight="1" thickBot="1" x14ac:dyDescent="0.3">
      <c r="A132" s="834"/>
      <c r="B132" s="835"/>
      <c r="C132" s="836"/>
      <c r="D132" s="834"/>
      <c r="E132" s="837"/>
      <c r="F132" s="837"/>
      <c r="G132" s="837"/>
      <c r="H132" s="811"/>
      <c r="I132" s="811"/>
      <c r="J132" s="838"/>
      <c r="K132" s="880"/>
      <c r="L132" s="838"/>
      <c r="M132" s="838"/>
      <c r="N132" s="838"/>
      <c r="O132" s="838"/>
      <c r="P132" s="838"/>
      <c r="Q132" s="838"/>
      <c r="R132" s="811"/>
      <c r="S132" s="839"/>
      <c r="T132" s="838"/>
      <c r="U132" s="838"/>
      <c r="V132" s="838"/>
      <c r="W132" s="838"/>
      <c r="X132" s="838"/>
      <c r="Y132" s="838"/>
      <c r="Z132" s="838"/>
      <c r="AA132" s="838"/>
      <c r="AB132" s="838"/>
      <c r="AC132" s="814"/>
      <c r="AD132" s="814"/>
      <c r="AE132" s="814"/>
      <c r="AF132" s="814"/>
      <c r="AG132" s="814"/>
      <c r="AH132" s="814"/>
      <c r="AI132" s="814"/>
      <c r="AJ132" s="814"/>
      <c r="AK132" s="814"/>
      <c r="AL132" s="814"/>
      <c r="AM132" s="814"/>
      <c r="AN132" s="814"/>
      <c r="AO132" s="814"/>
      <c r="AP132" s="814"/>
    </row>
    <row r="133" spans="1:45" s="761" customFormat="1" ht="15" customHeight="1" thickBot="1" x14ac:dyDescent="0.3">
      <c r="A133" s="840"/>
      <c r="B133" s="841"/>
      <c r="C133" s="842"/>
      <c r="D133" s="840"/>
      <c r="E133" s="843" t="s">
        <v>243</v>
      </c>
      <c r="F133" s="843"/>
      <c r="G133" s="843"/>
      <c r="H133" s="844"/>
      <c r="I133" s="844"/>
      <c r="J133" s="845"/>
      <c r="K133" s="845"/>
      <c r="L133" s="845">
        <f>L14</f>
        <v>0</v>
      </c>
      <c r="M133" s="845">
        <f>M14</f>
        <v>0</v>
      </c>
      <c r="N133" s="845">
        <f>N14</f>
        <v>0</v>
      </c>
      <c r="O133" s="845">
        <f t="shared" ref="O133:Q133" si="170">O14</f>
        <v>0</v>
      </c>
      <c r="P133" s="845">
        <f t="shared" si="170"/>
        <v>0</v>
      </c>
      <c r="Q133" s="845">
        <f t="shared" si="170"/>
        <v>0</v>
      </c>
      <c r="R133" s="813">
        <f>P133-SUM(S133:AB133)</f>
        <v>0</v>
      </c>
      <c r="S133" s="846">
        <f t="shared" ref="S133:AB133" si="171">S14</f>
        <v>0</v>
      </c>
      <c r="T133" s="845">
        <f t="shared" si="171"/>
        <v>0</v>
      </c>
      <c r="U133" s="845">
        <f t="shared" si="171"/>
        <v>0</v>
      </c>
      <c r="V133" s="845">
        <f t="shared" si="171"/>
        <v>0</v>
      </c>
      <c r="W133" s="845">
        <f t="shared" si="171"/>
        <v>0</v>
      </c>
      <c r="X133" s="845">
        <f t="shared" si="171"/>
        <v>0</v>
      </c>
      <c r="Y133" s="845">
        <f t="shared" si="171"/>
        <v>0</v>
      </c>
      <c r="Z133" s="845">
        <f t="shared" si="171"/>
        <v>0</v>
      </c>
      <c r="AA133" s="845">
        <f t="shared" si="171"/>
        <v>0</v>
      </c>
      <c r="AB133" s="845">
        <f t="shared" si="171"/>
        <v>0</v>
      </c>
      <c r="AC133" s="794"/>
      <c r="AD133" s="794"/>
      <c r="AE133" s="794"/>
      <c r="AF133" s="794"/>
      <c r="AG133" s="794"/>
      <c r="AH133" s="794"/>
      <c r="AI133" s="794"/>
      <c r="AJ133" s="794"/>
      <c r="AK133" s="794"/>
      <c r="AL133" s="794"/>
      <c r="AM133" s="794"/>
      <c r="AN133" s="794"/>
      <c r="AO133" s="794"/>
      <c r="AP133" s="794"/>
    </row>
    <row r="134" spans="1:45" s="815" customFormat="1" ht="15" customHeight="1" thickBot="1" x14ac:dyDescent="0.3">
      <c r="A134" s="840"/>
      <c r="B134" s="841"/>
      <c r="C134" s="842"/>
      <c r="D134" s="840"/>
      <c r="E134" s="843" t="s">
        <v>1324</v>
      </c>
      <c r="F134" s="843"/>
      <c r="G134" s="843"/>
      <c r="H134" s="844"/>
      <c r="I134" s="844"/>
      <c r="J134" s="845"/>
      <c r="K134" s="845"/>
      <c r="L134" s="845">
        <f>L10</f>
        <v>0</v>
      </c>
      <c r="M134" s="845">
        <f t="shared" ref="M134:AB134" si="172">M10</f>
        <v>0</v>
      </c>
      <c r="N134" s="845">
        <f t="shared" si="172"/>
        <v>0</v>
      </c>
      <c r="O134" s="845">
        <f t="shared" si="172"/>
        <v>0</v>
      </c>
      <c r="P134" s="845">
        <f t="shared" si="172"/>
        <v>0</v>
      </c>
      <c r="Q134" s="845">
        <f t="shared" si="172"/>
        <v>0</v>
      </c>
      <c r="R134" s="813">
        <f>P134-SUM(S134:AB134)</f>
        <v>0</v>
      </c>
      <c r="S134" s="846">
        <f t="shared" si="172"/>
        <v>0</v>
      </c>
      <c r="T134" s="845">
        <f t="shared" si="172"/>
        <v>0</v>
      </c>
      <c r="U134" s="845">
        <f t="shared" si="172"/>
        <v>0</v>
      </c>
      <c r="V134" s="845">
        <f t="shared" si="172"/>
        <v>0</v>
      </c>
      <c r="W134" s="845">
        <f t="shared" si="172"/>
        <v>0</v>
      </c>
      <c r="X134" s="845">
        <f t="shared" si="172"/>
        <v>0</v>
      </c>
      <c r="Y134" s="845">
        <f t="shared" si="172"/>
        <v>0</v>
      </c>
      <c r="Z134" s="845">
        <f t="shared" si="172"/>
        <v>0</v>
      </c>
      <c r="AA134" s="845">
        <f t="shared" si="172"/>
        <v>0</v>
      </c>
      <c r="AB134" s="845">
        <f t="shared" si="172"/>
        <v>0</v>
      </c>
      <c r="AC134" s="814"/>
      <c r="AD134" s="814"/>
    </row>
    <row r="135" spans="1:45" s="856" customFormat="1" ht="15.75" x14ac:dyDescent="0.25">
      <c r="A135" s="2219"/>
      <c r="B135" s="2217"/>
      <c r="C135" s="2218"/>
      <c r="D135" s="2219"/>
      <c r="E135" s="2220"/>
      <c r="F135" s="2220"/>
      <c r="G135" s="2220"/>
      <c r="H135" s="2221"/>
      <c r="I135" s="2221"/>
      <c r="J135" s="2222" t="s">
        <v>244</v>
      </c>
      <c r="K135" s="2222"/>
      <c r="L135" s="2222">
        <f>L133+L134</f>
        <v>0</v>
      </c>
      <c r="M135" s="2222">
        <f t="shared" ref="M135:Q135" si="173">M133+M134</f>
        <v>0</v>
      </c>
      <c r="N135" s="2222">
        <f t="shared" si="173"/>
        <v>0</v>
      </c>
      <c r="O135" s="2222">
        <f t="shared" si="173"/>
        <v>0</v>
      </c>
      <c r="P135" s="2222">
        <f t="shared" si="173"/>
        <v>0</v>
      </c>
      <c r="Q135" s="2222">
        <f t="shared" si="173"/>
        <v>0</v>
      </c>
      <c r="R135" s="813">
        <f>P135-SUM(S135:AB135)</f>
        <v>0</v>
      </c>
      <c r="S135" s="2228">
        <f t="shared" ref="S135" si="174">S133+S134</f>
        <v>0</v>
      </c>
      <c r="T135" s="2222">
        <f t="shared" ref="T135" si="175">T133+T134</f>
        <v>0</v>
      </c>
      <c r="U135" s="2222">
        <f t="shared" ref="U135" si="176">U133+U134</f>
        <v>0</v>
      </c>
      <c r="V135" s="2222">
        <f t="shared" ref="V135" si="177">V133+V134</f>
        <v>0</v>
      </c>
      <c r="W135" s="2222">
        <f t="shared" ref="W135" si="178">W133+W134</f>
        <v>0</v>
      </c>
      <c r="X135" s="2222">
        <f t="shared" ref="X135" si="179">X133+X134</f>
        <v>0</v>
      </c>
      <c r="Y135" s="2222">
        <f t="shared" ref="Y135" si="180">Y133+Y134</f>
        <v>0</v>
      </c>
      <c r="Z135" s="2222">
        <f t="shared" ref="Z135" si="181">Z133+Z134</f>
        <v>0</v>
      </c>
      <c r="AA135" s="2222">
        <f t="shared" ref="AA135" si="182">AA133+AA134</f>
        <v>0</v>
      </c>
      <c r="AB135" s="2222">
        <f t="shared" ref="AB135" si="183">AB133+AB134</f>
        <v>0</v>
      </c>
      <c r="AC135" s="855"/>
      <c r="AD135" s="855"/>
      <c r="AE135" s="855"/>
      <c r="AF135" s="855"/>
      <c r="AG135" s="855"/>
      <c r="AH135" s="855"/>
      <c r="AI135" s="855"/>
      <c r="AJ135" s="855"/>
      <c r="AK135" s="855"/>
      <c r="AL135" s="855"/>
      <c r="AM135" s="855"/>
      <c r="AN135" s="855"/>
      <c r="AO135" s="855"/>
      <c r="AP135" s="855"/>
    </row>
    <row r="136" spans="1:45" ht="13.5" thickBot="1" x14ac:dyDescent="0.25">
      <c r="A136" s="2225"/>
      <c r="B136" s="2223"/>
      <c r="C136" s="2224"/>
      <c r="D136" s="2225"/>
      <c r="E136" s="2223"/>
      <c r="F136" s="2223"/>
      <c r="G136" s="2223"/>
      <c r="H136" s="2226"/>
      <c r="I136" s="2226"/>
      <c r="J136" s="2227"/>
      <c r="K136" s="2227"/>
      <c r="L136" s="2227"/>
      <c r="M136" s="2227"/>
      <c r="N136" s="2227"/>
      <c r="O136" s="2227"/>
      <c r="P136" s="2227"/>
      <c r="Q136" s="2227"/>
      <c r="R136" s="756"/>
      <c r="S136" s="2229"/>
      <c r="T136" s="2227"/>
      <c r="U136" s="2227"/>
      <c r="V136" s="2227"/>
      <c r="W136" s="2227"/>
      <c r="X136" s="2227"/>
      <c r="Y136" s="2227"/>
      <c r="Z136" s="2227"/>
      <c r="AA136" s="2227"/>
      <c r="AB136" s="2227"/>
      <c r="AC136" s="848"/>
      <c r="AD136" s="848"/>
      <c r="AE136" s="848"/>
      <c r="AF136" s="848"/>
      <c r="AQ136" s="759"/>
      <c r="AR136" s="759"/>
      <c r="AS136" s="759"/>
    </row>
    <row r="137" spans="1:45" ht="13.5" thickBot="1" x14ac:dyDescent="0.25">
      <c r="R137" s="859"/>
      <c r="S137" s="859"/>
      <c r="T137" s="859"/>
      <c r="U137" s="859"/>
      <c r="V137" s="859"/>
      <c r="W137" s="859"/>
      <c r="X137" s="859"/>
      <c r="Y137" s="859"/>
      <c r="Z137" s="859"/>
      <c r="AA137" s="859"/>
      <c r="AB137" s="859"/>
      <c r="AC137" s="859"/>
      <c r="AD137" s="859"/>
      <c r="AE137" s="859"/>
      <c r="AF137" s="860"/>
    </row>
    <row r="138" spans="1:45" s="858" customFormat="1" ht="16.5" thickBot="1" x14ac:dyDescent="0.3">
      <c r="A138" s="857"/>
      <c r="B138" s="857"/>
      <c r="C138" s="857"/>
      <c r="D138" s="857"/>
      <c r="E138" s="857"/>
      <c r="F138" s="857"/>
      <c r="J138" s="861"/>
      <c r="K138" s="2243" t="s">
        <v>916</v>
      </c>
      <c r="L138" s="2244"/>
      <c r="M138" s="2245">
        <f>L135+M135</f>
        <v>0</v>
      </c>
      <c r="N138" s="2243"/>
      <c r="O138" s="2246">
        <f>N135+O135</f>
        <v>0</v>
      </c>
      <c r="P138" s="2247"/>
      <c r="Q138" s="2246">
        <f>P135+Q135</f>
        <v>0</v>
      </c>
      <c r="R138" s="862"/>
      <c r="S138" s="862"/>
      <c r="T138" s="862"/>
      <c r="U138" s="862"/>
      <c r="V138" s="862"/>
      <c r="W138" s="862"/>
      <c r="X138" s="862"/>
      <c r="Y138" s="862"/>
      <c r="Z138" s="862"/>
      <c r="AA138" s="862"/>
      <c r="AB138" s="862"/>
      <c r="AC138" s="862"/>
      <c r="AD138" s="862"/>
      <c r="AE138" s="862"/>
      <c r="AF138" s="863"/>
      <c r="AG138" s="864"/>
      <c r="AH138" s="864"/>
      <c r="AI138" s="864"/>
      <c r="AJ138" s="864"/>
      <c r="AK138" s="864"/>
      <c r="AL138" s="864"/>
      <c r="AM138" s="864"/>
      <c r="AN138" s="864"/>
      <c r="AO138" s="864"/>
      <c r="AP138" s="864"/>
      <c r="AQ138" s="864"/>
      <c r="AR138" s="864"/>
      <c r="AS138" s="864"/>
    </row>
    <row r="139" spans="1:45" ht="17.25" customHeight="1" thickBot="1" x14ac:dyDescent="0.25">
      <c r="A139" s="865"/>
      <c r="B139" s="865"/>
      <c r="C139" s="865"/>
      <c r="D139" s="865"/>
      <c r="E139" s="865"/>
      <c r="F139" s="865"/>
      <c r="G139" s="865"/>
      <c r="H139" s="755"/>
      <c r="I139" s="755"/>
      <c r="J139" s="755"/>
      <c r="K139" s="755"/>
      <c r="L139" s="866"/>
      <c r="M139" s="866"/>
      <c r="N139" s="866"/>
      <c r="O139" s="867"/>
      <c r="P139" s="867"/>
      <c r="Q139" s="867"/>
      <c r="R139" s="865"/>
      <c r="S139" s="859"/>
      <c r="T139" s="859"/>
      <c r="U139" s="859"/>
      <c r="V139" s="859"/>
      <c r="W139" s="859"/>
      <c r="X139" s="859"/>
      <c r="Y139" s="859"/>
      <c r="Z139" s="859"/>
      <c r="AA139" s="859"/>
      <c r="AB139" s="848"/>
      <c r="AC139" s="848"/>
      <c r="AD139" s="848"/>
      <c r="AE139" s="848"/>
      <c r="AF139" s="848"/>
      <c r="AG139" s="759"/>
      <c r="AH139" s="759"/>
      <c r="AI139" s="759"/>
      <c r="AJ139" s="759"/>
      <c r="AK139" s="759"/>
      <c r="AL139" s="759"/>
      <c r="AM139" s="759"/>
      <c r="AN139" s="759"/>
      <c r="AO139" s="759"/>
      <c r="AP139" s="759"/>
      <c r="AQ139" s="759"/>
      <c r="AR139" s="759"/>
      <c r="AS139" s="759"/>
    </row>
    <row r="140" spans="1:45" ht="16.5" customHeight="1" x14ac:dyDescent="0.25">
      <c r="A140" s="2679" t="s">
        <v>224</v>
      </c>
      <c r="B140" s="2680"/>
      <c r="C140" s="2681"/>
      <c r="D140" s="789"/>
      <c r="E140" s="790"/>
      <c r="F140" s="790"/>
      <c r="G140" s="790"/>
      <c r="H140" s="791"/>
      <c r="I140" s="791"/>
      <c r="J140" s="792"/>
      <c r="K140" s="2688" t="s">
        <v>340</v>
      </c>
      <c r="L140" s="2672" t="str">
        <f>'PAGE DE GARDE'!B16</f>
        <v>REALITE 2017</v>
      </c>
      <c r="M140" s="2672" t="str">
        <f>'PAGE DE GARDE'!B16</f>
        <v>REALITE 2017</v>
      </c>
      <c r="N140" s="2674" t="str">
        <f>'PAGE DE GARDE'!B15</f>
        <v>BUDGET 2018</v>
      </c>
      <c r="O140" s="2674" t="str">
        <f>'PAGE DE GARDE'!B15</f>
        <v>BUDGET 2018</v>
      </c>
      <c r="P140" s="2672" t="str">
        <f>'PAGE DE GARDE'!B14</f>
        <v>REALITE 2018</v>
      </c>
      <c r="Q140" s="2672" t="str">
        <f>'PAGE DE GARDE'!B14</f>
        <v>REALITE 2018</v>
      </c>
      <c r="R140" s="865"/>
      <c r="S140" s="859"/>
      <c r="T140" s="859"/>
      <c r="U140" s="859"/>
      <c r="V140" s="859"/>
      <c r="W140" s="859"/>
      <c r="X140" s="859"/>
      <c r="Y140" s="859"/>
      <c r="Z140" s="859"/>
      <c r="AA140" s="859"/>
      <c r="AB140" s="848"/>
      <c r="AC140" s="848"/>
      <c r="AD140" s="848"/>
      <c r="AE140" s="848"/>
      <c r="AF140" s="848"/>
      <c r="AG140" s="759"/>
      <c r="AH140" s="759"/>
      <c r="AI140" s="759"/>
      <c r="AJ140" s="759"/>
      <c r="AK140" s="759"/>
      <c r="AL140" s="759"/>
      <c r="AM140" s="759"/>
      <c r="AN140" s="759"/>
      <c r="AO140" s="759"/>
      <c r="AP140" s="759"/>
      <c r="AQ140" s="759"/>
      <c r="AR140" s="759"/>
      <c r="AS140" s="759"/>
    </row>
    <row r="141" spans="1:45" ht="15.75" thickBot="1" x14ac:dyDescent="0.3">
      <c r="A141" s="2682"/>
      <c r="B141" s="2683"/>
      <c r="C141" s="2684"/>
      <c r="D141" s="795"/>
      <c r="E141" s="796"/>
      <c r="F141" s="796"/>
      <c r="G141" s="796"/>
      <c r="H141" s="797"/>
      <c r="I141" s="797"/>
      <c r="J141" s="798"/>
      <c r="K141" s="2689"/>
      <c r="L141" s="2673"/>
      <c r="M141" s="2673"/>
      <c r="N141" s="2675"/>
      <c r="O141" s="2675"/>
      <c r="P141" s="2673"/>
      <c r="Q141" s="2673"/>
      <c r="R141" s="868"/>
      <c r="S141" s="859"/>
      <c r="T141" s="859"/>
      <c r="U141" s="859"/>
      <c r="V141" s="859"/>
      <c r="W141" s="859"/>
      <c r="X141" s="859"/>
      <c r="Y141" s="859"/>
      <c r="Z141" s="859"/>
      <c r="AA141" s="859"/>
      <c r="AB141" s="848"/>
      <c r="AC141" s="848"/>
      <c r="AD141" s="848"/>
      <c r="AE141" s="848"/>
      <c r="AF141" s="848"/>
      <c r="AG141" s="759"/>
      <c r="AH141" s="759"/>
      <c r="AI141" s="759"/>
      <c r="AJ141" s="759"/>
      <c r="AK141" s="759"/>
      <c r="AL141" s="759"/>
      <c r="AM141" s="759"/>
      <c r="AN141" s="759"/>
      <c r="AO141" s="759"/>
      <c r="AP141" s="759"/>
      <c r="AQ141" s="759"/>
      <c r="AR141" s="759"/>
      <c r="AS141" s="759"/>
    </row>
    <row r="142" spans="1:45" ht="15.75" thickBot="1" x14ac:dyDescent="0.3">
      <c r="A142" s="2685"/>
      <c r="B142" s="2686"/>
      <c r="C142" s="2687"/>
      <c r="D142" s="799"/>
      <c r="E142" s="800"/>
      <c r="F142" s="800"/>
      <c r="G142" s="800"/>
      <c r="H142" s="801"/>
      <c r="I142" s="801"/>
      <c r="J142" s="802"/>
      <c r="K142" s="2690"/>
      <c r="L142" s="803" t="s">
        <v>341</v>
      </c>
      <c r="M142" s="803" t="s">
        <v>364</v>
      </c>
      <c r="N142" s="803" t="s">
        <v>341</v>
      </c>
      <c r="O142" s="803" t="s">
        <v>364</v>
      </c>
      <c r="P142" s="803" t="s">
        <v>341</v>
      </c>
      <c r="Q142" s="803" t="s">
        <v>364</v>
      </c>
      <c r="R142" s="869" t="s">
        <v>0</v>
      </c>
      <c r="S142" s="805">
        <v>70</v>
      </c>
      <c r="T142" s="805">
        <v>71</v>
      </c>
      <c r="U142" s="805">
        <v>72</v>
      </c>
      <c r="V142" s="805">
        <v>74</v>
      </c>
      <c r="W142" s="806">
        <v>75</v>
      </c>
      <c r="X142" s="805">
        <v>76</v>
      </c>
      <c r="Y142" s="805">
        <v>77</v>
      </c>
      <c r="Z142" s="910"/>
      <c r="AA142" s="910"/>
      <c r="AB142" s="910"/>
      <c r="AC142" s="848"/>
      <c r="AD142" s="848"/>
      <c r="AE142" s="759"/>
      <c r="AF142" s="759"/>
      <c r="AG142" s="759"/>
      <c r="AH142" s="759"/>
      <c r="AI142" s="759"/>
      <c r="AJ142" s="759"/>
      <c r="AK142" s="759"/>
      <c r="AL142" s="759"/>
      <c r="AM142" s="759"/>
      <c r="AN142" s="759"/>
      <c r="AO142" s="759"/>
      <c r="AP142" s="759"/>
      <c r="AQ142" s="759"/>
      <c r="AR142" s="759"/>
      <c r="AS142" s="759"/>
    </row>
    <row r="143" spans="1:45" s="761" customFormat="1" ht="15" x14ac:dyDescent="0.25">
      <c r="A143" s="807"/>
      <c r="B143" s="808"/>
      <c r="C143" s="809"/>
      <c r="D143" s="760" t="s">
        <v>485</v>
      </c>
      <c r="F143" s="762"/>
      <c r="G143" s="763"/>
      <c r="H143" s="763"/>
      <c r="I143" s="763"/>
      <c r="J143" s="1323"/>
      <c r="K143" s="1327"/>
      <c r="L143" s="808">
        <f>L144+L145</f>
        <v>0</v>
      </c>
      <c r="M143" s="808">
        <f t="shared" ref="M143:P143" si="184">M144+M145</f>
        <v>0</v>
      </c>
      <c r="N143" s="808">
        <f t="shared" si="184"/>
        <v>0</v>
      </c>
      <c r="O143" s="808">
        <f t="shared" si="184"/>
        <v>0</v>
      </c>
      <c r="P143" s="808">
        <f t="shared" si="184"/>
        <v>0</v>
      </c>
      <c r="Q143" s="808">
        <f>Q144+Q145</f>
        <v>0</v>
      </c>
      <c r="R143" s="813">
        <f>Q143-SUM(S143:Y143)</f>
        <v>0</v>
      </c>
      <c r="S143" s="2032">
        <f t="shared" ref="S143:X143" si="185">S144+S145</f>
        <v>0</v>
      </c>
      <c r="T143" s="808">
        <f t="shared" si="185"/>
        <v>0</v>
      </c>
      <c r="U143" s="808">
        <f t="shared" si="185"/>
        <v>0</v>
      </c>
      <c r="V143" s="808">
        <f t="shared" si="185"/>
        <v>0</v>
      </c>
      <c r="W143" s="808">
        <f t="shared" si="185"/>
        <v>0</v>
      </c>
      <c r="X143" s="808">
        <f t="shared" si="185"/>
        <v>0</v>
      </c>
      <c r="Y143" s="808">
        <f>Y144+Y145</f>
        <v>0</v>
      </c>
      <c r="Z143" s="911"/>
      <c r="AA143" s="911"/>
      <c r="AB143" s="911"/>
      <c r="AC143" s="794"/>
      <c r="AD143" s="794"/>
      <c r="AE143" s="794"/>
      <c r="AF143" s="794"/>
      <c r="AG143" s="794"/>
      <c r="AH143" s="794"/>
      <c r="AI143" s="794"/>
      <c r="AJ143" s="794"/>
      <c r="AK143" s="794"/>
      <c r="AL143" s="794"/>
      <c r="AM143" s="794"/>
      <c r="AN143" s="794"/>
      <c r="AO143" s="794"/>
      <c r="AP143" s="794"/>
    </row>
    <row r="144" spans="1:45" s="761" customFormat="1" ht="15" x14ac:dyDescent="0.25">
      <c r="A144" s="807"/>
      <c r="B144" s="808"/>
      <c r="C144" s="809"/>
      <c r="D144" s="760"/>
      <c r="E144" s="763"/>
      <c r="F144" s="763" t="s">
        <v>486</v>
      </c>
      <c r="G144" s="763"/>
      <c r="H144" s="763"/>
      <c r="I144" s="763"/>
      <c r="J144" s="1323"/>
      <c r="K144" s="1328"/>
      <c r="L144" s="808"/>
      <c r="M144" s="808"/>
      <c r="N144" s="808"/>
      <c r="O144" s="808"/>
      <c r="P144" s="808"/>
      <c r="Q144" s="808"/>
      <c r="R144" s="813"/>
      <c r="S144" s="809"/>
      <c r="T144" s="808"/>
      <c r="U144" s="808"/>
      <c r="V144" s="808"/>
      <c r="W144" s="808"/>
      <c r="X144" s="808"/>
      <c r="Y144" s="808"/>
      <c r="Z144" s="796"/>
      <c r="AA144" s="796"/>
      <c r="AB144" s="796"/>
      <c r="AC144" s="794"/>
      <c r="AD144" s="794"/>
      <c r="AE144" s="794"/>
      <c r="AF144" s="794"/>
      <c r="AG144" s="794"/>
      <c r="AH144" s="794"/>
      <c r="AI144" s="794"/>
      <c r="AJ144" s="794"/>
      <c r="AK144" s="794"/>
      <c r="AL144" s="794"/>
      <c r="AM144" s="794"/>
      <c r="AN144" s="794"/>
      <c r="AO144" s="794"/>
      <c r="AP144" s="794"/>
    </row>
    <row r="145" spans="1:42" s="761" customFormat="1" ht="15" x14ac:dyDescent="0.25">
      <c r="A145" s="807"/>
      <c r="B145" s="808"/>
      <c r="C145" s="809"/>
      <c r="D145" s="760"/>
      <c r="E145" s="763"/>
      <c r="F145" s="763" t="s">
        <v>487</v>
      </c>
      <c r="G145" s="763"/>
      <c r="H145" s="763"/>
      <c r="I145" s="763"/>
      <c r="J145" s="1323"/>
      <c r="K145" s="1328"/>
      <c r="L145" s="808"/>
      <c r="M145" s="808"/>
      <c r="N145" s="808"/>
      <c r="O145" s="808"/>
      <c r="P145" s="808"/>
      <c r="Q145" s="808"/>
      <c r="R145" s="813"/>
      <c r="S145" s="809"/>
      <c r="T145" s="808"/>
      <c r="U145" s="808"/>
      <c r="V145" s="808"/>
      <c r="W145" s="808"/>
      <c r="X145" s="808"/>
      <c r="Y145" s="808"/>
      <c r="Z145" s="796"/>
      <c r="AA145" s="796"/>
      <c r="AB145" s="796"/>
      <c r="AC145" s="794"/>
      <c r="AD145" s="794"/>
      <c r="AE145" s="794"/>
      <c r="AF145" s="794"/>
      <c r="AG145" s="794"/>
      <c r="AH145" s="794"/>
      <c r="AI145" s="794"/>
      <c r="AJ145" s="794"/>
      <c r="AK145" s="794"/>
      <c r="AL145" s="794"/>
      <c r="AM145" s="794"/>
      <c r="AN145" s="794"/>
      <c r="AO145" s="794"/>
      <c r="AP145" s="794"/>
    </row>
    <row r="146" spans="1:42" s="761" customFormat="1" ht="15" x14ac:dyDescent="0.25">
      <c r="A146" s="807"/>
      <c r="B146" s="808"/>
      <c r="C146" s="809"/>
      <c r="D146" s="760"/>
      <c r="E146" s="764"/>
      <c r="F146" s="764"/>
      <c r="G146" s="764"/>
      <c r="H146" s="764"/>
      <c r="I146" s="764"/>
      <c r="J146" s="1323"/>
      <c r="K146" s="1328"/>
      <c r="L146" s="810"/>
      <c r="M146" s="810"/>
      <c r="N146" s="810"/>
      <c r="O146" s="810"/>
      <c r="P146" s="810"/>
      <c r="Q146" s="810"/>
      <c r="R146" s="813"/>
      <c r="S146" s="1839"/>
      <c r="T146" s="810"/>
      <c r="U146" s="810"/>
      <c r="V146" s="810"/>
      <c r="W146" s="810"/>
      <c r="X146" s="810"/>
      <c r="Y146" s="810"/>
      <c r="Z146" s="911"/>
      <c r="AA146" s="911"/>
      <c r="AB146" s="911"/>
      <c r="AC146" s="794"/>
      <c r="AD146" s="794"/>
      <c r="AE146" s="794"/>
      <c r="AF146" s="794"/>
      <c r="AG146" s="794"/>
      <c r="AH146" s="794"/>
      <c r="AI146" s="794"/>
      <c r="AJ146" s="794"/>
      <c r="AK146" s="794"/>
      <c r="AL146" s="794"/>
      <c r="AM146" s="794"/>
      <c r="AN146" s="794"/>
      <c r="AO146" s="794"/>
      <c r="AP146" s="794"/>
    </row>
    <row r="147" spans="1:42" s="815" customFormat="1" ht="15" customHeight="1" x14ac:dyDescent="0.25">
      <c r="A147" s="807"/>
      <c r="B147" s="808"/>
      <c r="C147" s="809"/>
      <c r="D147" s="762" t="s">
        <v>260</v>
      </c>
      <c r="F147" s="763"/>
      <c r="G147" s="763"/>
      <c r="H147" s="763"/>
      <c r="I147" s="763"/>
      <c r="J147" s="1323"/>
      <c r="K147" s="1328"/>
      <c r="L147" s="808">
        <f>L149+L230+L240+L245</f>
        <v>0</v>
      </c>
      <c r="M147" s="808">
        <f>M149+M230+M240+M245</f>
        <v>0</v>
      </c>
      <c r="N147" s="808">
        <f>N149+N230+N240+N245</f>
        <v>0</v>
      </c>
      <c r="O147" s="808">
        <f t="shared" ref="O147:Q147" si="186">O149+O230+O240+O245</f>
        <v>0</v>
      </c>
      <c r="P147" s="808">
        <f t="shared" si="186"/>
        <v>0</v>
      </c>
      <c r="Q147" s="808">
        <f t="shared" si="186"/>
        <v>0</v>
      </c>
      <c r="R147" s="813">
        <f>Q147-SUM(S147:Y147)</f>
        <v>0</v>
      </c>
      <c r="S147" s="809">
        <f t="shared" ref="S147:Y147" si="187">S149+S230+S240+S245</f>
        <v>0</v>
      </c>
      <c r="T147" s="808">
        <f t="shared" si="187"/>
        <v>0</v>
      </c>
      <c r="U147" s="808">
        <f t="shared" si="187"/>
        <v>0</v>
      </c>
      <c r="V147" s="808">
        <f t="shared" si="187"/>
        <v>0</v>
      </c>
      <c r="W147" s="808">
        <f t="shared" si="187"/>
        <v>0</v>
      </c>
      <c r="X147" s="808">
        <f t="shared" si="187"/>
        <v>0</v>
      </c>
      <c r="Y147" s="808">
        <f t="shared" si="187"/>
        <v>0</v>
      </c>
      <c r="Z147" s="884"/>
      <c r="AA147" s="884"/>
      <c r="AB147" s="884"/>
      <c r="AC147" s="814"/>
      <c r="AD147" s="814"/>
    </row>
    <row r="148" spans="1:42" s="815" customFormat="1" ht="15" customHeight="1" x14ac:dyDescent="0.25">
      <c r="A148" s="807"/>
      <c r="B148" s="808"/>
      <c r="C148" s="809"/>
      <c r="D148" s="760"/>
      <c r="E148" s="763"/>
      <c r="F148" s="763"/>
      <c r="G148" s="763"/>
      <c r="H148" s="763"/>
      <c r="I148" s="763"/>
      <c r="J148" s="1323"/>
      <c r="K148" s="1328"/>
      <c r="L148" s="808"/>
      <c r="M148" s="808"/>
      <c r="N148" s="808"/>
      <c r="O148" s="808"/>
      <c r="P148" s="808"/>
      <c r="Q148" s="808"/>
      <c r="R148" s="870"/>
      <c r="S148" s="809"/>
      <c r="T148" s="808"/>
      <c r="U148" s="808"/>
      <c r="V148" s="808"/>
      <c r="W148" s="808"/>
      <c r="X148" s="808"/>
      <c r="Y148" s="808"/>
      <c r="Z148" s="884"/>
      <c r="AA148" s="884"/>
      <c r="AB148" s="884"/>
      <c r="AC148" s="814"/>
      <c r="AD148" s="814"/>
    </row>
    <row r="149" spans="1:42" s="818" customFormat="1" ht="15" customHeight="1" x14ac:dyDescent="0.25">
      <c r="A149" s="807"/>
      <c r="B149" s="808"/>
      <c r="C149" s="809"/>
      <c r="D149" s="807"/>
      <c r="E149" s="763" t="s">
        <v>431</v>
      </c>
      <c r="F149" s="763" t="s">
        <v>261</v>
      </c>
      <c r="G149" s="763"/>
      <c r="H149" s="763"/>
      <c r="I149" s="763"/>
      <c r="J149" s="1323"/>
      <c r="K149" s="1328"/>
      <c r="L149" s="808">
        <f>L151+L207+L222</f>
        <v>0</v>
      </c>
      <c r="M149" s="808">
        <f>M151+M207+M222</f>
        <v>0</v>
      </c>
      <c r="N149" s="808">
        <f>N151+N207+N222</f>
        <v>0</v>
      </c>
      <c r="O149" s="808">
        <f>O151+O207+O222</f>
        <v>0</v>
      </c>
      <c r="P149" s="808">
        <f t="shared" ref="P149:Q149" si="188">P151+P207+P222</f>
        <v>0</v>
      </c>
      <c r="Q149" s="808">
        <f t="shared" si="188"/>
        <v>0</v>
      </c>
      <c r="R149" s="813">
        <f>Q149-SUM(S149:Y149)</f>
        <v>0</v>
      </c>
      <c r="S149" s="809">
        <f t="shared" ref="S149:Y149" si="189">S151+S207+S222</f>
        <v>0</v>
      </c>
      <c r="T149" s="808">
        <f t="shared" si="189"/>
        <v>0</v>
      </c>
      <c r="U149" s="808">
        <f t="shared" si="189"/>
        <v>0</v>
      </c>
      <c r="V149" s="808">
        <f t="shared" si="189"/>
        <v>0</v>
      </c>
      <c r="W149" s="808">
        <f t="shared" si="189"/>
        <v>0</v>
      </c>
      <c r="X149" s="808">
        <f t="shared" si="189"/>
        <v>0</v>
      </c>
      <c r="Y149" s="808">
        <f t="shared" si="189"/>
        <v>0</v>
      </c>
      <c r="Z149" s="912"/>
      <c r="AA149" s="912"/>
      <c r="AB149" s="912"/>
      <c r="AC149" s="817"/>
      <c r="AD149" s="817"/>
    </row>
    <row r="150" spans="1:42" s="818" customFormat="1" ht="15" customHeight="1" x14ac:dyDescent="0.25">
      <c r="A150" s="807"/>
      <c r="B150" s="808"/>
      <c r="C150" s="809"/>
      <c r="D150" s="807"/>
      <c r="E150" s="819"/>
      <c r="F150" s="763"/>
      <c r="G150" s="763"/>
      <c r="H150" s="763"/>
      <c r="I150" s="763"/>
      <c r="J150" s="1323"/>
      <c r="K150" s="1328"/>
      <c r="L150" s="808"/>
      <c r="M150" s="808"/>
      <c r="N150" s="808"/>
      <c r="O150" s="808"/>
      <c r="P150" s="808"/>
      <c r="Q150" s="808"/>
      <c r="R150" s="870"/>
      <c r="S150" s="809"/>
      <c r="T150" s="808"/>
      <c r="U150" s="808"/>
      <c r="V150" s="808"/>
      <c r="W150" s="808"/>
      <c r="X150" s="808"/>
      <c r="Y150" s="808"/>
      <c r="Z150" s="912"/>
      <c r="AA150" s="912"/>
      <c r="AB150" s="912"/>
      <c r="AC150" s="817"/>
      <c r="AD150" s="817"/>
    </row>
    <row r="151" spans="1:42" s="818" customFormat="1" ht="15" customHeight="1" x14ac:dyDescent="0.25">
      <c r="A151" s="807"/>
      <c r="B151" s="808"/>
      <c r="C151" s="809"/>
      <c r="D151" s="807"/>
      <c r="E151" s="763"/>
      <c r="F151" s="763" t="s">
        <v>354</v>
      </c>
      <c r="G151" s="763" t="s">
        <v>262</v>
      </c>
      <c r="H151" s="763"/>
      <c r="I151" s="763"/>
      <c r="J151" s="1323"/>
      <c r="K151" s="1328"/>
      <c r="L151" s="808">
        <f>L153+L172+L176+L198+L200+L202+L204+L205</f>
        <v>0</v>
      </c>
      <c r="M151" s="808">
        <f>M153+M172+M176+M198+M200+M202+M204+M205</f>
        <v>0</v>
      </c>
      <c r="N151" s="808">
        <f>N153+N172+N176+N198+N200+N202+N204+N205</f>
        <v>0</v>
      </c>
      <c r="O151" s="808">
        <f t="shared" ref="O151:Q151" si="190">O153+O172+O176+O198+O200+O202+O204+O205</f>
        <v>0</v>
      </c>
      <c r="P151" s="808">
        <f t="shared" si="190"/>
        <v>0</v>
      </c>
      <c r="Q151" s="808">
        <f t="shared" si="190"/>
        <v>0</v>
      </c>
      <c r="R151" s="813">
        <f>Q151-SUM(S151:Y151)</f>
        <v>0</v>
      </c>
      <c r="S151" s="809">
        <f t="shared" ref="S151:Y151" si="191">S153+S172+S176+S198+S200+S202+S204+S205</f>
        <v>0</v>
      </c>
      <c r="T151" s="808">
        <f t="shared" si="191"/>
        <v>0</v>
      </c>
      <c r="U151" s="808">
        <f t="shared" si="191"/>
        <v>0</v>
      </c>
      <c r="V151" s="808">
        <f t="shared" si="191"/>
        <v>0</v>
      </c>
      <c r="W151" s="808">
        <f t="shared" si="191"/>
        <v>0</v>
      </c>
      <c r="X151" s="808">
        <f t="shared" si="191"/>
        <v>0</v>
      </c>
      <c r="Y151" s="808">
        <f t="shared" si="191"/>
        <v>0</v>
      </c>
      <c r="Z151" s="912"/>
      <c r="AA151" s="912"/>
      <c r="AB151" s="912"/>
      <c r="AC151" s="817"/>
      <c r="AD151" s="817"/>
    </row>
    <row r="152" spans="1:42" s="818" customFormat="1" ht="15" customHeight="1" x14ac:dyDescent="0.25">
      <c r="A152" s="807"/>
      <c r="B152" s="808"/>
      <c r="C152" s="809"/>
      <c r="D152" s="807"/>
      <c r="E152" s="763"/>
      <c r="F152" s="763"/>
      <c r="G152" s="763"/>
      <c r="H152" s="763"/>
      <c r="I152" s="820"/>
      <c r="J152" s="1324"/>
      <c r="K152" s="1329"/>
      <c r="L152" s="821"/>
      <c r="M152" s="821"/>
      <c r="N152" s="821"/>
      <c r="O152" s="821"/>
      <c r="P152" s="821"/>
      <c r="Q152" s="821"/>
      <c r="R152" s="870"/>
      <c r="S152" s="822"/>
      <c r="T152" s="821"/>
      <c r="U152" s="821"/>
      <c r="V152" s="821"/>
      <c r="W152" s="821"/>
      <c r="X152" s="821"/>
      <c r="Y152" s="821"/>
      <c r="Z152" s="912"/>
      <c r="AA152" s="912"/>
      <c r="AB152" s="912"/>
      <c r="AC152" s="817"/>
      <c r="AD152" s="817"/>
    </row>
    <row r="153" spans="1:42" s="815" customFormat="1" ht="15" customHeight="1" x14ac:dyDescent="0.25">
      <c r="A153" s="807"/>
      <c r="B153" s="808"/>
      <c r="C153" s="809"/>
      <c r="D153" s="807"/>
      <c r="E153" s="763"/>
      <c r="F153" s="763"/>
      <c r="G153" s="763" t="s">
        <v>263</v>
      </c>
      <c r="H153" s="820"/>
      <c r="I153" s="820"/>
      <c r="J153" s="1324"/>
      <c r="K153" s="1328" t="s">
        <v>488</v>
      </c>
      <c r="L153" s="808">
        <f>L154+L155+L156+L157+L158+L162+L163+L164+L167+L168+L169+L170</f>
        <v>0</v>
      </c>
      <c r="M153" s="808">
        <f>M154+M155+M156+M157+M158+M162+M163+M164+M167+M168+M169+M170</f>
        <v>0</v>
      </c>
      <c r="N153" s="808">
        <f>N154+N155+N156+N157+N158+N162+N163+N164+N167+N168+N169+N170</f>
        <v>0</v>
      </c>
      <c r="O153" s="808">
        <f t="shared" ref="O153" si="192">O154+O155+O156+O157+O158+O162+O163+O164+O167+O168+O169+O170</f>
        <v>0</v>
      </c>
      <c r="P153" s="808">
        <f t="shared" ref="P153" si="193">P154+P155+P156+P157+P158+P162+P163+P164+P167+P168+P169+P170</f>
        <v>0</v>
      </c>
      <c r="Q153" s="808">
        <f t="shared" ref="Q153" si="194">Q154+Q155+Q156+Q157+Q158+Q162+Q163+Q164+Q167+Q168+Q169+Q170</f>
        <v>0</v>
      </c>
      <c r="R153" s="813">
        <f>Q153-SUM(S153:Y153)</f>
        <v>0</v>
      </c>
      <c r="S153" s="809">
        <f t="shared" ref="S153" si="195">S154+S155+S156+S157+S158+S162+S163+S164+S167+S168+S169+S170</f>
        <v>0</v>
      </c>
      <c r="T153" s="808">
        <f t="shared" ref="T153" si="196">T154+T155+T156+T157+T158+T162+T163+T164+T167+T168+T169+T170</f>
        <v>0</v>
      </c>
      <c r="U153" s="808">
        <f t="shared" ref="U153" si="197">U154+U155+U156+U157+U158+U162+U163+U164+U167+U168+U169+U170</f>
        <v>0</v>
      </c>
      <c r="V153" s="808">
        <f t="shared" ref="V153" si="198">V154+V155+V156+V157+V158+V162+V163+V164+V167+V168+V169+V170</f>
        <v>0</v>
      </c>
      <c r="W153" s="808">
        <f t="shared" ref="W153" si="199">W154+W155+W156+W157+W158+W162+W163+W164+W167+W168+W169+W170</f>
        <v>0</v>
      </c>
      <c r="X153" s="808">
        <f t="shared" ref="X153" si="200">X154+X155+X156+X157+X158+X162+X163+X164+X167+X168+X169+X170</f>
        <v>0</v>
      </c>
      <c r="Y153" s="808">
        <f t="shared" ref="Y153" si="201">Y154+Y155+Y156+Y157+Y158+Y162+Y163+Y164+Y167+Y168+Y169+Y170</f>
        <v>0</v>
      </c>
      <c r="Z153" s="884"/>
      <c r="AA153" s="884"/>
      <c r="AB153" s="884"/>
      <c r="AC153" s="814"/>
      <c r="AD153" s="814"/>
    </row>
    <row r="154" spans="1:42" s="815" customFormat="1" ht="15" customHeight="1" x14ac:dyDescent="0.25">
      <c r="A154" s="807"/>
      <c r="B154" s="808"/>
      <c r="C154" s="809" t="s">
        <v>225</v>
      </c>
      <c r="D154" s="807"/>
      <c r="E154" s="763"/>
      <c r="F154" s="763"/>
      <c r="G154" s="763"/>
      <c r="H154" s="820" t="s">
        <v>264</v>
      </c>
      <c r="I154" s="820"/>
      <c r="J154" s="1324"/>
      <c r="K154" s="1329"/>
      <c r="L154" s="821"/>
      <c r="M154" s="821"/>
      <c r="N154" s="821"/>
      <c r="O154" s="821"/>
      <c r="P154" s="821"/>
      <c r="Q154" s="821"/>
      <c r="R154" s="870"/>
      <c r="S154" s="822"/>
      <c r="T154" s="821"/>
      <c r="U154" s="821"/>
      <c r="V154" s="821"/>
      <c r="W154" s="821"/>
      <c r="X154" s="821"/>
      <c r="Y154" s="821"/>
      <c r="Z154" s="884"/>
      <c r="AA154" s="884"/>
      <c r="AB154" s="884"/>
      <c r="AC154" s="814"/>
      <c r="AD154" s="814"/>
    </row>
    <row r="155" spans="1:42" s="815" customFormat="1" ht="15" customHeight="1" x14ac:dyDescent="0.25">
      <c r="A155" s="807"/>
      <c r="B155" s="808"/>
      <c r="C155" s="809" t="s">
        <v>225</v>
      </c>
      <c r="D155" s="807"/>
      <c r="E155" s="763"/>
      <c r="F155" s="763"/>
      <c r="G155" s="763"/>
      <c r="H155" s="823" t="s">
        <v>265</v>
      </c>
      <c r="I155" s="823"/>
      <c r="J155" s="1324"/>
      <c r="K155" s="1329"/>
      <c r="L155" s="821"/>
      <c r="M155" s="821"/>
      <c r="N155" s="821"/>
      <c r="O155" s="821"/>
      <c r="P155" s="821"/>
      <c r="Q155" s="821"/>
      <c r="R155" s="870"/>
      <c r="S155" s="822"/>
      <c r="T155" s="821"/>
      <c r="U155" s="821"/>
      <c r="V155" s="821"/>
      <c r="W155" s="821"/>
      <c r="X155" s="821"/>
      <c r="Y155" s="821"/>
      <c r="Z155" s="884"/>
      <c r="AA155" s="884"/>
      <c r="AB155" s="884"/>
      <c r="AC155" s="814"/>
      <c r="AD155" s="814"/>
    </row>
    <row r="156" spans="1:42" s="815" customFormat="1" ht="15" customHeight="1" x14ac:dyDescent="0.25">
      <c r="A156" s="807"/>
      <c r="B156" s="808"/>
      <c r="C156" s="809" t="s">
        <v>226</v>
      </c>
      <c r="D156" s="807"/>
      <c r="E156" s="763"/>
      <c r="F156" s="763"/>
      <c r="G156" s="763"/>
      <c r="H156" s="820" t="s">
        <v>266</v>
      </c>
      <c r="I156" s="820"/>
      <c r="J156" s="1324"/>
      <c r="K156" s="1329"/>
      <c r="L156" s="821"/>
      <c r="M156" s="821"/>
      <c r="N156" s="821"/>
      <c r="O156" s="821"/>
      <c r="P156" s="821"/>
      <c r="Q156" s="821"/>
      <c r="R156" s="870"/>
      <c r="S156" s="822"/>
      <c r="T156" s="821"/>
      <c r="U156" s="821"/>
      <c r="V156" s="821"/>
      <c r="W156" s="821"/>
      <c r="X156" s="821"/>
      <c r="Y156" s="821"/>
      <c r="Z156" s="884"/>
      <c r="AA156" s="884"/>
      <c r="AB156" s="884"/>
      <c r="AC156" s="814"/>
      <c r="AD156" s="814"/>
    </row>
    <row r="157" spans="1:42" s="815" customFormat="1" ht="15" customHeight="1" x14ac:dyDescent="0.25">
      <c r="A157" s="807"/>
      <c r="B157" s="808"/>
      <c r="C157" s="809" t="s">
        <v>225</v>
      </c>
      <c r="D157" s="807"/>
      <c r="E157" s="763"/>
      <c r="F157" s="763"/>
      <c r="G157" s="763"/>
      <c r="H157" s="820" t="s">
        <v>267</v>
      </c>
      <c r="I157" s="820"/>
      <c r="J157" s="1324"/>
      <c r="K157" s="1329"/>
      <c r="L157" s="821"/>
      <c r="M157" s="821"/>
      <c r="N157" s="821"/>
      <c r="O157" s="821"/>
      <c r="P157" s="821"/>
      <c r="Q157" s="821"/>
      <c r="R157" s="870"/>
      <c r="S157" s="822"/>
      <c r="T157" s="821"/>
      <c r="U157" s="821"/>
      <c r="V157" s="821"/>
      <c r="W157" s="821"/>
      <c r="X157" s="821"/>
      <c r="Y157" s="821"/>
      <c r="Z157" s="884"/>
      <c r="AA157" s="884"/>
      <c r="AB157" s="884"/>
      <c r="AC157" s="814"/>
      <c r="AD157" s="814"/>
    </row>
    <row r="158" spans="1:42" s="815" customFormat="1" ht="15" customHeight="1" x14ac:dyDescent="0.25">
      <c r="A158" s="807"/>
      <c r="B158" s="808"/>
      <c r="C158" s="809"/>
      <c r="D158" s="807"/>
      <c r="E158" s="763"/>
      <c r="F158" s="763"/>
      <c r="G158" s="763"/>
      <c r="H158" s="820" t="s">
        <v>268</v>
      </c>
      <c r="I158" s="820"/>
      <c r="J158" s="1324"/>
      <c r="K158" s="1329"/>
      <c r="L158" s="808">
        <f>L159+L160+L161</f>
        <v>0</v>
      </c>
      <c r="M158" s="808">
        <f>M159+M160+M161</f>
        <v>0</v>
      </c>
      <c r="N158" s="808">
        <f>N159+N160+N161</f>
        <v>0</v>
      </c>
      <c r="O158" s="808">
        <f t="shared" ref="O158" si="202">O159+O160+O161</f>
        <v>0</v>
      </c>
      <c r="P158" s="808">
        <f t="shared" ref="P158" si="203">P159+P160+P161</f>
        <v>0</v>
      </c>
      <c r="Q158" s="808">
        <f t="shared" ref="Q158" si="204">Q159+Q160+Q161</f>
        <v>0</v>
      </c>
      <c r="R158" s="813">
        <f>Q158-SUM(S158:Y158)</f>
        <v>0</v>
      </c>
      <c r="S158" s="809">
        <f t="shared" ref="S158" si="205">S159+S160+S161</f>
        <v>0</v>
      </c>
      <c r="T158" s="808">
        <f t="shared" ref="T158" si="206">T159+T160+T161</f>
        <v>0</v>
      </c>
      <c r="U158" s="808">
        <f t="shared" ref="U158" si="207">U159+U160+U161</f>
        <v>0</v>
      </c>
      <c r="V158" s="808">
        <f t="shared" ref="V158" si="208">V159+V160+V161</f>
        <v>0</v>
      </c>
      <c r="W158" s="808">
        <f t="shared" ref="W158" si="209">W159+W160+W161</f>
        <v>0</v>
      </c>
      <c r="X158" s="808">
        <f t="shared" ref="X158" si="210">X159+X160+X161</f>
        <v>0</v>
      </c>
      <c r="Y158" s="808">
        <f t="shared" ref="Y158" si="211">Y159+Y160+Y161</f>
        <v>0</v>
      </c>
      <c r="Z158" s="884"/>
      <c r="AA158" s="884"/>
      <c r="AB158" s="884"/>
      <c r="AC158" s="814"/>
      <c r="AD158" s="814"/>
    </row>
    <row r="159" spans="1:42" s="815" customFormat="1" ht="15" customHeight="1" x14ac:dyDescent="0.25">
      <c r="A159" s="807"/>
      <c r="B159" s="808"/>
      <c r="C159" s="809" t="s">
        <v>225</v>
      </c>
      <c r="D159" s="807"/>
      <c r="E159" s="763"/>
      <c r="F159" s="763"/>
      <c r="G159" s="763"/>
      <c r="H159" s="820"/>
      <c r="I159" s="820" t="s">
        <v>269</v>
      </c>
      <c r="J159" s="1324"/>
      <c r="K159" s="1329"/>
      <c r="L159" s="821"/>
      <c r="M159" s="821"/>
      <c r="N159" s="821"/>
      <c r="O159" s="821"/>
      <c r="P159" s="821"/>
      <c r="Q159" s="821"/>
      <c r="R159" s="870"/>
      <c r="S159" s="822"/>
      <c r="T159" s="821"/>
      <c r="U159" s="821"/>
      <c r="V159" s="821"/>
      <c r="W159" s="821"/>
      <c r="X159" s="821"/>
      <c r="Y159" s="821"/>
      <c r="Z159" s="884"/>
      <c r="AA159" s="884"/>
      <c r="AB159" s="884"/>
      <c r="AC159" s="814"/>
      <c r="AD159" s="814"/>
    </row>
    <row r="160" spans="1:42" s="815" customFormat="1" ht="15" customHeight="1" x14ac:dyDescent="0.25">
      <c r="A160" s="807"/>
      <c r="B160" s="808"/>
      <c r="C160" s="809" t="s">
        <v>225</v>
      </c>
      <c r="D160" s="807"/>
      <c r="E160" s="763"/>
      <c r="F160" s="763"/>
      <c r="G160" s="763"/>
      <c r="H160" s="820"/>
      <c r="I160" s="820" t="s">
        <v>270</v>
      </c>
      <c r="J160" s="1324"/>
      <c r="K160" s="1329"/>
      <c r="L160" s="821"/>
      <c r="M160" s="821"/>
      <c r="N160" s="821"/>
      <c r="O160" s="821"/>
      <c r="P160" s="821"/>
      <c r="Q160" s="821"/>
      <c r="R160" s="870"/>
      <c r="S160" s="822"/>
      <c r="T160" s="821"/>
      <c r="U160" s="821"/>
      <c r="V160" s="821"/>
      <c r="W160" s="821"/>
      <c r="X160" s="821"/>
      <c r="Y160" s="821"/>
      <c r="Z160" s="884"/>
      <c r="AA160" s="884"/>
      <c r="AB160" s="884"/>
      <c r="AC160" s="814"/>
      <c r="AD160" s="814"/>
    </row>
    <row r="161" spans="1:42" s="815" customFormat="1" ht="15" customHeight="1" x14ac:dyDescent="0.25">
      <c r="A161" s="807"/>
      <c r="B161" s="808"/>
      <c r="C161" s="809" t="s">
        <v>225</v>
      </c>
      <c r="D161" s="807"/>
      <c r="E161" s="763"/>
      <c r="F161" s="763"/>
      <c r="G161" s="763"/>
      <c r="H161" s="820"/>
      <c r="I161" s="820" t="s">
        <v>1198</v>
      </c>
      <c r="J161" s="1324"/>
      <c r="K161" s="1329"/>
      <c r="L161" s="821"/>
      <c r="M161" s="821"/>
      <c r="N161" s="821"/>
      <c r="O161" s="821"/>
      <c r="P161" s="821"/>
      <c r="Q161" s="821"/>
      <c r="R161" s="870"/>
      <c r="S161" s="822"/>
      <c r="T161" s="821"/>
      <c r="U161" s="821"/>
      <c r="V161" s="821"/>
      <c r="W161" s="821"/>
      <c r="X161" s="821"/>
      <c r="Y161" s="821"/>
      <c r="Z161" s="884"/>
      <c r="AA161" s="884"/>
      <c r="AB161" s="884"/>
      <c r="AC161" s="814"/>
      <c r="AD161" s="814"/>
    </row>
    <row r="162" spans="1:42" s="815" customFormat="1" ht="15" customHeight="1" x14ac:dyDescent="0.25">
      <c r="A162" s="807"/>
      <c r="B162" s="808"/>
      <c r="C162" s="809" t="s">
        <v>225</v>
      </c>
      <c r="D162" s="807"/>
      <c r="E162" s="763"/>
      <c r="F162" s="763"/>
      <c r="G162" s="763"/>
      <c r="H162" s="820" t="s">
        <v>271</v>
      </c>
      <c r="I162" s="820"/>
      <c r="J162" s="1324"/>
      <c r="K162" s="1329"/>
      <c r="L162" s="821"/>
      <c r="M162" s="821"/>
      <c r="N162" s="821"/>
      <c r="O162" s="821"/>
      <c r="P162" s="821"/>
      <c r="Q162" s="821"/>
      <c r="R162" s="870"/>
      <c r="S162" s="822"/>
      <c r="T162" s="821"/>
      <c r="U162" s="821"/>
      <c r="V162" s="821"/>
      <c r="W162" s="821"/>
      <c r="X162" s="821"/>
      <c r="Y162" s="821"/>
      <c r="Z162" s="884"/>
      <c r="AA162" s="884"/>
      <c r="AB162" s="884"/>
      <c r="AC162" s="814"/>
      <c r="AD162" s="814"/>
    </row>
    <row r="163" spans="1:42" s="815" customFormat="1" ht="15" customHeight="1" x14ac:dyDescent="0.25">
      <c r="A163" s="807"/>
      <c r="B163" s="808"/>
      <c r="C163" s="809" t="s">
        <v>225</v>
      </c>
      <c r="D163" s="807"/>
      <c r="E163" s="763"/>
      <c r="F163" s="763"/>
      <c r="G163" s="763"/>
      <c r="H163" s="820" t="s">
        <v>272</v>
      </c>
      <c r="I163" s="820"/>
      <c r="J163" s="1324"/>
      <c r="K163" s="1329"/>
      <c r="L163" s="821"/>
      <c r="M163" s="821"/>
      <c r="N163" s="821"/>
      <c r="O163" s="821"/>
      <c r="P163" s="821"/>
      <c r="Q163" s="821"/>
      <c r="R163" s="870"/>
      <c r="S163" s="822"/>
      <c r="T163" s="821"/>
      <c r="U163" s="821"/>
      <c r="V163" s="821"/>
      <c r="W163" s="821"/>
      <c r="X163" s="821"/>
      <c r="Y163" s="821"/>
      <c r="Z163" s="884"/>
      <c r="AA163" s="884"/>
      <c r="AB163" s="884"/>
      <c r="AC163" s="814"/>
      <c r="AD163" s="814"/>
    </row>
    <row r="164" spans="1:42" s="815" customFormat="1" ht="15" customHeight="1" x14ac:dyDescent="0.25">
      <c r="A164" s="807"/>
      <c r="B164" s="808"/>
      <c r="C164" s="809"/>
      <c r="D164" s="807"/>
      <c r="E164" s="763"/>
      <c r="F164" s="763"/>
      <c r="G164" s="763"/>
      <c r="H164" s="820" t="s">
        <v>273</v>
      </c>
      <c r="I164" s="820"/>
      <c r="J164" s="1324"/>
      <c r="K164" s="1329"/>
      <c r="L164" s="808">
        <f>L165+L166</f>
        <v>0</v>
      </c>
      <c r="M164" s="808">
        <f>M165+M166</f>
        <v>0</v>
      </c>
      <c r="N164" s="808">
        <f>N165+N166</f>
        <v>0</v>
      </c>
      <c r="O164" s="808">
        <f t="shared" ref="O164" si="212">O165+O166</f>
        <v>0</v>
      </c>
      <c r="P164" s="808">
        <f t="shared" ref="P164" si="213">P165+P166</f>
        <v>0</v>
      </c>
      <c r="Q164" s="808">
        <f t="shared" ref="Q164" si="214">Q165+Q166</f>
        <v>0</v>
      </c>
      <c r="R164" s="813">
        <f>Q164-SUM(S164:Y164)</f>
        <v>0</v>
      </c>
      <c r="S164" s="809">
        <f t="shared" ref="S164" si="215">S165+S166</f>
        <v>0</v>
      </c>
      <c r="T164" s="808">
        <f t="shared" ref="T164" si="216">T165+T166</f>
        <v>0</v>
      </c>
      <c r="U164" s="808">
        <f t="shared" ref="U164" si="217">U165+U166</f>
        <v>0</v>
      </c>
      <c r="V164" s="808">
        <f t="shared" ref="V164" si="218">V165+V166</f>
        <v>0</v>
      </c>
      <c r="W164" s="808">
        <f t="shared" ref="W164" si="219">W165+W166</f>
        <v>0</v>
      </c>
      <c r="X164" s="808">
        <f t="shared" ref="X164" si="220">X165+X166</f>
        <v>0</v>
      </c>
      <c r="Y164" s="808">
        <f t="shared" ref="Y164" si="221">Y165+Y166</f>
        <v>0</v>
      </c>
      <c r="Z164" s="884"/>
      <c r="AA164" s="884"/>
      <c r="AB164" s="884"/>
      <c r="AC164" s="814"/>
      <c r="AD164" s="814"/>
    </row>
    <row r="165" spans="1:42" s="815" customFormat="1" ht="15" customHeight="1" x14ac:dyDescent="0.25">
      <c r="A165" s="807"/>
      <c r="B165" s="808"/>
      <c r="C165" s="809" t="s">
        <v>225</v>
      </c>
      <c r="D165" s="807"/>
      <c r="E165" s="763"/>
      <c r="F165" s="763"/>
      <c r="G165" s="763"/>
      <c r="H165" s="820"/>
      <c r="I165" s="820" t="s">
        <v>274</v>
      </c>
      <c r="J165" s="1324"/>
      <c r="K165" s="1329"/>
      <c r="L165" s="821"/>
      <c r="M165" s="821"/>
      <c r="N165" s="821"/>
      <c r="O165" s="821"/>
      <c r="P165" s="821"/>
      <c r="Q165" s="821"/>
      <c r="R165" s="813"/>
      <c r="S165" s="822"/>
      <c r="T165" s="821"/>
      <c r="U165" s="821"/>
      <c r="V165" s="821"/>
      <c r="W165" s="821"/>
      <c r="X165" s="821"/>
      <c r="Y165" s="821"/>
      <c r="Z165" s="884"/>
      <c r="AA165" s="884"/>
      <c r="AB165" s="884"/>
      <c r="AC165" s="814"/>
      <c r="AD165" s="814"/>
    </row>
    <row r="166" spans="1:42" s="815" customFormat="1" ht="15" customHeight="1" x14ac:dyDescent="0.25">
      <c r="A166" s="807"/>
      <c r="B166" s="808"/>
      <c r="C166" s="809" t="s">
        <v>225</v>
      </c>
      <c r="D166" s="807"/>
      <c r="E166" s="763"/>
      <c r="F166" s="763"/>
      <c r="G166" s="763"/>
      <c r="H166" s="820"/>
      <c r="I166" s="820" t="s">
        <v>275</v>
      </c>
      <c r="J166" s="1324"/>
      <c r="K166" s="1329"/>
      <c r="L166" s="821"/>
      <c r="M166" s="821"/>
      <c r="N166" s="821"/>
      <c r="O166" s="821"/>
      <c r="P166" s="821"/>
      <c r="Q166" s="821"/>
      <c r="R166" s="870"/>
      <c r="S166" s="822"/>
      <c r="T166" s="821"/>
      <c r="U166" s="821"/>
      <c r="V166" s="821"/>
      <c r="W166" s="821"/>
      <c r="X166" s="821"/>
      <c r="Y166" s="821"/>
      <c r="Z166" s="884"/>
      <c r="AA166" s="884"/>
      <c r="AB166" s="884"/>
      <c r="AC166" s="814"/>
      <c r="AD166" s="814"/>
    </row>
    <row r="167" spans="1:42" s="815" customFormat="1" ht="15" customHeight="1" x14ac:dyDescent="0.25">
      <c r="A167" s="807"/>
      <c r="B167" s="808"/>
      <c r="C167" s="809" t="s">
        <v>226</v>
      </c>
      <c r="D167" s="807"/>
      <c r="E167" s="763"/>
      <c r="F167" s="763"/>
      <c r="G167" s="763"/>
      <c r="H167" s="820" t="s">
        <v>276</v>
      </c>
      <c r="I167" s="820"/>
      <c r="J167" s="1324"/>
      <c r="K167" s="1329"/>
      <c r="L167" s="821"/>
      <c r="M167" s="821"/>
      <c r="N167" s="821"/>
      <c r="O167" s="821"/>
      <c r="P167" s="821"/>
      <c r="Q167" s="821"/>
      <c r="R167" s="870"/>
      <c r="S167" s="822"/>
      <c r="T167" s="821"/>
      <c r="U167" s="821"/>
      <c r="V167" s="821"/>
      <c r="W167" s="821"/>
      <c r="X167" s="821"/>
      <c r="Y167" s="821"/>
      <c r="Z167" s="884"/>
      <c r="AA167" s="884"/>
      <c r="AB167" s="884"/>
      <c r="AC167" s="814"/>
      <c r="AD167" s="814"/>
    </row>
    <row r="168" spans="1:42" s="815" customFormat="1" ht="15" customHeight="1" x14ac:dyDescent="0.25">
      <c r="A168" s="807"/>
      <c r="B168" s="808"/>
      <c r="C168" s="809" t="s">
        <v>226</v>
      </c>
      <c r="D168" s="807"/>
      <c r="E168" s="763"/>
      <c r="F168" s="763"/>
      <c r="G168" s="763"/>
      <c r="H168" s="820" t="s">
        <v>277</v>
      </c>
      <c r="I168" s="820"/>
      <c r="J168" s="1324"/>
      <c r="K168" s="1329"/>
      <c r="L168" s="821"/>
      <c r="M168" s="821"/>
      <c r="N168" s="821"/>
      <c r="O168" s="821"/>
      <c r="P168" s="821"/>
      <c r="Q168" s="821"/>
      <c r="R168" s="870"/>
      <c r="S168" s="822"/>
      <c r="T168" s="821"/>
      <c r="U168" s="821"/>
      <c r="V168" s="821"/>
      <c r="W168" s="821"/>
      <c r="X168" s="821"/>
      <c r="Y168" s="821"/>
      <c r="Z168" s="884"/>
      <c r="AA168" s="884"/>
      <c r="AB168" s="884"/>
      <c r="AC168" s="814"/>
      <c r="AD168" s="814"/>
    </row>
    <row r="169" spans="1:42" s="815" customFormat="1" ht="15" customHeight="1" x14ac:dyDescent="0.25">
      <c r="A169" s="807"/>
      <c r="B169" s="808"/>
      <c r="C169" s="809" t="s">
        <v>226</v>
      </c>
      <c r="D169" s="807"/>
      <c r="E169" s="763"/>
      <c r="F169" s="763"/>
      <c r="G169" s="763"/>
      <c r="H169" s="820" t="s">
        <v>278</v>
      </c>
      <c r="I169" s="820"/>
      <c r="J169" s="1324"/>
      <c r="K169" s="1329"/>
      <c r="L169" s="821"/>
      <c r="M169" s="821"/>
      <c r="N169" s="821"/>
      <c r="O169" s="821"/>
      <c r="P169" s="821"/>
      <c r="Q169" s="821"/>
      <c r="R169" s="870"/>
      <c r="S169" s="822"/>
      <c r="T169" s="821"/>
      <c r="U169" s="821"/>
      <c r="V169" s="821"/>
      <c r="W169" s="821"/>
      <c r="X169" s="821"/>
      <c r="Y169" s="821"/>
      <c r="Z169" s="884"/>
      <c r="AA169" s="884"/>
      <c r="AB169" s="884"/>
      <c r="AC169" s="814"/>
      <c r="AD169" s="814"/>
    </row>
    <row r="170" spans="1:42" s="815" customFormat="1" ht="15" customHeight="1" x14ac:dyDescent="0.25">
      <c r="A170" s="807"/>
      <c r="B170" s="908"/>
      <c r="C170" s="809" t="s">
        <v>226</v>
      </c>
      <c r="D170" s="807"/>
      <c r="E170" s="906"/>
      <c r="F170" s="906"/>
      <c r="G170" s="906"/>
      <c r="H170" s="1795" t="s">
        <v>1314</v>
      </c>
      <c r="I170" s="907"/>
      <c r="J170" s="1324"/>
      <c r="K170" s="1329"/>
      <c r="L170" s="909"/>
      <c r="M170" s="909"/>
      <c r="N170" s="909"/>
      <c r="O170" s="909"/>
      <c r="P170" s="909"/>
      <c r="Q170" s="909"/>
      <c r="R170" s="870"/>
      <c r="S170" s="822"/>
      <c r="T170" s="909"/>
      <c r="U170" s="909"/>
      <c r="V170" s="909"/>
      <c r="W170" s="909"/>
      <c r="X170" s="909"/>
      <c r="Y170" s="909"/>
      <c r="Z170" s="884"/>
      <c r="AA170" s="884"/>
      <c r="AB170" s="884"/>
      <c r="AC170" s="814"/>
      <c r="AD170" s="814"/>
    </row>
    <row r="171" spans="1:42" s="815" customFormat="1" ht="15" customHeight="1" x14ac:dyDescent="0.25">
      <c r="A171" s="807"/>
      <c r="B171" s="808"/>
      <c r="C171" s="809"/>
      <c r="D171" s="807"/>
      <c r="E171" s="763"/>
      <c r="F171" s="763"/>
      <c r="G171" s="763"/>
      <c r="H171" s="820"/>
      <c r="I171" s="820"/>
      <c r="J171" s="1324"/>
      <c r="K171" s="1329"/>
      <c r="L171" s="821"/>
      <c r="M171" s="821"/>
      <c r="N171" s="821"/>
      <c r="O171" s="821"/>
      <c r="P171" s="821"/>
      <c r="Q171" s="821"/>
      <c r="R171" s="870"/>
      <c r="S171" s="822"/>
      <c r="T171" s="821"/>
      <c r="U171" s="821"/>
      <c r="V171" s="821"/>
      <c r="W171" s="821"/>
      <c r="X171" s="821"/>
      <c r="Y171" s="821"/>
      <c r="Z171" s="884"/>
      <c r="AA171" s="884"/>
      <c r="AB171" s="884"/>
      <c r="AC171" s="814"/>
      <c r="AD171" s="814"/>
    </row>
    <row r="172" spans="1:42" s="815" customFormat="1" ht="15" customHeight="1" x14ac:dyDescent="0.25">
      <c r="A172" s="807"/>
      <c r="B172" s="808"/>
      <c r="C172" s="809"/>
      <c r="D172" s="807"/>
      <c r="E172" s="763"/>
      <c r="F172" s="763"/>
      <c r="G172" s="763" t="s">
        <v>279</v>
      </c>
      <c r="H172" s="763"/>
      <c r="I172" s="763"/>
      <c r="J172" s="1323"/>
      <c r="K172" s="1328" t="s">
        <v>19</v>
      </c>
      <c r="L172" s="808">
        <f>L173+L174</f>
        <v>0</v>
      </c>
      <c r="M172" s="808">
        <f>M173+M174</f>
        <v>0</v>
      </c>
      <c r="N172" s="808">
        <f>N173+N174</f>
        <v>0</v>
      </c>
      <c r="O172" s="808">
        <f t="shared" ref="O172" si="222">O173+O174</f>
        <v>0</v>
      </c>
      <c r="P172" s="808">
        <f t="shared" ref="P172" si="223">P173+P174</f>
        <v>0</v>
      </c>
      <c r="Q172" s="808">
        <f t="shared" ref="Q172" si="224">Q173+Q174</f>
        <v>0</v>
      </c>
      <c r="R172" s="813">
        <f>Q172-SUM(S172:Y172)</f>
        <v>0</v>
      </c>
      <c r="S172" s="809">
        <f t="shared" ref="S172" si="225">S173+S174</f>
        <v>0</v>
      </c>
      <c r="T172" s="808">
        <f t="shared" ref="T172" si="226">T173+T174</f>
        <v>0</v>
      </c>
      <c r="U172" s="808">
        <f t="shared" ref="U172" si="227">U173+U174</f>
        <v>0</v>
      </c>
      <c r="V172" s="808">
        <f t="shared" ref="V172" si="228">V173+V174</f>
        <v>0</v>
      </c>
      <c r="W172" s="808">
        <f t="shared" ref="W172" si="229">W173+W174</f>
        <v>0</v>
      </c>
      <c r="X172" s="808">
        <f t="shared" ref="X172" si="230">X173+X174</f>
        <v>0</v>
      </c>
      <c r="Y172" s="808">
        <f t="shared" ref="Y172" si="231">Y173+Y174</f>
        <v>0</v>
      </c>
      <c r="Z172" s="884"/>
      <c r="AA172" s="884"/>
      <c r="AB172" s="884"/>
      <c r="AC172" s="814"/>
      <c r="AD172" s="814"/>
      <c r="AE172" s="814"/>
      <c r="AF172" s="814"/>
      <c r="AG172" s="814"/>
      <c r="AH172" s="814"/>
      <c r="AI172" s="814"/>
      <c r="AJ172" s="814"/>
      <c r="AK172" s="814"/>
      <c r="AL172" s="814"/>
      <c r="AM172" s="814"/>
      <c r="AN172" s="814"/>
      <c r="AO172" s="814"/>
      <c r="AP172" s="814"/>
    </row>
    <row r="173" spans="1:42" s="815" customFormat="1" ht="15" customHeight="1" x14ac:dyDescent="0.25">
      <c r="A173" s="807"/>
      <c r="B173" s="808"/>
      <c r="C173" s="809" t="s">
        <v>226</v>
      </c>
      <c r="D173" s="807"/>
      <c r="E173" s="763"/>
      <c r="F173" s="763"/>
      <c r="G173" s="763"/>
      <c r="H173" s="820" t="s">
        <v>280</v>
      </c>
      <c r="I173" s="820"/>
      <c r="J173" s="1324"/>
      <c r="K173" s="1329"/>
      <c r="L173" s="821"/>
      <c r="M173" s="821"/>
      <c r="N173" s="821"/>
      <c r="O173" s="821"/>
      <c r="P173" s="821"/>
      <c r="Q173" s="821"/>
      <c r="R173" s="870"/>
      <c r="S173" s="822"/>
      <c r="T173" s="821"/>
      <c r="U173" s="821"/>
      <c r="V173" s="821"/>
      <c r="W173" s="821"/>
      <c r="X173" s="821"/>
      <c r="Y173" s="821"/>
      <c r="Z173" s="884"/>
      <c r="AA173" s="884"/>
      <c r="AB173" s="884"/>
      <c r="AC173" s="814"/>
      <c r="AD173" s="814"/>
    </row>
    <row r="174" spans="1:42" s="815" customFormat="1" ht="15" customHeight="1" x14ac:dyDescent="0.25">
      <c r="A174" s="807"/>
      <c r="B174" s="808"/>
      <c r="C174" s="809" t="s">
        <v>225</v>
      </c>
      <c r="D174" s="807"/>
      <c r="E174" s="763"/>
      <c r="F174" s="763"/>
      <c r="G174" s="763"/>
      <c r="H174" s="820" t="s">
        <v>281</v>
      </c>
      <c r="I174" s="820"/>
      <c r="J174" s="1324"/>
      <c r="K174" s="1329"/>
      <c r="L174" s="821"/>
      <c r="M174" s="821"/>
      <c r="N174" s="821"/>
      <c r="O174" s="821"/>
      <c r="P174" s="821"/>
      <c r="Q174" s="821"/>
      <c r="R174" s="870"/>
      <c r="S174" s="822"/>
      <c r="T174" s="821"/>
      <c r="U174" s="821"/>
      <c r="V174" s="821"/>
      <c r="W174" s="821"/>
      <c r="X174" s="821"/>
      <c r="Y174" s="821"/>
      <c r="Z174" s="884"/>
      <c r="AA174" s="884"/>
      <c r="AB174" s="884"/>
      <c r="AC174" s="814"/>
      <c r="AD174" s="814"/>
    </row>
    <row r="175" spans="1:42" s="815" customFormat="1" ht="15" customHeight="1" x14ac:dyDescent="0.25">
      <c r="A175" s="807"/>
      <c r="B175" s="808"/>
      <c r="C175" s="809"/>
      <c r="D175" s="807"/>
      <c r="E175" s="763"/>
      <c r="F175" s="763"/>
      <c r="G175" s="763"/>
      <c r="H175" s="820"/>
      <c r="I175" s="820"/>
      <c r="J175" s="1324"/>
      <c r="K175" s="1329"/>
      <c r="L175" s="821"/>
      <c r="M175" s="821"/>
      <c r="N175" s="821"/>
      <c r="O175" s="821"/>
      <c r="P175" s="821"/>
      <c r="Q175" s="821"/>
      <c r="R175" s="813"/>
      <c r="S175" s="822"/>
      <c r="T175" s="821"/>
      <c r="U175" s="821"/>
      <c r="V175" s="821"/>
      <c r="W175" s="821"/>
      <c r="X175" s="821"/>
      <c r="Y175" s="821"/>
      <c r="Z175" s="884"/>
      <c r="AA175" s="884"/>
      <c r="AB175" s="884"/>
      <c r="AC175" s="814"/>
      <c r="AD175" s="814"/>
    </row>
    <row r="176" spans="1:42" s="815" customFormat="1" ht="15" customHeight="1" x14ac:dyDescent="0.25">
      <c r="A176" s="807"/>
      <c r="B176" s="808"/>
      <c r="C176" s="809"/>
      <c r="D176" s="807"/>
      <c r="E176" s="763"/>
      <c r="F176" s="763"/>
      <c r="G176" s="763" t="s">
        <v>282</v>
      </c>
      <c r="H176" s="763"/>
      <c r="I176" s="763"/>
      <c r="J176" s="1323"/>
      <c r="K176" s="1328"/>
      <c r="L176" s="808">
        <f>L177+L178+L181+L184+L187+L190+L193+L196</f>
        <v>0</v>
      </c>
      <c r="M176" s="808">
        <f>M177+M178+M181+M184+M187+M190+M193+M196</f>
        <v>0</v>
      </c>
      <c r="N176" s="808">
        <f>N177+N178+N181+N184+N187+N190+N193+N196</f>
        <v>0</v>
      </c>
      <c r="O176" s="808">
        <f t="shared" ref="O176" si="232">O177+O178+O181+O184+O187+O190+O193+O196</f>
        <v>0</v>
      </c>
      <c r="P176" s="808">
        <f t="shared" ref="P176" si="233">P177+P178+P181+P184+P187+P190+P193+P196</f>
        <v>0</v>
      </c>
      <c r="Q176" s="808">
        <f t="shared" ref="Q176" si="234">Q177+Q178+Q181+Q184+Q187+Q190+Q193+Q196</f>
        <v>0</v>
      </c>
      <c r="R176" s="813">
        <f>Q176-SUM(S176:Y176)</f>
        <v>0</v>
      </c>
      <c r="S176" s="809">
        <f t="shared" ref="S176" si="235">S177+S178+S181+S184+S187+S190+S193+S196</f>
        <v>0</v>
      </c>
      <c r="T176" s="808">
        <f t="shared" ref="T176" si="236">T177+T178+T181+T184+T187+T190+T193+T196</f>
        <v>0</v>
      </c>
      <c r="U176" s="808">
        <f t="shared" ref="U176" si="237">U177+U178+U181+U184+U187+U190+U193+U196</f>
        <v>0</v>
      </c>
      <c r="V176" s="808">
        <f t="shared" ref="V176" si="238">V177+V178+V181+V184+V187+V190+V193+V196</f>
        <v>0</v>
      </c>
      <c r="W176" s="808">
        <f t="shared" ref="W176" si="239">W177+W178+W181+W184+W187+W190+W193+W196</f>
        <v>0</v>
      </c>
      <c r="X176" s="808">
        <f t="shared" ref="X176" si="240">X177+X178+X181+X184+X187+X190+X193+X196</f>
        <v>0</v>
      </c>
      <c r="Y176" s="808">
        <f t="shared" ref="Y176" si="241">Y177+Y178+Y181+Y184+Y187+Y190+Y193+Y196</f>
        <v>0</v>
      </c>
      <c r="Z176" s="884"/>
      <c r="AA176" s="884"/>
      <c r="AB176" s="884"/>
      <c r="AC176" s="814"/>
      <c r="AD176" s="814"/>
    </row>
    <row r="177" spans="1:30" s="815" customFormat="1" ht="15" customHeight="1" x14ac:dyDescent="0.25">
      <c r="A177" s="807"/>
      <c r="B177" s="808"/>
      <c r="C177" s="809" t="s">
        <v>225</v>
      </c>
      <c r="D177" s="807"/>
      <c r="E177" s="763"/>
      <c r="F177" s="763"/>
      <c r="G177" s="763"/>
      <c r="H177" s="820" t="s">
        <v>283</v>
      </c>
      <c r="I177" s="820"/>
      <c r="J177" s="1324"/>
      <c r="K177" s="1328" t="s">
        <v>20</v>
      </c>
      <c r="L177" s="821"/>
      <c r="M177" s="821"/>
      <c r="N177" s="821"/>
      <c r="O177" s="821"/>
      <c r="P177" s="821"/>
      <c r="Q177" s="821"/>
      <c r="R177" s="870"/>
      <c r="S177" s="822"/>
      <c r="T177" s="821"/>
      <c r="U177" s="821"/>
      <c r="V177" s="821"/>
      <c r="W177" s="821"/>
      <c r="X177" s="821"/>
      <c r="Y177" s="821"/>
      <c r="Z177" s="884"/>
      <c r="AA177" s="884"/>
      <c r="AB177" s="884"/>
      <c r="AC177" s="814"/>
      <c r="AD177" s="814"/>
    </row>
    <row r="178" spans="1:30" s="815" customFormat="1" ht="15" customHeight="1" x14ac:dyDescent="0.25">
      <c r="A178" s="807"/>
      <c r="B178" s="808"/>
      <c r="C178" s="809"/>
      <c r="D178" s="807"/>
      <c r="E178" s="763"/>
      <c r="F178" s="763"/>
      <c r="G178" s="763"/>
      <c r="H178" s="820" t="s">
        <v>1199</v>
      </c>
      <c r="I178" s="820"/>
      <c r="J178" s="1324"/>
      <c r="K178" s="1328" t="s">
        <v>21</v>
      </c>
      <c r="L178" s="821">
        <f>L179+L180</f>
        <v>0</v>
      </c>
      <c r="M178" s="821">
        <f>M179+M180</f>
        <v>0</v>
      </c>
      <c r="N178" s="821">
        <f>N179+N180</f>
        <v>0</v>
      </c>
      <c r="O178" s="821">
        <f t="shared" ref="O178" si="242">O179+O180</f>
        <v>0</v>
      </c>
      <c r="P178" s="821">
        <f t="shared" ref="P178" si="243">P179+P180</f>
        <v>0</v>
      </c>
      <c r="Q178" s="821">
        <f t="shared" ref="Q178" si="244">Q179+Q180</f>
        <v>0</v>
      </c>
      <c r="R178" s="813">
        <f>Q178-SUM(S178:Y178)</f>
        <v>0</v>
      </c>
      <c r="S178" s="822">
        <f t="shared" ref="S178" si="245">S179+S180</f>
        <v>0</v>
      </c>
      <c r="T178" s="821">
        <f t="shared" ref="T178" si="246">T179+T180</f>
        <v>0</v>
      </c>
      <c r="U178" s="821">
        <f t="shared" ref="U178" si="247">U179+U180</f>
        <v>0</v>
      </c>
      <c r="V178" s="821">
        <f t="shared" ref="V178" si="248">V179+V180</f>
        <v>0</v>
      </c>
      <c r="W178" s="821">
        <f t="shared" ref="W178" si="249">W179+W180</f>
        <v>0</v>
      </c>
      <c r="X178" s="821">
        <f t="shared" ref="X178" si="250">X179+X180</f>
        <v>0</v>
      </c>
      <c r="Y178" s="821">
        <f t="shared" ref="Y178" si="251">Y179+Y180</f>
        <v>0</v>
      </c>
      <c r="Z178" s="884"/>
      <c r="AA178" s="884"/>
      <c r="AB178" s="884"/>
      <c r="AC178" s="814"/>
      <c r="AD178" s="814"/>
    </row>
    <row r="179" spans="1:30" s="815" customFormat="1" ht="15" customHeight="1" x14ac:dyDescent="0.25">
      <c r="A179" s="807"/>
      <c r="B179" s="808"/>
      <c r="C179" s="809" t="s">
        <v>226</v>
      </c>
      <c r="D179" s="807"/>
      <c r="E179" s="763"/>
      <c r="F179" s="763"/>
      <c r="G179" s="763"/>
      <c r="H179" s="820"/>
      <c r="I179" s="820" t="s">
        <v>280</v>
      </c>
      <c r="J179" s="1324"/>
      <c r="K179" s="1328"/>
      <c r="L179" s="821"/>
      <c r="M179" s="821"/>
      <c r="N179" s="821"/>
      <c r="O179" s="821"/>
      <c r="P179" s="821"/>
      <c r="Q179" s="821"/>
      <c r="R179" s="813"/>
      <c r="S179" s="822"/>
      <c r="T179" s="821"/>
      <c r="U179" s="821"/>
      <c r="V179" s="821"/>
      <c r="W179" s="821"/>
      <c r="X179" s="821"/>
      <c r="Y179" s="821"/>
      <c r="Z179" s="884"/>
      <c r="AA179" s="884"/>
      <c r="AB179" s="884"/>
      <c r="AC179" s="814"/>
      <c r="AD179" s="814"/>
    </row>
    <row r="180" spans="1:30" s="815" customFormat="1" ht="15" customHeight="1" x14ac:dyDescent="0.25">
      <c r="A180" s="807"/>
      <c r="B180" s="808"/>
      <c r="C180" s="809" t="s">
        <v>225</v>
      </c>
      <c r="D180" s="807"/>
      <c r="E180" s="763"/>
      <c r="F180" s="763"/>
      <c r="G180" s="763"/>
      <c r="H180" s="820"/>
      <c r="I180" s="820" t="s">
        <v>284</v>
      </c>
      <c r="J180" s="1324"/>
      <c r="K180" s="1328"/>
      <c r="L180" s="821"/>
      <c r="M180" s="821"/>
      <c r="N180" s="821"/>
      <c r="O180" s="821"/>
      <c r="P180" s="821"/>
      <c r="Q180" s="821"/>
      <c r="R180" s="870"/>
      <c r="S180" s="822"/>
      <c r="T180" s="821"/>
      <c r="U180" s="821"/>
      <c r="V180" s="821"/>
      <c r="W180" s="821"/>
      <c r="X180" s="821"/>
      <c r="Y180" s="821"/>
      <c r="Z180" s="884"/>
      <c r="AA180" s="884"/>
      <c r="AB180" s="884"/>
      <c r="AC180" s="814"/>
      <c r="AD180" s="814"/>
    </row>
    <row r="181" spans="1:30" s="815" customFormat="1" ht="15" customHeight="1" x14ac:dyDescent="0.25">
      <c r="A181" s="807"/>
      <c r="B181" s="808"/>
      <c r="C181" s="809"/>
      <c r="D181" s="807"/>
      <c r="E181" s="763"/>
      <c r="F181" s="763"/>
      <c r="G181" s="763"/>
      <c r="H181" s="820" t="s">
        <v>1200</v>
      </c>
      <c r="I181" s="820"/>
      <c r="J181" s="1324"/>
      <c r="K181" s="1328" t="s">
        <v>22</v>
      </c>
      <c r="L181" s="821">
        <f>L182+L183</f>
        <v>0</v>
      </c>
      <c r="M181" s="821">
        <f>M182+M183</f>
        <v>0</v>
      </c>
      <c r="N181" s="821">
        <f>N182+N183</f>
        <v>0</v>
      </c>
      <c r="O181" s="821">
        <f t="shared" ref="O181" si="252">O182+O183</f>
        <v>0</v>
      </c>
      <c r="P181" s="821">
        <f t="shared" ref="P181" si="253">P182+P183</f>
        <v>0</v>
      </c>
      <c r="Q181" s="821">
        <f t="shared" ref="Q181" si="254">Q182+Q183</f>
        <v>0</v>
      </c>
      <c r="R181" s="813">
        <f>Q181-SUM(S181:Y181)</f>
        <v>0</v>
      </c>
      <c r="S181" s="822">
        <f t="shared" ref="S181" si="255">S182+S183</f>
        <v>0</v>
      </c>
      <c r="T181" s="821">
        <f t="shared" ref="T181" si="256">T182+T183</f>
        <v>0</v>
      </c>
      <c r="U181" s="821">
        <f t="shared" ref="U181" si="257">U182+U183</f>
        <v>0</v>
      </c>
      <c r="V181" s="821">
        <f t="shared" ref="V181" si="258">V182+V183</f>
        <v>0</v>
      </c>
      <c r="W181" s="821">
        <f t="shared" ref="W181" si="259">W182+W183</f>
        <v>0</v>
      </c>
      <c r="X181" s="821">
        <f t="shared" ref="X181" si="260">X182+X183</f>
        <v>0</v>
      </c>
      <c r="Y181" s="821">
        <f t="shared" ref="Y181" si="261">Y182+Y183</f>
        <v>0</v>
      </c>
      <c r="Z181" s="884"/>
      <c r="AA181" s="884"/>
      <c r="AB181" s="884"/>
      <c r="AC181" s="814"/>
      <c r="AD181" s="814"/>
    </row>
    <row r="182" spans="1:30" s="815" customFormat="1" ht="15" customHeight="1" x14ac:dyDescent="0.25">
      <c r="A182" s="807"/>
      <c r="B182" s="808"/>
      <c r="C182" s="809" t="s">
        <v>226</v>
      </c>
      <c r="D182" s="807"/>
      <c r="E182" s="763"/>
      <c r="F182" s="763"/>
      <c r="G182" s="763"/>
      <c r="H182" s="820"/>
      <c r="I182" s="820" t="s">
        <v>280</v>
      </c>
      <c r="J182" s="1324"/>
      <c r="K182" s="1329"/>
      <c r="L182" s="821"/>
      <c r="M182" s="821"/>
      <c r="N182" s="821"/>
      <c r="O182" s="821"/>
      <c r="P182" s="821"/>
      <c r="Q182" s="821"/>
      <c r="R182" s="870"/>
      <c r="S182" s="822"/>
      <c r="T182" s="821"/>
      <c r="U182" s="821"/>
      <c r="V182" s="821"/>
      <c r="W182" s="821"/>
      <c r="X182" s="821"/>
      <c r="Y182" s="821"/>
      <c r="Z182" s="884"/>
      <c r="AA182" s="884"/>
      <c r="AB182" s="884"/>
      <c r="AC182" s="814"/>
      <c r="AD182" s="814"/>
    </row>
    <row r="183" spans="1:30" s="815" customFormat="1" ht="15" customHeight="1" x14ac:dyDescent="0.25">
      <c r="A183" s="807"/>
      <c r="B183" s="808"/>
      <c r="C183" s="809" t="s">
        <v>225</v>
      </c>
      <c r="D183" s="807"/>
      <c r="E183" s="763"/>
      <c r="F183" s="763"/>
      <c r="G183" s="763"/>
      <c r="H183" s="820"/>
      <c r="I183" s="820" t="s">
        <v>284</v>
      </c>
      <c r="J183" s="1324"/>
      <c r="K183" s="1329"/>
      <c r="L183" s="821"/>
      <c r="M183" s="821"/>
      <c r="N183" s="821"/>
      <c r="O183" s="821"/>
      <c r="P183" s="821"/>
      <c r="Q183" s="821"/>
      <c r="R183" s="870"/>
      <c r="S183" s="822"/>
      <c r="T183" s="821"/>
      <c r="U183" s="821"/>
      <c r="V183" s="821"/>
      <c r="W183" s="821"/>
      <c r="X183" s="821"/>
      <c r="Y183" s="821"/>
      <c r="Z183" s="884"/>
      <c r="AA183" s="884"/>
      <c r="AB183" s="884"/>
      <c r="AC183" s="814"/>
      <c r="AD183" s="814"/>
    </row>
    <row r="184" spans="1:30" s="815" customFormat="1" ht="15" customHeight="1" x14ac:dyDescent="0.25">
      <c r="A184" s="807"/>
      <c r="B184" s="808"/>
      <c r="C184" s="809"/>
      <c r="D184" s="807"/>
      <c r="E184" s="763"/>
      <c r="F184" s="763"/>
      <c r="G184" s="763"/>
      <c r="H184" s="820" t="s">
        <v>1201</v>
      </c>
      <c r="I184" s="820"/>
      <c r="J184" s="1324"/>
      <c r="K184" s="1328" t="s">
        <v>23</v>
      </c>
      <c r="L184" s="821">
        <f>L185+L186</f>
        <v>0</v>
      </c>
      <c r="M184" s="821">
        <f>M185+M186</f>
        <v>0</v>
      </c>
      <c r="N184" s="821">
        <f>N185+N186</f>
        <v>0</v>
      </c>
      <c r="O184" s="821">
        <f t="shared" ref="O184" si="262">O185+O186</f>
        <v>0</v>
      </c>
      <c r="P184" s="821">
        <f t="shared" ref="P184" si="263">P185+P186</f>
        <v>0</v>
      </c>
      <c r="Q184" s="821">
        <f t="shared" ref="Q184" si="264">Q185+Q186</f>
        <v>0</v>
      </c>
      <c r="R184" s="813">
        <f>Q184-SUM(S184:Y184)</f>
        <v>0</v>
      </c>
      <c r="S184" s="822">
        <f t="shared" ref="S184" si="265">S185+S186</f>
        <v>0</v>
      </c>
      <c r="T184" s="821">
        <f t="shared" ref="T184" si="266">T185+T186</f>
        <v>0</v>
      </c>
      <c r="U184" s="821">
        <f t="shared" ref="U184" si="267">U185+U186</f>
        <v>0</v>
      </c>
      <c r="V184" s="821">
        <f t="shared" ref="V184" si="268">V185+V186</f>
        <v>0</v>
      </c>
      <c r="W184" s="821">
        <f t="shared" ref="W184" si="269">W185+W186</f>
        <v>0</v>
      </c>
      <c r="X184" s="821">
        <f t="shared" ref="X184" si="270">X185+X186</f>
        <v>0</v>
      </c>
      <c r="Y184" s="821">
        <f t="shared" ref="Y184" si="271">Y185+Y186</f>
        <v>0</v>
      </c>
      <c r="Z184" s="884"/>
      <c r="AA184" s="884"/>
      <c r="AB184" s="884"/>
      <c r="AC184" s="814"/>
      <c r="AD184" s="814"/>
    </row>
    <row r="185" spans="1:30" s="815" customFormat="1" ht="15" customHeight="1" x14ac:dyDescent="0.25">
      <c r="A185" s="807"/>
      <c r="B185" s="808"/>
      <c r="C185" s="809" t="s">
        <v>226</v>
      </c>
      <c r="D185" s="807"/>
      <c r="E185" s="763"/>
      <c r="F185" s="763"/>
      <c r="G185" s="763"/>
      <c r="H185" s="820"/>
      <c r="I185" s="820" t="s">
        <v>280</v>
      </c>
      <c r="J185" s="1324"/>
      <c r="K185" s="1329"/>
      <c r="L185" s="821"/>
      <c r="M185" s="821"/>
      <c r="N185" s="821"/>
      <c r="O185" s="821"/>
      <c r="P185" s="821"/>
      <c r="Q185" s="821"/>
      <c r="R185" s="870"/>
      <c r="S185" s="822"/>
      <c r="T185" s="821"/>
      <c r="U185" s="821"/>
      <c r="V185" s="821"/>
      <c r="W185" s="821"/>
      <c r="X185" s="821"/>
      <c r="Y185" s="821"/>
      <c r="Z185" s="884"/>
      <c r="AA185" s="884"/>
      <c r="AB185" s="884"/>
      <c r="AC185" s="814"/>
      <c r="AD185" s="814"/>
    </row>
    <row r="186" spans="1:30" s="815" customFormat="1" ht="15" customHeight="1" x14ac:dyDescent="0.25">
      <c r="A186" s="807"/>
      <c r="B186" s="808"/>
      <c r="C186" s="809" t="s">
        <v>225</v>
      </c>
      <c r="D186" s="807"/>
      <c r="E186" s="763"/>
      <c r="F186" s="763"/>
      <c r="G186" s="763"/>
      <c r="H186" s="820"/>
      <c r="I186" s="820" t="s">
        <v>284</v>
      </c>
      <c r="J186" s="1324"/>
      <c r="K186" s="1329"/>
      <c r="L186" s="821"/>
      <c r="M186" s="821"/>
      <c r="N186" s="821"/>
      <c r="O186" s="821"/>
      <c r="P186" s="821"/>
      <c r="Q186" s="821"/>
      <c r="R186" s="870"/>
      <c r="S186" s="822"/>
      <c r="T186" s="821"/>
      <c r="U186" s="821"/>
      <c r="V186" s="821"/>
      <c r="W186" s="821"/>
      <c r="X186" s="821"/>
      <c r="Y186" s="821"/>
      <c r="Z186" s="884"/>
      <c r="AA186" s="884"/>
      <c r="AB186" s="884"/>
      <c r="AC186" s="814"/>
      <c r="AD186" s="814"/>
    </row>
    <row r="187" spans="1:30" s="815" customFormat="1" ht="15" customHeight="1" x14ac:dyDescent="0.25">
      <c r="A187" s="807"/>
      <c r="B187" s="808"/>
      <c r="C187" s="809"/>
      <c r="D187" s="807"/>
      <c r="E187" s="763"/>
      <c r="F187" s="763"/>
      <c r="G187" s="763"/>
      <c r="H187" s="820" t="s">
        <v>1202</v>
      </c>
      <c r="I187" s="820"/>
      <c r="J187" s="1324"/>
      <c r="K187" s="1328" t="s">
        <v>24</v>
      </c>
      <c r="L187" s="821">
        <f>L188+L189</f>
        <v>0</v>
      </c>
      <c r="M187" s="821">
        <f>M188+M189</f>
        <v>0</v>
      </c>
      <c r="N187" s="821">
        <f>N188+N189</f>
        <v>0</v>
      </c>
      <c r="O187" s="821">
        <f t="shared" ref="O187" si="272">O188+O189</f>
        <v>0</v>
      </c>
      <c r="P187" s="821">
        <f t="shared" ref="P187" si="273">P188+P189</f>
        <v>0</v>
      </c>
      <c r="Q187" s="821">
        <f t="shared" ref="Q187" si="274">Q188+Q189</f>
        <v>0</v>
      </c>
      <c r="R187" s="813">
        <f>Q187-SUM(S187:Y187)</f>
        <v>0</v>
      </c>
      <c r="S187" s="822">
        <f t="shared" ref="S187" si="275">S188+S189</f>
        <v>0</v>
      </c>
      <c r="T187" s="821">
        <f t="shared" ref="T187" si="276">T188+T189</f>
        <v>0</v>
      </c>
      <c r="U187" s="821">
        <f t="shared" ref="U187" si="277">U188+U189</f>
        <v>0</v>
      </c>
      <c r="V187" s="821">
        <f t="shared" ref="V187" si="278">V188+V189</f>
        <v>0</v>
      </c>
      <c r="W187" s="821">
        <f t="shared" ref="W187" si="279">W188+W189</f>
        <v>0</v>
      </c>
      <c r="X187" s="821">
        <f t="shared" ref="X187" si="280">X188+X189</f>
        <v>0</v>
      </c>
      <c r="Y187" s="821">
        <f t="shared" ref="Y187" si="281">Y188+Y189</f>
        <v>0</v>
      </c>
      <c r="Z187" s="884"/>
      <c r="AA187" s="884"/>
      <c r="AB187" s="884"/>
      <c r="AC187" s="814"/>
      <c r="AD187" s="814"/>
    </row>
    <row r="188" spans="1:30" s="815" customFormat="1" ht="15" customHeight="1" x14ac:dyDescent="0.25">
      <c r="A188" s="807"/>
      <c r="B188" s="808"/>
      <c r="C188" s="809" t="s">
        <v>226</v>
      </c>
      <c r="D188" s="807"/>
      <c r="E188" s="763"/>
      <c r="F188" s="763"/>
      <c r="G188" s="763"/>
      <c r="H188" s="820"/>
      <c r="I188" s="820" t="s">
        <v>280</v>
      </c>
      <c r="J188" s="1324"/>
      <c r="K188" s="1328"/>
      <c r="L188" s="821"/>
      <c r="M188" s="821"/>
      <c r="N188" s="821"/>
      <c r="O188" s="821"/>
      <c r="P188" s="821"/>
      <c r="Q188" s="821"/>
      <c r="R188" s="870"/>
      <c r="S188" s="822"/>
      <c r="T188" s="821"/>
      <c r="U188" s="821"/>
      <c r="V188" s="821"/>
      <c r="W188" s="821"/>
      <c r="X188" s="821"/>
      <c r="Y188" s="821"/>
      <c r="Z188" s="884"/>
      <c r="AA188" s="884"/>
      <c r="AB188" s="884"/>
      <c r="AC188" s="814"/>
      <c r="AD188" s="814"/>
    </row>
    <row r="189" spans="1:30" s="815" customFormat="1" ht="15" customHeight="1" x14ac:dyDescent="0.25">
      <c r="A189" s="807"/>
      <c r="B189" s="808"/>
      <c r="C189" s="809" t="s">
        <v>225</v>
      </c>
      <c r="D189" s="807"/>
      <c r="E189" s="763"/>
      <c r="F189" s="763"/>
      <c r="G189" s="763"/>
      <c r="H189" s="820"/>
      <c r="I189" s="820" t="s">
        <v>284</v>
      </c>
      <c r="J189" s="1324"/>
      <c r="K189" s="1328"/>
      <c r="L189" s="821"/>
      <c r="M189" s="821"/>
      <c r="N189" s="821"/>
      <c r="O189" s="821"/>
      <c r="P189" s="821"/>
      <c r="Q189" s="821"/>
      <c r="R189" s="870"/>
      <c r="S189" s="822"/>
      <c r="T189" s="821"/>
      <c r="U189" s="821"/>
      <c r="V189" s="821"/>
      <c r="W189" s="821"/>
      <c r="X189" s="821"/>
      <c r="Y189" s="821"/>
      <c r="Z189" s="884"/>
      <c r="AA189" s="884"/>
      <c r="AB189" s="884"/>
      <c r="AC189" s="814"/>
      <c r="AD189" s="814"/>
    </row>
    <row r="190" spans="1:30" s="815" customFormat="1" ht="15" customHeight="1" x14ac:dyDescent="0.25">
      <c r="A190" s="807"/>
      <c r="B190" s="808"/>
      <c r="C190" s="809"/>
      <c r="D190" s="807"/>
      <c r="E190" s="763"/>
      <c r="F190" s="763"/>
      <c r="G190" s="763"/>
      <c r="H190" s="820" t="s">
        <v>1203</v>
      </c>
      <c r="I190" s="820"/>
      <c r="J190" s="1324"/>
      <c r="K190" s="1328" t="s">
        <v>25</v>
      </c>
      <c r="L190" s="821">
        <f>L191+L192</f>
        <v>0</v>
      </c>
      <c r="M190" s="821">
        <f>M191+M192</f>
        <v>0</v>
      </c>
      <c r="N190" s="821">
        <f>N191+N192</f>
        <v>0</v>
      </c>
      <c r="O190" s="821">
        <f t="shared" ref="O190" si="282">O191+O192</f>
        <v>0</v>
      </c>
      <c r="P190" s="821">
        <f t="shared" ref="P190" si="283">P191+P192</f>
        <v>0</v>
      </c>
      <c r="Q190" s="821">
        <f t="shared" ref="Q190" si="284">Q191+Q192</f>
        <v>0</v>
      </c>
      <c r="R190" s="813">
        <f>Q190-SUM(S190:Y190)</f>
        <v>0</v>
      </c>
      <c r="S190" s="822">
        <f t="shared" ref="S190" si="285">S191+S192</f>
        <v>0</v>
      </c>
      <c r="T190" s="821">
        <f t="shared" ref="T190" si="286">T191+T192</f>
        <v>0</v>
      </c>
      <c r="U190" s="821">
        <f t="shared" ref="U190" si="287">U191+U192</f>
        <v>0</v>
      </c>
      <c r="V190" s="821">
        <f t="shared" ref="V190" si="288">V191+V192</f>
        <v>0</v>
      </c>
      <c r="W190" s="821">
        <f t="shared" ref="W190" si="289">W191+W192</f>
        <v>0</v>
      </c>
      <c r="X190" s="821">
        <f t="shared" ref="X190" si="290">X191+X192</f>
        <v>0</v>
      </c>
      <c r="Y190" s="821">
        <f t="shared" ref="Y190" si="291">Y191+Y192</f>
        <v>0</v>
      </c>
      <c r="Z190" s="884"/>
      <c r="AA190" s="884"/>
      <c r="AB190" s="884"/>
      <c r="AC190" s="814"/>
      <c r="AD190" s="814"/>
    </row>
    <row r="191" spans="1:30" s="815" customFormat="1" ht="15" customHeight="1" x14ac:dyDescent="0.25">
      <c r="A191" s="807"/>
      <c r="B191" s="808"/>
      <c r="C191" s="809" t="s">
        <v>226</v>
      </c>
      <c r="D191" s="807"/>
      <c r="E191" s="763"/>
      <c r="F191" s="763"/>
      <c r="G191" s="763"/>
      <c r="H191" s="820"/>
      <c r="I191" s="820" t="s">
        <v>280</v>
      </c>
      <c r="J191" s="1324"/>
      <c r="K191" s="1328"/>
      <c r="L191" s="821"/>
      <c r="M191" s="821"/>
      <c r="N191" s="821"/>
      <c r="O191" s="821"/>
      <c r="P191" s="821"/>
      <c r="Q191" s="821"/>
      <c r="R191" s="870"/>
      <c r="S191" s="822"/>
      <c r="T191" s="821"/>
      <c r="U191" s="821"/>
      <c r="V191" s="821"/>
      <c r="W191" s="821"/>
      <c r="X191" s="821"/>
      <c r="Y191" s="821"/>
      <c r="Z191" s="884"/>
      <c r="AA191" s="884"/>
      <c r="AB191" s="884"/>
      <c r="AC191" s="814"/>
      <c r="AD191" s="814"/>
    </row>
    <row r="192" spans="1:30" s="815" customFormat="1" ht="15" customHeight="1" x14ac:dyDescent="0.25">
      <c r="A192" s="807"/>
      <c r="B192" s="808"/>
      <c r="C192" s="809" t="s">
        <v>225</v>
      </c>
      <c r="D192" s="807"/>
      <c r="E192" s="763"/>
      <c r="F192" s="763"/>
      <c r="G192" s="763"/>
      <c r="H192" s="820"/>
      <c r="I192" s="820" t="s">
        <v>284</v>
      </c>
      <c r="J192" s="1324"/>
      <c r="K192" s="1328"/>
      <c r="L192" s="821"/>
      <c r="M192" s="821"/>
      <c r="N192" s="821"/>
      <c r="O192" s="821"/>
      <c r="P192" s="821"/>
      <c r="Q192" s="821"/>
      <c r="R192" s="870"/>
      <c r="S192" s="822"/>
      <c r="T192" s="821"/>
      <c r="U192" s="821"/>
      <c r="V192" s="821"/>
      <c r="W192" s="821"/>
      <c r="X192" s="821"/>
      <c r="Y192" s="821"/>
      <c r="Z192" s="884"/>
      <c r="AA192" s="884"/>
      <c r="AB192" s="884"/>
      <c r="AC192" s="814"/>
      <c r="AD192" s="814"/>
    </row>
    <row r="193" spans="1:30" s="815" customFormat="1" ht="15" customHeight="1" x14ac:dyDescent="0.25">
      <c r="A193" s="807"/>
      <c r="B193" s="808"/>
      <c r="C193" s="809"/>
      <c r="D193" s="807"/>
      <c r="E193" s="763"/>
      <c r="F193" s="763"/>
      <c r="G193" s="763"/>
      <c r="H193" s="820" t="s">
        <v>1204</v>
      </c>
      <c r="I193" s="820"/>
      <c r="J193" s="1324"/>
      <c r="K193" s="1328" t="s">
        <v>26</v>
      </c>
      <c r="L193" s="821">
        <f>L194+L195</f>
        <v>0</v>
      </c>
      <c r="M193" s="821">
        <f>M194+M195</f>
        <v>0</v>
      </c>
      <c r="N193" s="821">
        <f>N194+N195</f>
        <v>0</v>
      </c>
      <c r="O193" s="821">
        <f t="shared" ref="O193" si="292">O194+O195</f>
        <v>0</v>
      </c>
      <c r="P193" s="821">
        <f t="shared" ref="P193" si="293">P194+P195</f>
        <v>0</v>
      </c>
      <c r="Q193" s="821">
        <f t="shared" ref="Q193" si="294">Q194+Q195</f>
        <v>0</v>
      </c>
      <c r="R193" s="813">
        <f>Q193-SUM(S193:Y193)</f>
        <v>0</v>
      </c>
      <c r="S193" s="822">
        <f t="shared" ref="S193" si="295">S194+S195</f>
        <v>0</v>
      </c>
      <c r="T193" s="821">
        <f t="shared" ref="T193" si="296">T194+T195</f>
        <v>0</v>
      </c>
      <c r="U193" s="821">
        <f t="shared" ref="U193" si="297">U194+U195</f>
        <v>0</v>
      </c>
      <c r="V193" s="821">
        <f t="shared" ref="V193" si="298">V194+V195</f>
        <v>0</v>
      </c>
      <c r="W193" s="821">
        <f t="shared" ref="W193" si="299">W194+W195</f>
        <v>0</v>
      </c>
      <c r="X193" s="821">
        <f t="shared" ref="X193" si="300">X194+X195</f>
        <v>0</v>
      </c>
      <c r="Y193" s="821">
        <f t="shared" ref="Y193" si="301">Y194+Y195</f>
        <v>0</v>
      </c>
      <c r="Z193" s="884"/>
      <c r="AA193" s="884"/>
      <c r="AB193" s="884"/>
      <c r="AC193" s="814"/>
      <c r="AD193" s="814"/>
    </row>
    <row r="194" spans="1:30" s="815" customFormat="1" ht="15" customHeight="1" x14ac:dyDescent="0.25">
      <c r="A194" s="807"/>
      <c r="B194" s="808"/>
      <c r="C194" s="809" t="s">
        <v>226</v>
      </c>
      <c r="D194" s="807"/>
      <c r="E194" s="763"/>
      <c r="F194" s="763"/>
      <c r="G194" s="763"/>
      <c r="H194" s="820"/>
      <c r="I194" s="820" t="s">
        <v>280</v>
      </c>
      <c r="J194" s="1324"/>
      <c r="K194" s="1328"/>
      <c r="L194" s="821"/>
      <c r="M194" s="821"/>
      <c r="N194" s="821"/>
      <c r="O194" s="821"/>
      <c r="P194" s="821"/>
      <c r="Q194" s="821"/>
      <c r="R194" s="870"/>
      <c r="S194" s="822"/>
      <c r="T194" s="821"/>
      <c r="U194" s="821"/>
      <c r="V194" s="821"/>
      <c r="W194" s="821"/>
      <c r="X194" s="821"/>
      <c r="Y194" s="821"/>
      <c r="Z194" s="884"/>
      <c r="AA194" s="884"/>
      <c r="AB194" s="884"/>
      <c r="AC194" s="814"/>
      <c r="AD194" s="814"/>
    </row>
    <row r="195" spans="1:30" s="815" customFormat="1" ht="15" customHeight="1" x14ac:dyDescent="0.25">
      <c r="A195" s="807"/>
      <c r="B195" s="808"/>
      <c r="C195" s="809" t="s">
        <v>225</v>
      </c>
      <c r="D195" s="807"/>
      <c r="E195" s="763"/>
      <c r="F195" s="763"/>
      <c r="G195" s="763"/>
      <c r="H195" s="820"/>
      <c r="I195" s="820" t="s">
        <v>284</v>
      </c>
      <c r="J195" s="1324"/>
      <c r="K195" s="1328"/>
      <c r="L195" s="821"/>
      <c r="M195" s="821"/>
      <c r="N195" s="821"/>
      <c r="O195" s="821"/>
      <c r="P195" s="821"/>
      <c r="Q195" s="821"/>
      <c r="R195" s="870"/>
      <c r="S195" s="822"/>
      <c r="T195" s="821"/>
      <c r="U195" s="821"/>
      <c r="V195" s="821"/>
      <c r="W195" s="821"/>
      <c r="X195" s="821"/>
      <c r="Y195" s="821"/>
      <c r="Z195" s="884"/>
      <c r="AA195" s="884"/>
      <c r="AB195" s="884"/>
      <c r="AC195" s="814"/>
      <c r="AD195" s="814"/>
    </row>
    <row r="196" spans="1:30" s="815" customFormat="1" ht="15" customHeight="1" x14ac:dyDescent="0.25">
      <c r="A196" s="807"/>
      <c r="B196" s="808"/>
      <c r="C196" s="809" t="s">
        <v>225</v>
      </c>
      <c r="D196" s="807"/>
      <c r="E196" s="763"/>
      <c r="F196" s="763"/>
      <c r="G196" s="763"/>
      <c r="H196" s="820" t="s">
        <v>285</v>
      </c>
      <c r="I196" s="820"/>
      <c r="J196" s="1324"/>
      <c r="K196" s="1328" t="s">
        <v>27</v>
      </c>
      <c r="L196" s="821"/>
      <c r="M196" s="821"/>
      <c r="N196" s="821"/>
      <c r="O196" s="821"/>
      <c r="P196" s="821"/>
      <c r="Q196" s="821"/>
      <c r="R196" s="813"/>
      <c r="S196" s="822"/>
      <c r="T196" s="821"/>
      <c r="U196" s="821"/>
      <c r="V196" s="821"/>
      <c r="W196" s="821"/>
      <c r="X196" s="821"/>
      <c r="Y196" s="821"/>
      <c r="Z196" s="884"/>
      <c r="AA196" s="884"/>
      <c r="AB196" s="884"/>
      <c r="AC196" s="814"/>
      <c r="AD196" s="814"/>
    </row>
    <row r="197" spans="1:30" s="815" customFormat="1" ht="15" customHeight="1" x14ac:dyDescent="0.25">
      <c r="A197" s="807"/>
      <c r="B197" s="808"/>
      <c r="C197" s="809"/>
      <c r="D197" s="807"/>
      <c r="E197" s="763"/>
      <c r="F197" s="763"/>
      <c r="G197" s="763"/>
      <c r="H197" s="820"/>
      <c r="I197" s="820"/>
      <c r="J197" s="1324"/>
      <c r="K197" s="1329"/>
      <c r="L197" s="821"/>
      <c r="M197" s="821"/>
      <c r="N197" s="821"/>
      <c r="O197" s="821"/>
      <c r="P197" s="821"/>
      <c r="Q197" s="821"/>
      <c r="R197" s="870"/>
      <c r="S197" s="822"/>
      <c r="T197" s="821"/>
      <c r="U197" s="821"/>
      <c r="V197" s="821"/>
      <c r="W197" s="821"/>
      <c r="X197" s="821"/>
      <c r="Y197" s="821"/>
      <c r="Z197" s="884"/>
      <c r="AA197" s="884"/>
      <c r="AB197" s="884"/>
      <c r="AC197" s="814"/>
      <c r="AD197" s="814"/>
    </row>
    <row r="198" spans="1:30" s="815" customFormat="1" ht="15" customHeight="1" x14ac:dyDescent="0.25">
      <c r="A198" s="807"/>
      <c r="B198" s="808"/>
      <c r="C198" s="809" t="s">
        <v>226</v>
      </c>
      <c r="D198" s="807"/>
      <c r="E198" s="763"/>
      <c r="F198" s="763"/>
      <c r="G198" s="763" t="s">
        <v>18</v>
      </c>
      <c r="H198" s="820"/>
      <c r="I198" s="763"/>
      <c r="J198" s="1323"/>
      <c r="K198" s="1328"/>
      <c r="L198" s="808"/>
      <c r="M198" s="808"/>
      <c r="N198" s="808"/>
      <c r="O198" s="808"/>
      <c r="P198" s="808"/>
      <c r="Q198" s="808"/>
      <c r="R198" s="870"/>
      <c r="S198" s="809"/>
      <c r="T198" s="808"/>
      <c r="U198" s="808"/>
      <c r="V198" s="808"/>
      <c r="W198" s="808"/>
      <c r="X198" s="808"/>
      <c r="Y198" s="808"/>
      <c r="Z198" s="884"/>
      <c r="AA198" s="884"/>
      <c r="AB198" s="884"/>
      <c r="AC198" s="814"/>
      <c r="AD198" s="814"/>
    </row>
    <row r="199" spans="1:30" s="815" customFormat="1" ht="15" customHeight="1" x14ac:dyDescent="0.25">
      <c r="A199" s="807"/>
      <c r="B199" s="808"/>
      <c r="C199" s="809"/>
      <c r="D199" s="807"/>
      <c r="E199" s="763"/>
      <c r="F199" s="763"/>
      <c r="G199" s="763"/>
      <c r="H199" s="820"/>
      <c r="I199" s="820"/>
      <c r="J199" s="1324"/>
      <c r="K199" s="1329"/>
      <c r="L199" s="821"/>
      <c r="M199" s="821"/>
      <c r="N199" s="821"/>
      <c r="O199" s="821"/>
      <c r="P199" s="821"/>
      <c r="Q199" s="821"/>
      <c r="R199" s="870"/>
      <c r="S199" s="822"/>
      <c r="T199" s="821"/>
      <c r="U199" s="821"/>
      <c r="V199" s="821"/>
      <c r="W199" s="821"/>
      <c r="X199" s="821"/>
      <c r="Y199" s="821"/>
      <c r="Z199" s="884"/>
      <c r="AA199" s="884"/>
      <c r="AB199" s="884"/>
      <c r="AC199" s="814"/>
      <c r="AD199" s="814"/>
    </row>
    <row r="200" spans="1:30" s="815" customFormat="1" ht="15" customHeight="1" x14ac:dyDescent="0.25">
      <c r="A200" s="807"/>
      <c r="B200" s="808"/>
      <c r="C200" s="809" t="s">
        <v>226</v>
      </c>
      <c r="D200" s="807"/>
      <c r="E200" s="763"/>
      <c r="F200" s="763"/>
      <c r="G200" s="763" t="s">
        <v>1318</v>
      </c>
      <c r="H200" s="820"/>
      <c r="I200" s="763"/>
      <c r="J200" s="1323"/>
      <c r="K200" s="1328"/>
      <c r="L200" s="808"/>
      <c r="M200" s="808"/>
      <c r="N200" s="808"/>
      <c r="O200" s="808"/>
      <c r="P200" s="808"/>
      <c r="Q200" s="808"/>
      <c r="R200" s="813"/>
      <c r="S200" s="809"/>
      <c r="T200" s="808"/>
      <c r="U200" s="808"/>
      <c r="V200" s="808"/>
      <c r="W200" s="808"/>
      <c r="X200" s="808"/>
      <c r="Y200" s="808"/>
      <c r="Z200" s="884"/>
      <c r="AA200" s="884"/>
      <c r="AB200" s="884"/>
      <c r="AC200" s="814"/>
      <c r="AD200" s="814"/>
    </row>
    <row r="201" spans="1:30" s="815" customFormat="1" ht="15" customHeight="1" x14ac:dyDescent="0.25">
      <c r="A201" s="807"/>
      <c r="B201" s="808"/>
      <c r="C201" s="809"/>
      <c r="D201" s="807"/>
      <c r="E201" s="763"/>
      <c r="F201" s="763"/>
      <c r="G201" s="763"/>
      <c r="H201" s="820"/>
      <c r="I201" s="2553" t="s">
        <v>1581</v>
      </c>
      <c r="J201" s="1324"/>
      <c r="K201" s="1329"/>
      <c r="L201" s="821"/>
      <c r="M201" s="821"/>
      <c r="N201" s="821"/>
      <c r="O201" s="821"/>
      <c r="P201" s="821"/>
      <c r="Q201" s="821"/>
      <c r="R201" s="870"/>
      <c r="S201" s="822"/>
      <c r="T201" s="821"/>
      <c r="U201" s="821"/>
      <c r="V201" s="821"/>
      <c r="W201" s="821"/>
      <c r="X201" s="821"/>
      <c r="Y201" s="821"/>
      <c r="Z201" s="884"/>
      <c r="AA201" s="884"/>
      <c r="AB201" s="884"/>
      <c r="AC201" s="814"/>
      <c r="AD201" s="814"/>
    </row>
    <row r="202" spans="1:30" s="815" customFormat="1" ht="15" customHeight="1" x14ac:dyDescent="0.25">
      <c r="A202" s="807"/>
      <c r="B202" s="808"/>
      <c r="C202" s="809" t="s">
        <v>225</v>
      </c>
      <c r="D202" s="807"/>
      <c r="E202" s="825"/>
      <c r="F202" s="825"/>
      <c r="G202" s="825" t="s">
        <v>247</v>
      </c>
      <c r="H202" s="823"/>
      <c r="I202" s="823"/>
      <c r="J202" s="1324"/>
      <c r="K202" s="1329"/>
      <c r="L202" s="821"/>
      <c r="M202" s="821"/>
      <c r="N202" s="821"/>
      <c r="O202" s="821"/>
      <c r="P202" s="821"/>
      <c r="Q202" s="821"/>
      <c r="R202" s="870"/>
      <c r="S202" s="822"/>
      <c r="T202" s="821"/>
      <c r="U202" s="821"/>
      <c r="V202" s="821"/>
      <c r="W202" s="821"/>
      <c r="X202" s="821"/>
      <c r="Y202" s="821"/>
      <c r="Z202" s="884"/>
      <c r="AA202" s="884"/>
      <c r="AB202" s="884"/>
      <c r="AC202" s="814"/>
      <c r="AD202" s="814"/>
    </row>
    <row r="203" spans="1:30" s="815" customFormat="1" ht="15" customHeight="1" x14ac:dyDescent="0.25">
      <c r="A203" s="807"/>
      <c r="B203" s="808"/>
      <c r="C203" s="809"/>
      <c r="D203" s="807"/>
      <c r="E203" s="763"/>
      <c r="F203" s="763"/>
      <c r="G203" s="763"/>
      <c r="H203" s="820"/>
      <c r="I203" s="820"/>
      <c r="J203" s="1324"/>
      <c r="K203" s="1329"/>
      <c r="L203" s="821"/>
      <c r="M203" s="821"/>
      <c r="N203" s="821"/>
      <c r="O203" s="821"/>
      <c r="P203" s="821"/>
      <c r="Q203" s="821"/>
      <c r="R203" s="870"/>
      <c r="S203" s="822"/>
      <c r="T203" s="821"/>
      <c r="U203" s="821"/>
      <c r="V203" s="821"/>
      <c r="W203" s="821"/>
      <c r="X203" s="821"/>
      <c r="Y203" s="821"/>
      <c r="Z203" s="884"/>
      <c r="AA203" s="884"/>
      <c r="AB203" s="884"/>
      <c r="AC203" s="814"/>
      <c r="AD203" s="814"/>
    </row>
    <row r="204" spans="1:30" s="815" customFormat="1" ht="15" customHeight="1" x14ac:dyDescent="0.25">
      <c r="A204" s="807"/>
      <c r="B204" s="808"/>
      <c r="C204" s="809" t="s">
        <v>226</v>
      </c>
      <c r="D204" s="807"/>
      <c r="E204" s="763"/>
      <c r="F204" s="763"/>
      <c r="G204" s="763" t="s">
        <v>14</v>
      </c>
      <c r="H204" s="820"/>
      <c r="I204" s="820"/>
      <c r="J204" s="1324"/>
      <c r="K204" s="1328" t="s">
        <v>976</v>
      </c>
      <c r="L204" s="821"/>
      <c r="M204" s="821"/>
      <c r="N204" s="821"/>
      <c r="O204" s="821"/>
      <c r="P204" s="821"/>
      <c r="Q204" s="821"/>
      <c r="R204" s="870"/>
      <c r="S204" s="822"/>
      <c r="T204" s="821"/>
      <c r="U204" s="821"/>
      <c r="V204" s="821"/>
      <c r="W204" s="821"/>
      <c r="X204" s="821"/>
      <c r="Y204" s="821"/>
      <c r="Z204" s="884"/>
      <c r="AA204" s="884"/>
      <c r="AB204" s="884"/>
      <c r="AC204" s="814"/>
      <c r="AD204" s="814"/>
    </row>
    <row r="205" spans="1:30" s="815" customFormat="1" ht="15" customHeight="1" x14ac:dyDescent="0.25">
      <c r="A205" s="807"/>
      <c r="B205" s="808"/>
      <c r="C205" s="809" t="s">
        <v>226</v>
      </c>
      <c r="D205" s="807"/>
      <c r="E205" s="763"/>
      <c r="F205" s="763"/>
      <c r="G205" s="763" t="s">
        <v>443</v>
      </c>
      <c r="H205" s="820"/>
      <c r="I205" s="820"/>
      <c r="J205" s="1324"/>
      <c r="K205" s="1329"/>
      <c r="L205" s="821"/>
      <c r="M205" s="821"/>
      <c r="N205" s="821"/>
      <c r="O205" s="821"/>
      <c r="P205" s="821"/>
      <c r="Q205" s="821"/>
      <c r="R205" s="870"/>
      <c r="S205" s="822"/>
      <c r="T205" s="821"/>
      <c r="U205" s="821"/>
      <c r="V205" s="821"/>
      <c r="W205" s="821"/>
      <c r="X205" s="821"/>
      <c r="Y205" s="821"/>
      <c r="Z205" s="884"/>
      <c r="AA205" s="884"/>
      <c r="AB205" s="884"/>
      <c r="AC205" s="814"/>
      <c r="AD205" s="814"/>
    </row>
    <row r="206" spans="1:30" s="815" customFormat="1" ht="15" customHeight="1" x14ac:dyDescent="0.25">
      <c r="A206" s="807"/>
      <c r="B206" s="808"/>
      <c r="C206" s="809"/>
      <c r="D206" s="807"/>
      <c r="E206" s="763"/>
      <c r="F206" s="763"/>
      <c r="G206" s="763"/>
      <c r="H206" s="820"/>
      <c r="I206" s="820"/>
      <c r="J206" s="1324"/>
      <c r="K206" s="1329"/>
      <c r="L206" s="821"/>
      <c r="M206" s="821"/>
      <c r="N206" s="821"/>
      <c r="O206" s="821"/>
      <c r="P206" s="821"/>
      <c r="Q206" s="821"/>
      <c r="R206" s="870"/>
      <c r="S206" s="822"/>
      <c r="T206" s="821"/>
      <c r="U206" s="821"/>
      <c r="V206" s="821"/>
      <c r="W206" s="821"/>
      <c r="X206" s="821"/>
      <c r="Y206" s="821"/>
      <c r="Z206" s="884"/>
      <c r="AA206" s="884"/>
      <c r="AB206" s="884"/>
      <c r="AC206" s="814"/>
      <c r="AD206" s="814"/>
    </row>
    <row r="207" spans="1:30" s="815" customFormat="1" ht="15" customHeight="1" x14ac:dyDescent="0.25">
      <c r="A207" s="807"/>
      <c r="B207" s="808"/>
      <c r="C207" s="809"/>
      <c r="D207" s="807"/>
      <c r="E207" s="763"/>
      <c r="F207" s="763" t="s">
        <v>440</v>
      </c>
      <c r="G207" s="763" t="s">
        <v>248</v>
      </c>
      <c r="H207" s="763"/>
      <c r="I207" s="763"/>
      <c r="J207" s="1323"/>
      <c r="K207" s="1328" t="s">
        <v>28</v>
      </c>
      <c r="L207" s="808">
        <f>L209+L219+L220</f>
        <v>0</v>
      </c>
      <c r="M207" s="808">
        <f>M209+M219+M220</f>
        <v>0</v>
      </c>
      <c r="N207" s="808">
        <f>N209+N219+N220</f>
        <v>0</v>
      </c>
      <c r="O207" s="808">
        <f t="shared" ref="O207:Q207" si="302">O209+O219+O220</f>
        <v>0</v>
      </c>
      <c r="P207" s="808">
        <f t="shared" si="302"/>
        <v>0</v>
      </c>
      <c r="Q207" s="808">
        <f t="shared" si="302"/>
        <v>0</v>
      </c>
      <c r="R207" s="813">
        <f>Q207-SUM(S207:Y207)</f>
        <v>0</v>
      </c>
      <c r="S207" s="809">
        <f t="shared" ref="S207:Y207" si="303">S209+S219+S220</f>
        <v>0</v>
      </c>
      <c r="T207" s="808">
        <f t="shared" si="303"/>
        <v>0</v>
      </c>
      <c r="U207" s="808">
        <f t="shared" si="303"/>
        <v>0</v>
      </c>
      <c r="V207" s="808">
        <f t="shared" si="303"/>
        <v>0</v>
      </c>
      <c r="W207" s="808">
        <f t="shared" si="303"/>
        <v>0</v>
      </c>
      <c r="X207" s="808">
        <f t="shared" si="303"/>
        <v>0</v>
      </c>
      <c r="Y207" s="808">
        <f t="shared" si="303"/>
        <v>0</v>
      </c>
      <c r="Z207" s="884"/>
      <c r="AA207" s="884"/>
      <c r="AB207" s="884"/>
      <c r="AC207" s="814"/>
      <c r="AD207" s="814"/>
    </row>
    <row r="208" spans="1:30" s="815" customFormat="1" ht="15" customHeight="1" x14ac:dyDescent="0.25">
      <c r="A208" s="807"/>
      <c r="B208" s="808"/>
      <c r="C208" s="809"/>
      <c r="D208" s="807"/>
      <c r="E208" s="763"/>
      <c r="F208" s="763"/>
      <c r="G208" s="763"/>
      <c r="H208" s="763"/>
      <c r="I208" s="763"/>
      <c r="J208" s="1323"/>
      <c r="K208" s="1328"/>
      <c r="L208" s="808"/>
      <c r="M208" s="808"/>
      <c r="N208" s="808"/>
      <c r="O208" s="808"/>
      <c r="P208" s="808"/>
      <c r="Q208" s="808"/>
      <c r="R208" s="870"/>
      <c r="S208" s="809"/>
      <c r="T208" s="808"/>
      <c r="U208" s="808"/>
      <c r="V208" s="808"/>
      <c r="W208" s="808"/>
      <c r="X208" s="808"/>
      <c r="Y208" s="808"/>
      <c r="Z208" s="884"/>
      <c r="AA208" s="884"/>
      <c r="AB208" s="884"/>
      <c r="AC208" s="814"/>
      <c r="AD208" s="814"/>
    </row>
    <row r="209" spans="1:30" s="815" customFormat="1" ht="15" customHeight="1" x14ac:dyDescent="0.25">
      <c r="A209" s="807"/>
      <c r="B209" s="808"/>
      <c r="C209" s="809"/>
      <c r="D209" s="807"/>
      <c r="E209" s="763"/>
      <c r="F209" s="763"/>
      <c r="G209" s="819" t="s">
        <v>389</v>
      </c>
      <c r="H209" s="763" t="s">
        <v>249</v>
      </c>
      <c r="I209" s="763"/>
      <c r="J209" s="1323"/>
      <c r="K209" s="1328"/>
      <c r="L209" s="808">
        <f>L210+L211+L212+L216+L217</f>
        <v>0</v>
      </c>
      <c r="M209" s="808">
        <f>M210+M211+M212+M216+M217</f>
        <v>0</v>
      </c>
      <c r="N209" s="808">
        <f>N210+N211+N212+N216+N217</f>
        <v>0</v>
      </c>
      <c r="O209" s="808">
        <f t="shared" ref="O209" si="304">O210+O211+O212+O216+O217</f>
        <v>0</v>
      </c>
      <c r="P209" s="808">
        <f t="shared" ref="P209" si="305">P210+P211+P212+P216+P217</f>
        <v>0</v>
      </c>
      <c r="Q209" s="808">
        <f t="shared" ref="Q209" si="306">Q210+Q211+Q212+Q216+Q217</f>
        <v>0</v>
      </c>
      <c r="R209" s="813">
        <f>Q209-SUM(S209:Y209)</f>
        <v>0</v>
      </c>
      <c r="S209" s="809">
        <f t="shared" ref="S209" si="307">S210+S211+S212+S216+S217</f>
        <v>0</v>
      </c>
      <c r="T209" s="808">
        <f t="shared" ref="T209" si="308">T210+T211+T212+T216+T217</f>
        <v>0</v>
      </c>
      <c r="U209" s="808">
        <f t="shared" ref="U209" si="309">U210+U211+U212+U216+U217</f>
        <v>0</v>
      </c>
      <c r="V209" s="808">
        <f t="shared" ref="V209" si="310">V210+V211+V212+V216+V217</f>
        <v>0</v>
      </c>
      <c r="W209" s="808">
        <f t="shared" ref="W209" si="311">W210+W211+W212+W216+W217</f>
        <v>0</v>
      </c>
      <c r="X209" s="808">
        <f t="shared" ref="X209" si="312">X210+X211+X212+X216+X217</f>
        <v>0</v>
      </c>
      <c r="Y209" s="808">
        <f t="shared" ref="Y209" si="313">Y210+Y211+Y212+Y216+Y217</f>
        <v>0</v>
      </c>
      <c r="Z209" s="884"/>
      <c r="AA209" s="884"/>
      <c r="AB209" s="884"/>
      <c r="AC209" s="814"/>
      <c r="AD209" s="814"/>
    </row>
    <row r="210" spans="1:30" s="815" customFormat="1" ht="15" customHeight="1" x14ac:dyDescent="0.25">
      <c r="A210" s="807"/>
      <c r="B210" s="808"/>
      <c r="C210" s="809" t="s">
        <v>225</v>
      </c>
      <c r="D210" s="807"/>
      <c r="E210" s="763"/>
      <c r="F210" s="763"/>
      <c r="G210" s="763"/>
      <c r="H210" s="820" t="s">
        <v>250</v>
      </c>
      <c r="I210" s="820"/>
      <c r="J210" s="1324"/>
      <c r="K210" s="1329"/>
      <c r="L210" s="821"/>
      <c r="M210" s="821"/>
      <c r="N210" s="821"/>
      <c r="O210" s="821"/>
      <c r="P210" s="821"/>
      <c r="Q210" s="821"/>
      <c r="R210" s="870"/>
      <c r="S210" s="822"/>
      <c r="T210" s="821"/>
      <c r="U210" s="821"/>
      <c r="V210" s="821"/>
      <c r="W210" s="821"/>
      <c r="X210" s="821"/>
      <c r="Y210" s="821"/>
      <c r="Z210" s="884"/>
      <c r="AA210" s="884"/>
      <c r="AB210" s="884"/>
      <c r="AC210" s="814"/>
      <c r="AD210" s="814"/>
    </row>
    <row r="211" spans="1:30" s="815" customFormat="1" ht="15" customHeight="1" x14ac:dyDescent="0.25">
      <c r="A211" s="807"/>
      <c r="B211" s="808"/>
      <c r="C211" s="809" t="s">
        <v>225</v>
      </c>
      <c r="D211" s="807"/>
      <c r="E211" s="763"/>
      <c r="F211" s="763"/>
      <c r="G211" s="763"/>
      <c r="H211" s="820" t="s">
        <v>1205</v>
      </c>
      <c r="I211" s="820"/>
      <c r="J211" s="1324"/>
      <c r="K211" s="1329"/>
      <c r="L211" s="821"/>
      <c r="M211" s="821"/>
      <c r="N211" s="821"/>
      <c r="O211" s="821"/>
      <c r="P211" s="821"/>
      <c r="Q211" s="821"/>
      <c r="R211" s="870"/>
      <c r="S211" s="822"/>
      <c r="T211" s="821"/>
      <c r="U211" s="821"/>
      <c r="V211" s="821"/>
      <c r="W211" s="821"/>
      <c r="X211" s="821"/>
      <c r="Y211" s="821"/>
      <c r="Z211" s="884"/>
      <c r="AA211" s="884"/>
      <c r="AB211" s="884"/>
      <c r="AC211" s="814"/>
      <c r="AD211" s="814"/>
    </row>
    <row r="212" spans="1:30" s="815" customFormat="1" ht="15" customHeight="1" x14ac:dyDescent="0.25">
      <c r="A212" s="807"/>
      <c r="B212" s="808"/>
      <c r="C212" s="809"/>
      <c r="D212" s="807"/>
      <c r="E212" s="763"/>
      <c r="F212" s="763"/>
      <c r="G212" s="763"/>
      <c r="H212" s="820" t="s">
        <v>251</v>
      </c>
      <c r="I212" s="820"/>
      <c r="J212" s="1324"/>
      <c r="K212" s="1329"/>
      <c r="L212" s="821">
        <f>L213+L214+L215</f>
        <v>0</v>
      </c>
      <c r="M212" s="821">
        <f>M213+M214+M215</f>
        <v>0</v>
      </c>
      <c r="N212" s="821">
        <f>N213+N214+N215</f>
        <v>0</v>
      </c>
      <c r="O212" s="821">
        <f t="shared" ref="O212" si="314">O213+O214+O215</f>
        <v>0</v>
      </c>
      <c r="P212" s="821">
        <f t="shared" ref="P212" si="315">P213+P214+P215</f>
        <v>0</v>
      </c>
      <c r="Q212" s="821">
        <f t="shared" ref="Q212" si="316">Q213+Q214+Q215</f>
        <v>0</v>
      </c>
      <c r="R212" s="813">
        <f>Q212-SUM(S212:Y212)</f>
        <v>0</v>
      </c>
      <c r="S212" s="822">
        <f t="shared" ref="S212" si="317">S213+S214+S215</f>
        <v>0</v>
      </c>
      <c r="T212" s="821">
        <f t="shared" ref="T212" si="318">T213+T214+T215</f>
        <v>0</v>
      </c>
      <c r="U212" s="821">
        <f t="shared" ref="U212" si="319">U213+U214+U215</f>
        <v>0</v>
      </c>
      <c r="V212" s="821">
        <f t="shared" ref="V212" si="320">V213+V214+V215</f>
        <v>0</v>
      </c>
      <c r="W212" s="821">
        <f t="shared" ref="W212" si="321">W213+W214+W215</f>
        <v>0</v>
      </c>
      <c r="X212" s="821">
        <f t="shared" ref="X212" si="322">X213+X214+X215</f>
        <v>0</v>
      </c>
      <c r="Y212" s="821">
        <f t="shared" ref="Y212" si="323">Y213+Y214+Y215</f>
        <v>0</v>
      </c>
      <c r="Z212" s="884"/>
      <c r="AA212" s="884"/>
      <c r="AB212" s="884"/>
      <c r="AC212" s="814"/>
      <c r="AD212" s="814"/>
    </row>
    <row r="213" spans="1:30" s="815" customFormat="1" ht="15" customHeight="1" x14ac:dyDescent="0.25">
      <c r="A213" s="807"/>
      <c r="B213" s="808"/>
      <c r="C213" s="809" t="s">
        <v>225</v>
      </c>
      <c r="D213" s="807"/>
      <c r="E213" s="763"/>
      <c r="F213" s="763"/>
      <c r="G213" s="763"/>
      <c r="H213" s="820"/>
      <c r="I213" s="820" t="s">
        <v>252</v>
      </c>
      <c r="J213" s="1324"/>
      <c r="K213" s="1329"/>
      <c r="L213" s="821"/>
      <c r="M213" s="821"/>
      <c r="N213" s="821"/>
      <c r="O213" s="821"/>
      <c r="P213" s="821"/>
      <c r="Q213" s="821"/>
      <c r="R213" s="870"/>
      <c r="S213" s="822"/>
      <c r="T213" s="821"/>
      <c r="U213" s="821"/>
      <c r="V213" s="821"/>
      <c r="W213" s="821"/>
      <c r="X213" s="821"/>
      <c r="Y213" s="821"/>
      <c r="Z213" s="884"/>
      <c r="AA213" s="884"/>
      <c r="AB213" s="884"/>
      <c r="AC213" s="814"/>
      <c r="AD213" s="814"/>
    </row>
    <row r="214" spans="1:30" s="815" customFormat="1" ht="15" customHeight="1" x14ac:dyDescent="0.25">
      <c r="A214" s="807"/>
      <c r="B214" s="808"/>
      <c r="C214" s="809" t="s">
        <v>226</v>
      </c>
      <c r="D214" s="807"/>
      <c r="E214" s="763"/>
      <c r="F214" s="763"/>
      <c r="G214" s="763"/>
      <c r="H214" s="820"/>
      <c r="I214" s="820" t="s">
        <v>280</v>
      </c>
      <c r="J214" s="1324"/>
      <c r="K214" s="1329"/>
      <c r="L214" s="821"/>
      <c r="M214" s="821"/>
      <c r="N214" s="821"/>
      <c r="O214" s="821"/>
      <c r="P214" s="821"/>
      <c r="Q214" s="821"/>
      <c r="R214" s="870"/>
      <c r="S214" s="822"/>
      <c r="T214" s="821"/>
      <c r="U214" s="821"/>
      <c r="V214" s="821"/>
      <c r="W214" s="821"/>
      <c r="X214" s="821"/>
      <c r="Y214" s="821"/>
      <c r="Z214" s="884"/>
      <c r="AA214" s="884"/>
      <c r="AB214" s="884"/>
      <c r="AC214" s="814"/>
      <c r="AD214" s="814"/>
    </row>
    <row r="215" spans="1:30" s="815" customFormat="1" ht="15" customHeight="1" x14ac:dyDescent="0.25">
      <c r="A215" s="807"/>
      <c r="B215" s="808"/>
      <c r="C215" s="809" t="s">
        <v>226</v>
      </c>
      <c r="D215" s="807"/>
      <c r="E215" s="763"/>
      <c r="F215" s="763"/>
      <c r="G215" s="763"/>
      <c r="H215" s="820"/>
      <c r="I215" s="820" t="s">
        <v>253</v>
      </c>
      <c r="J215" s="1324"/>
      <c r="K215" s="1329"/>
      <c r="L215" s="821"/>
      <c r="M215" s="821"/>
      <c r="N215" s="821"/>
      <c r="O215" s="821"/>
      <c r="P215" s="821"/>
      <c r="Q215" s="821"/>
      <c r="R215" s="813"/>
      <c r="S215" s="822"/>
      <c r="T215" s="821"/>
      <c r="U215" s="821"/>
      <c r="V215" s="821"/>
      <c r="W215" s="821"/>
      <c r="X215" s="821"/>
      <c r="Y215" s="821"/>
      <c r="Z215" s="884"/>
      <c r="AA215" s="884"/>
      <c r="AB215" s="884"/>
      <c r="AC215" s="814"/>
      <c r="AD215" s="814"/>
    </row>
    <row r="216" spans="1:30" s="815" customFormat="1" ht="15" customHeight="1" x14ac:dyDescent="0.25">
      <c r="A216" s="807"/>
      <c r="B216" s="808"/>
      <c r="C216" s="809" t="s">
        <v>225</v>
      </c>
      <c r="D216" s="807"/>
      <c r="E216" s="763"/>
      <c r="F216" s="763"/>
      <c r="G216" s="763"/>
      <c r="H216" s="820" t="s">
        <v>254</v>
      </c>
      <c r="I216" s="820"/>
      <c r="J216" s="1324"/>
      <c r="K216" s="1329"/>
      <c r="L216" s="821"/>
      <c r="M216" s="821"/>
      <c r="N216" s="821"/>
      <c r="O216" s="821"/>
      <c r="P216" s="821"/>
      <c r="Q216" s="821"/>
      <c r="R216" s="870"/>
      <c r="S216" s="822"/>
      <c r="T216" s="821"/>
      <c r="U216" s="821"/>
      <c r="V216" s="821"/>
      <c r="W216" s="821"/>
      <c r="X216" s="821"/>
      <c r="Y216" s="821"/>
      <c r="Z216" s="884"/>
      <c r="AA216" s="884"/>
      <c r="AB216" s="884"/>
      <c r="AC216" s="814"/>
      <c r="AD216" s="814"/>
    </row>
    <row r="217" spans="1:30" s="815" customFormat="1" ht="15" customHeight="1" x14ac:dyDescent="0.25">
      <c r="A217" s="807"/>
      <c r="B217" s="908"/>
      <c r="C217" s="809" t="s">
        <v>226</v>
      </c>
      <c r="D217" s="807"/>
      <c r="E217" s="1323"/>
      <c r="F217" s="1323"/>
      <c r="G217" s="1323"/>
      <c r="H217" s="1324" t="s">
        <v>1206</v>
      </c>
      <c r="I217" s="1324"/>
      <c r="J217" s="1324"/>
      <c r="K217" s="1329"/>
      <c r="L217" s="909"/>
      <c r="M217" s="909"/>
      <c r="N217" s="909"/>
      <c r="O217" s="909"/>
      <c r="P217" s="909"/>
      <c r="Q217" s="909"/>
      <c r="R217" s="813"/>
      <c r="S217" s="822"/>
      <c r="T217" s="909"/>
      <c r="U217" s="909"/>
      <c r="V217" s="909"/>
      <c r="W217" s="909"/>
      <c r="X217" s="909"/>
      <c r="Y217" s="909"/>
      <c r="Z217" s="884"/>
      <c r="AA217" s="884"/>
      <c r="AB217" s="884"/>
      <c r="AC217" s="814"/>
      <c r="AD217" s="814"/>
    </row>
    <row r="218" spans="1:30" s="815" customFormat="1" ht="15" customHeight="1" x14ac:dyDescent="0.25">
      <c r="A218" s="807"/>
      <c r="B218" s="808"/>
      <c r="C218" s="809"/>
      <c r="D218" s="807"/>
      <c r="E218" s="763"/>
      <c r="F218" s="763"/>
      <c r="G218" s="763"/>
      <c r="H218" s="763"/>
      <c r="I218" s="763"/>
      <c r="J218" s="1324"/>
      <c r="K218" s="1329"/>
      <c r="L218" s="821"/>
      <c r="M218" s="821"/>
      <c r="N218" s="821"/>
      <c r="O218" s="821"/>
      <c r="P218" s="821"/>
      <c r="Q218" s="821"/>
      <c r="R218" s="870"/>
      <c r="S218" s="822"/>
      <c r="T218" s="821"/>
      <c r="U218" s="821"/>
      <c r="V218" s="821"/>
      <c r="W218" s="821"/>
      <c r="X218" s="821"/>
      <c r="Y218" s="821"/>
      <c r="Z218" s="884"/>
      <c r="AA218" s="884"/>
      <c r="AB218" s="884"/>
      <c r="AC218" s="814"/>
      <c r="AD218" s="814"/>
    </row>
    <row r="219" spans="1:30" s="815" customFormat="1" ht="15" customHeight="1" x14ac:dyDescent="0.25">
      <c r="A219" s="807"/>
      <c r="B219" s="808"/>
      <c r="C219" s="809" t="s">
        <v>226</v>
      </c>
      <c r="D219" s="807"/>
      <c r="E219" s="763"/>
      <c r="F219" s="763"/>
      <c r="G219" s="763" t="s">
        <v>830</v>
      </c>
      <c r="H219" s="820"/>
      <c r="I219" s="763"/>
      <c r="J219" s="1324"/>
      <c r="K219" s="1329"/>
      <c r="L219" s="821"/>
      <c r="M219" s="821"/>
      <c r="N219" s="821"/>
      <c r="O219" s="821"/>
      <c r="P219" s="821"/>
      <c r="Q219" s="821"/>
      <c r="R219" s="870"/>
      <c r="S219" s="822"/>
      <c r="T219" s="821"/>
      <c r="U219" s="821"/>
      <c r="V219" s="821"/>
      <c r="W219" s="821"/>
      <c r="X219" s="821"/>
      <c r="Y219" s="821"/>
      <c r="Z219" s="884"/>
      <c r="AA219" s="884"/>
      <c r="AB219" s="884"/>
      <c r="AC219" s="814"/>
      <c r="AD219" s="814"/>
    </row>
    <row r="220" spans="1:30" s="815" customFormat="1" ht="15" customHeight="1" x14ac:dyDescent="0.25">
      <c r="A220" s="807"/>
      <c r="B220" s="808"/>
      <c r="C220" s="809" t="s">
        <v>226</v>
      </c>
      <c r="D220" s="807"/>
      <c r="E220" s="763"/>
      <c r="F220" s="763"/>
      <c r="G220" s="763" t="s">
        <v>443</v>
      </c>
      <c r="H220" s="820"/>
      <c r="I220" s="763"/>
      <c r="J220" s="1324"/>
      <c r="K220" s="1329"/>
      <c r="L220" s="821"/>
      <c r="M220" s="821"/>
      <c r="N220" s="821"/>
      <c r="O220" s="821"/>
      <c r="P220" s="821"/>
      <c r="Q220" s="821"/>
      <c r="R220" s="813"/>
      <c r="S220" s="822"/>
      <c r="T220" s="821"/>
      <c r="U220" s="821"/>
      <c r="V220" s="821"/>
      <c r="W220" s="821"/>
      <c r="X220" s="821"/>
      <c r="Y220" s="821"/>
      <c r="Z220" s="884"/>
      <c r="AA220" s="884"/>
      <c r="AB220" s="884"/>
      <c r="AC220" s="814"/>
      <c r="AD220" s="814"/>
    </row>
    <row r="221" spans="1:30" s="815" customFormat="1" ht="15" customHeight="1" x14ac:dyDescent="0.25">
      <c r="A221" s="807"/>
      <c r="B221" s="808"/>
      <c r="C221" s="809"/>
      <c r="D221" s="807"/>
      <c r="E221" s="763"/>
      <c r="F221" s="763"/>
      <c r="G221" s="763"/>
      <c r="H221" s="820"/>
      <c r="I221" s="820"/>
      <c r="J221" s="1324"/>
      <c r="K221" s="1329"/>
      <c r="L221" s="821"/>
      <c r="M221" s="821"/>
      <c r="N221" s="821"/>
      <c r="O221" s="821"/>
      <c r="P221" s="821"/>
      <c r="Q221" s="821"/>
      <c r="R221" s="870"/>
      <c r="S221" s="822"/>
      <c r="T221" s="821"/>
      <c r="U221" s="821"/>
      <c r="V221" s="821"/>
      <c r="W221" s="821"/>
      <c r="X221" s="821"/>
      <c r="Y221" s="821"/>
      <c r="Z221" s="884"/>
      <c r="AA221" s="884"/>
      <c r="AB221" s="884"/>
      <c r="AC221" s="814"/>
      <c r="AD221" s="814"/>
    </row>
    <row r="222" spans="1:30" s="815" customFormat="1" ht="15" customHeight="1" x14ac:dyDescent="0.25">
      <c r="A222" s="807"/>
      <c r="B222" s="808"/>
      <c r="C222" s="809"/>
      <c r="D222" s="807"/>
      <c r="E222" s="763"/>
      <c r="F222" s="763" t="s">
        <v>441</v>
      </c>
      <c r="G222" s="763" t="s">
        <v>255</v>
      </c>
      <c r="H222" s="820"/>
      <c r="I222" s="820"/>
      <c r="J222" s="1324"/>
      <c r="K222" s="1328" t="s">
        <v>29</v>
      </c>
      <c r="L222" s="821">
        <f>L224+L225</f>
        <v>0</v>
      </c>
      <c r="M222" s="821">
        <f>M224+M225</f>
        <v>0</v>
      </c>
      <c r="N222" s="821">
        <f>N224+N225</f>
        <v>0</v>
      </c>
      <c r="O222" s="821">
        <f t="shared" ref="O222:Q222" si="324">O224+O225</f>
        <v>0</v>
      </c>
      <c r="P222" s="821">
        <f t="shared" si="324"/>
        <v>0</v>
      </c>
      <c r="Q222" s="821">
        <f t="shared" si="324"/>
        <v>0</v>
      </c>
      <c r="R222" s="813">
        <f>Q222-SUM(S222:Y222)</f>
        <v>0</v>
      </c>
      <c r="S222" s="822">
        <f t="shared" ref="S222:Y222" si="325">S224+S225</f>
        <v>0</v>
      </c>
      <c r="T222" s="821">
        <f t="shared" si="325"/>
        <v>0</v>
      </c>
      <c r="U222" s="821">
        <f t="shared" si="325"/>
        <v>0</v>
      </c>
      <c r="V222" s="821">
        <f t="shared" si="325"/>
        <v>0</v>
      </c>
      <c r="W222" s="821">
        <f t="shared" si="325"/>
        <v>0</v>
      </c>
      <c r="X222" s="821">
        <f t="shared" si="325"/>
        <v>0</v>
      </c>
      <c r="Y222" s="821">
        <f t="shared" si="325"/>
        <v>0</v>
      </c>
      <c r="Z222" s="884"/>
      <c r="AA222" s="884"/>
      <c r="AB222" s="884"/>
      <c r="AC222" s="814"/>
      <c r="AD222" s="814"/>
    </row>
    <row r="223" spans="1:30" s="815" customFormat="1" ht="15" customHeight="1" x14ac:dyDescent="0.25">
      <c r="A223" s="807"/>
      <c r="B223" s="808"/>
      <c r="C223" s="809"/>
      <c r="D223" s="807"/>
      <c r="E223" s="763"/>
      <c r="F223" s="763"/>
      <c r="G223" s="763" t="s">
        <v>256</v>
      </c>
      <c r="H223" s="820"/>
      <c r="I223" s="820"/>
      <c r="J223" s="1324"/>
      <c r="K223" s="1329"/>
      <c r="L223" s="821"/>
      <c r="M223" s="821"/>
      <c r="N223" s="821"/>
      <c r="O223" s="821"/>
      <c r="P223" s="821"/>
      <c r="Q223" s="821"/>
      <c r="R223" s="870"/>
      <c r="S223" s="822"/>
      <c r="T223" s="821"/>
      <c r="U223" s="821"/>
      <c r="V223" s="821"/>
      <c r="W223" s="821"/>
      <c r="X223" s="821"/>
      <c r="Y223" s="821"/>
      <c r="Z223" s="884"/>
      <c r="AA223" s="884"/>
      <c r="AB223" s="884"/>
      <c r="AC223" s="814"/>
      <c r="AD223" s="814"/>
    </row>
    <row r="224" spans="1:30" s="815" customFormat="1" ht="15" customHeight="1" x14ac:dyDescent="0.25">
      <c r="A224" s="807"/>
      <c r="B224" s="808"/>
      <c r="C224" s="809" t="s">
        <v>226</v>
      </c>
      <c r="D224" s="807"/>
      <c r="E224" s="763"/>
      <c r="F224" s="763"/>
      <c r="G224" s="763"/>
      <c r="H224" s="820" t="s">
        <v>280</v>
      </c>
      <c r="I224" s="820"/>
      <c r="J224" s="1324"/>
      <c r="K224" s="1329"/>
      <c r="L224" s="821"/>
      <c r="M224" s="821"/>
      <c r="N224" s="821"/>
      <c r="O224" s="821"/>
      <c r="P224" s="821"/>
      <c r="Q224" s="821"/>
      <c r="R224" s="870"/>
      <c r="S224" s="822"/>
      <c r="T224" s="821"/>
      <c r="U224" s="821"/>
      <c r="V224" s="821"/>
      <c r="W224" s="821"/>
      <c r="X224" s="821"/>
      <c r="Y224" s="821"/>
      <c r="Z224" s="884"/>
      <c r="AA224" s="884"/>
      <c r="AB224" s="884"/>
      <c r="AC224" s="814"/>
      <c r="AD224" s="814"/>
    </row>
    <row r="225" spans="1:30" s="815" customFormat="1" ht="15" customHeight="1" x14ac:dyDescent="0.25">
      <c r="A225" s="807"/>
      <c r="B225" s="808"/>
      <c r="C225" s="809" t="s">
        <v>225</v>
      </c>
      <c r="D225" s="807"/>
      <c r="E225" s="763"/>
      <c r="F225" s="763"/>
      <c r="G225" s="763"/>
      <c r="H225" s="820" t="s">
        <v>281</v>
      </c>
      <c r="I225" s="820"/>
      <c r="J225" s="1324"/>
      <c r="K225" s="1329"/>
      <c r="L225" s="821"/>
      <c r="M225" s="821"/>
      <c r="N225" s="821"/>
      <c r="O225" s="821"/>
      <c r="P225" s="821"/>
      <c r="Q225" s="821"/>
      <c r="R225" s="870"/>
      <c r="S225" s="822"/>
      <c r="T225" s="821"/>
      <c r="U225" s="821"/>
      <c r="V225" s="821"/>
      <c r="W225" s="821"/>
      <c r="X225" s="821"/>
      <c r="Y225" s="821"/>
      <c r="Z225" s="884"/>
      <c r="AA225" s="884"/>
      <c r="AB225" s="884"/>
      <c r="AC225" s="814"/>
      <c r="AD225" s="814"/>
    </row>
    <row r="226" spans="1:30" s="815" customFormat="1" ht="15" customHeight="1" x14ac:dyDescent="0.25">
      <c r="A226" s="807"/>
      <c r="B226" s="808"/>
      <c r="C226" s="809"/>
      <c r="D226" s="807"/>
      <c r="E226" s="763"/>
      <c r="F226" s="763"/>
      <c r="G226" s="763"/>
      <c r="H226" s="820"/>
      <c r="I226" s="820"/>
      <c r="J226" s="1324"/>
      <c r="K226" s="1329"/>
      <c r="L226" s="821"/>
      <c r="M226" s="821"/>
      <c r="N226" s="821"/>
      <c r="O226" s="821"/>
      <c r="P226" s="821"/>
      <c r="Q226" s="821"/>
      <c r="R226" s="870"/>
      <c r="S226" s="822"/>
      <c r="T226" s="821"/>
      <c r="U226" s="821"/>
      <c r="V226" s="821"/>
      <c r="W226" s="821"/>
      <c r="X226" s="821"/>
      <c r="Y226" s="821"/>
      <c r="Z226" s="884"/>
      <c r="AA226" s="884"/>
      <c r="AB226" s="884"/>
      <c r="AC226" s="814"/>
      <c r="AD226" s="814"/>
    </row>
    <row r="227" spans="1:30" s="815" customFormat="1" ht="15" customHeight="1" x14ac:dyDescent="0.25">
      <c r="A227" s="807"/>
      <c r="B227" s="808"/>
      <c r="C227" s="809" t="s">
        <v>226</v>
      </c>
      <c r="D227" s="807"/>
      <c r="E227" s="763"/>
      <c r="F227" s="763"/>
      <c r="G227" s="763" t="s">
        <v>830</v>
      </c>
      <c r="H227" s="820"/>
      <c r="I227" s="820"/>
      <c r="J227" s="1324"/>
      <c r="K227" s="1329"/>
      <c r="L227" s="821"/>
      <c r="M227" s="821"/>
      <c r="N227" s="821"/>
      <c r="O227" s="821"/>
      <c r="P227" s="821"/>
      <c r="Q227" s="821"/>
      <c r="R227" s="870"/>
      <c r="S227" s="822"/>
      <c r="T227" s="821"/>
      <c r="U227" s="821"/>
      <c r="V227" s="821"/>
      <c r="W227" s="821"/>
      <c r="X227" s="821"/>
      <c r="Y227" s="821"/>
      <c r="Z227" s="884"/>
      <c r="AA227" s="884"/>
      <c r="AB227" s="884"/>
      <c r="AC227" s="814"/>
      <c r="AD227" s="814"/>
    </row>
    <row r="228" spans="1:30" s="815" customFormat="1" ht="15" customHeight="1" x14ac:dyDescent="0.25">
      <c r="A228" s="807"/>
      <c r="B228" s="808"/>
      <c r="C228" s="809" t="s">
        <v>226</v>
      </c>
      <c r="D228" s="807"/>
      <c r="E228" s="763"/>
      <c r="F228" s="763"/>
      <c r="G228" s="763" t="s">
        <v>443</v>
      </c>
      <c r="H228" s="820"/>
      <c r="I228" s="820"/>
      <c r="J228" s="1324"/>
      <c r="K228" s="1329"/>
      <c r="L228" s="821"/>
      <c r="M228" s="821"/>
      <c r="N228" s="821"/>
      <c r="O228" s="821"/>
      <c r="P228" s="821"/>
      <c r="Q228" s="821"/>
      <c r="R228" s="870"/>
      <c r="S228" s="822"/>
      <c r="T228" s="821"/>
      <c r="U228" s="821"/>
      <c r="V228" s="821"/>
      <c r="W228" s="821"/>
      <c r="X228" s="821"/>
      <c r="Y228" s="821"/>
      <c r="Z228" s="884"/>
      <c r="AA228" s="884"/>
      <c r="AB228" s="884"/>
      <c r="AC228" s="814"/>
      <c r="AD228" s="814"/>
    </row>
    <row r="229" spans="1:30" s="815" customFormat="1" ht="15" customHeight="1" x14ac:dyDescent="0.25">
      <c r="A229" s="807"/>
      <c r="B229" s="808"/>
      <c r="C229" s="809"/>
      <c r="D229" s="807"/>
      <c r="E229" s="763"/>
      <c r="F229" s="763"/>
      <c r="G229" s="763"/>
      <c r="H229" s="820"/>
      <c r="I229" s="820"/>
      <c r="J229" s="1324"/>
      <c r="K229" s="1329"/>
      <c r="L229" s="821"/>
      <c r="M229" s="821"/>
      <c r="N229" s="821"/>
      <c r="O229" s="821"/>
      <c r="P229" s="821"/>
      <c r="Q229" s="821"/>
      <c r="R229" s="813"/>
      <c r="S229" s="822"/>
      <c r="T229" s="821"/>
      <c r="U229" s="821"/>
      <c r="V229" s="821"/>
      <c r="W229" s="821"/>
      <c r="X229" s="821"/>
      <c r="Y229" s="821"/>
      <c r="Z229" s="884"/>
      <c r="AA229" s="884"/>
      <c r="AB229" s="884"/>
      <c r="AC229" s="814"/>
      <c r="AD229" s="814"/>
    </row>
    <row r="230" spans="1:30" s="815" customFormat="1" ht="15" customHeight="1" x14ac:dyDescent="0.25">
      <c r="A230" s="807"/>
      <c r="B230" s="808"/>
      <c r="C230" s="809"/>
      <c r="D230" s="807"/>
      <c r="E230" s="763" t="s">
        <v>432</v>
      </c>
      <c r="F230" s="763" t="s">
        <v>257</v>
      </c>
      <c r="G230" s="763"/>
      <c r="H230" s="763"/>
      <c r="I230" s="763"/>
      <c r="J230" s="1323"/>
      <c r="K230" s="1328" t="s">
        <v>813</v>
      </c>
      <c r="L230" s="808">
        <f>L232+L233+L234+L235+L236</f>
        <v>0</v>
      </c>
      <c r="M230" s="808">
        <f>M232+M233+M234+M235+M236</f>
        <v>0</v>
      </c>
      <c r="N230" s="808">
        <f>N232+N233+N234+N235+N236</f>
        <v>0</v>
      </c>
      <c r="O230" s="808">
        <f t="shared" ref="O230:Q230" si="326">O232+O233+O234+O235+O236</f>
        <v>0</v>
      </c>
      <c r="P230" s="808">
        <f t="shared" si="326"/>
        <v>0</v>
      </c>
      <c r="Q230" s="808">
        <f t="shared" si="326"/>
        <v>0</v>
      </c>
      <c r="R230" s="813">
        <f>Q230-SUM(S230:Y230)</f>
        <v>0</v>
      </c>
      <c r="S230" s="809">
        <f t="shared" ref="S230:Y230" si="327">S232+S233+S234+S235+S236</f>
        <v>0</v>
      </c>
      <c r="T230" s="808">
        <f t="shared" si="327"/>
        <v>0</v>
      </c>
      <c r="U230" s="808">
        <f t="shared" si="327"/>
        <v>0</v>
      </c>
      <c r="V230" s="808">
        <f t="shared" si="327"/>
        <v>0</v>
      </c>
      <c r="W230" s="808">
        <f t="shared" si="327"/>
        <v>0</v>
      </c>
      <c r="X230" s="808">
        <f t="shared" si="327"/>
        <v>0</v>
      </c>
      <c r="Y230" s="808">
        <f t="shared" si="327"/>
        <v>0</v>
      </c>
      <c r="Z230" s="884"/>
      <c r="AA230" s="884"/>
      <c r="AB230" s="884"/>
      <c r="AC230" s="814"/>
      <c r="AD230" s="814"/>
    </row>
    <row r="231" spans="1:30" s="815" customFormat="1" ht="15" customHeight="1" x14ac:dyDescent="0.25">
      <c r="A231" s="807"/>
      <c r="B231" s="808"/>
      <c r="C231" s="809"/>
      <c r="D231" s="807"/>
      <c r="E231" s="763"/>
      <c r="F231" s="763"/>
      <c r="G231" s="763"/>
      <c r="H231" s="763"/>
      <c r="I231" s="763"/>
      <c r="J231" s="1323"/>
      <c r="K231" s="1328"/>
      <c r="L231" s="808"/>
      <c r="M231" s="808"/>
      <c r="N231" s="808"/>
      <c r="O231" s="808"/>
      <c r="P231" s="808"/>
      <c r="Q231" s="808"/>
      <c r="R231" s="870"/>
      <c r="S231" s="809"/>
      <c r="T231" s="808"/>
      <c r="U231" s="808"/>
      <c r="V231" s="808"/>
      <c r="W231" s="808"/>
      <c r="X231" s="808"/>
      <c r="Y231" s="808"/>
      <c r="Z231" s="884"/>
      <c r="AA231" s="884"/>
      <c r="AB231" s="884"/>
      <c r="AC231" s="814"/>
      <c r="AD231" s="814"/>
    </row>
    <row r="232" spans="1:30" s="815" customFormat="1" ht="15" customHeight="1" x14ac:dyDescent="0.25">
      <c r="A232" s="807"/>
      <c r="B232" s="808"/>
      <c r="C232" s="826" t="s">
        <v>226</v>
      </c>
      <c r="D232" s="765"/>
      <c r="E232" s="765"/>
      <c r="F232" s="765"/>
      <c r="G232" s="765" t="s">
        <v>490</v>
      </c>
      <c r="H232" s="765"/>
      <c r="I232" s="765"/>
      <c r="J232" s="1323"/>
      <c r="K232" s="1328"/>
      <c r="L232" s="808"/>
      <c r="M232" s="808"/>
      <c r="N232" s="808"/>
      <c r="O232" s="808"/>
      <c r="P232" s="808"/>
      <c r="Q232" s="808"/>
      <c r="R232" s="870"/>
      <c r="S232" s="809"/>
      <c r="T232" s="808"/>
      <c r="U232" s="808"/>
      <c r="V232" s="808"/>
      <c r="W232" s="808"/>
      <c r="X232" s="808"/>
      <c r="Y232" s="808"/>
      <c r="Z232" s="884"/>
      <c r="AA232" s="884"/>
      <c r="AB232" s="884"/>
      <c r="AC232" s="814"/>
      <c r="AD232" s="814"/>
    </row>
    <row r="233" spans="1:30" s="815" customFormat="1" ht="15" customHeight="1" x14ac:dyDescent="0.25">
      <c r="A233" s="807"/>
      <c r="B233" s="808"/>
      <c r="C233" s="826" t="s">
        <v>226</v>
      </c>
      <c r="D233" s="765"/>
      <c r="E233" s="765"/>
      <c r="F233" s="765"/>
      <c r="G233" s="765" t="s">
        <v>491</v>
      </c>
      <c r="H233" s="766"/>
      <c r="I233" s="766"/>
      <c r="J233" s="1324"/>
      <c r="K233" s="1329"/>
      <c r="L233" s="821"/>
      <c r="M233" s="821"/>
      <c r="N233" s="821"/>
      <c r="O233" s="821"/>
      <c r="P233" s="821"/>
      <c r="Q233" s="821"/>
      <c r="R233" s="870"/>
      <c r="S233" s="822"/>
      <c r="T233" s="821"/>
      <c r="U233" s="821"/>
      <c r="V233" s="821"/>
      <c r="W233" s="821"/>
      <c r="X233" s="821"/>
      <c r="Y233" s="821"/>
      <c r="Z233" s="884"/>
      <c r="AA233" s="884"/>
      <c r="AB233" s="884"/>
      <c r="AC233" s="814"/>
      <c r="AD233" s="814"/>
    </row>
    <row r="234" spans="1:30" s="815" customFormat="1" ht="15" customHeight="1" x14ac:dyDescent="0.25">
      <c r="A234" s="807"/>
      <c r="B234" s="808"/>
      <c r="C234" s="826" t="s">
        <v>492</v>
      </c>
      <c r="D234" s="765"/>
      <c r="E234" s="765"/>
      <c r="F234" s="765"/>
      <c r="G234" s="765" t="s">
        <v>493</v>
      </c>
      <c r="H234" s="766"/>
      <c r="I234" s="766"/>
      <c r="J234" s="1324"/>
      <c r="K234" s="1329"/>
      <c r="L234" s="821"/>
      <c r="M234" s="821"/>
      <c r="N234" s="821"/>
      <c r="O234" s="821"/>
      <c r="P234" s="821"/>
      <c r="Q234" s="821"/>
      <c r="R234" s="813"/>
      <c r="S234" s="822"/>
      <c r="T234" s="821"/>
      <c r="U234" s="821"/>
      <c r="V234" s="821"/>
      <c r="W234" s="821"/>
      <c r="X234" s="821"/>
      <c r="Y234" s="821"/>
      <c r="Z234" s="884"/>
      <c r="AA234" s="884"/>
      <c r="AB234" s="884"/>
      <c r="AC234" s="814"/>
      <c r="AD234" s="814"/>
    </row>
    <row r="235" spans="1:30" s="815" customFormat="1" ht="15" customHeight="1" x14ac:dyDescent="0.25">
      <c r="A235" s="807"/>
      <c r="B235" s="808"/>
      <c r="C235" s="826" t="s">
        <v>226</v>
      </c>
      <c r="D235" s="765"/>
      <c r="E235" s="765"/>
      <c r="F235" s="765"/>
      <c r="G235" s="765" t="s">
        <v>1207</v>
      </c>
      <c r="H235" s="765"/>
      <c r="I235" s="765"/>
      <c r="J235" s="1323"/>
      <c r="K235" s="1328"/>
      <c r="L235" s="808"/>
      <c r="M235" s="808"/>
      <c r="N235" s="808"/>
      <c r="O235" s="808"/>
      <c r="P235" s="808"/>
      <c r="Q235" s="808"/>
      <c r="R235" s="870"/>
      <c r="S235" s="809"/>
      <c r="T235" s="808"/>
      <c r="U235" s="808"/>
      <c r="V235" s="808"/>
      <c r="W235" s="808"/>
      <c r="X235" s="808"/>
      <c r="Y235" s="808"/>
      <c r="Z235" s="884"/>
      <c r="AA235" s="884"/>
      <c r="AB235" s="884"/>
      <c r="AC235" s="814"/>
      <c r="AD235" s="814"/>
    </row>
    <row r="236" spans="1:30" s="815" customFormat="1" ht="15" customHeight="1" x14ac:dyDescent="0.25">
      <c r="A236" s="807"/>
      <c r="B236" s="808"/>
      <c r="C236" s="826" t="s">
        <v>226</v>
      </c>
      <c r="D236" s="765"/>
      <c r="E236" s="765"/>
      <c r="F236" s="765"/>
      <c r="G236" s="765" t="s">
        <v>494</v>
      </c>
      <c r="H236" s="765"/>
      <c r="I236" s="765"/>
      <c r="J236" s="1323"/>
      <c r="K236" s="1328"/>
      <c r="L236" s="808"/>
      <c r="M236" s="808"/>
      <c r="N236" s="808"/>
      <c r="O236" s="808"/>
      <c r="P236" s="808"/>
      <c r="Q236" s="808"/>
      <c r="R236" s="870"/>
      <c r="S236" s="809"/>
      <c r="T236" s="808"/>
      <c r="U236" s="808"/>
      <c r="V236" s="808"/>
      <c r="W236" s="808"/>
      <c r="X236" s="808"/>
      <c r="Y236" s="808"/>
      <c r="Z236" s="884"/>
      <c r="AA236" s="884"/>
      <c r="AB236" s="884"/>
      <c r="AC236" s="814"/>
      <c r="AD236" s="814"/>
    </row>
    <row r="237" spans="1:30" s="815" customFormat="1" ht="15" customHeight="1" x14ac:dyDescent="0.25">
      <c r="A237" s="807"/>
      <c r="B237" s="808"/>
      <c r="C237" s="809"/>
      <c r="D237" s="807"/>
      <c r="E237" s="763"/>
      <c r="F237" s="763"/>
      <c r="G237" s="820"/>
      <c r="H237" s="820"/>
      <c r="I237" s="820"/>
      <c r="J237" s="1324"/>
      <c r="K237" s="1329"/>
      <c r="L237" s="821"/>
      <c r="M237" s="821"/>
      <c r="N237" s="821"/>
      <c r="O237" s="821"/>
      <c r="P237" s="821"/>
      <c r="Q237" s="821"/>
      <c r="R237" s="870"/>
      <c r="S237" s="822"/>
      <c r="T237" s="821"/>
      <c r="U237" s="821"/>
      <c r="V237" s="821"/>
      <c r="W237" s="821"/>
      <c r="X237" s="821"/>
      <c r="Y237" s="821"/>
      <c r="Z237" s="884"/>
      <c r="AA237" s="884"/>
      <c r="AB237" s="884"/>
      <c r="AC237" s="814"/>
      <c r="AD237" s="814"/>
    </row>
    <row r="238" spans="1:30" s="815" customFormat="1" ht="15" customHeight="1" x14ac:dyDescent="0.25">
      <c r="A238" s="807"/>
      <c r="B238" s="808"/>
      <c r="C238" s="809" t="s">
        <v>226</v>
      </c>
      <c r="D238" s="807"/>
      <c r="E238" s="763"/>
      <c r="F238" s="763"/>
      <c r="G238" s="763" t="s">
        <v>830</v>
      </c>
      <c r="H238" s="820"/>
      <c r="I238" s="763"/>
      <c r="J238" s="1323"/>
      <c r="K238" s="1328"/>
      <c r="L238" s="808"/>
      <c r="M238" s="808"/>
      <c r="N238" s="808"/>
      <c r="O238" s="808"/>
      <c r="P238" s="808"/>
      <c r="Q238" s="808"/>
      <c r="R238" s="870"/>
      <c r="S238" s="809"/>
      <c r="T238" s="808"/>
      <c r="U238" s="808"/>
      <c r="V238" s="808"/>
      <c r="W238" s="808"/>
      <c r="X238" s="808"/>
      <c r="Y238" s="808"/>
      <c r="Z238" s="884"/>
      <c r="AA238" s="884"/>
      <c r="AB238" s="884"/>
      <c r="AC238" s="814"/>
      <c r="AD238" s="814"/>
    </row>
    <row r="239" spans="1:30" s="815" customFormat="1" ht="15" customHeight="1" x14ac:dyDescent="0.25">
      <c r="A239" s="807"/>
      <c r="B239" s="808"/>
      <c r="C239" s="809"/>
      <c r="D239" s="807"/>
      <c r="E239" s="763"/>
      <c r="F239" s="763"/>
      <c r="G239" s="820"/>
      <c r="H239" s="820"/>
      <c r="I239" s="820"/>
      <c r="J239" s="1324"/>
      <c r="K239" s="1329"/>
      <c r="L239" s="821"/>
      <c r="M239" s="821"/>
      <c r="N239" s="821"/>
      <c r="O239" s="821"/>
      <c r="P239" s="821"/>
      <c r="Q239" s="821"/>
      <c r="R239" s="870"/>
      <c r="S239" s="822"/>
      <c r="T239" s="821"/>
      <c r="U239" s="821"/>
      <c r="V239" s="821"/>
      <c r="W239" s="821"/>
      <c r="X239" s="821"/>
      <c r="Y239" s="821"/>
      <c r="Z239" s="884"/>
      <c r="AA239" s="884"/>
      <c r="AB239" s="884"/>
      <c r="AC239" s="814"/>
      <c r="AD239" s="814"/>
    </row>
    <row r="240" spans="1:30" s="815" customFormat="1" ht="15" customHeight="1" x14ac:dyDescent="0.25">
      <c r="A240" s="807"/>
      <c r="B240" s="808"/>
      <c r="C240" s="809"/>
      <c r="D240" s="807"/>
      <c r="E240" s="763" t="s">
        <v>433</v>
      </c>
      <c r="F240" s="763" t="s">
        <v>1208</v>
      </c>
      <c r="G240" s="763"/>
      <c r="H240" s="820"/>
      <c r="I240" s="820"/>
      <c r="J240" s="1324"/>
      <c r="K240" s="1329"/>
      <c r="L240" s="808">
        <f>L242+L243</f>
        <v>0</v>
      </c>
      <c r="M240" s="808">
        <f>M242+M243</f>
        <v>0</v>
      </c>
      <c r="N240" s="808">
        <f>N242+N243</f>
        <v>0</v>
      </c>
      <c r="O240" s="808">
        <f t="shared" ref="O240:Q240" si="328">O242+O243</f>
        <v>0</v>
      </c>
      <c r="P240" s="808">
        <f t="shared" si="328"/>
        <v>0</v>
      </c>
      <c r="Q240" s="808">
        <f t="shared" si="328"/>
        <v>0</v>
      </c>
      <c r="R240" s="813">
        <f>Q240-SUM(S240:Y240)</f>
        <v>0</v>
      </c>
      <c r="S240" s="809">
        <f t="shared" ref="S240:Y240" si="329">S242+S243</f>
        <v>0</v>
      </c>
      <c r="T240" s="808">
        <f t="shared" si="329"/>
        <v>0</v>
      </c>
      <c r="U240" s="808">
        <f t="shared" si="329"/>
        <v>0</v>
      </c>
      <c r="V240" s="808">
        <f t="shared" si="329"/>
        <v>0</v>
      </c>
      <c r="W240" s="808">
        <f t="shared" si="329"/>
        <v>0</v>
      </c>
      <c r="X240" s="808">
        <f t="shared" si="329"/>
        <v>0</v>
      </c>
      <c r="Y240" s="808">
        <f t="shared" si="329"/>
        <v>0</v>
      </c>
      <c r="Z240" s="884"/>
      <c r="AA240" s="884"/>
      <c r="AB240" s="884"/>
      <c r="AC240" s="814"/>
      <c r="AD240" s="814"/>
    </row>
    <row r="241" spans="1:42" s="815" customFormat="1" ht="15" customHeight="1" x14ac:dyDescent="0.25">
      <c r="A241" s="807"/>
      <c r="B241" s="808"/>
      <c r="C241" s="809"/>
      <c r="D241" s="807"/>
      <c r="E241" s="763"/>
      <c r="F241" s="763"/>
      <c r="G241" s="763"/>
      <c r="H241" s="820"/>
      <c r="I241" s="820"/>
      <c r="J241" s="1324"/>
      <c r="K241" s="1329"/>
      <c r="L241" s="821"/>
      <c r="M241" s="821"/>
      <c r="N241" s="821"/>
      <c r="O241" s="821"/>
      <c r="P241" s="821"/>
      <c r="Q241" s="821"/>
      <c r="R241" s="811"/>
      <c r="S241" s="822"/>
      <c r="T241" s="821"/>
      <c r="U241" s="821"/>
      <c r="V241" s="821"/>
      <c r="W241" s="821"/>
      <c r="X241" s="821"/>
      <c r="Y241" s="821"/>
      <c r="Z241" s="884"/>
      <c r="AA241" s="884"/>
      <c r="AB241" s="884"/>
      <c r="AC241" s="814"/>
      <c r="AD241" s="814"/>
      <c r="AE241" s="814"/>
      <c r="AF241" s="814"/>
      <c r="AG241" s="814"/>
      <c r="AH241" s="814"/>
      <c r="AI241" s="814"/>
      <c r="AJ241" s="814"/>
      <c r="AK241" s="814"/>
      <c r="AL241" s="814"/>
      <c r="AM241" s="814"/>
      <c r="AN241" s="814"/>
      <c r="AO241" s="814"/>
      <c r="AP241" s="814"/>
    </row>
    <row r="242" spans="1:42" s="815" customFormat="1" ht="15" customHeight="1" x14ac:dyDescent="0.25">
      <c r="A242" s="807"/>
      <c r="B242" s="808"/>
      <c r="C242" s="809" t="s">
        <v>226</v>
      </c>
      <c r="D242" s="807"/>
      <c r="E242" s="763"/>
      <c r="F242" s="763"/>
      <c r="G242" s="763" t="s">
        <v>1209</v>
      </c>
      <c r="H242" s="820"/>
      <c r="I242" s="820"/>
      <c r="J242" s="1324"/>
      <c r="K242" s="1329"/>
      <c r="L242" s="821"/>
      <c r="M242" s="821"/>
      <c r="N242" s="821"/>
      <c r="O242" s="821"/>
      <c r="P242" s="821"/>
      <c r="Q242" s="821"/>
      <c r="R242" s="811"/>
      <c r="S242" s="822"/>
      <c r="T242" s="821"/>
      <c r="U242" s="821"/>
      <c r="V242" s="821"/>
      <c r="W242" s="821"/>
      <c r="X242" s="821"/>
      <c r="Y242" s="821"/>
      <c r="Z242" s="884"/>
      <c r="AA242" s="884"/>
      <c r="AB242" s="884"/>
      <c r="AC242" s="814"/>
      <c r="AD242" s="814"/>
      <c r="AE242" s="814"/>
      <c r="AF242" s="814"/>
      <c r="AG242" s="814"/>
      <c r="AH242" s="814"/>
      <c r="AI242" s="814"/>
      <c r="AJ242" s="814"/>
      <c r="AK242" s="814"/>
      <c r="AL242" s="814"/>
      <c r="AM242" s="814"/>
      <c r="AN242" s="814"/>
      <c r="AO242" s="814"/>
      <c r="AP242" s="814"/>
    </row>
    <row r="243" spans="1:42" s="815" customFormat="1" ht="15" customHeight="1" x14ac:dyDescent="0.25">
      <c r="A243" s="807"/>
      <c r="B243" s="808"/>
      <c r="C243" s="809" t="s">
        <v>226</v>
      </c>
      <c r="D243" s="807"/>
      <c r="E243" s="763"/>
      <c r="F243" s="763"/>
      <c r="G243" s="763" t="s">
        <v>1210</v>
      </c>
      <c r="H243" s="820"/>
      <c r="I243" s="820"/>
      <c r="J243" s="1324"/>
      <c r="K243" s="1329"/>
      <c r="L243" s="821"/>
      <c r="M243" s="821"/>
      <c r="N243" s="821"/>
      <c r="O243" s="821"/>
      <c r="P243" s="821"/>
      <c r="Q243" s="821"/>
      <c r="R243" s="811"/>
      <c r="S243" s="822"/>
      <c r="T243" s="821"/>
      <c r="U243" s="821"/>
      <c r="V243" s="821"/>
      <c r="W243" s="821"/>
      <c r="X243" s="821"/>
      <c r="Y243" s="821"/>
      <c r="Z243" s="884"/>
      <c r="AA243" s="884"/>
      <c r="AB243" s="884"/>
      <c r="AC243" s="814"/>
      <c r="AD243" s="814"/>
      <c r="AE243" s="814"/>
      <c r="AF243" s="814"/>
      <c r="AG243" s="814"/>
      <c r="AH243" s="814"/>
      <c r="AI243" s="814"/>
      <c r="AJ243" s="814"/>
      <c r="AK243" s="814"/>
      <c r="AL243" s="814"/>
      <c r="AM243" s="814"/>
      <c r="AN243" s="814"/>
      <c r="AO243" s="814"/>
      <c r="AP243" s="814"/>
    </row>
    <row r="244" spans="1:42" s="815" customFormat="1" ht="15" customHeight="1" x14ac:dyDescent="0.25">
      <c r="A244" s="807"/>
      <c r="B244" s="808"/>
      <c r="C244" s="809"/>
      <c r="D244" s="807"/>
      <c r="E244" s="763"/>
      <c r="F244" s="763"/>
      <c r="G244" s="763"/>
      <c r="H244" s="820"/>
      <c r="I244" s="820"/>
      <c r="J244" s="1324"/>
      <c r="K244" s="1329"/>
      <c r="L244" s="821"/>
      <c r="M244" s="821"/>
      <c r="N244" s="821"/>
      <c r="O244" s="821"/>
      <c r="P244" s="821"/>
      <c r="Q244" s="821"/>
      <c r="R244" s="811"/>
      <c r="S244" s="822"/>
      <c r="T244" s="821"/>
      <c r="U244" s="821"/>
      <c r="V244" s="821"/>
      <c r="W244" s="821"/>
      <c r="X244" s="821"/>
      <c r="Y244" s="821"/>
      <c r="Z244" s="884"/>
      <c r="AA244" s="884"/>
      <c r="AB244" s="884"/>
      <c r="AC244" s="814"/>
      <c r="AD244" s="814"/>
      <c r="AE244" s="814"/>
      <c r="AF244" s="814"/>
      <c r="AG244" s="814"/>
      <c r="AH244" s="814"/>
      <c r="AI244" s="814"/>
      <c r="AJ244" s="814"/>
      <c r="AK244" s="814"/>
      <c r="AL244" s="814"/>
      <c r="AM244" s="814"/>
      <c r="AN244" s="814"/>
      <c r="AO244" s="814"/>
      <c r="AP244" s="814"/>
    </row>
    <row r="245" spans="1:42" s="815" customFormat="1" ht="15" customHeight="1" x14ac:dyDescent="0.25">
      <c r="A245" s="807"/>
      <c r="B245" s="808"/>
      <c r="C245" s="809"/>
      <c r="D245" s="807"/>
      <c r="E245" s="763" t="s">
        <v>434</v>
      </c>
      <c r="F245" s="763" t="s">
        <v>258</v>
      </c>
      <c r="G245" s="763"/>
      <c r="H245" s="763"/>
      <c r="I245" s="763"/>
      <c r="J245" s="1323"/>
      <c r="K245" s="1328" t="s">
        <v>1416</v>
      </c>
      <c r="L245" s="808">
        <f>L247+L248+L249+L250+L256+L260+L261+L263+L262</f>
        <v>0</v>
      </c>
      <c r="M245" s="808">
        <f>M247+M248+M249+M250+M256+M260+M261+M263+M262</f>
        <v>0</v>
      </c>
      <c r="N245" s="808">
        <f>N247+N248+N249+N250+N256+N260+N261+N263+N262</f>
        <v>0</v>
      </c>
      <c r="O245" s="808">
        <f t="shared" ref="O245:Q245" si="330">O247+O248+O249+O250+O256+O260+O261+O263+O262</f>
        <v>0</v>
      </c>
      <c r="P245" s="808">
        <f t="shared" si="330"/>
        <v>0</v>
      </c>
      <c r="Q245" s="808">
        <f t="shared" si="330"/>
        <v>0</v>
      </c>
      <c r="R245" s="813">
        <f>Q245-SUM(S245:Y245)</f>
        <v>0</v>
      </c>
      <c r="S245" s="809">
        <f t="shared" ref="S245:Y245" si="331">S247+S248+S249+S250+S256+S260+S261+S263+S262</f>
        <v>0</v>
      </c>
      <c r="T245" s="808">
        <f t="shared" si="331"/>
        <v>0</v>
      </c>
      <c r="U245" s="808">
        <f t="shared" si="331"/>
        <v>0</v>
      </c>
      <c r="V245" s="808">
        <f t="shared" si="331"/>
        <v>0</v>
      </c>
      <c r="W245" s="808">
        <f t="shared" si="331"/>
        <v>0</v>
      </c>
      <c r="X245" s="808">
        <f t="shared" si="331"/>
        <v>0</v>
      </c>
      <c r="Y245" s="808">
        <f t="shared" si="331"/>
        <v>0</v>
      </c>
      <c r="Z245" s="884"/>
      <c r="AA245" s="884"/>
      <c r="AB245" s="884"/>
      <c r="AC245" s="814"/>
      <c r="AD245" s="814"/>
      <c r="AE245" s="814"/>
      <c r="AF245" s="814"/>
      <c r="AG245" s="814"/>
      <c r="AH245" s="814"/>
      <c r="AI245" s="814"/>
      <c r="AJ245" s="814"/>
      <c r="AK245" s="814"/>
      <c r="AL245" s="814"/>
      <c r="AM245" s="814"/>
      <c r="AN245" s="814"/>
      <c r="AO245" s="814"/>
      <c r="AP245" s="814"/>
    </row>
    <row r="246" spans="1:42" s="815" customFormat="1" ht="15" customHeight="1" x14ac:dyDescent="0.25">
      <c r="A246" s="807"/>
      <c r="B246" s="808"/>
      <c r="C246" s="809"/>
      <c r="D246" s="807"/>
      <c r="E246" s="763"/>
      <c r="F246" s="763"/>
      <c r="G246" s="763"/>
      <c r="H246" s="763"/>
      <c r="I246" s="763"/>
      <c r="J246" s="1323"/>
      <c r="K246" s="1328"/>
      <c r="L246" s="808"/>
      <c r="M246" s="808"/>
      <c r="N246" s="808"/>
      <c r="O246" s="808"/>
      <c r="P246" s="808"/>
      <c r="Q246" s="808"/>
      <c r="R246" s="811"/>
      <c r="S246" s="809"/>
      <c r="T246" s="808"/>
      <c r="U246" s="808"/>
      <c r="V246" s="808"/>
      <c r="W246" s="808"/>
      <c r="X246" s="808"/>
      <c r="Y246" s="808"/>
      <c r="Z246" s="884"/>
      <c r="AA246" s="884"/>
      <c r="AB246" s="884"/>
      <c r="AC246" s="814"/>
      <c r="AD246" s="814"/>
      <c r="AE246" s="814"/>
      <c r="AF246" s="814"/>
      <c r="AG246" s="814"/>
      <c r="AH246" s="814"/>
      <c r="AI246" s="814"/>
      <c r="AJ246" s="814"/>
      <c r="AK246" s="814"/>
      <c r="AL246" s="814"/>
      <c r="AM246" s="814"/>
      <c r="AN246" s="814"/>
      <c r="AO246" s="814"/>
      <c r="AP246" s="814"/>
    </row>
    <row r="247" spans="1:42" s="815" customFormat="1" ht="15" customHeight="1" x14ac:dyDescent="0.25">
      <c r="A247" s="807"/>
      <c r="B247" s="808"/>
      <c r="C247" s="809" t="s">
        <v>226</v>
      </c>
      <c r="D247" s="807"/>
      <c r="E247" s="763"/>
      <c r="F247" s="763" t="s">
        <v>435</v>
      </c>
      <c r="G247" s="763" t="s">
        <v>259</v>
      </c>
      <c r="I247" s="820"/>
      <c r="J247" s="1324"/>
      <c r="K247" s="1329"/>
      <c r="L247" s="821"/>
      <c r="M247" s="821"/>
      <c r="N247" s="821"/>
      <c r="O247" s="821"/>
      <c r="P247" s="821"/>
      <c r="Q247" s="821"/>
      <c r="R247" s="811"/>
      <c r="S247" s="822"/>
      <c r="T247" s="821"/>
      <c r="U247" s="821"/>
      <c r="V247" s="821"/>
      <c r="W247" s="821"/>
      <c r="X247" s="821"/>
      <c r="Y247" s="821"/>
      <c r="Z247" s="884"/>
      <c r="AA247" s="884"/>
      <c r="AB247" s="884"/>
      <c r="AC247" s="814"/>
      <c r="AD247" s="814"/>
      <c r="AE247" s="814"/>
      <c r="AF247" s="814"/>
      <c r="AG247" s="814"/>
      <c r="AH247" s="814"/>
      <c r="AI247" s="814"/>
      <c r="AJ247" s="814"/>
      <c r="AK247" s="814"/>
      <c r="AL247" s="814"/>
      <c r="AM247" s="814"/>
      <c r="AN247" s="814"/>
      <c r="AO247" s="814"/>
      <c r="AP247" s="814"/>
    </row>
    <row r="248" spans="1:42" s="815" customFormat="1" ht="15" customHeight="1" x14ac:dyDescent="0.25">
      <c r="A248" s="807"/>
      <c r="B248" s="808"/>
      <c r="C248" s="809" t="s">
        <v>226</v>
      </c>
      <c r="D248" s="807"/>
      <c r="E248" s="763"/>
      <c r="F248" s="763" t="s">
        <v>436</v>
      </c>
      <c r="G248" s="763" t="s">
        <v>232</v>
      </c>
      <c r="H248" s="763"/>
      <c r="I248" s="820"/>
      <c r="J248" s="1324"/>
      <c r="K248" s="1329"/>
      <c r="L248" s="821"/>
      <c r="M248" s="821"/>
      <c r="N248" s="821"/>
      <c r="O248" s="821"/>
      <c r="P248" s="821"/>
      <c r="Q248" s="821"/>
      <c r="R248" s="813"/>
      <c r="S248" s="822"/>
      <c r="T248" s="821"/>
      <c r="U248" s="821"/>
      <c r="V248" s="821"/>
      <c r="W248" s="821"/>
      <c r="X248" s="821"/>
      <c r="Y248" s="821"/>
      <c r="Z248" s="884"/>
      <c r="AA248" s="884"/>
      <c r="AB248" s="884"/>
      <c r="AC248" s="814"/>
      <c r="AD248" s="814"/>
    </row>
    <row r="249" spans="1:42" s="815" customFormat="1" ht="15" customHeight="1" x14ac:dyDescent="0.25">
      <c r="A249" s="807"/>
      <c r="B249" s="808"/>
      <c r="C249" s="809" t="s">
        <v>226</v>
      </c>
      <c r="D249" s="807"/>
      <c r="E249" s="763"/>
      <c r="F249" s="763" t="s">
        <v>437</v>
      </c>
      <c r="G249" s="763" t="s">
        <v>233</v>
      </c>
      <c r="H249" s="763"/>
      <c r="I249" s="820"/>
      <c r="J249" s="1324"/>
      <c r="K249" s="1329"/>
      <c r="L249" s="821"/>
      <c r="M249" s="821"/>
      <c r="N249" s="821"/>
      <c r="O249" s="821"/>
      <c r="P249" s="821"/>
      <c r="Q249" s="821"/>
      <c r="R249" s="870"/>
      <c r="S249" s="822"/>
      <c r="T249" s="821"/>
      <c r="U249" s="821"/>
      <c r="V249" s="821"/>
      <c r="W249" s="821"/>
      <c r="X249" s="821"/>
      <c r="Y249" s="821"/>
      <c r="Z249" s="884"/>
      <c r="AA249" s="884"/>
      <c r="AB249" s="884"/>
      <c r="AC249" s="814"/>
      <c r="AD249" s="814"/>
    </row>
    <row r="250" spans="1:42" s="815" customFormat="1" ht="15" customHeight="1" x14ac:dyDescent="0.25">
      <c r="A250" s="807"/>
      <c r="B250" s="808"/>
      <c r="C250" s="809" t="s">
        <v>226</v>
      </c>
      <c r="D250" s="807"/>
      <c r="E250" s="763"/>
      <c r="F250" s="763" t="s">
        <v>1211</v>
      </c>
      <c r="G250" s="763" t="s">
        <v>234</v>
      </c>
      <c r="H250" s="763"/>
      <c r="I250" s="820"/>
      <c r="J250" s="1324"/>
      <c r="K250" s="1329"/>
      <c r="L250" s="821">
        <f t="shared" ref="L250:Q250" si="332">L251+L252+L253+L254+L255</f>
        <v>0</v>
      </c>
      <c r="M250" s="821">
        <f t="shared" si="332"/>
        <v>0</v>
      </c>
      <c r="N250" s="821">
        <f t="shared" si="332"/>
        <v>0</v>
      </c>
      <c r="O250" s="821">
        <f t="shared" si="332"/>
        <v>0</v>
      </c>
      <c r="P250" s="821">
        <f t="shared" si="332"/>
        <v>0</v>
      </c>
      <c r="Q250" s="821">
        <f t="shared" si="332"/>
        <v>0</v>
      </c>
      <c r="R250" s="813">
        <f>Q250-SUM(S250:Y250)</f>
        <v>0</v>
      </c>
      <c r="S250" s="822">
        <f t="shared" ref="S250:Y250" si="333">S251+S252+S253+S254+S255</f>
        <v>0</v>
      </c>
      <c r="T250" s="821">
        <f t="shared" si="333"/>
        <v>0</v>
      </c>
      <c r="U250" s="821">
        <f t="shared" si="333"/>
        <v>0</v>
      </c>
      <c r="V250" s="821">
        <f t="shared" si="333"/>
        <v>0</v>
      </c>
      <c r="W250" s="821">
        <f t="shared" si="333"/>
        <v>0</v>
      </c>
      <c r="X250" s="821">
        <f t="shared" si="333"/>
        <v>0</v>
      </c>
      <c r="Y250" s="821">
        <f t="shared" si="333"/>
        <v>0</v>
      </c>
      <c r="Z250" s="884"/>
      <c r="AA250" s="884"/>
      <c r="AB250" s="884"/>
      <c r="AC250" s="814"/>
      <c r="AD250" s="814"/>
    </row>
    <row r="251" spans="1:42" s="815" customFormat="1" ht="15" customHeight="1" x14ac:dyDescent="0.25">
      <c r="A251" s="807"/>
      <c r="B251" s="808"/>
      <c r="C251" s="809" t="s">
        <v>226</v>
      </c>
      <c r="D251" s="807"/>
      <c r="E251" s="763"/>
      <c r="F251" s="763"/>
      <c r="G251" s="819" t="s">
        <v>235</v>
      </c>
      <c r="H251" s="763"/>
      <c r="I251" s="820"/>
      <c r="J251" s="1324"/>
      <c r="K251" s="1329"/>
      <c r="L251" s="821"/>
      <c r="M251" s="821"/>
      <c r="N251" s="821"/>
      <c r="O251" s="821"/>
      <c r="P251" s="821"/>
      <c r="Q251" s="821"/>
      <c r="R251" s="870"/>
      <c r="S251" s="822"/>
      <c r="T251" s="821"/>
      <c r="U251" s="821"/>
      <c r="V251" s="821"/>
      <c r="W251" s="821"/>
      <c r="X251" s="821"/>
      <c r="Y251" s="821"/>
      <c r="Z251" s="884"/>
      <c r="AA251" s="884"/>
      <c r="AB251" s="884"/>
      <c r="AC251" s="814"/>
      <c r="AD251" s="814"/>
    </row>
    <row r="252" spans="1:42" s="815" customFormat="1" ht="15" customHeight="1" x14ac:dyDescent="0.25">
      <c r="A252" s="807"/>
      <c r="B252" s="808"/>
      <c r="C252" s="809" t="s">
        <v>226</v>
      </c>
      <c r="D252" s="807"/>
      <c r="E252" s="763"/>
      <c r="F252" s="763"/>
      <c r="G252" s="819" t="s">
        <v>236</v>
      </c>
      <c r="H252" s="763"/>
      <c r="I252" s="820"/>
      <c r="J252" s="1324"/>
      <c r="K252" s="1329"/>
      <c r="L252" s="821"/>
      <c r="M252" s="821"/>
      <c r="N252" s="821"/>
      <c r="O252" s="821"/>
      <c r="P252" s="821"/>
      <c r="Q252" s="821"/>
      <c r="R252" s="870"/>
      <c r="S252" s="822"/>
      <c r="T252" s="821"/>
      <c r="U252" s="821"/>
      <c r="V252" s="821"/>
      <c r="W252" s="821"/>
      <c r="X252" s="821"/>
      <c r="Y252" s="821"/>
      <c r="Z252" s="884"/>
      <c r="AA252" s="884"/>
      <c r="AB252" s="884"/>
      <c r="AC252" s="814"/>
      <c r="AD252" s="814"/>
    </row>
    <row r="253" spans="1:42" s="815" customFormat="1" ht="15" customHeight="1" x14ac:dyDescent="0.25">
      <c r="A253" s="807"/>
      <c r="B253" s="808"/>
      <c r="C253" s="809" t="s">
        <v>226</v>
      </c>
      <c r="D253" s="807"/>
      <c r="E253" s="763"/>
      <c r="F253" s="763"/>
      <c r="G253" s="819" t="s">
        <v>237</v>
      </c>
      <c r="H253" s="763"/>
      <c r="I253" s="820"/>
      <c r="J253" s="1324"/>
      <c r="K253" s="1329"/>
      <c r="L253" s="821"/>
      <c r="M253" s="821"/>
      <c r="N253" s="821"/>
      <c r="O253" s="821"/>
      <c r="P253" s="821"/>
      <c r="Q253" s="821"/>
      <c r="R253" s="813"/>
      <c r="S253" s="822"/>
      <c r="T253" s="821"/>
      <c r="U253" s="821"/>
      <c r="V253" s="821"/>
      <c r="W253" s="821"/>
      <c r="X253" s="821"/>
      <c r="Y253" s="821"/>
      <c r="Z253" s="884"/>
      <c r="AA253" s="884"/>
      <c r="AB253" s="884"/>
      <c r="AC253" s="814"/>
      <c r="AD253" s="814"/>
    </row>
    <row r="254" spans="1:42" s="815" customFormat="1" ht="15" customHeight="1" x14ac:dyDescent="0.25">
      <c r="A254" s="807"/>
      <c r="B254" s="808"/>
      <c r="C254" s="809" t="s">
        <v>226</v>
      </c>
      <c r="D254" s="807"/>
      <c r="E254" s="763"/>
      <c r="F254" s="763"/>
      <c r="G254" s="819" t="s">
        <v>831</v>
      </c>
      <c r="H254" s="763"/>
      <c r="I254" s="820"/>
      <c r="J254" s="1324"/>
      <c r="K254" s="1329"/>
      <c r="L254" s="821"/>
      <c r="M254" s="821"/>
      <c r="N254" s="821"/>
      <c r="O254" s="821"/>
      <c r="P254" s="821"/>
      <c r="Q254" s="821"/>
      <c r="R254" s="870"/>
      <c r="S254" s="822"/>
      <c r="T254" s="821"/>
      <c r="U254" s="821"/>
      <c r="V254" s="821"/>
      <c r="W254" s="821"/>
      <c r="X254" s="821"/>
      <c r="Y254" s="821"/>
      <c r="Z254" s="884"/>
      <c r="AA254" s="884"/>
      <c r="AB254" s="884"/>
      <c r="AC254" s="814"/>
      <c r="AD254" s="814"/>
    </row>
    <row r="255" spans="1:42" s="815" customFormat="1" ht="15" customHeight="1" x14ac:dyDescent="0.25">
      <c r="A255" s="807"/>
      <c r="B255" s="808"/>
      <c r="C255" s="809" t="s">
        <v>226</v>
      </c>
      <c r="D255" s="807"/>
      <c r="E255" s="763"/>
      <c r="F255" s="763"/>
      <c r="G255" s="763" t="s">
        <v>238</v>
      </c>
      <c r="H255" s="763"/>
      <c r="I255" s="820"/>
      <c r="J255" s="1324"/>
      <c r="K255" s="1329"/>
      <c r="L255" s="821"/>
      <c r="M255" s="821"/>
      <c r="N255" s="821"/>
      <c r="O255" s="821"/>
      <c r="P255" s="821"/>
      <c r="Q255" s="821"/>
      <c r="R255" s="870"/>
      <c r="S255" s="822"/>
      <c r="T255" s="821"/>
      <c r="U255" s="821"/>
      <c r="V255" s="821"/>
      <c r="W255" s="821"/>
      <c r="X255" s="821"/>
      <c r="Y255" s="821"/>
      <c r="Z255" s="884"/>
      <c r="AA255" s="884"/>
      <c r="AB255" s="884"/>
      <c r="AC255" s="814"/>
      <c r="AD255" s="814"/>
    </row>
    <row r="256" spans="1:42" s="815" customFormat="1" ht="15" customHeight="1" x14ac:dyDescent="0.25">
      <c r="A256" s="807"/>
      <c r="B256" s="808"/>
      <c r="C256" s="809" t="s">
        <v>226</v>
      </c>
      <c r="D256" s="807"/>
      <c r="E256" s="763"/>
      <c r="F256" s="763"/>
      <c r="G256" s="763" t="s">
        <v>239</v>
      </c>
      <c r="H256" s="763"/>
      <c r="I256" s="820"/>
      <c r="J256" s="1324"/>
      <c r="K256" s="1329"/>
      <c r="L256" s="821">
        <f t="shared" ref="L256:Q256" si="334">L257+L258+L259</f>
        <v>0</v>
      </c>
      <c r="M256" s="821">
        <f t="shared" si="334"/>
        <v>0</v>
      </c>
      <c r="N256" s="821">
        <f t="shared" si="334"/>
        <v>0</v>
      </c>
      <c r="O256" s="821">
        <f t="shared" si="334"/>
        <v>0</v>
      </c>
      <c r="P256" s="821">
        <f t="shared" si="334"/>
        <v>0</v>
      </c>
      <c r="Q256" s="821">
        <f t="shared" si="334"/>
        <v>0</v>
      </c>
      <c r="R256" s="813">
        <f>Q256-SUM(S256:Y256)</f>
        <v>0</v>
      </c>
      <c r="S256" s="822">
        <f t="shared" ref="S256:Y256" si="335">S257+S258+S259</f>
        <v>0</v>
      </c>
      <c r="T256" s="821">
        <f t="shared" si="335"/>
        <v>0</v>
      </c>
      <c r="U256" s="821">
        <f t="shared" si="335"/>
        <v>0</v>
      </c>
      <c r="V256" s="821">
        <f t="shared" si="335"/>
        <v>0</v>
      </c>
      <c r="W256" s="821">
        <f t="shared" si="335"/>
        <v>0</v>
      </c>
      <c r="X256" s="821">
        <f t="shared" si="335"/>
        <v>0</v>
      </c>
      <c r="Y256" s="821">
        <f t="shared" si="335"/>
        <v>0</v>
      </c>
      <c r="Z256" s="884"/>
      <c r="AA256" s="884"/>
      <c r="AB256" s="884"/>
      <c r="AC256" s="814"/>
      <c r="AD256" s="814"/>
    </row>
    <row r="257" spans="1:32" s="815" customFormat="1" ht="15" customHeight="1" x14ac:dyDescent="0.25">
      <c r="A257" s="807"/>
      <c r="B257" s="808"/>
      <c r="C257" s="809" t="s">
        <v>226</v>
      </c>
      <c r="D257" s="807"/>
      <c r="E257" s="763"/>
      <c r="F257" s="763"/>
      <c r="G257" s="819" t="s">
        <v>240</v>
      </c>
      <c r="H257" s="763"/>
      <c r="I257" s="820"/>
      <c r="J257" s="1324"/>
      <c r="K257" s="1329"/>
      <c r="L257" s="821"/>
      <c r="M257" s="821"/>
      <c r="N257" s="821"/>
      <c r="O257" s="821"/>
      <c r="P257" s="821"/>
      <c r="Q257" s="821"/>
      <c r="R257" s="813"/>
      <c r="S257" s="822"/>
      <c r="T257" s="821"/>
      <c r="U257" s="821"/>
      <c r="V257" s="821"/>
      <c r="W257" s="821"/>
      <c r="X257" s="821"/>
      <c r="Y257" s="821"/>
      <c r="Z257" s="884"/>
      <c r="AA257" s="884"/>
      <c r="AB257" s="884"/>
      <c r="AC257" s="814"/>
      <c r="AD257" s="814"/>
    </row>
    <row r="258" spans="1:32" s="811" customFormat="1" ht="15" customHeight="1" x14ac:dyDescent="0.25">
      <c r="A258" s="807"/>
      <c r="B258" s="808"/>
      <c r="C258" s="809" t="s">
        <v>226</v>
      </c>
      <c r="D258" s="807"/>
      <c r="E258" s="763"/>
      <c r="F258" s="763"/>
      <c r="G258" s="819" t="s">
        <v>237</v>
      </c>
      <c r="H258" s="763"/>
      <c r="I258" s="820"/>
      <c r="J258" s="1324"/>
      <c r="K258" s="1329"/>
      <c r="L258" s="821"/>
      <c r="M258" s="821"/>
      <c r="N258" s="821"/>
      <c r="O258" s="821"/>
      <c r="P258" s="821"/>
      <c r="Q258" s="821"/>
      <c r="R258" s="870"/>
      <c r="S258" s="822"/>
      <c r="T258" s="821"/>
      <c r="U258" s="821"/>
      <c r="V258" s="821"/>
      <c r="W258" s="821"/>
      <c r="X258" s="821"/>
      <c r="Y258" s="821"/>
      <c r="Z258" s="884"/>
      <c r="AA258" s="884"/>
      <c r="AB258" s="884"/>
      <c r="AC258" s="824"/>
      <c r="AD258" s="824"/>
    </row>
    <row r="259" spans="1:32" s="811" customFormat="1" ht="15" customHeight="1" x14ac:dyDescent="0.25">
      <c r="A259" s="807"/>
      <c r="B259" s="808"/>
      <c r="C259" s="809" t="s">
        <v>226</v>
      </c>
      <c r="D259" s="807"/>
      <c r="E259" s="763"/>
      <c r="F259" s="763"/>
      <c r="G259" s="819" t="s">
        <v>831</v>
      </c>
      <c r="H259" s="763"/>
      <c r="I259" s="820"/>
      <c r="J259" s="1324"/>
      <c r="K259" s="1329"/>
      <c r="L259" s="821"/>
      <c r="M259" s="821"/>
      <c r="N259" s="821"/>
      <c r="O259" s="821"/>
      <c r="P259" s="821"/>
      <c r="Q259" s="821"/>
      <c r="R259" s="870"/>
      <c r="S259" s="822"/>
      <c r="T259" s="821"/>
      <c r="U259" s="821"/>
      <c r="V259" s="821"/>
      <c r="W259" s="821"/>
      <c r="X259" s="821"/>
      <c r="Y259" s="821"/>
      <c r="Z259" s="884"/>
      <c r="AA259" s="884"/>
      <c r="AB259" s="884"/>
      <c r="AC259" s="824"/>
      <c r="AD259" s="824"/>
    </row>
    <row r="260" spans="1:32" s="815" customFormat="1" ht="15" customHeight="1" x14ac:dyDescent="0.25">
      <c r="A260" s="807"/>
      <c r="B260" s="808"/>
      <c r="C260" s="809" t="s">
        <v>226</v>
      </c>
      <c r="D260" s="807"/>
      <c r="E260" s="763"/>
      <c r="F260" s="763" t="s">
        <v>1212</v>
      </c>
      <c r="G260" s="763" t="s">
        <v>241</v>
      </c>
      <c r="H260" s="763"/>
      <c r="I260" s="820"/>
      <c r="J260" s="1324"/>
      <c r="K260" s="1328" t="s">
        <v>1005</v>
      </c>
      <c r="L260" s="821"/>
      <c r="M260" s="821"/>
      <c r="N260" s="821"/>
      <c r="O260" s="821"/>
      <c r="P260" s="821"/>
      <c r="Q260" s="821"/>
      <c r="R260" s="870"/>
      <c r="S260" s="822"/>
      <c r="T260" s="821"/>
      <c r="U260" s="821"/>
      <c r="V260" s="821"/>
      <c r="W260" s="821"/>
      <c r="X260" s="821"/>
      <c r="Y260" s="821"/>
      <c r="Z260" s="884"/>
      <c r="AA260" s="884"/>
      <c r="AB260" s="884"/>
      <c r="AC260" s="814"/>
      <c r="AD260" s="814"/>
    </row>
    <row r="261" spans="1:32" s="815" customFormat="1" ht="15" customHeight="1" x14ac:dyDescent="0.25">
      <c r="A261" s="807"/>
      <c r="B261" s="808"/>
      <c r="C261" s="809" t="s">
        <v>226</v>
      </c>
      <c r="D261" s="765"/>
      <c r="E261" s="765"/>
      <c r="F261" s="765" t="s">
        <v>1213</v>
      </c>
      <c r="G261" s="765"/>
      <c r="H261" s="765"/>
      <c r="I261" s="766"/>
      <c r="J261" s="1325"/>
      <c r="K261" s="1328" t="s">
        <v>1046</v>
      </c>
      <c r="L261" s="821"/>
      <c r="M261" s="821"/>
      <c r="N261" s="821"/>
      <c r="O261" s="821"/>
      <c r="P261" s="821"/>
      <c r="Q261" s="821"/>
      <c r="R261" s="870"/>
      <c r="S261" s="822"/>
      <c r="T261" s="821"/>
      <c r="U261" s="821"/>
      <c r="V261" s="821"/>
      <c r="W261" s="821"/>
      <c r="X261" s="821"/>
      <c r="Y261" s="821"/>
      <c r="Z261" s="884"/>
      <c r="AA261" s="884"/>
      <c r="AB261" s="884"/>
      <c r="AC261" s="814"/>
      <c r="AD261" s="814"/>
    </row>
    <row r="262" spans="1:32" s="815" customFormat="1" ht="15" customHeight="1" x14ac:dyDescent="0.25">
      <c r="A262" s="807"/>
      <c r="B262" s="812"/>
      <c r="C262" s="809" t="s">
        <v>226</v>
      </c>
      <c r="D262" s="765"/>
      <c r="E262" s="765"/>
      <c r="F262" s="765" t="s">
        <v>1214</v>
      </c>
      <c r="G262" s="765" t="s">
        <v>242</v>
      </c>
      <c r="H262" s="766"/>
      <c r="I262" s="766"/>
      <c r="J262" s="1325"/>
      <c r="K262" s="1329"/>
      <c r="L262" s="827"/>
      <c r="M262" s="827"/>
      <c r="N262" s="827"/>
      <c r="O262" s="827"/>
      <c r="P262" s="827"/>
      <c r="Q262" s="827"/>
      <c r="R262" s="870"/>
      <c r="S262" s="822"/>
      <c r="T262" s="827"/>
      <c r="U262" s="827"/>
      <c r="V262" s="827"/>
      <c r="W262" s="827"/>
      <c r="X262" s="827"/>
      <c r="Y262" s="827"/>
      <c r="Z262" s="884"/>
      <c r="AA262" s="884"/>
      <c r="AB262" s="884"/>
      <c r="AC262" s="814"/>
      <c r="AD262" s="814"/>
    </row>
    <row r="263" spans="1:32" s="815" customFormat="1" ht="15" customHeight="1" x14ac:dyDescent="0.25">
      <c r="A263" s="807"/>
      <c r="B263" s="808"/>
      <c r="C263" s="809" t="s">
        <v>226</v>
      </c>
      <c r="D263" s="807"/>
      <c r="E263" s="763"/>
      <c r="F263" s="763" t="s">
        <v>830</v>
      </c>
      <c r="G263" s="763"/>
      <c r="H263" s="820"/>
      <c r="I263" s="820"/>
      <c r="J263" s="1324"/>
      <c r="K263" s="1329"/>
      <c r="L263" s="821"/>
      <c r="M263" s="821"/>
      <c r="N263" s="821"/>
      <c r="O263" s="821"/>
      <c r="P263" s="821"/>
      <c r="Q263" s="821"/>
      <c r="R263" s="870"/>
      <c r="S263" s="822"/>
      <c r="T263" s="821"/>
      <c r="U263" s="821"/>
      <c r="V263" s="821"/>
      <c r="W263" s="821"/>
      <c r="X263" s="821"/>
      <c r="Y263" s="821"/>
      <c r="Z263" s="884"/>
      <c r="AA263" s="884"/>
      <c r="AB263" s="884"/>
      <c r="AC263" s="814"/>
      <c r="AD263" s="814"/>
    </row>
    <row r="264" spans="1:32" s="815" customFormat="1" ht="15" customHeight="1" x14ac:dyDescent="0.25">
      <c r="A264" s="828"/>
      <c r="B264" s="829"/>
      <c r="C264" s="830"/>
      <c r="D264" s="828"/>
      <c r="E264" s="831"/>
      <c r="F264" s="831"/>
      <c r="G264" s="831"/>
      <c r="H264" s="832"/>
      <c r="I264" s="832"/>
      <c r="J264" s="1326"/>
      <c r="K264" s="1330"/>
      <c r="L264" s="833"/>
      <c r="M264" s="833"/>
      <c r="N264" s="833"/>
      <c r="O264" s="833"/>
      <c r="P264" s="833"/>
      <c r="Q264" s="833"/>
      <c r="R264" s="870"/>
      <c r="S264" s="1840"/>
      <c r="T264" s="833"/>
      <c r="U264" s="833"/>
      <c r="V264" s="833"/>
      <c r="W264" s="833"/>
      <c r="X264" s="833"/>
      <c r="Y264" s="833"/>
      <c r="Z264" s="884"/>
      <c r="AA264" s="884"/>
      <c r="AB264" s="884"/>
      <c r="AC264" s="814"/>
      <c r="AD264" s="814"/>
    </row>
    <row r="265" spans="1:32" s="815" customFormat="1" ht="15" customHeight="1" thickBot="1" x14ac:dyDescent="0.3">
      <c r="A265" s="834"/>
      <c r="B265" s="835"/>
      <c r="C265" s="836"/>
      <c r="D265" s="834"/>
      <c r="E265" s="837"/>
      <c r="F265" s="837"/>
      <c r="G265" s="837"/>
      <c r="H265" s="811"/>
      <c r="I265" s="811"/>
      <c r="J265" s="838"/>
      <c r="K265" s="880"/>
      <c r="L265" s="838"/>
      <c r="M265" s="838"/>
      <c r="N265" s="838"/>
      <c r="O265" s="838"/>
      <c r="P265" s="838"/>
      <c r="Q265" s="838"/>
      <c r="R265" s="813"/>
      <c r="S265" s="839"/>
      <c r="T265" s="838"/>
      <c r="U265" s="838"/>
      <c r="V265" s="838"/>
      <c r="W265" s="838"/>
      <c r="X265" s="838"/>
      <c r="Y265" s="838"/>
      <c r="Z265" s="884"/>
      <c r="AA265" s="884"/>
      <c r="AB265" s="884"/>
      <c r="AC265" s="814"/>
      <c r="AD265" s="814"/>
    </row>
    <row r="266" spans="1:32" s="815" customFormat="1" ht="15" customHeight="1" thickBot="1" x14ac:dyDescent="0.3">
      <c r="A266" s="840"/>
      <c r="B266" s="841"/>
      <c r="C266" s="842"/>
      <c r="D266" s="840"/>
      <c r="E266" s="843" t="s">
        <v>243</v>
      </c>
      <c r="F266" s="843"/>
      <c r="G266" s="843"/>
      <c r="H266" s="844"/>
      <c r="I266" s="844"/>
      <c r="J266" s="845"/>
      <c r="K266" s="845"/>
      <c r="L266" s="845">
        <f>L147</f>
        <v>0</v>
      </c>
      <c r="M266" s="845">
        <f>M147</f>
        <v>0</v>
      </c>
      <c r="N266" s="845">
        <f>N147</f>
        <v>0</v>
      </c>
      <c r="O266" s="845">
        <f t="shared" ref="O266:Q266" si="336">O147</f>
        <v>0</v>
      </c>
      <c r="P266" s="845">
        <f t="shared" si="336"/>
        <v>0</v>
      </c>
      <c r="Q266" s="845">
        <f t="shared" si="336"/>
        <v>0</v>
      </c>
      <c r="R266" s="813">
        <f t="shared" ref="R266:R268" si="337">Q266-SUM(S266:Y266)</f>
        <v>0</v>
      </c>
      <c r="S266" s="846">
        <f t="shared" ref="S266:Y266" si="338">S147</f>
        <v>0</v>
      </c>
      <c r="T266" s="845">
        <f t="shared" si="338"/>
        <v>0</v>
      </c>
      <c r="U266" s="845">
        <f t="shared" si="338"/>
        <v>0</v>
      </c>
      <c r="V266" s="845">
        <f t="shared" si="338"/>
        <v>0</v>
      </c>
      <c r="W266" s="845">
        <f t="shared" si="338"/>
        <v>0</v>
      </c>
      <c r="X266" s="845">
        <f t="shared" si="338"/>
        <v>0</v>
      </c>
      <c r="Y266" s="845">
        <f t="shared" si="338"/>
        <v>0</v>
      </c>
      <c r="Z266" s="884"/>
      <c r="AA266" s="884"/>
      <c r="AB266" s="884"/>
      <c r="AC266" s="814"/>
      <c r="AD266" s="814"/>
    </row>
    <row r="267" spans="1:32" s="815" customFormat="1" ht="15" customHeight="1" thickBot="1" x14ac:dyDescent="0.3">
      <c r="A267" s="840"/>
      <c r="B267" s="841"/>
      <c r="C267" s="842"/>
      <c r="D267" s="840"/>
      <c r="E267" s="843" t="s">
        <v>1324</v>
      </c>
      <c r="F267" s="843"/>
      <c r="G267" s="843"/>
      <c r="H267" s="844"/>
      <c r="I267" s="844"/>
      <c r="J267" s="845"/>
      <c r="K267" s="845"/>
      <c r="L267" s="845">
        <f>L143</f>
        <v>0</v>
      </c>
      <c r="M267" s="845">
        <f t="shared" ref="M267:Y267" si="339">M143</f>
        <v>0</v>
      </c>
      <c r="N267" s="845">
        <f t="shared" si="339"/>
        <v>0</v>
      </c>
      <c r="O267" s="845">
        <f t="shared" si="339"/>
        <v>0</v>
      </c>
      <c r="P267" s="845">
        <f t="shared" si="339"/>
        <v>0</v>
      </c>
      <c r="Q267" s="845">
        <f t="shared" si="339"/>
        <v>0</v>
      </c>
      <c r="R267" s="813">
        <f t="shared" si="337"/>
        <v>0</v>
      </c>
      <c r="S267" s="846">
        <f t="shared" si="339"/>
        <v>0</v>
      </c>
      <c r="T267" s="845">
        <f t="shared" si="339"/>
        <v>0</v>
      </c>
      <c r="U267" s="845">
        <f t="shared" si="339"/>
        <v>0</v>
      </c>
      <c r="V267" s="845">
        <f t="shared" si="339"/>
        <v>0</v>
      </c>
      <c r="W267" s="845">
        <f t="shared" si="339"/>
        <v>0</v>
      </c>
      <c r="X267" s="845">
        <f t="shared" si="339"/>
        <v>0</v>
      </c>
      <c r="Y267" s="845">
        <f t="shared" si="339"/>
        <v>0</v>
      </c>
      <c r="Z267" s="884"/>
      <c r="AA267" s="884"/>
      <c r="AB267" s="884"/>
      <c r="AC267" s="814"/>
      <c r="AD267" s="814"/>
    </row>
    <row r="268" spans="1:32" s="815" customFormat="1" ht="15" customHeight="1" x14ac:dyDescent="0.25">
      <c r="A268" s="849"/>
      <c r="B268" s="850"/>
      <c r="C268" s="851"/>
      <c r="D268" s="849"/>
      <c r="E268" s="852"/>
      <c r="F268" s="852"/>
      <c r="G268" s="852"/>
      <c r="H268" s="853"/>
      <c r="I268" s="853"/>
      <c r="J268" s="854" t="s">
        <v>244</v>
      </c>
      <c r="K268" s="854"/>
      <c r="L268" s="854">
        <f>L266+L267</f>
        <v>0</v>
      </c>
      <c r="M268" s="854">
        <f t="shared" ref="M268:S268" si="340">M266+M267</f>
        <v>0</v>
      </c>
      <c r="N268" s="854">
        <f t="shared" si="340"/>
        <v>0</v>
      </c>
      <c r="O268" s="854">
        <f t="shared" si="340"/>
        <v>0</v>
      </c>
      <c r="P268" s="854">
        <f t="shared" si="340"/>
        <v>0</v>
      </c>
      <c r="Q268" s="854">
        <f t="shared" si="340"/>
        <v>0</v>
      </c>
      <c r="R268" s="813">
        <f t="shared" si="337"/>
        <v>0</v>
      </c>
      <c r="S268" s="2033">
        <f t="shared" si="340"/>
        <v>0</v>
      </c>
      <c r="T268" s="854">
        <f t="shared" ref="T268" si="341">T266+T267</f>
        <v>0</v>
      </c>
      <c r="U268" s="854">
        <f t="shared" ref="U268" si="342">U266+U267</f>
        <v>0</v>
      </c>
      <c r="V268" s="854">
        <f t="shared" ref="V268" si="343">V266+V267</f>
        <v>0</v>
      </c>
      <c r="W268" s="854">
        <f t="shared" ref="W268" si="344">W266+W267</f>
        <v>0</v>
      </c>
      <c r="X268" s="854">
        <f t="shared" ref="X268" si="345">X266+X267</f>
        <v>0</v>
      </c>
      <c r="Y268" s="854">
        <f t="shared" ref="Y268" si="346">Y266+Y267</f>
        <v>0</v>
      </c>
      <c r="Z268" s="884"/>
      <c r="AA268" s="884"/>
      <c r="AB268" s="884"/>
      <c r="AC268" s="814"/>
      <c r="AD268" s="814"/>
    </row>
    <row r="269" spans="1:32" s="815" customFormat="1" ht="15" customHeight="1" thickBot="1" x14ac:dyDescent="0.25">
      <c r="A269" s="2225"/>
      <c r="B269" s="2223"/>
      <c r="C269" s="2224"/>
      <c r="D269" s="2225"/>
      <c r="E269" s="2223"/>
      <c r="F269" s="2223"/>
      <c r="G269" s="2223"/>
      <c r="H269" s="2226"/>
      <c r="I269" s="2226"/>
      <c r="J269" s="2227"/>
      <c r="K269" s="2227"/>
      <c r="L269" s="2227"/>
      <c r="M269" s="2227"/>
      <c r="N269" s="2227"/>
      <c r="O269" s="2227"/>
      <c r="P269" s="2227"/>
      <c r="Q269" s="2227"/>
      <c r="R269" s="813"/>
      <c r="S269" s="2229"/>
      <c r="T269" s="2227"/>
      <c r="U269" s="2227"/>
      <c r="V269" s="2227"/>
      <c r="W269" s="2227"/>
      <c r="X269" s="2227"/>
      <c r="Y269" s="2227"/>
      <c r="Z269" s="884"/>
      <c r="AA269" s="884"/>
      <c r="AB269" s="884"/>
      <c r="AC269" s="814"/>
      <c r="AD269" s="814"/>
    </row>
    <row r="270" spans="1:32" s="858" customFormat="1" ht="13.5" thickBot="1" x14ac:dyDescent="0.25">
      <c r="A270" s="865"/>
      <c r="B270" s="865"/>
      <c r="C270" s="865"/>
      <c r="D270" s="865"/>
      <c r="E270" s="865"/>
      <c r="F270" s="865"/>
      <c r="G270" s="755"/>
      <c r="H270" s="755"/>
      <c r="I270" s="755"/>
      <c r="J270" s="755"/>
      <c r="K270" s="755"/>
      <c r="L270" s="755"/>
      <c r="M270" s="755"/>
      <c r="N270" s="755"/>
      <c r="O270" s="871"/>
      <c r="P270" s="871"/>
      <c r="Q270" s="871"/>
      <c r="R270" s="863"/>
      <c r="S270" s="863"/>
      <c r="T270" s="863"/>
      <c r="U270" s="863"/>
      <c r="V270" s="863"/>
      <c r="W270" s="863"/>
      <c r="X270" s="863"/>
      <c r="Y270" s="863"/>
      <c r="Z270" s="863"/>
      <c r="AA270" s="863"/>
      <c r="AB270" s="872"/>
      <c r="AC270" s="864"/>
      <c r="AD270" s="864"/>
      <c r="AE270" s="864"/>
      <c r="AF270" s="864"/>
    </row>
    <row r="271" spans="1:32" ht="16.5" thickBot="1" x14ac:dyDescent="0.3">
      <c r="J271" s="862"/>
      <c r="K271" s="2248" t="s">
        <v>916</v>
      </c>
      <c r="L271" s="2248"/>
      <c r="M271" s="2246">
        <f>L268+M268</f>
        <v>0</v>
      </c>
      <c r="N271" s="2243"/>
      <c r="O271" s="2246">
        <f>N268+O268</f>
        <v>0</v>
      </c>
      <c r="P271" s="2249"/>
      <c r="Q271" s="2246">
        <f>P268+Q268</f>
        <v>0</v>
      </c>
      <c r="S271" s="859"/>
      <c r="T271" s="859"/>
      <c r="U271" s="859"/>
      <c r="V271" s="859"/>
      <c r="W271" s="859"/>
      <c r="X271" s="859"/>
      <c r="Y271" s="859"/>
      <c r="Z271" s="859"/>
      <c r="AA271" s="859"/>
    </row>
    <row r="272" spans="1:32" ht="15.75" x14ac:dyDescent="0.25">
      <c r="J272" s="862"/>
      <c r="K272" s="1154"/>
      <c r="L272" s="1154"/>
      <c r="M272" s="1153"/>
      <c r="N272" s="1152"/>
      <c r="O272" s="1153"/>
      <c r="P272" s="856"/>
      <c r="Q272" s="1153"/>
      <c r="S272" s="859"/>
      <c r="T272" s="859"/>
      <c r="U272" s="859"/>
      <c r="V272" s="859"/>
      <c r="W272" s="859"/>
      <c r="X272" s="859"/>
      <c r="Y272" s="859"/>
      <c r="Z272" s="859"/>
      <c r="AA272" s="859"/>
    </row>
    <row r="273" spans="1:45" ht="15" x14ac:dyDescent="0.25">
      <c r="D273" s="2196" t="s">
        <v>1399</v>
      </c>
      <c r="J273" s="862"/>
      <c r="K273" s="862"/>
      <c r="L273" s="862"/>
      <c r="M273" s="862"/>
      <c r="N273" s="862"/>
      <c r="S273" s="859"/>
      <c r="T273" s="859"/>
      <c r="U273" s="859"/>
      <c r="V273" s="859"/>
      <c r="W273" s="859"/>
      <c r="X273" s="859"/>
      <c r="Y273" s="859"/>
      <c r="Z273" s="859"/>
      <c r="AA273" s="859"/>
    </row>
    <row r="274" spans="1:45" s="761" customFormat="1" ht="15" x14ac:dyDescent="0.25">
      <c r="A274" s="818"/>
      <c r="B274" s="818"/>
      <c r="C274" s="818"/>
      <c r="D274" s="457" t="s">
        <v>1400</v>
      </c>
      <c r="E274" s="818"/>
      <c r="F274" s="818"/>
      <c r="G274" s="815"/>
      <c r="H274" s="815"/>
      <c r="I274" s="815"/>
      <c r="J274" s="818"/>
      <c r="K274" s="1054" t="str">
        <f>'PAGE DE GARDE'!B16</f>
        <v>REALITE 2017</v>
      </c>
      <c r="L274" s="1054" t="str">
        <f>'PAGE DE GARDE'!B15</f>
        <v>BUDGET 2018</v>
      </c>
      <c r="M274" s="1054" t="str">
        <f>'PAGE DE GARDE'!B14</f>
        <v>REALITE 2018</v>
      </c>
      <c r="N274" s="1054" t="s">
        <v>1582</v>
      </c>
      <c r="O274" s="818"/>
      <c r="R274" s="793"/>
      <c r="S274" s="793"/>
      <c r="T274" s="793"/>
      <c r="U274" s="793"/>
      <c r="V274" s="793"/>
      <c r="W274" s="793"/>
      <c r="X274" s="793"/>
      <c r="Y274" s="793"/>
      <c r="Z274" s="793"/>
      <c r="AA274" s="793"/>
      <c r="AB274" s="793"/>
      <c r="AC274" s="793"/>
      <c r="AD274" s="793"/>
      <c r="AE274" s="793"/>
      <c r="AF274" s="875"/>
      <c r="AG274" s="794"/>
      <c r="AH274" s="794"/>
      <c r="AI274" s="794"/>
      <c r="AJ274" s="794"/>
      <c r="AK274" s="794"/>
      <c r="AL274" s="794"/>
      <c r="AM274" s="794"/>
      <c r="AN274" s="794"/>
      <c r="AO274" s="794"/>
      <c r="AP274" s="794"/>
      <c r="AQ274" s="794"/>
      <c r="AR274" s="794"/>
      <c r="AS274" s="794"/>
    </row>
    <row r="275" spans="1:45" s="761" customFormat="1" ht="15" x14ac:dyDescent="0.25">
      <c r="A275" s="818"/>
      <c r="B275" s="818"/>
      <c r="C275" s="818"/>
      <c r="D275" s="2034" t="s">
        <v>720</v>
      </c>
      <c r="E275" s="2035"/>
      <c r="F275" s="2035"/>
      <c r="G275" s="2036"/>
      <c r="H275" s="2036"/>
      <c r="I275" s="2036"/>
      <c r="J275" s="2036"/>
      <c r="K275" s="2036"/>
      <c r="L275" s="2036"/>
      <c r="M275" s="2036"/>
      <c r="N275" s="2036">
        <f>L275-M275</f>
        <v>0</v>
      </c>
      <c r="O275" s="818"/>
      <c r="R275" s="793"/>
      <c r="S275" s="793"/>
      <c r="T275" s="793"/>
      <c r="U275" s="793"/>
      <c r="V275" s="793"/>
      <c r="W275" s="793"/>
      <c r="X275" s="793"/>
      <c r="Y275" s="793"/>
      <c r="Z275" s="793"/>
      <c r="AA275" s="793"/>
      <c r="AB275" s="793"/>
      <c r="AC275" s="793"/>
      <c r="AD275" s="793"/>
      <c r="AE275" s="793"/>
      <c r="AF275" s="875"/>
      <c r="AG275" s="794"/>
      <c r="AH275" s="794"/>
      <c r="AI275" s="794"/>
      <c r="AJ275" s="794"/>
      <c r="AK275" s="794"/>
      <c r="AL275" s="794"/>
      <c r="AM275" s="794"/>
      <c r="AN275" s="794"/>
      <c r="AO275" s="794"/>
      <c r="AP275" s="794"/>
      <c r="AQ275" s="794"/>
      <c r="AR275" s="794"/>
      <c r="AS275" s="794"/>
    </row>
    <row r="276" spans="1:45" s="815" customFormat="1" ht="15" x14ac:dyDescent="0.25">
      <c r="A276" s="817"/>
      <c r="B276" s="817"/>
      <c r="C276" s="817"/>
      <c r="D276" s="2037" t="s">
        <v>721</v>
      </c>
      <c r="E276" s="2038"/>
      <c r="F276" s="2038"/>
      <c r="G276" s="2038"/>
      <c r="H276" s="2038"/>
      <c r="I276" s="2038"/>
      <c r="J276" s="2038"/>
      <c r="K276" s="2038"/>
      <c r="L276" s="2038"/>
      <c r="M276" s="2038"/>
      <c r="N276" s="2036">
        <f>L276-M276</f>
        <v>0</v>
      </c>
      <c r="O276" s="818"/>
      <c r="R276" s="818"/>
      <c r="S276" s="793"/>
      <c r="T276" s="793"/>
      <c r="U276" s="793"/>
      <c r="V276" s="793"/>
      <c r="W276" s="793"/>
      <c r="X276" s="793"/>
      <c r="Y276" s="793"/>
      <c r="Z276" s="793"/>
      <c r="AA276" s="793"/>
      <c r="AB276" s="818"/>
      <c r="AC276" s="818"/>
      <c r="AD276" s="818"/>
      <c r="AE276" s="818"/>
      <c r="AF276" s="837"/>
      <c r="AG276" s="814"/>
      <c r="AH276" s="814"/>
      <c r="AI276" s="814"/>
      <c r="AJ276" s="814"/>
      <c r="AK276" s="814"/>
      <c r="AL276" s="814"/>
      <c r="AM276" s="814"/>
      <c r="AN276" s="814"/>
      <c r="AO276" s="814"/>
      <c r="AP276" s="814"/>
      <c r="AQ276" s="814"/>
      <c r="AR276" s="814"/>
      <c r="AS276" s="814"/>
    </row>
    <row r="277" spans="1:45" s="815" customFormat="1" ht="15" x14ac:dyDescent="0.25">
      <c r="A277" s="818"/>
      <c r="B277" s="818"/>
      <c r="C277" s="818"/>
      <c r="D277" s="818"/>
      <c r="E277" s="818" t="s">
        <v>1326</v>
      </c>
      <c r="F277" s="818"/>
      <c r="G277" s="818"/>
      <c r="H277" s="818"/>
      <c r="I277" s="818"/>
      <c r="J277" s="818"/>
      <c r="K277" s="818"/>
      <c r="L277" s="818"/>
      <c r="M277" s="818"/>
      <c r="N277" s="818"/>
      <c r="O277" s="818"/>
      <c r="R277" s="818"/>
      <c r="S277" s="818"/>
      <c r="T277" s="818"/>
      <c r="U277" s="818"/>
      <c r="V277" s="818"/>
      <c r="W277" s="818"/>
      <c r="X277" s="818"/>
      <c r="Y277" s="818"/>
      <c r="Z277" s="818"/>
      <c r="AA277" s="818"/>
      <c r="AB277" s="818"/>
      <c r="AC277" s="818"/>
      <c r="AD277" s="818"/>
      <c r="AE277" s="818"/>
      <c r="AF277" s="837"/>
      <c r="AG277" s="814"/>
      <c r="AH277" s="814"/>
      <c r="AI277" s="814"/>
      <c r="AJ277" s="814"/>
      <c r="AK277" s="814"/>
      <c r="AL277" s="814"/>
      <c r="AM277" s="814"/>
      <c r="AN277" s="814"/>
      <c r="AO277" s="814"/>
      <c r="AP277" s="814"/>
      <c r="AQ277" s="814"/>
      <c r="AR277" s="814"/>
      <c r="AS277" s="814"/>
    </row>
    <row r="278" spans="1:45" s="815" customFormat="1" ht="15" x14ac:dyDescent="0.25">
      <c r="A278" s="818"/>
      <c r="B278" s="818"/>
      <c r="C278" s="818"/>
      <c r="D278" s="818"/>
      <c r="E278" s="818" t="s">
        <v>33</v>
      </c>
      <c r="F278" s="818"/>
      <c r="G278" s="818"/>
      <c r="H278" s="818"/>
      <c r="I278" s="817"/>
      <c r="J278" s="817"/>
      <c r="K278" s="817"/>
      <c r="L278" s="817"/>
      <c r="M278" s="817"/>
      <c r="N278" s="817"/>
      <c r="O278" s="818"/>
      <c r="R278" s="818"/>
      <c r="S278" s="818"/>
      <c r="T278" s="818"/>
      <c r="U278" s="818"/>
      <c r="V278" s="818"/>
      <c r="W278" s="818"/>
      <c r="X278" s="818"/>
      <c r="Y278" s="818"/>
      <c r="Z278" s="818"/>
      <c r="AA278" s="818"/>
      <c r="AB278" s="818"/>
      <c r="AC278" s="818"/>
      <c r="AD278" s="818"/>
      <c r="AE278" s="818"/>
      <c r="AF278" s="837"/>
      <c r="AG278" s="814"/>
      <c r="AH278" s="814"/>
      <c r="AI278" s="814"/>
      <c r="AJ278" s="814"/>
      <c r="AK278" s="814"/>
      <c r="AL278" s="814"/>
      <c r="AM278" s="814"/>
      <c r="AN278" s="814"/>
      <c r="AO278" s="814"/>
      <c r="AP278" s="814"/>
      <c r="AQ278" s="814"/>
      <c r="AR278" s="814"/>
      <c r="AS278" s="814"/>
    </row>
    <row r="279" spans="1:45" s="815" customFormat="1" ht="15" x14ac:dyDescent="0.25">
      <c r="A279" s="818"/>
      <c r="B279" s="818"/>
      <c r="C279" s="818"/>
      <c r="D279" s="818"/>
      <c r="E279" s="818" t="s">
        <v>1327</v>
      </c>
      <c r="F279" s="818"/>
      <c r="G279" s="818"/>
      <c r="H279" s="818"/>
      <c r="I279" s="817"/>
      <c r="J279" s="817"/>
      <c r="K279" s="817"/>
      <c r="L279" s="817"/>
      <c r="M279" s="817"/>
      <c r="N279" s="817"/>
      <c r="O279" s="818"/>
      <c r="R279" s="818"/>
      <c r="S279" s="818"/>
      <c r="T279" s="818"/>
      <c r="U279" s="818"/>
      <c r="V279" s="818"/>
      <c r="W279" s="818"/>
      <c r="X279" s="818"/>
      <c r="Y279" s="818"/>
      <c r="Z279" s="818"/>
      <c r="AA279" s="818"/>
      <c r="AB279" s="818"/>
      <c r="AC279" s="818"/>
      <c r="AD279" s="818"/>
      <c r="AE279" s="818"/>
      <c r="AF279" s="837"/>
      <c r="AG279" s="814"/>
      <c r="AH279" s="814"/>
      <c r="AI279" s="814"/>
      <c r="AJ279" s="814"/>
      <c r="AK279" s="814"/>
      <c r="AL279" s="814"/>
      <c r="AM279" s="814"/>
      <c r="AN279" s="814"/>
      <c r="AO279" s="814"/>
      <c r="AP279" s="814"/>
      <c r="AQ279" s="814"/>
      <c r="AR279" s="814"/>
      <c r="AS279" s="814"/>
    </row>
    <row r="280" spans="1:45" s="815" customFormat="1" ht="15" x14ac:dyDescent="0.25">
      <c r="A280" s="818"/>
      <c r="B280" s="818"/>
      <c r="C280" s="818"/>
      <c r="D280" s="2037" t="s">
        <v>736</v>
      </c>
      <c r="E280" s="2038"/>
      <c r="F280" s="2038"/>
      <c r="G280" s="2038"/>
      <c r="H280" s="2038"/>
      <c r="I280" s="2038"/>
      <c r="J280" s="2038"/>
      <c r="K280" s="2038"/>
      <c r="L280" s="2038"/>
      <c r="M280" s="2038"/>
      <c r="N280" s="2036">
        <f>L280-M280</f>
        <v>0</v>
      </c>
      <c r="O280" s="818"/>
      <c r="R280" s="818"/>
      <c r="S280" s="818"/>
      <c r="T280" s="818"/>
      <c r="U280" s="818"/>
      <c r="V280" s="818"/>
      <c r="W280" s="818"/>
      <c r="X280" s="818"/>
      <c r="Y280" s="818"/>
      <c r="Z280" s="818"/>
      <c r="AA280" s="818"/>
      <c r="AB280" s="818"/>
      <c r="AC280" s="818"/>
      <c r="AD280" s="818"/>
      <c r="AE280" s="818"/>
      <c r="AF280" s="837"/>
      <c r="AG280" s="814"/>
      <c r="AH280" s="814"/>
      <c r="AI280" s="814"/>
      <c r="AJ280" s="814"/>
      <c r="AK280" s="814"/>
      <c r="AL280" s="814"/>
      <c r="AM280" s="814"/>
      <c r="AN280" s="814"/>
      <c r="AO280" s="814"/>
      <c r="AP280" s="814"/>
      <c r="AQ280" s="814"/>
      <c r="AR280" s="814"/>
      <c r="AS280" s="814"/>
    </row>
    <row r="281" spans="1:45" s="815" customFormat="1" ht="15" x14ac:dyDescent="0.25">
      <c r="A281" s="818"/>
      <c r="B281" s="818"/>
      <c r="C281" s="818"/>
      <c r="D281" s="818"/>
      <c r="E281" s="818" t="s">
        <v>1328</v>
      </c>
      <c r="F281" s="818"/>
      <c r="G281" s="818"/>
      <c r="H281" s="818"/>
      <c r="I281" s="818"/>
      <c r="J281" s="818"/>
      <c r="K281" s="818"/>
      <c r="L281" s="818"/>
      <c r="M281" s="818"/>
      <c r="N281" s="818"/>
      <c r="O281" s="818"/>
      <c r="R281" s="818"/>
      <c r="S281" s="818"/>
      <c r="T281" s="818"/>
      <c r="U281" s="818"/>
      <c r="V281" s="818"/>
      <c r="W281" s="818"/>
      <c r="X281" s="818"/>
      <c r="Y281" s="818"/>
      <c r="Z281" s="818"/>
      <c r="AA281" s="818"/>
      <c r="AB281" s="818"/>
      <c r="AC281" s="818"/>
      <c r="AD281" s="818"/>
      <c r="AE281" s="818"/>
      <c r="AF281" s="837"/>
      <c r="AG281" s="814"/>
      <c r="AH281" s="814"/>
      <c r="AI281" s="814"/>
      <c r="AJ281" s="814"/>
      <c r="AK281" s="814"/>
      <c r="AL281" s="814"/>
      <c r="AM281" s="814"/>
      <c r="AN281" s="814"/>
      <c r="AO281" s="814"/>
      <c r="AP281" s="814"/>
      <c r="AQ281" s="814"/>
      <c r="AR281" s="814"/>
      <c r="AS281" s="814"/>
    </row>
    <row r="282" spans="1:45" s="815" customFormat="1" ht="15" x14ac:dyDescent="0.25">
      <c r="A282" s="818"/>
      <c r="B282" s="818"/>
      <c r="C282" s="818"/>
      <c r="D282" s="818"/>
      <c r="E282" s="818" t="s">
        <v>1329</v>
      </c>
      <c r="F282" s="818"/>
      <c r="G282" s="818"/>
      <c r="H282" s="818"/>
      <c r="I282" s="818"/>
      <c r="J282" s="818"/>
      <c r="K282" s="818"/>
      <c r="L282" s="818"/>
      <c r="M282" s="818"/>
      <c r="N282" s="818"/>
      <c r="O282" s="818"/>
      <c r="R282" s="818"/>
      <c r="S282" s="818"/>
      <c r="T282" s="818"/>
      <c r="U282" s="818"/>
      <c r="V282" s="818"/>
      <c r="W282" s="818"/>
      <c r="X282" s="818"/>
      <c r="Y282" s="818"/>
      <c r="Z282" s="818"/>
      <c r="AA282" s="818"/>
      <c r="AB282" s="818"/>
      <c r="AC282" s="818"/>
      <c r="AD282" s="818"/>
      <c r="AE282" s="818"/>
      <c r="AF282" s="837"/>
      <c r="AG282" s="814"/>
      <c r="AH282" s="814"/>
      <c r="AI282" s="814"/>
      <c r="AJ282" s="814"/>
      <c r="AK282" s="814"/>
      <c r="AL282" s="814"/>
      <c r="AM282" s="814"/>
      <c r="AN282" s="814"/>
      <c r="AO282" s="814"/>
      <c r="AP282" s="814"/>
      <c r="AQ282" s="814"/>
      <c r="AR282" s="814"/>
      <c r="AS282" s="814"/>
    </row>
    <row r="283" spans="1:45" s="815" customFormat="1" ht="15" x14ac:dyDescent="0.25">
      <c r="A283" s="818"/>
      <c r="B283" s="818"/>
      <c r="C283" s="818"/>
      <c r="D283" s="818"/>
      <c r="E283" s="818" t="s">
        <v>1330</v>
      </c>
      <c r="F283" s="818"/>
      <c r="G283" s="818"/>
      <c r="H283" s="818"/>
      <c r="I283" s="818"/>
      <c r="J283" s="818"/>
      <c r="K283" s="818"/>
      <c r="L283" s="818"/>
      <c r="M283" s="818"/>
      <c r="N283" s="818"/>
      <c r="O283" s="818"/>
      <c r="R283" s="818"/>
      <c r="S283" s="818"/>
      <c r="T283" s="818"/>
      <c r="U283" s="818"/>
      <c r="V283" s="818"/>
      <c r="W283" s="818"/>
      <c r="X283" s="818"/>
      <c r="Y283" s="818"/>
      <c r="Z283" s="818"/>
      <c r="AA283" s="818"/>
      <c r="AB283" s="818"/>
      <c r="AC283" s="818"/>
      <c r="AD283" s="818"/>
      <c r="AE283" s="818"/>
      <c r="AF283" s="837"/>
      <c r="AG283" s="814"/>
      <c r="AH283" s="814"/>
      <c r="AI283" s="814"/>
      <c r="AJ283" s="814"/>
      <c r="AK283" s="814"/>
      <c r="AL283" s="814"/>
      <c r="AM283" s="814"/>
      <c r="AN283" s="814"/>
      <c r="AO283" s="814"/>
      <c r="AP283" s="814"/>
      <c r="AQ283" s="814"/>
      <c r="AR283" s="814"/>
      <c r="AS283" s="814"/>
    </row>
    <row r="284" spans="1:45" s="815" customFormat="1" ht="15" x14ac:dyDescent="0.25">
      <c r="A284" s="818"/>
      <c r="B284" s="818"/>
      <c r="C284" s="818"/>
      <c r="D284" s="2037" t="s">
        <v>1331</v>
      </c>
      <c r="E284" s="2038"/>
      <c r="F284" s="2038"/>
      <c r="G284" s="2038"/>
      <c r="H284" s="2038"/>
      <c r="I284" s="2038"/>
      <c r="J284" s="2038"/>
      <c r="K284" s="2038"/>
      <c r="L284" s="2038"/>
      <c r="M284" s="2038"/>
      <c r="N284" s="2036">
        <f>L284-M284</f>
        <v>0</v>
      </c>
      <c r="O284" s="818"/>
      <c r="R284" s="818"/>
      <c r="S284" s="818"/>
      <c r="T284" s="818"/>
      <c r="U284" s="818"/>
      <c r="V284" s="818"/>
      <c r="W284" s="818"/>
      <c r="X284" s="818"/>
      <c r="Y284" s="818"/>
      <c r="Z284" s="818"/>
      <c r="AA284" s="818"/>
      <c r="AB284" s="818"/>
      <c r="AC284" s="818"/>
      <c r="AD284" s="818"/>
      <c r="AE284" s="818"/>
      <c r="AF284" s="837"/>
      <c r="AG284" s="814"/>
      <c r="AH284" s="814"/>
      <c r="AI284" s="814"/>
      <c r="AJ284" s="814"/>
      <c r="AK284" s="814"/>
      <c r="AL284" s="814"/>
      <c r="AM284" s="814"/>
      <c r="AN284" s="814"/>
      <c r="AO284" s="814"/>
      <c r="AP284" s="814"/>
      <c r="AQ284" s="814"/>
      <c r="AR284" s="814"/>
      <c r="AS284" s="814"/>
    </row>
    <row r="285" spans="1:45" s="815" customFormat="1" ht="15" x14ac:dyDescent="0.25">
      <c r="A285" s="818"/>
      <c r="B285" s="818"/>
      <c r="C285" s="818"/>
      <c r="D285" s="2037" t="s">
        <v>1332</v>
      </c>
      <c r="E285" s="2038"/>
      <c r="F285" s="2038"/>
      <c r="G285" s="2038"/>
      <c r="H285" s="2038"/>
      <c r="I285" s="2038"/>
      <c r="J285" s="2038"/>
      <c r="K285" s="2038"/>
      <c r="L285" s="2038"/>
      <c r="M285" s="2038"/>
      <c r="N285" s="2036">
        <f>L285-M285</f>
        <v>0</v>
      </c>
      <c r="O285" s="818"/>
      <c r="R285" s="818"/>
      <c r="S285" s="818"/>
      <c r="T285" s="818"/>
      <c r="U285" s="818"/>
      <c r="V285" s="818"/>
      <c r="W285" s="818"/>
      <c r="X285" s="818"/>
      <c r="Y285" s="818"/>
      <c r="Z285" s="818"/>
      <c r="AA285" s="818"/>
      <c r="AB285" s="818"/>
      <c r="AC285" s="818"/>
      <c r="AD285" s="818"/>
      <c r="AE285" s="818"/>
      <c r="AF285" s="837"/>
      <c r="AG285" s="814"/>
      <c r="AH285" s="814"/>
      <c r="AI285" s="814"/>
      <c r="AJ285" s="814"/>
      <c r="AK285" s="814"/>
      <c r="AL285" s="814"/>
      <c r="AM285" s="814"/>
      <c r="AN285" s="814"/>
      <c r="AO285" s="814"/>
      <c r="AP285" s="814"/>
      <c r="AQ285" s="814"/>
      <c r="AR285" s="814"/>
      <c r="AS285" s="814"/>
    </row>
    <row r="286" spans="1:45" s="815" customFormat="1" ht="15" x14ac:dyDescent="0.25">
      <c r="A286" s="818"/>
      <c r="B286" s="818"/>
      <c r="C286" s="818"/>
      <c r="D286" s="2037" t="s">
        <v>1333</v>
      </c>
      <c r="E286" s="2038"/>
      <c r="F286" s="2038"/>
      <c r="G286" s="2038"/>
      <c r="H286" s="2038"/>
      <c r="I286" s="2038"/>
      <c r="J286" s="2038"/>
      <c r="K286" s="2038"/>
      <c r="L286" s="2038"/>
      <c r="M286" s="2038"/>
      <c r="N286" s="2036">
        <f>L286-M286</f>
        <v>0</v>
      </c>
      <c r="O286" s="818"/>
      <c r="R286" s="818"/>
      <c r="S286" s="818"/>
      <c r="T286" s="818"/>
      <c r="U286" s="818"/>
      <c r="V286" s="818"/>
      <c r="W286" s="818"/>
      <c r="X286" s="818"/>
      <c r="Y286" s="818"/>
      <c r="Z286" s="818"/>
      <c r="AA286" s="818"/>
      <c r="AB286" s="818"/>
      <c r="AC286" s="818"/>
      <c r="AD286" s="818"/>
      <c r="AE286" s="818"/>
      <c r="AF286" s="837"/>
      <c r="AG286" s="814"/>
      <c r="AH286" s="814"/>
      <c r="AI286" s="814"/>
      <c r="AJ286" s="814"/>
      <c r="AK286" s="814"/>
      <c r="AL286" s="814"/>
      <c r="AM286" s="814"/>
      <c r="AN286" s="814"/>
      <c r="AO286" s="814"/>
      <c r="AP286" s="814"/>
      <c r="AQ286" s="814"/>
      <c r="AR286" s="814"/>
      <c r="AS286" s="814"/>
    </row>
    <row r="287" spans="1:45" s="815" customFormat="1" ht="15" x14ac:dyDescent="0.25">
      <c r="A287" s="818"/>
      <c r="B287" s="818"/>
      <c r="C287" s="818"/>
      <c r="D287" s="818"/>
      <c r="E287" s="818"/>
      <c r="F287" s="818"/>
      <c r="O287" s="818"/>
      <c r="R287" s="818"/>
      <c r="S287" s="818"/>
      <c r="T287" s="818"/>
      <c r="U287" s="818"/>
      <c r="V287" s="818"/>
      <c r="W287" s="818"/>
      <c r="X287" s="818"/>
      <c r="Y287" s="818"/>
      <c r="Z287" s="818"/>
      <c r="AA287" s="818"/>
      <c r="AB287" s="818"/>
      <c r="AC287" s="818"/>
      <c r="AD287" s="818"/>
      <c r="AE287" s="818"/>
      <c r="AF287" s="837"/>
      <c r="AG287" s="814"/>
      <c r="AH287" s="814"/>
      <c r="AI287" s="814"/>
      <c r="AJ287" s="814"/>
      <c r="AK287" s="814"/>
      <c r="AL287" s="814"/>
      <c r="AM287" s="814"/>
      <c r="AN287" s="814"/>
      <c r="AO287" s="814"/>
      <c r="AP287" s="814"/>
      <c r="AQ287" s="814"/>
      <c r="AR287" s="814"/>
      <c r="AS287" s="814"/>
    </row>
    <row r="288" spans="1:45" s="815" customFormat="1" ht="15" x14ac:dyDescent="0.25">
      <c r="A288" s="818"/>
      <c r="B288" s="818"/>
      <c r="C288" s="818"/>
      <c r="D288" s="2039" t="s">
        <v>1334</v>
      </c>
      <c r="E288" s="2040"/>
      <c r="F288" s="2040"/>
      <c r="G288" s="2041"/>
      <c r="H288" s="2041"/>
      <c r="I288" s="2041"/>
      <c r="J288" s="2041"/>
      <c r="K288" s="2041">
        <f>K275+K276+K280+K284+K285+K286</f>
        <v>0</v>
      </c>
      <c r="L288" s="2041">
        <f>L275+L276+L280+L284+L285+L286</f>
        <v>0</v>
      </c>
      <c r="M288" s="2041">
        <f>M275+M276+M280+M284+M285+M286</f>
        <v>0</v>
      </c>
      <c r="N288" s="2041">
        <f>N275+N276+N280+N284+N285+N286</f>
        <v>0</v>
      </c>
      <c r="O288" s="818"/>
      <c r="R288" s="818"/>
      <c r="S288" s="818"/>
      <c r="T288" s="818"/>
      <c r="U288" s="818"/>
      <c r="V288" s="818"/>
      <c r="W288" s="818"/>
      <c r="X288" s="818"/>
      <c r="Y288" s="818"/>
      <c r="Z288" s="818"/>
      <c r="AA288" s="818"/>
      <c r="AB288" s="818"/>
      <c r="AC288" s="818"/>
      <c r="AD288" s="818"/>
      <c r="AE288" s="818"/>
      <c r="AF288" s="837"/>
      <c r="AG288" s="814"/>
      <c r="AH288" s="814"/>
      <c r="AI288" s="814"/>
      <c r="AJ288" s="814"/>
      <c r="AK288" s="814"/>
      <c r="AL288" s="814"/>
      <c r="AM288" s="814"/>
      <c r="AN288" s="814"/>
      <c r="AO288" s="814"/>
      <c r="AP288" s="814"/>
      <c r="AQ288" s="814"/>
      <c r="AR288" s="814"/>
      <c r="AS288" s="814"/>
    </row>
    <row r="289" spans="1:45" s="761" customFormat="1" ht="15" x14ac:dyDescent="0.25">
      <c r="A289" s="818"/>
      <c r="B289" s="818"/>
      <c r="C289" s="818"/>
      <c r="D289" s="2042"/>
      <c r="E289" s="2043"/>
      <c r="F289" s="2043"/>
      <c r="G289" s="2044"/>
      <c r="H289" s="2044"/>
      <c r="I289" s="2044"/>
      <c r="J289" s="2045"/>
      <c r="K289" s="2046"/>
      <c r="L289" s="2046"/>
      <c r="M289" s="2046"/>
      <c r="N289" s="1055"/>
      <c r="O289" s="818"/>
      <c r="R289" s="793"/>
      <c r="S289" s="818"/>
      <c r="T289" s="818"/>
      <c r="U289" s="818"/>
      <c r="V289" s="818"/>
      <c r="W289" s="818"/>
      <c r="X289" s="818"/>
      <c r="Y289" s="818"/>
      <c r="Z289" s="818"/>
      <c r="AA289" s="818"/>
      <c r="AB289" s="793"/>
      <c r="AC289" s="793"/>
      <c r="AD289" s="793"/>
      <c r="AE289" s="793"/>
      <c r="AF289" s="875"/>
      <c r="AG289" s="794"/>
      <c r="AH289" s="794"/>
      <c r="AI289" s="794"/>
      <c r="AJ289" s="794"/>
      <c r="AK289" s="794"/>
      <c r="AL289" s="794"/>
      <c r="AM289" s="794"/>
      <c r="AN289" s="794"/>
      <c r="AO289" s="794"/>
      <c r="AP289" s="794"/>
      <c r="AQ289" s="794"/>
      <c r="AR289" s="794"/>
      <c r="AS289" s="794"/>
    </row>
    <row r="290" spans="1:45" s="761" customFormat="1" ht="15" x14ac:dyDescent="0.25">
      <c r="A290" s="818"/>
      <c r="B290" s="818"/>
      <c r="C290" s="818"/>
      <c r="D290" s="2042"/>
      <c r="E290" s="2043"/>
      <c r="F290" s="2043"/>
      <c r="G290" s="2044"/>
      <c r="H290" s="2044"/>
      <c r="I290" s="2044"/>
      <c r="J290" s="2045"/>
      <c r="K290" s="2046"/>
      <c r="L290" s="2046"/>
      <c r="M290" s="2046"/>
      <c r="N290" s="1055"/>
      <c r="O290" s="818"/>
      <c r="R290" s="793"/>
      <c r="S290" s="818"/>
      <c r="T290" s="818"/>
      <c r="U290" s="818"/>
      <c r="V290" s="818"/>
      <c r="W290" s="818"/>
      <c r="X290" s="818"/>
      <c r="Y290" s="818"/>
      <c r="Z290" s="818"/>
      <c r="AA290" s="818"/>
      <c r="AB290" s="793"/>
      <c r="AC290" s="793"/>
      <c r="AD290" s="793"/>
      <c r="AE290" s="793"/>
      <c r="AF290" s="875"/>
      <c r="AG290" s="794"/>
      <c r="AH290" s="794"/>
      <c r="AI290" s="794"/>
      <c r="AJ290" s="794"/>
      <c r="AK290" s="794"/>
      <c r="AL290" s="794"/>
      <c r="AM290" s="794"/>
      <c r="AN290" s="794"/>
      <c r="AO290" s="794"/>
      <c r="AP290" s="794"/>
      <c r="AQ290" s="794"/>
      <c r="AR290" s="794"/>
      <c r="AS290" s="794"/>
    </row>
    <row r="291" spans="1:45" s="761" customFormat="1" ht="15" x14ac:dyDescent="0.25">
      <c r="A291" s="818"/>
      <c r="B291" s="818"/>
      <c r="C291" s="818"/>
      <c r="D291" s="2042"/>
      <c r="E291" s="2043"/>
      <c r="F291" s="2043"/>
      <c r="G291" s="2044"/>
      <c r="H291" s="2044"/>
      <c r="I291" s="2044"/>
      <c r="J291" s="2045"/>
      <c r="K291" s="2046"/>
      <c r="L291" s="2046"/>
      <c r="M291" s="2046"/>
      <c r="N291" s="1055"/>
      <c r="O291" s="818"/>
      <c r="R291" s="793"/>
      <c r="S291" s="818"/>
      <c r="T291" s="818"/>
      <c r="U291" s="818"/>
      <c r="V291" s="818"/>
      <c r="W291" s="818"/>
      <c r="X291" s="818"/>
      <c r="Y291" s="818"/>
      <c r="Z291" s="818"/>
      <c r="AA291" s="818"/>
      <c r="AB291" s="793"/>
      <c r="AC291" s="793"/>
      <c r="AD291" s="793"/>
      <c r="AE291" s="793"/>
      <c r="AF291" s="875"/>
      <c r="AG291" s="794"/>
      <c r="AH291" s="794"/>
      <c r="AI291" s="794"/>
      <c r="AJ291" s="794"/>
      <c r="AK291" s="794"/>
      <c r="AL291" s="794"/>
      <c r="AM291" s="794"/>
      <c r="AN291" s="794"/>
      <c r="AO291" s="794"/>
      <c r="AP291" s="794"/>
      <c r="AQ291" s="794"/>
      <c r="AR291" s="794"/>
      <c r="AS291" s="794"/>
    </row>
    <row r="292" spans="1:45" s="815" customFormat="1" ht="15" x14ac:dyDescent="0.25">
      <c r="A292" s="818"/>
      <c r="B292" s="818"/>
      <c r="C292" s="818"/>
      <c r="D292" s="818"/>
      <c r="E292" s="818"/>
      <c r="F292" s="818"/>
      <c r="J292" s="817"/>
      <c r="K292" s="1055"/>
      <c r="L292" s="1055"/>
      <c r="M292" s="1055"/>
      <c r="N292" s="1055"/>
      <c r="O292" s="818"/>
      <c r="R292" s="818"/>
      <c r="S292" s="818"/>
      <c r="T292" s="818"/>
      <c r="U292" s="818"/>
      <c r="V292" s="818"/>
      <c r="W292" s="818"/>
      <c r="X292" s="818"/>
      <c r="Y292" s="818"/>
      <c r="Z292" s="818"/>
      <c r="AA292" s="818"/>
      <c r="AB292" s="818"/>
      <c r="AC292" s="818"/>
      <c r="AD292" s="818"/>
      <c r="AE292" s="818"/>
      <c r="AF292" s="837"/>
      <c r="AG292" s="814"/>
      <c r="AH292" s="814"/>
      <c r="AI292" s="814"/>
      <c r="AJ292" s="814"/>
      <c r="AK292" s="814"/>
      <c r="AL292" s="814"/>
      <c r="AM292" s="814"/>
      <c r="AN292" s="814"/>
      <c r="AO292" s="814"/>
      <c r="AP292" s="814"/>
      <c r="AQ292" s="814"/>
      <c r="AR292" s="814"/>
      <c r="AS292" s="814"/>
    </row>
    <row r="293" spans="1:45" s="815" customFormat="1" ht="15" x14ac:dyDescent="0.25">
      <c r="A293" s="818"/>
      <c r="B293" s="818"/>
      <c r="C293" s="818"/>
      <c r="D293" s="818"/>
      <c r="E293" s="818"/>
      <c r="F293" s="818"/>
      <c r="J293" s="817"/>
      <c r="K293" s="817"/>
      <c r="L293" s="817"/>
      <c r="M293" s="817"/>
      <c r="N293" s="817"/>
      <c r="O293" s="818"/>
      <c r="R293" s="818"/>
      <c r="S293" s="818"/>
      <c r="T293" s="818"/>
      <c r="U293" s="818"/>
      <c r="V293" s="818"/>
      <c r="W293" s="818"/>
      <c r="X293" s="818"/>
      <c r="Y293" s="818"/>
      <c r="Z293" s="818"/>
      <c r="AA293" s="818"/>
      <c r="AB293" s="818"/>
      <c r="AC293" s="818"/>
      <c r="AD293" s="818"/>
      <c r="AE293" s="818"/>
      <c r="AF293" s="837"/>
      <c r="AG293" s="814"/>
      <c r="AH293" s="814"/>
      <c r="AI293" s="814"/>
      <c r="AJ293" s="814"/>
      <c r="AK293" s="814"/>
      <c r="AL293" s="814"/>
      <c r="AM293" s="814"/>
      <c r="AN293" s="814"/>
      <c r="AO293" s="814"/>
      <c r="AP293" s="814"/>
      <c r="AQ293" s="814"/>
      <c r="AR293" s="814"/>
      <c r="AS293" s="814"/>
    </row>
    <row r="294" spans="1:45" s="858" customFormat="1" ht="18" x14ac:dyDescent="0.25">
      <c r="A294" s="876" t="s">
        <v>499</v>
      </c>
      <c r="B294" s="857"/>
      <c r="C294" s="857"/>
      <c r="D294" s="857"/>
      <c r="E294" s="857"/>
      <c r="F294" s="857"/>
      <c r="J294" s="862"/>
      <c r="K294" s="862"/>
      <c r="L294" s="862"/>
      <c r="M294" s="862"/>
      <c r="N294" s="862"/>
      <c r="O294" s="857"/>
      <c r="R294" s="857"/>
      <c r="S294" s="857"/>
      <c r="T294" s="857"/>
      <c r="U294" s="857"/>
      <c r="V294" s="857"/>
      <c r="W294" s="857"/>
      <c r="X294" s="857"/>
      <c r="Y294" s="857"/>
      <c r="Z294" s="857"/>
      <c r="AA294" s="857"/>
      <c r="AB294" s="857"/>
      <c r="AC294" s="857"/>
      <c r="AD294" s="857"/>
      <c r="AE294" s="857"/>
      <c r="AF294" s="865"/>
      <c r="AG294" s="864"/>
      <c r="AH294" s="864"/>
      <c r="AI294" s="864"/>
      <c r="AJ294" s="864"/>
      <c r="AK294" s="864"/>
      <c r="AL294" s="864"/>
      <c r="AM294" s="864"/>
      <c r="AN294" s="864"/>
      <c r="AO294" s="864"/>
      <c r="AP294" s="864"/>
      <c r="AQ294" s="864"/>
      <c r="AR294" s="864"/>
      <c r="AS294" s="864"/>
    </row>
    <row r="295" spans="1:45" s="858" customFormat="1" ht="15" x14ac:dyDescent="0.25">
      <c r="A295" s="818" t="s">
        <v>691</v>
      </c>
      <c r="B295" s="818" t="str">
        <f>ANNEXES!D13</f>
        <v>Une note explicative reprenant une vue d'ensemble des clés de répartitions utilisées pour compléter le tableau 3A et leur justification.  Documentez les différences éventuelles par rapport à la proposition tarifaire.</v>
      </c>
      <c r="C295" s="857"/>
      <c r="D295" s="857"/>
      <c r="E295" s="857"/>
      <c r="F295" s="857"/>
      <c r="J295" s="862"/>
      <c r="K295" s="862"/>
      <c r="L295" s="862"/>
      <c r="M295" s="862"/>
      <c r="N295" s="862"/>
      <c r="O295" s="857"/>
      <c r="R295" s="857"/>
      <c r="S295" s="857"/>
      <c r="T295" s="857"/>
      <c r="U295" s="857"/>
      <c r="V295" s="857"/>
      <c r="W295" s="857"/>
      <c r="X295" s="857"/>
      <c r="Y295" s="857"/>
      <c r="Z295" s="857"/>
      <c r="AA295" s="857"/>
      <c r="AB295" s="857"/>
      <c r="AC295" s="857"/>
      <c r="AD295" s="857"/>
      <c r="AE295" s="857"/>
      <c r="AF295" s="865"/>
      <c r="AG295" s="864"/>
      <c r="AH295" s="864"/>
      <c r="AI295" s="864"/>
      <c r="AJ295" s="864"/>
      <c r="AK295" s="864"/>
      <c r="AL295" s="864"/>
      <c r="AM295" s="864"/>
      <c r="AN295" s="864"/>
      <c r="AO295" s="864"/>
      <c r="AP295" s="864"/>
      <c r="AQ295" s="864"/>
      <c r="AR295" s="864"/>
      <c r="AS295" s="864"/>
    </row>
    <row r="296" spans="1:45" s="858" customFormat="1" x14ac:dyDescent="0.2">
      <c r="A296" s="857"/>
      <c r="B296" s="857"/>
      <c r="C296" s="857"/>
      <c r="D296" s="857"/>
      <c r="E296" s="857"/>
      <c r="F296" s="857"/>
      <c r="J296" s="862"/>
      <c r="K296" s="862"/>
      <c r="L296" s="862"/>
      <c r="M296" s="862"/>
      <c r="N296" s="862"/>
      <c r="O296" s="857"/>
      <c r="R296" s="857"/>
      <c r="S296" s="857"/>
      <c r="T296" s="857"/>
      <c r="U296" s="857"/>
      <c r="V296" s="857"/>
      <c r="W296" s="857"/>
      <c r="X296" s="857"/>
      <c r="Y296" s="857"/>
      <c r="Z296" s="857"/>
      <c r="AA296" s="857"/>
      <c r="AB296" s="857"/>
      <c r="AC296" s="857"/>
      <c r="AD296" s="857"/>
      <c r="AE296" s="857"/>
      <c r="AF296" s="865"/>
      <c r="AG296" s="864"/>
      <c r="AH296" s="864"/>
      <c r="AI296" s="864"/>
      <c r="AJ296" s="864"/>
      <c r="AK296" s="864"/>
      <c r="AL296" s="864"/>
      <c r="AM296" s="864"/>
      <c r="AN296" s="864"/>
      <c r="AO296" s="864"/>
      <c r="AP296" s="864"/>
      <c r="AQ296" s="864"/>
      <c r="AR296" s="864"/>
      <c r="AS296" s="864"/>
    </row>
    <row r="297" spans="1:45" s="858" customFormat="1" x14ac:dyDescent="0.2">
      <c r="A297" s="857"/>
      <c r="B297" s="857"/>
      <c r="C297" s="857"/>
      <c r="D297" s="857"/>
      <c r="E297" s="857"/>
      <c r="F297" s="857"/>
      <c r="J297" s="862"/>
      <c r="K297" s="862"/>
      <c r="L297" s="862"/>
      <c r="M297" s="862"/>
      <c r="N297" s="862"/>
      <c r="O297" s="857"/>
      <c r="R297" s="857"/>
      <c r="S297" s="857"/>
      <c r="T297" s="857"/>
      <c r="U297" s="857"/>
      <c r="V297" s="857"/>
      <c r="W297" s="857"/>
      <c r="X297" s="857"/>
      <c r="Y297" s="857"/>
      <c r="Z297" s="857"/>
      <c r="AA297" s="857"/>
      <c r="AB297" s="857"/>
      <c r="AC297" s="857"/>
      <c r="AD297" s="857"/>
      <c r="AE297" s="857"/>
      <c r="AF297" s="865"/>
      <c r="AG297" s="864"/>
      <c r="AH297" s="864"/>
      <c r="AI297" s="864"/>
      <c r="AJ297" s="864"/>
      <c r="AK297" s="864"/>
      <c r="AL297" s="864"/>
      <c r="AM297" s="864"/>
      <c r="AN297" s="864"/>
      <c r="AO297" s="864"/>
      <c r="AP297" s="864"/>
      <c r="AQ297" s="864"/>
      <c r="AR297" s="864"/>
      <c r="AS297" s="864"/>
    </row>
    <row r="298" spans="1:45" s="858" customFormat="1" x14ac:dyDescent="0.2">
      <c r="A298" s="857"/>
      <c r="B298" s="857"/>
      <c r="C298" s="857"/>
      <c r="D298" s="857"/>
      <c r="E298" s="857"/>
      <c r="F298" s="857"/>
      <c r="J298" s="862"/>
      <c r="K298" s="862"/>
      <c r="L298" s="862"/>
      <c r="M298" s="862"/>
      <c r="N298" s="862"/>
      <c r="O298" s="857"/>
      <c r="R298" s="857"/>
      <c r="S298" s="857"/>
      <c r="T298" s="857"/>
      <c r="U298" s="857"/>
      <c r="V298" s="857"/>
      <c r="W298" s="857"/>
      <c r="X298" s="857"/>
      <c r="Y298" s="857"/>
      <c r="Z298" s="857"/>
      <c r="AA298" s="857"/>
      <c r="AB298" s="857"/>
      <c r="AC298" s="857"/>
      <c r="AD298" s="857"/>
      <c r="AE298" s="857"/>
      <c r="AF298" s="865"/>
      <c r="AG298" s="864"/>
      <c r="AH298" s="864"/>
      <c r="AI298" s="864"/>
      <c r="AJ298" s="864"/>
      <c r="AK298" s="864"/>
      <c r="AL298" s="864"/>
      <c r="AM298" s="864"/>
      <c r="AN298" s="864"/>
      <c r="AO298" s="864"/>
      <c r="AP298" s="864"/>
      <c r="AQ298" s="864"/>
      <c r="AR298" s="864"/>
      <c r="AS298" s="864"/>
    </row>
    <row r="299" spans="1:45" s="858" customFormat="1" x14ac:dyDescent="0.2">
      <c r="A299" s="857"/>
      <c r="B299" s="857"/>
      <c r="C299" s="857"/>
      <c r="D299" s="857"/>
      <c r="E299" s="857"/>
      <c r="F299" s="857"/>
      <c r="J299" s="862"/>
      <c r="K299" s="862"/>
      <c r="L299" s="862"/>
      <c r="M299" s="862"/>
      <c r="N299" s="862"/>
      <c r="O299" s="857"/>
      <c r="R299" s="857"/>
      <c r="S299" s="857"/>
      <c r="T299" s="857"/>
      <c r="U299" s="857"/>
      <c r="V299" s="857"/>
      <c r="W299" s="857"/>
      <c r="X299" s="857"/>
      <c r="Y299" s="857"/>
      <c r="Z299" s="857"/>
      <c r="AA299" s="857"/>
      <c r="AB299" s="857"/>
      <c r="AC299" s="857"/>
      <c r="AD299" s="857"/>
      <c r="AE299" s="857"/>
      <c r="AF299" s="865"/>
      <c r="AG299" s="864"/>
      <c r="AH299" s="864"/>
      <c r="AI299" s="864"/>
      <c r="AJ299" s="864"/>
      <c r="AK299" s="864"/>
      <c r="AL299" s="864"/>
      <c r="AM299" s="864"/>
      <c r="AN299" s="864"/>
      <c r="AO299" s="864"/>
      <c r="AP299" s="864"/>
      <c r="AQ299" s="864"/>
      <c r="AR299" s="864"/>
      <c r="AS299" s="864"/>
    </row>
    <row r="300" spans="1:45" s="858" customFormat="1" x14ac:dyDescent="0.2">
      <c r="A300" s="857"/>
      <c r="B300" s="857"/>
      <c r="C300" s="857"/>
      <c r="D300" s="857"/>
      <c r="E300" s="857"/>
      <c r="F300" s="857"/>
      <c r="J300" s="862"/>
      <c r="K300" s="862"/>
      <c r="L300" s="862"/>
      <c r="M300" s="862"/>
      <c r="N300" s="862"/>
      <c r="O300" s="857"/>
      <c r="R300" s="857"/>
      <c r="S300" s="857"/>
      <c r="T300" s="857"/>
      <c r="U300" s="857"/>
      <c r="V300" s="857"/>
      <c r="W300" s="857"/>
      <c r="X300" s="857"/>
      <c r="Y300" s="857"/>
      <c r="Z300" s="857"/>
      <c r="AA300" s="857"/>
      <c r="AB300" s="857"/>
      <c r="AC300" s="857"/>
      <c r="AD300" s="857"/>
      <c r="AE300" s="857"/>
      <c r="AF300" s="865"/>
      <c r="AG300" s="864"/>
      <c r="AH300" s="864"/>
      <c r="AI300" s="864"/>
      <c r="AJ300" s="864"/>
      <c r="AK300" s="864"/>
      <c r="AL300" s="864"/>
      <c r="AM300" s="864"/>
      <c r="AN300" s="864"/>
      <c r="AO300" s="864"/>
      <c r="AP300" s="864"/>
      <c r="AQ300" s="864"/>
      <c r="AR300" s="864"/>
      <c r="AS300" s="864"/>
    </row>
    <row r="301" spans="1:45" s="858" customFormat="1" x14ac:dyDescent="0.2">
      <c r="A301" s="857"/>
      <c r="B301" s="857"/>
      <c r="C301" s="857"/>
      <c r="D301" s="857"/>
      <c r="E301" s="857"/>
      <c r="F301" s="857"/>
      <c r="J301" s="862"/>
      <c r="K301" s="862"/>
      <c r="L301" s="862"/>
      <c r="M301" s="862"/>
      <c r="N301" s="862"/>
      <c r="O301" s="857"/>
      <c r="R301" s="857"/>
      <c r="S301" s="857"/>
      <c r="T301" s="857"/>
      <c r="U301" s="857"/>
      <c r="V301" s="857"/>
      <c r="W301" s="857"/>
      <c r="X301" s="857"/>
      <c r="Y301" s="857"/>
      <c r="Z301" s="857"/>
      <c r="AA301" s="857"/>
      <c r="AB301" s="857"/>
      <c r="AC301" s="857"/>
      <c r="AD301" s="857"/>
      <c r="AE301" s="857"/>
      <c r="AF301" s="865"/>
      <c r="AG301" s="864"/>
      <c r="AH301" s="864"/>
      <c r="AI301" s="864"/>
      <c r="AJ301" s="864"/>
      <c r="AK301" s="864"/>
      <c r="AL301" s="864"/>
      <c r="AM301" s="864"/>
      <c r="AN301" s="864"/>
      <c r="AO301" s="864"/>
      <c r="AP301" s="864"/>
      <c r="AQ301" s="864"/>
      <c r="AR301" s="864"/>
      <c r="AS301" s="864"/>
    </row>
    <row r="302" spans="1:45" s="858" customFormat="1" x14ac:dyDescent="0.2">
      <c r="A302" s="857"/>
      <c r="B302" s="857"/>
      <c r="C302" s="857"/>
      <c r="D302" s="857"/>
      <c r="E302" s="857"/>
      <c r="F302" s="857"/>
      <c r="J302" s="862"/>
      <c r="K302" s="862"/>
      <c r="L302" s="862"/>
      <c r="M302" s="862"/>
      <c r="N302" s="862"/>
      <c r="O302" s="857"/>
      <c r="R302" s="857"/>
      <c r="S302" s="857"/>
      <c r="T302" s="857"/>
      <c r="U302" s="857"/>
      <c r="V302" s="857"/>
      <c r="W302" s="857"/>
      <c r="X302" s="857"/>
      <c r="Y302" s="857"/>
      <c r="Z302" s="857"/>
      <c r="AA302" s="857"/>
      <c r="AB302" s="857"/>
      <c r="AC302" s="857"/>
      <c r="AD302" s="857"/>
      <c r="AE302" s="857"/>
      <c r="AF302" s="865"/>
      <c r="AG302" s="864"/>
      <c r="AH302" s="864"/>
      <c r="AI302" s="864"/>
      <c r="AJ302" s="864"/>
      <c r="AK302" s="864"/>
      <c r="AL302" s="864"/>
      <c r="AM302" s="864"/>
      <c r="AN302" s="864"/>
      <c r="AO302" s="864"/>
      <c r="AP302" s="864"/>
      <c r="AQ302" s="864"/>
      <c r="AR302" s="864"/>
      <c r="AS302" s="864"/>
    </row>
    <row r="303" spans="1:45" s="858" customFormat="1" x14ac:dyDescent="0.2">
      <c r="A303" s="857"/>
      <c r="B303" s="857"/>
      <c r="C303" s="857"/>
      <c r="D303" s="857"/>
      <c r="E303" s="857"/>
      <c r="F303" s="857"/>
      <c r="J303" s="862"/>
      <c r="K303" s="862"/>
      <c r="L303" s="862"/>
      <c r="M303" s="862"/>
      <c r="N303" s="862"/>
      <c r="O303" s="857"/>
      <c r="R303" s="857"/>
      <c r="S303" s="857"/>
      <c r="T303" s="857"/>
      <c r="U303" s="857"/>
      <c r="V303" s="857"/>
      <c r="W303" s="857"/>
      <c r="X303" s="857"/>
      <c r="Y303" s="857"/>
      <c r="Z303" s="857"/>
      <c r="AA303" s="857"/>
      <c r="AB303" s="857"/>
      <c r="AC303" s="857"/>
      <c r="AD303" s="857"/>
      <c r="AE303" s="857"/>
      <c r="AF303" s="865"/>
      <c r="AG303" s="864"/>
      <c r="AH303" s="864"/>
      <c r="AI303" s="864"/>
      <c r="AJ303" s="864"/>
      <c r="AK303" s="864"/>
      <c r="AL303" s="864"/>
      <c r="AM303" s="864"/>
      <c r="AN303" s="864"/>
      <c r="AO303" s="864"/>
      <c r="AP303" s="864"/>
      <c r="AQ303" s="864"/>
      <c r="AR303" s="864"/>
      <c r="AS303" s="864"/>
    </row>
    <row r="304" spans="1:45" s="858" customFormat="1" x14ac:dyDescent="0.2">
      <c r="A304" s="857"/>
      <c r="B304" s="857"/>
      <c r="C304" s="857"/>
      <c r="D304" s="857"/>
      <c r="E304" s="857"/>
      <c r="F304" s="857"/>
      <c r="J304" s="862"/>
      <c r="K304" s="862"/>
      <c r="L304" s="862"/>
      <c r="M304" s="862"/>
      <c r="N304" s="862"/>
      <c r="O304" s="857"/>
      <c r="R304" s="857"/>
      <c r="S304" s="857"/>
      <c r="T304" s="857"/>
      <c r="U304" s="857"/>
      <c r="V304" s="857"/>
      <c r="W304" s="857"/>
      <c r="X304" s="857"/>
      <c r="Y304" s="857"/>
      <c r="Z304" s="857"/>
      <c r="AA304" s="857"/>
      <c r="AB304" s="857"/>
      <c r="AC304" s="857"/>
      <c r="AD304" s="857"/>
      <c r="AE304" s="857"/>
      <c r="AF304" s="865"/>
      <c r="AG304" s="864"/>
      <c r="AH304" s="864"/>
      <c r="AI304" s="864"/>
      <c r="AJ304" s="864"/>
      <c r="AK304" s="864"/>
      <c r="AL304" s="864"/>
      <c r="AM304" s="864"/>
      <c r="AN304" s="864"/>
      <c r="AO304" s="864"/>
      <c r="AP304" s="864"/>
      <c r="AQ304" s="864"/>
      <c r="AR304" s="864"/>
      <c r="AS304" s="864"/>
    </row>
    <row r="305" spans="1:45" s="858" customFormat="1" x14ac:dyDescent="0.2">
      <c r="A305" s="857"/>
      <c r="B305" s="857"/>
      <c r="C305" s="857"/>
      <c r="D305" s="857"/>
      <c r="E305" s="857"/>
      <c r="F305" s="857"/>
      <c r="J305" s="862"/>
      <c r="K305" s="862"/>
      <c r="L305" s="862"/>
      <c r="M305" s="862"/>
      <c r="N305" s="862"/>
      <c r="O305" s="857"/>
      <c r="R305" s="857"/>
      <c r="S305" s="857"/>
      <c r="T305" s="857"/>
      <c r="U305" s="857"/>
      <c r="V305" s="857"/>
      <c r="W305" s="857"/>
      <c r="X305" s="857"/>
      <c r="Y305" s="857"/>
      <c r="Z305" s="857"/>
      <c r="AA305" s="857"/>
      <c r="AB305" s="857"/>
      <c r="AC305" s="857"/>
      <c r="AD305" s="857"/>
      <c r="AE305" s="857"/>
      <c r="AF305" s="865"/>
      <c r="AG305" s="864"/>
      <c r="AH305" s="864"/>
      <c r="AI305" s="864"/>
      <c r="AJ305" s="864"/>
      <c r="AK305" s="864"/>
      <c r="AL305" s="864"/>
      <c r="AM305" s="864"/>
      <c r="AN305" s="864"/>
      <c r="AO305" s="864"/>
      <c r="AP305" s="864"/>
      <c r="AQ305" s="864"/>
      <c r="AR305" s="864"/>
      <c r="AS305" s="864"/>
    </row>
    <row r="306" spans="1:45" s="858" customFormat="1" x14ac:dyDescent="0.2">
      <c r="A306" s="857"/>
      <c r="B306" s="857"/>
      <c r="C306" s="857"/>
      <c r="D306" s="857"/>
      <c r="E306" s="857"/>
      <c r="F306" s="857"/>
      <c r="J306" s="862"/>
      <c r="K306" s="862"/>
      <c r="L306" s="862"/>
      <c r="M306" s="862"/>
      <c r="N306" s="862"/>
      <c r="O306" s="857"/>
      <c r="R306" s="857"/>
      <c r="S306" s="857"/>
      <c r="T306" s="857"/>
      <c r="U306" s="857"/>
      <c r="V306" s="857"/>
      <c r="W306" s="857"/>
      <c r="X306" s="857"/>
      <c r="Y306" s="857"/>
      <c r="Z306" s="857"/>
      <c r="AA306" s="857"/>
      <c r="AB306" s="857"/>
      <c r="AC306" s="857"/>
      <c r="AD306" s="857"/>
      <c r="AE306" s="857"/>
      <c r="AF306" s="865"/>
      <c r="AG306" s="864"/>
      <c r="AH306" s="864"/>
      <c r="AI306" s="864"/>
      <c r="AJ306" s="864"/>
      <c r="AK306" s="864"/>
      <c r="AL306" s="864"/>
      <c r="AM306" s="864"/>
      <c r="AN306" s="864"/>
      <c r="AO306" s="864"/>
      <c r="AP306" s="864"/>
      <c r="AQ306" s="864"/>
      <c r="AR306" s="864"/>
      <c r="AS306" s="864"/>
    </row>
    <row r="307" spans="1:45" s="858" customFormat="1" x14ac:dyDescent="0.2">
      <c r="A307" s="857"/>
      <c r="B307" s="857"/>
      <c r="C307" s="857"/>
      <c r="D307" s="857"/>
      <c r="E307" s="857"/>
      <c r="F307" s="857"/>
      <c r="J307" s="862"/>
      <c r="K307" s="862"/>
      <c r="L307" s="862"/>
      <c r="M307" s="862"/>
      <c r="N307" s="862"/>
      <c r="O307" s="857"/>
      <c r="R307" s="857"/>
      <c r="S307" s="857"/>
      <c r="T307" s="857"/>
      <c r="U307" s="857"/>
      <c r="V307" s="857"/>
      <c r="W307" s="857"/>
      <c r="X307" s="857"/>
      <c r="Y307" s="857"/>
      <c r="Z307" s="857"/>
      <c r="AA307" s="857"/>
      <c r="AB307" s="857"/>
      <c r="AC307" s="857"/>
      <c r="AD307" s="857"/>
      <c r="AE307" s="857"/>
      <c r="AF307" s="865"/>
      <c r="AG307" s="864"/>
      <c r="AH307" s="864"/>
      <c r="AI307" s="864"/>
      <c r="AJ307" s="864"/>
      <c r="AK307" s="864"/>
      <c r="AL307" s="864"/>
      <c r="AM307" s="864"/>
      <c r="AN307" s="864"/>
      <c r="AO307" s="864"/>
      <c r="AP307" s="864"/>
      <c r="AQ307" s="864"/>
      <c r="AR307" s="864"/>
      <c r="AS307" s="864"/>
    </row>
    <row r="308" spans="1:45" s="858" customFormat="1" x14ac:dyDescent="0.2">
      <c r="A308" s="857"/>
      <c r="B308" s="857"/>
      <c r="C308" s="857"/>
      <c r="D308" s="857"/>
      <c r="E308" s="857"/>
      <c r="F308" s="857"/>
      <c r="J308" s="862"/>
      <c r="K308" s="862"/>
      <c r="L308" s="862"/>
      <c r="M308" s="862"/>
      <c r="N308" s="862"/>
      <c r="O308" s="857"/>
      <c r="R308" s="857"/>
      <c r="S308" s="857"/>
      <c r="T308" s="857"/>
      <c r="U308" s="857"/>
      <c r="V308" s="857"/>
      <c r="W308" s="857"/>
      <c r="X308" s="857"/>
      <c r="Y308" s="857"/>
      <c r="Z308" s="857"/>
      <c r="AA308" s="857"/>
      <c r="AB308" s="857"/>
      <c r="AC308" s="857"/>
      <c r="AD308" s="857"/>
      <c r="AE308" s="857"/>
      <c r="AF308" s="865"/>
      <c r="AG308" s="864"/>
      <c r="AH308" s="864"/>
      <c r="AI308" s="864"/>
      <c r="AJ308" s="864"/>
      <c r="AK308" s="864"/>
      <c r="AL308" s="864"/>
      <c r="AM308" s="864"/>
      <c r="AN308" s="864"/>
      <c r="AO308" s="864"/>
      <c r="AP308" s="864"/>
      <c r="AQ308" s="864"/>
      <c r="AR308" s="864"/>
      <c r="AS308" s="864"/>
    </row>
    <row r="309" spans="1:45" s="858" customFormat="1" x14ac:dyDescent="0.2">
      <c r="A309" s="857"/>
      <c r="B309" s="857"/>
      <c r="C309" s="857"/>
      <c r="D309" s="857"/>
      <c r="E309" s="857"/>
      <c r="F309" s="857"/>
      <c r="J309" s="862"/>
      <c r="K309" s="862"/>
      <c r="L309" s="862"/>
      <c r="M309" s="862"/>
      <c r="N309" s="862"/>
      <c r="O309" s="857"/>
      <c r="R309" s="857"/>
      <c r="S309" s="857"/>
      <c r="T309" s="857"/>
      <c r="U309" s="857"/>
      <c r="V309" s="857"/>
      <c r="W309" s="857"/>
      <c r="X309" s="857"/>
      <c r="Y309" s="857"/>
      <c r="Z309" s="857"/>
      <c r="AA309" s="857"/>
      <c r="AB309" s="857"/>
      <c r="AC309" s="857"/>
      <c r="AD309" s="857"/>
      <c r="AE309" s="857"/>
      <c r="AF309" s="865"/>
      <c r="AG309" s="864"/>
      <c r="AH309" s="864"/>
      <c r="AI309" s="864"/>
      <c r="AJ309" s="864"/>
      <c r="AK309" s="864"/>
      <c r="AL309" s="864"/>
      <c r="AM309" s="864"/>
      <c r="AN309" s="864"/>
      <c r="AO309" s="864"/>
      <c r="AP309" s="864"/>
      <c r="AQ309" s="864"/>
      <c r="AR309" s="864"/>
      <c r="AS309" s="864"/>
    </row>
    <row r="310" spans="1:45" s="858" customFormat="1" x14ac:dyDescent="0.2">
      <c r="A310" s="857"/>
      <c r="B310" s="857"/>
      <c r="C310" s="857"/>
      <c r="D310" s="857"/>
      <c r="E310" s="857"/>
      <c r="F310" s="857"/>
      <c r="J310" s="862"/>
      <c r="K310" s="862"/>
      <c r="L310" s="862"/>
      <c r="M310" s="862"/>
      <c r="N310" s="862"/>
      <c r="O310" s="857"/>
      <c r="R310" s="857"/>
      <c r="S310" s="857"/>
      <c r="T310" s="857"/>
      <c r="U310" s="857"/>
      <c r="V310" s="857"/>
      <c r="W310" s="857"/>
      <c r="X310" s="857"/>
      <c r="Y310" s="857"/>
      <c r="Z310" s="857"/>
      <c r="AA310" s="857"/>
      <c r="AB310" s="857"/>
      <c r="AC310" s="857"/>
      <c r="AD310" s="857"/>
      <c r="AE310" s="857"/>
      <c r="AF310" s="865"/>
      <c r="AG310" s="864"/>
      <c r="AH310" s="864"/>
      <c r="AI310" s="864"/>
      <c r="AJ310" s="864"/>
      <c r="AK310" s="864"/>
      <c r="AL310" s="864"/>
      <c r="AM310" s="864"/>
      <c r="AN310" s="864"/>
      <c r="AO310" s="864"/>
      <c r="AP310" s="864"/>
      <c r="AQ310" s="864"/>
      <c r="AR310" s="864"/>
      <c r="AS310" s="864"/>
    </row>
    <row r="311" spans="1:45" s="858" customFormat="1" x14ac:dyDescent="0.2">
      <c r="A311" s="857"/>
      <c r="B311" s="857"/>
      <c r="C311" s="857"/>
      <c r="D311" s="857"/>
      <c r="E311" s="857"/>
      <c r="F311" s="857"/>
      <c r="J311" s="862"/>
      <c r="K311" s="862"/>
      <c r="L311" s="862"/>
      <c r="M311" s="862"/>
      <c r="N311" s="862"/>
      <c r="O311" s="857"/>
      <c r="R311" s="857"/>
      <c r="S311" s="857"/>
      <c r="T311" s="857"/>
      <c r="U311" s="857"/>
      <c r="V311" s="857"/>
      <c r="W311" s="857"/>
      <c r="X311" s="857"/>
      <c r="Y311" s="857"/>
      <c r="Z311" s="857"/>
      <c r="AA311" s="857"/>
      <c r="AB311" s="857"/>
      <c r="AC311" s="857"/>
      <c r="AD311" s="857"/>
      <c r="AE311" s="857"/>
      <c r="AF311" s="865"/>
      <c r="AG311" s="864"/>
      <c r="AH311" s="864"/>
      <c r="AI311" s="864"/>
      <c r="AJ311" s="864"/>
      <c r="AK311" s="864"/>
      <c r="AL311" s="864"/>
      <c r="AM311" s="864"/>
      <c r="AN311" s="864"/>
      <c r="AO311" s="864"/>
      <c r="AP311" s="864"/>
      <c r="AQ311" s="864"/>
      <c r="AR311" s="864"/>
      <c r="AS311" s="864"/>
    </row>
    <row r="312" spans="1:45" s="858" customFormat="1" x14ac:dyDescent="0.2">
      <c r="A312" s="857"/>
      <c r="B312" s="857"/>
      <c r="C312" s="857"/>
      <c r="D312" s="857"/>
      <c r="E312" s="857"/>
      <c r="F312" s="857"/>
      <c r="J312" s="862"/>
      <c r="K312" s="862"/>
      <c r="L312" s="862"/>
      <c r="M312" s="862"/>
      <c r="N312" s="862"/>
      <c r="O312" s="857"/>
      <c r="R312" s="857"/>
      <c r="S312" s="857"/>
      <c r="T312" s="857"/>
      <c r="U312" s="857"/>
      <c r="V312" s="857"/>
      <c r="W312" s="857"/>
      <c r="X312" s="857"/>
      <c r="Y312" s="857"/>
      <c r="Z312" s="857"/>
      <c r="AA312" s="857"/>
      <c r="AB312" s="857"/>
      <c r="AC312" s="857"/>
      <c r="AD312" s="857"/>
      <c r="AE312" s="857"/>
      <c r="AF312" s="865"/>
      <c r="AG312" s="864"/>
      <c r="AH312" s="864"/>
      <c r="AI312" s="864"/>
      <c r="AJ312" s="864"/>
      <c r="AK312" s="864"/>
      <c r="AL312" s="864"/>
      <c r="AM312" s="864"/>
      <c r="AN312" s="864"/>
      <c r="AO312" s="864"/>
      <c r="AP312" s="864"/>
      <c r="AQ312" s="864"/>
      <c r="AR312" s="864"/>
      <c r="AS312" s="864"/>
    </row>
    <row r="313" spans="1:45" s="858" customFormat="1" x14ac:dyDescent="0.2">
      <c r="A313" s="857"/>
      <c r="B313" s="857"/>
      <c r="C313" s="857"/>
      <c r="D313" s="857"/>
      <c r="E313" s="857"/>
      <c r="F313" s="857"/>
      <c r="J313" s="862"/>
      <c r="K313" s="862"/>
      <c r="L313" s="862"/>
      <c r="M313" s="862"/>
      <c r="N313" s="862"/>
      <c r="O313" s="857"/>
      <c r="R313" s="857"/>
      <c r="S313" s="857"/>
      <c r="T313" s="857"/>
      <c r="U313" s="857"/>
      <c r="V313" s="857"/>
      <c r="W313" s="857"/>
      <c r="X313" s="857"/>
      <c r="Y313" s="857"/>
      <c r="Z313" s="857"/>
      <c r="AA313" s="857"/>
      <c r="AB313" s="857"/>
      <c r="AC313" s="857"/>
      <c r="AD313" s="857"/>
      <c r="AE313" s="857"/>
      <c r="AF313" s="865"/>
      <c r="AG313" s="864"/>
      <c r="AH313" s="864"/>
      <c r="AI313" s="864"/>
      <c r="AJ313" s="864"/>
      <c r="AK313" s="864"/>
      <c r="AL313" s="864"/>
      <c r="AM313" s="864"/>
      <c r="AN313" s="864"/>
      <c r="AO313" s="864"/>
      <c r="AP313" s="864"/>
      <c r="AQ313" s="864"/>
      <c r="AR313" s="864"/>
      <c r="AS313" s="864"/>
    </row>
    <row r="314" spans="1:45" s="858" customFormat="1" x14ac:dyDescent="0.2">
      <c r="A314" s="857"/>
      <c r="B314" s="857"/>
      <c r="C314" s="857"/>
      <c r="D314" s="857"/>
      <c r="E314" s="857"/>
      <c r="F314" s="857"/>
      <c r="J314" s="862"/>
      <c r="K314" s="862"/>
      <c r="L314" s="862"/>
      <c r="M314" s="862"/>
      <c r="N314" s="862"/>
      <c r="O314" s="857"/>
      <c r="R314" s="857"/>
      <c r="S314" s="857"/>
      <c r="T314" s="857"/>
      <c r="U314" s="857"/>
      <c r="V314" s="857"/>
      <c r="W314" s="857"/>
      <c r="X314" s="857"/>
      <c r="Y314" s="857"/>
      <c r="Z314" s="857"/>
      <c r="AA314" s="857"/>
      <c r="AB314" s="857"/>
      <c r="AC314" s="857"/>
      <c r="AD314" s="857"/>
      <c r="AE314" s="857"/>
      <c r="AF314" s="865"/>
      <c r="AG314" s="864"/>
      <c r="AH314" s="864"/>
      <c r="AI314" s="864"/>
      <c r="AJ314" s="864"/>
      <c r="AK314" s="864"/>
      <c r="AL314" s="864"/>
      <c r="AM314" s="864"/>
      <c r="AN314" s="864"/>
      <c r="AO314" s="864"/>
      <c r="AP314" s="864"/>
      <c r="AQ314" s="864"/>
      <c r="AR314" s="864"/>
      <c r="AS314" s="864"/>
    </row>
    <row r="315" spans="1:45" s="858" customFormat="1" x14ac:dyDescent="0.2">
      <c r="A315" s="857"/>
      <c r="B315" s="857"/>
      <c r="C315" s="857"/>
      <c r="D315" s="857"/>
      <c r="E315" s="857"/>
      <c r="F315" s="857"/>
      <c r="J315" s="862"/>
      <c r="K315" s="862"/>
      <c r="L315" s="862"/>
      <c r="M315" s="862"/>
      <c r="N315" s="862"/>
      <c r="O315" s="857"/>
      <c r="R315" s="857"/>
      <c r="S315" s="857"/>
      <c r="T315" s="857"/>
      <c r="U315" s="857"/>
      <c r="V315" s="857"/>
      <c r="W315" s="857"/>
      <c r="X315" s="857"/>
      <c r="Y315" s="857"/>
      <c r="Z315" s="857"/>
      <c r="AA315" s="857"/>
      <c r="AB315" s="857"/>
      <c r="AC315" s="857"/>
      <c r="AD315" s="857"/>
      <c r="AE315" s="857"/>
      <c r="AF315" s="865"/>
      <c r="AG315" s="864"/>
      <c r="AH315" s="864"/>
      <c r="AI315" s="864"/>
      <c r="AJ315" s="864"/>
      <c r="AK315" s="864"/>
      <c r="AL315" s="864"/>
      <c r="AM315" s="864"/>
      <c r="AN315" s="864"/>
      <c r="AO315" s="864"/>
      <c r="AP315" s="864"/>
      <c r="AQ315" s="864"/>
      <c r="AR315" s="864"/>
      <c r="AS315" s="864"/>
    </row>
    <row r="316" spans="1:45" s="858" customFormat="1" x14ac:dyDescent="0.2">
      <c r="A316" s="857"/>
      <c r="B316" s="857"/>
      <c r="C316" s="857"/>
      <c r="D316" s="857"/>
      <c r="E316" s="857"/>
      <c r="F316" s="857"/>
      <c r="J316" s="862"/>
      <c r="K316" s="862"/>
      <c r="L316" s="862"/>
      <c r="M316" s="862"/>
      <c r="N316" s="862"/>
      <c r="O316" s="857"/>
      <c r="R316" s="857"/>
      <c r="S316" s="857"/>
      <c r="T316" s="857"/>
      <c r="U316" s="857"/>
      <c r="V316" s="857"/>
      <c r="W316" s="857"/>
      <c r="X316" s="857"/>
      <c r="Y316" s="857"/>
      <c r="Z316" s="857"/>
      <c r="AA316" s="857"/>
      <c r="AB316" s="857"/>
      <c r="AC316" s="857"/>
      <c r="AD316" s="857"/>
      <c r="AE316" s="857"/>
      <c r="AF316" s="865"/>
      <c r="AG316" s="864"/>
      <c r="AH316" s="864"/>
      <c r="AI316" s="864"/>
      <c r="AJ316" s="864"/>
      <c r="AK316" s="864"/>
      <c r="AL316" s="864"/>
      <c r="AM316" s="864"/>
      <c r="AN316" s="864"/>
      <c r="AO316" s="864"/>
      <c r="AP316" s="864"/>
      <c r="AQ316" s="864"/>
      <c r="AR316" s="864"/>
      <c r="AS316" s="864"/>
    </row>
    <row r="317" spans="1:45" s="858" customFormat="1" x14ac:dyDescent="0.2">
      <c r="A317" s="857"/>
      <c r="B317" s="857"/>
      <c r="C317" s="857"/>
      <c r="D317" s="857"/>
      <c r="E317" s="857"/>
      <c r="F317" s="857"/>
      <c r="J317" s="862"/>
      <c r="K317" s="862"/>
      <c r="L317" s="862"/>
      <c r="M317" s="862"/>
      <c r="N317" s="862"/>
      <c r="O317" s="857"/>
      <c r="R317" s="857"/>
      <c r="S317" s="857"/>
      <c r="T317" s="857"/>
      <c r="U317" s="857"/>
      <c r="V317" s="857"/>
      <c r="W317" s="857"/>
      <c r="X317" s="857"/>
      <c r="Y317" s="857"/>
      <c r="Z317" s="857"/>
      <c r="AA317" s="857"/>
      <c r="AB317" s="857"/>
      <c r="AC317" s="857"/>
      <c r="AD317" s="857"/>
      <c r="AE317" s="857"/>
      <c r="AF317" s="865"/>
      <c r="AG317" s="864"/>
      <c r="AH317" s="864"/>
      <c r="AI317" s="864"/>
      <c r="AJ317" s="864"/>
      <c r="AK317" s="864"/>
      <c r="AL317" s="864"/>
      <c r="AM317" s="864"/>
      <c r="AN317" s="864"/>
      <c r="AO317" s="864"/>
      <c r="AP317" s="864"/>
      <c r="AQ317" s="864"/>
      <c r="AR317" s="864"/>
      <c r="AS317" s="864"/>
    </row>
    <row r="318" spans="1:45" s="858" customFormat="1" x14ac:dyDescent="0.2">
      <c r="A318" s="857"/>
      <c r="B318" s="857"/>
      <c r="C318" s="857"/>
      <c r="D318" s="857"/>
      <c r="E318" s="857"/>
      <c r="F318" s="857"/>
      <c r="J318" s="862"/>
      <c r="K318" s="862"/>
      <c r="L318" s="862"/>
      <c r="M318" s="862"/>
      <c r="N318" s="862"/>
      <c r="O318" s="857"/>
      <c r="R318" s="857"/>
      <c r="S318" s="857"/>
      <c r="T318" s="857"/>
      <c r="U318" s="857"/>
      <c r="V318" s="857"/>
      <c r="W318" s="857"/>
      <c r="X318" s="857"/>
      <c r="Y318" s="857"/>
      <c r="Z318" s="857"/>
      <c r="AA318" s="857"/>
      <c r="AB318" s="857"/>
      <c r="AC318" s="857"/>
      <c r="AD318" s="857"/>
      <c r="AE318" s="857"/>
      <c r="AF318" s="865"/>
      <c r="AG318" s="864"/>
      <c r="AH318" s="864"/>
      <c r="AI318" s="864"/>
      <c r="AJ318" s="864"/>
      <c r="AK318" s="864"/>
      <c r="AL318" s="864"/>
      <c r="AM318" s="864"/>
      <c r="AN318" s="864"/>
      <c r="AO318" s="864"/>
      <c r="AP318" s="864"/>
      <c r="AQ318" s="864"/>
      <c r="AR318" s="864"/>
      <c r="AS318" s="864"/>
    </row>
    <row r="319" spans="1:45" s="858" customFormat="1" x14ac:dyDescent="0.2">
      <c r="A319" s="857"/>
      <c r="B319" s="857"/>
      <c r="C319" s="857"/>
      <c r="D319" s="857"/>
      <c r="E319" s="857"/>
      <c r="F319" s="857"/>
      <c r="J319" s="862"/>
      <c r="K319" s="862"/>
      <c r="L319" s="862"/>
      <c r="M319" s="862"/>
      <c r="N319" s="862"/>
      <c r="O319" s="857"/>
      <c r="R319" s="857"/>
      <c r="S319" s="857"/>
      <c r="T319" s="857"/>
      <c r="U319" s="857"/>
      <c r="V319" s="857"/>
      <c r="W319" s="857"/>
      <c r="X319" s="857"/>
      <c r="Y319" s="857"/>
      <c r="Z319" s="857"/>
      <c r="AA319" s="857"/>
      <c r="AB319" s="857"/>
      <c r="AC319" s="857"/>
      <c r="AD319" s="857"/>
      <c r="AE319" s="857"/>
      <c r="AF319" s="865"/>
      <c r="AG319" s="864"/>
      <c r="AH319" s="864"/>
      <c r="AI319" s="864"/>
      <c r="AJ319" s="864"/>
      <c r="AK319" s="864"/>
      <c r="AL319" s="864"/>
      <c r="AM319" s="864"/>
      <c r="AN319" s="864"/>
      <c r="AO319" s="864"/>
      <c r="AP319" s="864"/>
      <c r="AQ319" s="864"/>
      <c r="AR319" s="864"/>
      <c r="AS319" s="864"/>
    </row>
    <row r="320" spans="1:45" s="858" customFormat="1" x14ac:dyDescent="0.2">
      <c r="A320" s="857"/>
      <c r="B320" s="857"/>
      <c r="C320" s="857"/>
      <c r="D320" s="857"/>
      <c r="E320" s="857"/>
      <c r="F320" s="857"/>
      <c r="J320" s="862"/>
      <c r="K320" s="862"/>
      <c r="L320" s="862"/>
      <c r="M320" s="862"/>
      <c r="N320" s="862"/>
      <c r="O320" s="857"/>
      <c r="R320" s="857"/>
      <c r="S320" s="857"/>
      <c r="T320" s="857"/>
      <c r="U320" s="857"/>
      <c r="V320" s="857"/>
      <c r="W320" s="857"/>
      <c r="X320" s="857"/>
      <c r="Y320" s="857"/>
      <c r="Z320" s="857"/>
      <c r="AA320" s="857"/>
      <c r="AB320" s="857"/>
      <c r="AC320" s="857"/>
      <c r="AD320" s="857"/>
      <c r="AE320" s="857"/>
      <c r="AF320" s="865"/>
      <c r="AG320" s="864"/>
      <c r="AH320" s="864"/>
      <c r="AI320" s="864"/>
      <c r="AJ320" s="864"/>
      <c r="AK320" s="864"/>
      <c r="AL320" s="864"/>
      <c r="AM320" s="864"/>
      <c r="AN320" s="864"/>
      <c r="AO320" s="864"/>
      <c r="AP320" s="864"/>
      <c r="AQ320" s="864"/>
      <c r="AR320" s="864"/>
      <c r="AS320" s="864"/>
    </row>
    <row r="321" spans="1:45" s="858" customFormat="1" x14ac:dyDescent="0.2">
      <c r="A321" s="857"/>
      <c r="B321" s="857"/>
      <c r="C321" s="857"/>
      <c r="D321" s="857"/>
      <c r="E321" s="857"/>
      <c r="F321" s="857"/>
      <c r="J321" s="862"/>
      <c r="K321" s="862"/>
      <c r="L321" s="862"/>
      <c r="M321" s="862"/>
      <c r="N321" s="862"/>
      <c r="O321" s="857"/>
      <c r="R321" s="857"/>
      <c r="S321" s="857"/>
      <c r="T321" s="857"/>
      <c r="U321" s="857"/>
      <c r="V321" s="857"/>
      <c r="W321" s="857"/>
      <c r="X321" s="857"/>
      <c r="Y321" s="857"/>
      <c r="Z321" s="857"/>
      <c r="AA321" s="857"/>
      <c r="AB321" s="857"/>
      <c r="AC321" s="857"/>
      <c r="AD321" s="857"/>
      <c r="AE321" s="857"/>
      <c r="AF321" s="865"/>
      <c r="AG321" s="864"/>
      <c r="AH321" s="864"/>
      <c r="AI321" s="864"/>
      <c r="AJ321" s="864"/>
      <c r="AK321" s="864"/>
      <c r="AL321" s="864"/>
      <c r="AM321" s="864"/>
      <c r="AN321" s="864"/>
      <c r="AO321" s="864"/>
      <c r="AP321" s="864"/>
      <c r="AQ321" s="864"/>
      <c r="AR321" s="864"/>
      <c r="AS321" s="864"/>
    </row>
    <row r="322" spans="1:45" s="858" customFormat="1" x14ac:dyDescent="0.2">
      <c r="A322" s="857"/>
      <c r="B322" s="857"/>
      <c r="C322" s="857"/>
      <c r="D322" s="857"/>
      <c r="E322" s="857"/>
      <c r="F322" s="857"/>
      <c r="J322" s="862"/>
      <c r="K322" s="862"/>
      <c r="L322" s="862"/>
      <c r="M322" s="862"/>
      <c r="N322" s="862"/>
      <c r="O322" s="857"/>
      <c r="R322" s="857"/>
      <c r="S322" s="857"/>
      <c r="T322" s="857"/>
      <c r="U322" s="857"/>
      <c r="V322" s="857"/>
      <c r="W322" s="857"/>
      <c r="X322" s="857"/>
      <c r="Y322" s="857"/>
      <c r="Z322" s="857"/>
      <c r="AA322" s="857"/>
      <c r="AB322" s="857"/>
      <c r="AC322" s="857"/>
      <c r="AD322" s="857"/>
      <c r="AE322" s="857"/>
      <c r="AF322" s="865"/>
      <c r="AG322" s="864"/>
      <c r="AH322" s="864"/>
      <c r="AI322" s="864"/>
      <c r="AJ322" s="864"/>
      <c r="AK322" s="864"/>
      <c r="AL322" s="864"/>
      <c r="AM322" s="864"/>
      <c r="AN322" s="864"/>
      <c r="AO322" s="864"/>
      <c r="AP322" s="864"/>
      <c r="AQ322" s="864"/>
      <c r="AR322" s="864"/>
      <c r="AS322" s="864"/>
    </row>
    <row r="323" spans="1:45" s="858" customFormat="1" x14ac:dyDescent="0.2">
      <c r="A323" s="857"/>
      <c r="B323" s="857"/>
      <c r="C323" s="857"/>
      <c r="D323" s="857"/>
      <c r="E323" s="857"/>
      <c r="F323" s="857"/>
      <c r="J323" s="862"/>
      <c r="K323" s="862"/>
      <c r="L323" s="862"/>
      <c r="M323" s="862"/>
      <c r="N323" s="862"/>
      <c r="O323" s="857"/>
      <c r="R323" s="857"/>
      <c r="S323" s="857"/>
      <c r="T323" s="857"/>
      <c r="U323" s="857"/>
      <c r="V323" s="857"/>
      <c r="W323" s="857"/>
      <c r="X323" s="857"/>
      <c r="Y323" s="857"/>
      <c r="Z323" s="857"/>
      <c r="AA323" s="857"/>
      <c r="AB323" s="857"/>
      <c r="AC323" s="857"/>
      <c r="AD323" s="857"/>
      <c r="AE323" s="857"/>
      <c r="AF323" s="865"/>
      <c r="AG323" s="864"/>
      <c r="AH323" s="864"/>
      <c r="AI323" s="864"/>
      <c r="AJ323" s="864"/>
      <c r="AK323" s="864"/>
      <c r="AL323" s="864"/>
      <c r="AM323" s="864"/>
      <c r="AN323" s="864"/>
      <c r="AO323" s="864"/>
      <c r="AP323" s="864"/>
      <c r="AQ323" s="864"/>
      <c r="AR323" s="864"/>
      <c r="AS323" s="864"/>
    </row>
    <row r="324" spans="1:45" s="858" customFormat="1" x14ac:dyDescent="0.2">
      <c r="A324" s="857"/>
      <c r="B324" s="857"/>
      <c r="C324" s="857"/>
      <c r="D324" s="857"/>
      <c r="E324" s="857"/>
      <c r="F324" s="857"/>
      <c r="J324" s="862"/>
      <c r="K324" s="862"/>
      <c r="L324" s="862"/>
      <c r="M324" s="862"/>
      <c r="N324" s="862"/>
      <c r="O324" s="857"/>
      <c r="R324" s="857"/>
      <c r="S324" s="857"/>
      <c r="T324" s="857"/>
      <c r="U324" s="857"/>
      <c r="V324" s="857"/>
      <c r="W324" s="857"/>
      <c r="X324" s="857"/>
      <c r="Y324" s="857"/>
      <c r="Z324" s="857"/>
      <c r="AA324" s="857"/>
      <c r="AB324" s="857"/>
      <c r="AC324" s="857"/>
      <c r="AD324" s="857"/>
      <c r="AE324" s="857"/>
      <c r="AF324" s="865"/>
      <c r="AG324" s="864"/>
      <c r="AH324" s="864"/>
      <c r="AI324" s="864"/>
      <c r="AJ324" s="864"/>
      <c r="AK324" s="864"/>
      <c r="AL324" s="864"/>
      <c r="AM324" s="864"/>
      <c r="AN324" s="864"/>
      <c r="AO324" s="864"/>
      <c r="AP324" s="864"/>
      <c r="AQ324" s="864"/>
      <c r="AR324" s="864"/>
      <c r="AS324" s="864"/>
    </row>
    <row r="325" spans="1:45" s="858" customFormat="1" x14ac:dyDescent="0.2">
      <c r="A325" s="857"/>
      <c r="B325" s="857"/>
      <c r="C325" s="857"/>
      <c r="D325" s="857"/>
      <c r="E325" s="857"/>
      <c r="F325" s="857"/>
      <c r="J325" s="862"/>
      <c r="K325" s="862"/>
      <c r="L325" s="862"/>
      <c r="M325" s="862"/>
      <c r="N325" s="862"/>
      <c r="O325" s="857"/>
      <c r="R325" s="857"/>
      <c r="S325" s="857"/>
      <c r="T325" s="857"/>
      <c r="U325" s="857"/>
      <c r="V325" s="857"/>
      <c r="W325" s="857"/>
      <c r="X325" s="857"/>
      <c r="Y325" s="857"/>
      <c r="Z325" s="857"/>
      <c r="AA325" s="857"/>
      <c r="AB325" s="857"/>
      <c r="AC325" s="857"/>
      <c r="AD325" s="857"/>
      <c r="AE325" s="857"/>
      <c r="AF325" s="865"/>
      <c r="AG325" s="864"/>
      <c r="AH325" s="864"/>
      <c r="AI325" s="864"/>
      <c r="AJ325" s="864"/>
      <c r="AK325" s="864"/>
      <c r="AL325" s="864"/>
      <c r="AM325" s="864"/>
      <c r="AN325" s="864"/>
      <c r="AO325" s="864"/>
      <c r="AP325" s="864"/>
      <c r="AQ325" s="864"/>
      <c r="AR325" s="864"/>
      <c r="AS325" s="864"/>
    </row>
    <row r="326" spans="1:45" s="858" customFormat="1" x14ac:dyDescent="0.2">
      <c r="A326" s="857"/>
      <c r="B326" s="857"/>
      <c r="C326" s="857"/>
      <c r="D326" s="857"/>
      <c r="E326" s="857"/>
      <c r="F326" s="857"/>
      <c r="J326" s="862"/>
      <c r="K326" s="862"/>
      <c r="L326" s="862"/>
      <c r="M326" s="862"/>
      <c r="N326" s="862"/>
      <c r="O326" s="857"/>
      <c r="R326" s="857"/>
      <c r="S326" s="857"/>
      <c r="T326" s="857"/>
      <c r="U326" s="857"/>
      <c r="V326" s="857"/>
      <c r="W326" s="857"/>
      <c r="X326" s="857"/>
      <c r="Y326" s="857"/>
      <c r="Z326" s="857"/>
      <c r="AA326" s="857"/>
      <c r="AB326" s="857"/>
      <c r="AC326" s="857"/>
      <c r="AD326" s="857"/>
      <c r="AE326" s="857"/>
      <c r="AF326" s="865"/>
      <c r="AG326" s="864"/>
      <c r="AH326" s="864"/>
      <c r="AI326" s="864"/>
      <c r="AJ326" s="864"/>
      <c r="AK326" s="864"/>
      <c r="AL326" s="864"/>
      <c r="AM326" s="864"/>
      <c r="AN326" s="864"/>
      <c r="AO326" s="864"/>
      <c r="AP326" s="864"/>
      <c r="AQ326" s="864"/>
      <c r="AR326" s="864"/>
      <c r="AS326" s="864"/>
    </row>
    <row r="327" spans="1:45" s="858" customFormat="1" x14ac:dyDescent="0.2">
      <c r="A327" s="857"/>
      <c r="B327" s="857"/>
      <c r="C327" s="857"/>
      <c r="D327" s="857"/>
      <c r="E327" s="857"/>
      <c r="F327" s="857"/>
      <c r="J327" s="862"/>
      <c r="K327" s="862"/>
      <c r="L327" s="862"/>
      <c r="M327" s="862"/>
      <c r="N327" s="862"/>
      <c r="O327" s="857"/>
      <c r="R327" s="857"/>
      <c r="S327" s="857"/>
      <c r="T327" s="857"/>
      <c r="U327" s="857"/>
      <c r="V327" s="857"/>
      <c r="W327" s="857"/>
      <c r="X327" s="857"/>
      <c r="Y327" s="857"/>
      <c r="Z327" s="857"/>
      <c r="AA327" s="857"/>
      <c r="AB327" s="857"/>
      <c r="AC327" s="857"/>
      <c r="AD327" s="857"/>
      <c r="AE327" s="857"/>
      <c r="AF327" s="865"/>
      <c r="AG327" s="864"/>
      <c r="AH327" s="864"/>
      <c r="AI327" s="864"/>
      <c r="AJ327" s="864"/>
      <c r="AK327" s="864"/>
      <c r="AL327" s="864"/>
      <c r="AM327" s="864"/>
      <c r="AN327" s="864"/>
      <c r="AO327" s="864"/>
      <c r="AP327" s="864"/>
      <c r="AQ327" s="864"/>
      <c r="AR327" s="864"/>
      <c r="AS327" s="864"/>
    </row>
    <row r="328" spans="1:45" s="858" customFormat="1" x14ac:dyDescent="0.2">
      <c r="A328" s="857"/>
      <c r="B328" s="857"/>
      <c r="C328" s="857"/>
      <c r="D328" s="857"/>
      <c r="E328" s="857"/>
      <c r="F328" s="857"/>
      <c r="J328" s="862"/>
      <c r="K328" s="862"/>
      <c r="L328" s="862"/>
      <c r="M328" s="862"/>
      <c r="N328" s="862"/>
      <c r="O328" s="857"/>
      <c r="R328" s="857"/>
      <c r="S328" s="857"/>
      <c r="T328" s="857"/>
      <c r="U328" s="857"/>
      <c r="V328" s="857"/>
      <c r="W328" s="857"/>
      <c r="X328" s="857"/>
      <c r="Y328" s="857"/>
      <c r="Z328" s="857"/>
      <c r="AA328" s="857"/>
      <c r="AB328" s="857"/>
      <c r="AC328" s="857"/>
      <c r="AD328" s="857"/>
      <c r="AE328" s="857"/>
      <c r="AF328" s="865"/>
      <c r="AG328" s="864"/>
      <c r="AH328" s="864"/>
      <c r="AI328" s="864"/>
      <c r="AJ328" s="864"/>
      <c r="AK328" s="864"/>
      <c r="AL328" s="864"/>
      <c r="AM328" s="864"/>
      <c r="AN328" s="864"/>
      <c r="AO328" s="864"/>
      <c r="AP328" s="864"/>
      <c r="AQ328" s="864"/>
      <c r="AR328" s="864"/>
      <c r="AS328" s="864"/>
    </row>
    <row r="329" spans="1:45" s="858" customFormat="1" x14ac:dyDescent="0.2">
      <c r="A329" s="857"/>
      <c r="B329" s="857"/>
      <c r="C329" s="857"/>
      <c r="D329" s="857"/>
      <c r="E329" s="857"/>
      <c r="F329" s="857"/>
      <c r="J329" s="862"/>
      <c r="K329" s="862"/>
      <c r="L329" s="862"/>
      <c r="M329" s="862"/>
      <c r="N329" s="862"/>
      <c r="O329" s="857"/>
      <c r="R329" s="857"/>
      <c r="S329" s="857"/>
      <c r="T329" s="857"/>
      <c r="U329" s="857"/>
      <c r="V329" s="857"/>
      <c r="W329" s="857"/>
      <c r="X329" s="857"/>
      <c r="Y329" s="857"/>
      <c r="Z329" s="857"/>
      <c r="AA329" s="857"/>
      <c r="AB329" s="857"/>
      <c r="AC329" s="857"/>
      <c r="AD329" s="857"/>
      <c r="AE329" s="857"/>
      <c r="AF329" s="865"/>
      <c r="AG329" s="864"/>
      <c r="AH329" s="864"/>
      <c r="AI329" s="864"/>
      <c r="AJ329" s="864"/>
      <c r="AK329" s="864"/>
      <c r="AL329" s="864"/>
      <c r="AM329" s="864"/>
      <c r="AN329" s="864"/>
      <c r="AO329" s="864"/>
      <c r="AP329" s="864"/>
      <c r="AQ329" s="864"/>
      <c r="AR329" s="864"/>
      <c r="AS329" s="864"/>
    </row>
    <row r="330" spans="1:45" s="858" customFormat="1" x14ac:dyDescent="0.2">
      <c r="A330" s="857"/>
      <c r="B330" s="857"/>
      <c r="C330" s="857"/>
      <c r="D330" s="857"/>
      <c r="E330" s="857"/>
      <c r="F330" s="857"/>
      <c r="J330" s="862"/>
      <c r="K330" s="862"/>
      <c r="L330" s="862"/>
      <c r="M330" s="862"/>
      <c r="N330" s="862"/>
      <c r="O330" s="857"/>
      <c r="R330" s="857"/>
      <c r="S330" s="857"/>
      <c r="T330" s="857"/>
      <c r="U330" s="857"/>
      <c r="V330" s="857"/>
      <c r="W330" s="857"/>
      <c r="X330" s="857"/>
      <c r="Y330" s="857"/>
      <c r="Z330" s="857"/>
      <c r="AA330" s="857"/>
      <c r="AB330" s="857"/>
      <c r="AC330" s="857"/>
      <c r="AD330" s="857"/>
      <c r="AE330" s="857"/>
      <c r="AF330" s="865"/>
      <c r="AG330" s="864"/>
      <c r="AH330" s="864"/>
      <c r="AI330" s="864"/>
      <c r="AJ330" s="864"/>
      <c r="AK330" s="864"/>
      <c r="AL330" s="864"/>
      <c r="AM330" s="864"/>
      <c r="AN330" s="864"/>
      <c r="AO330" s="864"/>
      <c r="AP330" s="864"/>
      <c r="AQ330" s="864"/>
      <c r="AR330" s="864"/>
      <c r="AS330" s="864"/>
    </row>
    <row r="331" spans="1:45" s="858" customFormat="1" x14ac:dyDescent="0.2">
      <c r="A331" s="857"/>
      <c r="B331" s="857"/>
      <c r="C331" s="857"/>
      <c r="D331" s="857"/>
      <c r="E331" s="857"/>
      <c r="F331" s="857"/>
      <c r="J331" s="862"/>
      <c r="K331" s="862"/>
      <c r="L331" s="862"/>
      <c r="M331" s="862"/>
      <c r="N331" s="862"/>
      <c r="O331" s="857"/>
      <c r="R331" s="857"/>
      <c r="S331" s="857"/>
      <c r="T331" s="857"/>
      <c r="U331" s="857"/>
      <c r="V331" s="857"/>
      <c r="W331" s="857"/>
      <c r="X331" s="857"/>
      <c r="Y331" s="857"/>
      <c r="Z331" s="857"/>
      <c r="AA331" s="857"/>
      <c r="AB331" s="857"/>
      <c r="AC331" s="857"/>
      <c r="AD331" s="857"/>
      <c r="AE331" s="857"/>
      <c r="AF331" s="865"/>
      <c r="AG331" s="864"/>
      <c r="AH331" s="864"/>
      <c r="AI331" s="864"/>
      <c r="AJ331" s="864"/>
      <c r="AK331" s="864"/>
      <c r="AL331" s="864"/>
      <c r="AM331" s="864"/>
      <c r="AN331" s="864"/>
      <c r="AO331" s="864"/>
      <c r="AP331" s="864"/>
      <c r="AQ331" s="864"/>
      <c r="AR331" s="864"/>
      <c r="AS331" s="864"/>
    </row>
    <row r="332" spans="1:45" s="858" customFormat="1" x14ac:dyDescent="0.2">
      <c r="A332" s="857"/>
      <c r="B332" s="857"/>
      <c r="C332" s="857"/>
      <c r="D332" s="857"/>
      <c r="E332" s="857"/>
      <c r="F332" s="857"/>
      <c r="J332" s="862"/>
      <c r="K332" s="862"/>
      <c r="L332" s="862"/>
      <c r="M332" s="862"/>
      <c r="N332" s="862"/>
      <c r="O332" s="857"/>
      <c r="R332" s="857"/>
      <c r="S332" s="857"/>
      <c r="T332" s="857"/>
      <c r="U332" s="857"/>
      <c r="V332" s="857"/>
      <c r="W332" s="857"/>
      <c r="X332" s="857"/>
      <c r="Y332" s="857"/>
      <c r="Z332" s="857"/>
      <c r="AA332" s="857"/>
      <c r="AB332" s="857"/>
      <c r="AC332" s="857"/>
      <c r="AD332" s="857"/>
      <c r="AE332" s="857"/>
      <c r="AF332" s="865"/>
      <c r="AG332" s="864"/>
      <c r="AH332" s="864"/>
      <c r="AI332" s="864"/>
      <c r="AJ332" s="864"/>
      <c r="AK332" s="864"/>
      <c r="AL332" s="864"/>
      <c r="AM332" s="864"/>
      <c r="AN332" s="864"/>
      <c r="AO332" s="864"/>
      <c r="AP332" s="864"/>
      <c r="AQ332" s="864"/>
      <c r="AR332" s="864"/>
      <c r="AS332" s="864"/>
    </row>
    <row r="333" spans="1:45" s="858" customFormat="1" x14ac:dyDescent="0.2">
      <c r="A333" s="857"/>
      <c r="B333" s="857"/>
      <c r="C333" s="857"/>
      <c r="D333" s="857"/>
      <c r="E333" s="857"/>
      <c r="F333" s="857"/>
      <c r="J333" s="862"/>
      <c r="K333" s="862"/>
      <c r="L333" s="862"/>
      <c r="M333" s="862"/>
      <c r="N333" s="862"/>
      <c r="O333" s="857"/>
      <c r="R333" s="857"/>
      <c r="S333" s="857"/>
      <c r="T333" s="857"/>
      <c r="U333" s="857"/>
      <c r="V333" s="857"/>
      <c r="W333" s="857"/>
      <c r="X333" s="857"/>
      <c r="Y333" s="857"/>
      <c r="Z333" s="857"/>
      <c r="AA333" s="857"/>
      <c r="AB333" s="857"/>
      <c r="AC333" s="857"/>
      <c r="AD333" s="857"/>
      <c r="AE333" s="857"/>
      <c r="AF333" s="865"/>
      <c r="AG333" s="864"/>
      <c r="AH333" s="864"/>
      <c r="AI333" s="864"/>
      <c r="AJ333" s="864"/>
      <c r="AK333" s="864"/>
      <c r="AL333" s="864"/>
      <c r="AM333" s="864"/>
      <c r="AN333" s="864"/>
      <c r="AO333" s="864"/>
      <c r="AP333" s="864"/>
      <c r="AQ333" s="864"/>
      <c r="AR333" s="864"/>
      <c r="AS333" s="864"/>
    </row>
    <row r="334" spans="1:45" s="858" customFormat="1" x14ac:dyDescent="0.2">
      <c r="A334" s="857"/>
      <c r="B334" s="857"/>
      <c r="C334" s="857"/>
      <c r="D334" s="857"/>
      <c r="E334" s="857"/>
      <c r="F334" s="857"/>
      <c r="J334" s="862"/>
      <c r="K334" s="862"/>
      <c r="L334" s="862"/>
      <c r="M334" s="862"/>
      <c r="N334" s="862"/>
      <c r="O334" s="857"/>
      <c r="R334" s="857"/>
      <c r="S334" s="857"/>
      <c r="T334" s="857"/>
      <c r="U334" s="857"/>
      <c r="V334" s="857"/>
      <c r="W334" s="857"/>
      <c r="X334" s="857"/>
      <c r="Y334" s="857"/>
      <c r="Z334" s="857"/>
      <c r="AA334" s="857"/>
      <c r="AB334" s="857"/>
      <c r="AC334" s="857"/>
      <c r="AD334" s="857"/>
      <c r="AE334" s="857"/>
      <c r="AF334" s="865"/>
      <c r="AG334" s="864"/>
      <c r="AH334" s="864"/>
      <c r="AI334" s="864"/>
      <c r="AJ334" s="864"/>
      <c r="AK334" s="864"/>
      <c r="AL334" s="864"/>
      <c r="AM334" s="864"/>
      <c r="AN334" s="864"/>
      <c r="AO334" s="864"/>
      <c r="AP334" s="864"/>
      <c r="AQ334" s="864"/>
      <c r="AR334" s="864"/>
      <c r="AS334" s="864"/>
    </row>
    <row r="335" spans="1:45" s="858" customFormat="1" x14ac:dyDescent="0.2">
      <c r="A335" s="857"/>
      <c r="B335" s="857"/>
      <c r="C335" s="857"/>
      <c r="D335" s="857"/>
      <c r="E335" s="857"/>
      <c r="F335" s="857"/>
      <c r="J335" s="862"/>
      <c r="K335" s="862"/>
      <c r="L335" s="862"/>
      <c r="M335" s="862"/>
      <c r="N335" s="862"/>
      <c r="O335" s="857"/>
      <c r="R335" s="857"/>
      <c r="S335" s="857"/>
      <c r="T335" s="857"/>
      <c r="U335" s="857"/>
      <c r="V335" s="857"/>
      <c r="W335" s="857"/>
      <c r="X335" s="857"/>
      <c r="Y335" s="857"/>
      <c r="Z335" s="857"/>
      <c r="AA335" s="857"/>
      <c r="AB335" s="857"/>
      <c r="AC335" s="857"/>
      <c r="AD335" s="857"/>
      <c r="AE335" s="857"/>
      <c r="AF335" s="865"/>
      <c r="AG335" s="864"/>
      <c r="AH335" s="864"/>
      <c r="AI335" s="864"/>
      <c r="AJ335" s="864"/>
      <c r="AK335" s="864"/>
      <c r="AL335" s="864"/>
      <c r="AM335" s="864"/>
      <c r="AN335" s="864"/>
      <c r="AO335" s="864"/>
      <c r="AP335" s="864"/>
      <c r="AQ335" s="864"/>
      <c r="AR335" s="864"/>
      <c r="AS335" s="864"/>
    </row>
    <row r="336" spans="1:45" s="858" customFormat="1" x14ac:dyDescent="0.2">
      <c r="A336" s="857"/>
      <c r="B336" s="857"/>
      <c r="C336" s="857"/>
      <c r="D336" s="857"/>
      <c r="E336" s="857"/>
      <c r="F336" s="857"/>
      <c r="J336" s="862"/>
      <c r="K336" s="862"/>
      <c r="L336" s="862"/>
      <c r="M336" s="862"/>
      <c r="N336" s="862"/>
      <c r="O336" s="857"/>
      <c r="R336" s="857"/>
      <c r="S336" s="857"/>
      <c r="T336" s="857"/>
      <c r="U336" s="857"/>
      <c r="V336" s="857"/>
      <c r="W336" s="857"/>
      <c r="X336" s="857"/>
      <c r="Y336" s="857"/>
      <c r="Z336" s="857"/>
      <c r="AA336" s="857"/>
      <c r="AB336" s="857"/>
      <c r="AC336" s="857"/>
      <c r="AD336" s="857"/>
      <c r="AE336" s="857"/>
      <c r="AF336" s="865"/>
      <c r="AG336" s="864"/>
      <c r="AH336" s="864"/>
      <c r="AI336" s="864"/>
      <c r="AJ336" s="864"/>
      <c r="AK336" s="864"/>
      <c r="AL336" s="864"/>
      <c r="AM336" s="864"/>
      <c r="AN336" s="864"/>
      <c r="AO336" s="864"/>
      <c r="AP336" s="864"/>
      <c r="AQ336" s="864"/>
      <c r="AR336" s="864"/>
      <c r="AS336" s="864"/>
    </row>
    <row r="337" spans="1:45" s="858" customFormat="1" x14ac:dyDescent="0.2">
      <c r="A337" s="857"/>
      <c r="B337" s="857"/>
      <c r="C337" s="857"/>
      <c r="D337" s="857"/>
      <c r="E337" s="857"/>
      <c r="F337" s="857"/>
      <c r="J337" s="862"/>
      <c r="K337" s="862"/>
      <c r="L337" s="862"/>
      <c r="M337" s="862"/>
      <c r="N337" s="862"/>
      <c r="O337" s="857"/>
      <c r="R337" s="857"/>
      <c r="S337" s="857"/>
      <c r="T337" s="857"/>
      <c r="U337" s="857"/>
      <c r="V337" s="857"/>
      <c r="W337" s="857"/>
      <c r="X337" s="857"/>
      <c r="Y337" s="857"/>
      <c r="Z337" s="857"/>
      <c r="AA337" s="857"/>
      <c r="AB337" s="857"/>
      <c r="AC337" s="857"/>
      <c r="AD337" s="857"/>
      <c r="AE337" s="857"/>
      <c r="AF337" s="865"/>
      <c r="AG337" s="864"/>
      <c r="AH337" s="864"/>
      <c r="AI337" s="864"/>
      <c r="AJ337" s="864"/>
      <c r="AK337" s="864"/>
      <c r="AL337" s="864"/>
      <c r="AM337" s="864"/>
      <c r="AN337" s="864"/>
      <c r="AO337" s="864"/>
      <c r="AP337" s="864"/>
      <c r="AQ337" s="864"/>
      <c r="AR337" s="864"/>
      <c r="AS337" s="864"/>
    </row>
    <row r="338" spans="1:45" s="858" customFormat="1" x14ac:dyDescent="0.2">
      <c r="A338" s="857"/>
      <c r="B338" s="857"/>
      <c r="C338" s="857"/>
      <c r="D338" s="857"/>
      <c r="E338" s="857"/>
      <c r="F338" s="857"/>
      <c r="J338" s="862"/>
      <c r="K338" s="862"/>
      <c r="L338" s="862"/>
      <c r="M338" s="862"/>
      <c r="N338" s="862"/>
      <c r="O338" s="857"/>
      <c r="R338" s="857"/>
      <c r="S338" s="857"/>
      <c r="T338" s="857"/>
      <c r="U338" s="857"/>
      <c r="V338" s="857"/>
      <c r="W338" s="857"/>
      <c r="X338" s="857"/>
      <c r="Y338" s="857"/>
      <c r="Z338" s="857"/>
      <c r="AA338" s="857"/>
      <c r="AB338" s="857"/>
      <c r="AC338" s="857"/>
      <c r="AD338" s="857"/>
      <c r="AE338" s="857"/>
      <c r="AF338" s="865"/>
      <c r="AG338" s="864"/>
      <c r="AH338" s="864"/>
      <c r="AI338" s="864"/>
      <c r="AJ338" s="864"/>
      <c r="AK338" s="864"/>
      <c r="AL338" s="864"/>
      <c r="AM338" s="864"/>
      <c r="AN338" s="864"/>
      <c r="AO338" s="864"/>
      <c r="AP338" s="864"/>
      <c r="AQ338" s="864"/>
      <c r="AR338" s="864"/>
      <c r="AS338" s="864"/>
    </row>
    <row r="339" spans="1:45" s="858" customFormat="1" x14ac:dyDescent="0.2">
      <c r="A339" s="857"/>
      <c r="B339" s="857"/>
      <c r="C339" s="857"/>
      <c r="D339" s="857"/>
      <c r="E339" s="857"/>
      <c r="F339" s="857"/>
      <c r="J339" s="862"/>
      <c r="K339" s="862"/>
      <c r="L339" s="862"/>
      <c r="M339" s="862"/>
      <c r="N339" s="862"/>
      <c r="O339" s="857"/>
      <c r="R339" s="857"/>
      <c r="S339" s="857"/>
      <c r="T339" s="857"/>
      <c r="U339" s="857"/>
      <c r="V339" s="857"/>
      <c r="W339" s="857"/>
      <c r="X339" s="857"/>
      <c r="Y339" s="857"/>
      <c r="Z339" s="857"/>
      <c r="AA339" s="857"/>
      <c r="AB339" s="857"/>
      <c r="AC339" s="857"/>
      <c r="AD339" s="857"/>
      <c r="AE339" s="857"/>
      <c r="AF339" s="865"/>
      <c r="AG339" s="864"/>
      <c r="AH339" s="864"/>
      <c r="AI339" s="864"/>
      <c r="AJ339" s="864"/>
      <c r="AK339" s="864"/>
      <c r="AL339" s="864"/>
      <c r="AM339" s="864"/>
      <c r="AN339" s="864"/>
      <c r="AO339" s="864"/>
      <c r="AP339" s="864"/>
      <c r="AQ339" s="864"/>
      <c r="AR339" s="864"/>
      <c r="AS339" s="864"/>
    </row>
    <row r="340" spans="1:45" s="858" customFormat="1" x14ac:dyDescent="0.2">
      <c r="A340" s="857"/>
      <c r="B340" s="857"/>
      <c r="C340" s="857"/>
      <c r="D340" s="857"/>
      <c r="E340" s="857"/>
      <c r="F340" s="857"/>
      <c r="J340" s="862"/>
      <c r="K340" s="862"/>
      <c r="L340" s="862"/>
      <c r="M340" s="862"/>
      <c r="N340" s="862"/>
      <c r="O340" s="857"/>
      <c r="R340" s="857"/>
      <c r="S340" s="857"/>
      <c r="T340" s="857"/>
      <c r="U340" s="857"/>
      <c r="V340" s="857"/>
      <c r="W340" s="857"/>
      <c r="X340" s="857"/>
      <c r="Y340" s="857"/>
      <c r="Z340" s="857"/>
      <c r="AA340" s="857"/>
      <c r="AB340" s="857"/>
      <c r="AC340" s="857"/>
      <c r="AD340" s="857"/>
      <c r="AE340" s="857"/>
      <c r="AF340" s="865"/>
      <c r="AG340" s="864"/>
      <c r="AH340" s="864"/>
      <c r="AI340" s="864"/>
      <c r="AJ340" s="864"/>
      <c r="AK340" s="864"/>
      <c r="AL340" s="864"/>
      <c r="AM340" s="864"/>
      <c r="AN340" s="864"/>
      <c r="AO340" s="864"/>
      <c r="AP340" s="864"/>
      <c r="AQ340" s="864"/>
      <c r="AR340" s="864"/>
      <c r="AS340" s="864"/>
    </row>
    <row r="341" spans="1:45" s="858" customFormat="1" x14ac:dyDescent="0.2">
      <c r="A341" s="857"/>
      <c r="B341" s="857"/>
      <c r="C341" s="857"/>
      <c r="D341" s="857"/>
      <c r="E341" s="857"/>
      <c r="F341" s="857"/>
      <c r="J341" s="862"/>
      <c r="K341" s="862"/>
      <c r="L341" s="862"/>
      <c r="M341" s="862"/>
      <c r="N341" s="862"/>
      <c r="O341" s="857"/>
      <c r="R341" s="857"/>
      <c r="S341" s="857"/>
      <c r="T341" s="857"/>
      <c r="U341" s="857"/>
      <c r="V341" s="857"/>
      <c r="W341" s="857"/>
      <c r="X341" s="857"/>
      <c r="Y341" s="857"/>
      <c r="Z341" s="857"/>
      <c r="AA341" s="857"/>
      <c r="AB341" s="857"/>
      <c r="AC341" s="857"/>
      <c r="AD341" s="857"/>
      <c r="AE341" s="857"/>
      <c r="AF341" s="865"/>
      <c r="AG341" s="864"/>
      <c r="AH341" s="864"/>
      <c r="AI341" s="864"/>
      <c r="AJ341" s="864"/>
      <c r="AK341" s="864"/>
      <c r="AL341" s="864"/>
      <c r="AM341" s="864"/>
      <c r="AN341" s="864"/>
      <c r="AO341" s="864"/>
      <c r="AP341" s="864"/>
      <c r="AQ341" s="864"/>
      <c r="AR341" s="864"/>
      <c r="AS341" s="864"/>
    </row>
    <row r="342" spans="1:45" s="858" customFormat="1" x14ac:dyDescent="0.2">
      <c r="A342" s="857"/>
      <c r="B342" s="857"/>
      <c r="C342" s="857"/>
      <c r="D342" s="857"/>
      <c r="E342" s="857"/>
      <c r="F342" s="857"/>
      <c r="J342" s="862"/>
      <c r="K342" s="862"/>
      <c r="L342" s="862"/>
      <c r="M342" s="862"/>
      <c r="N342" s="862"/>
      <c r="O342" s="857"/>
      <c r="R342" s="857"/>
      <c r="S342" s="857"/>
      <c r="T342" s="857"/>
      <c r="U342" s="857"/>
      <c r="V342" s="857"/>
      <c r="W342" s="857"/>
      <c r="X342" s="857"/>
      <c r="Y342" s="857"/>
      <c r="Z342" s="857"/>
      <c r="AA342" s="857"/>
      <c r="AB342" s="857"/>
      <c r="AC342" s="857"/>
      <c r="AD342" s="857"/>
      <c r="AE342" s="857"/>
      <c r="AF342" s="865"/>
      <c r="AG342" s="864"/>
      <c r="AH342" s="864"/>
      <c r="AI342" s="864"/>
      <c r="AJ342" s="864"/>
      <c r="AK342" s="864"/>
      <c r="AL342" s="864"/>
      <c r="AM342" s="864"/>
      <c r="AN342" s="864"/>
      <c r="AO342" s="864"/>
      <c r="AP342" s="864"/>
      <c r="AQ342" s="864"/>
      <c r="AR342" s="864"/>
      <c r="AS342" s="864"/>
    </row>
    <row r="343" spans="1:45" s="858" customFormat="1" x14ac:dyDescent="0.2">
      <c r="A343" s="857"/>
      <c r="B343" s="857"/>
      <c r="C343" s="857"/>
      <c r="D343" s="857"/>
      <c r="E343" s="857"/>
      <c r="F343" s="857"/>
      <c r="J343" s="862"/>
      <c r="K343" s="862"/>
      <c r="L343" s="862"/>
      <c r="M343" s="862"/>
      <c r="N343" s="862"/>
      <c r="O343" s="857"/>
      <c r="R343" s="857"/>
      <c r="S343" s="857"/>
      <c r="T343" s="857"/>
      <c r="U343" s="857"/>
      <c r="V343" s="857"/>
      <c r="W343" s="857"/>
      <c r="X343" s="857"/>
      <c r="Y343" s="857"/>
      <c r="Z343" s="857"/>
      <c r="AA343" s="857"/>
      <c r="AB343" s="857"/>
      <c r="AC343" s="857"/>
      <c r="AD343" s="857"/>
      <c r="AE343" s="857"/>
      <c r="AF343" s="865"/>
      <c r="AG343" s="864"/>
      <c r="AH343" s="864"/>
      <c r="AI343" s="864"/>
      <c r="AJ343" s="864"/>
      <c r="AK343" s="864"/>
      <c r="AL343" s="864"/>
      <c r="AM343" s="864"/>
      <c r="AN343" s="864"/>
      <c r="AO343" s="864"/>
      <c r="AP343" s="864"/>
      <c r="AQ343" s="864"/>
      <c r="AR343" s="864"/>
      <c r="AS343" s="864"/>
    </row>
    <row r="344" spans="1:45" s="858" customFormat="1" x14ac:dyDescent="0.2">
      <c r="A344" s="857"/>
      <c r="B344" s="857"/>
      <c r="C344" s="857"/>
      <c r="D344" s="857"/>
      <c r="E344" s="857"/>
      <c r="F344" s="857"/>
      <c r="J344" s="862"/>
      <c r="K344" s="862"/>
      <c r="L344" s="862"/>
      <c r="M344" s="862"/>
      <c r="N344" s="862"/>
      <c r="O344" s="857"/>
      <c r="R344" s="857"/>
      <c r="S344" s="857"/>
      <c r="T344" s="857"/>
      <c r="U344" s="857"/>
      <c r="V344" s="857"/>
      <c r="W344" s="857"/>
      <c r="X344" s="857"/>
      <c r="Y344" s="857"/>
      <c r="Z344" s="857"/>
      <c r="AA344" s="857"/>
      <c r="AB344" s="857"/>
      <c r="AC344" s="857"/>
      <c r="AD344" s="857"/>
      <c r="AE344" s="857"/>
      <c r="AF344" s="865"/>
      <c r="AG344" s="864"/>
      <c r="AH344" s="864"/>
      <c r="AI344" s="864"/>
      <c r="AJ344" s="864"/>
      <c r="AK344" s="864"/>
      <c r="AL344" s="864"/>
      <c r="AM344" s="864"/>
      <c r="AN344" s="864"/>
      <c r="AO344" s="864"/>
      <c r="AP344" s="864"/>
      <c r="AQ344" s="864"/>
      <c r="AR344" s="864"/>
      <c r="AS344" s="864"/>
    </row>
    <row r="345" spans="1:45" s="858" customFormat="1" x14ac:dyDescent="0.2">
      <c r="A345" s="857"/>
      <c r="B345" s="857"/>
      <c r="C345" s="857"/>
      <c r="D345" s="857"/>
      <c r="E345" s="857"/>
      <c r="F345" s="857"/>
      <c r="J345" s="862"/>
      <c r="K345" s="862"/>
      <c r="L345" s="862"/>
      <c r="M345" s="862"/>
      <c r="N345" s="862"/>
      <c r="O345" s="857"/>
      <c r="R345" s="857"/>
      <c r="S345" s="857"/>
      <c r="T345" s="857"/>
      <c r="U345" s="857"/>
      <c r="V345" s="857"/>
      <c r="W345" s="857"/>
      <c r="X345" s="857"/>
      <c r="Y345" s="857"/>
      <c r="Z345" s="857"/>
      <c r="AA345" s="857"/>
      <c r="AB345" s="857"/>
      <c r="AC345" s="857"/>
      <c r="AD345" s="857"/>
      <c r="AE345" s="857"/>
      <c r="AF345" s="865"/>
      <c r="AG345" s="864"/>
      <c r="AH345" s="864"/>
      <c r="AI345" s="864"/>
      <c r="AJ345" s="864"/>
      <c r="AK345" s="864"/>
      <c r="AL345" s="864"/>
      <c r="AM345" s="864"/>
      <c r="AN345" s="864"/>
      <c r="AO345" s="864"/>
      <c r="AP345" s="864"/>
      <c r="AQ345" s="864"/>
      <c r="AR345" s="864"/>
      <c r="AS345" s="864"/>
    </row>
    <row r="346" spans="1:45" s="858" customFormat="1" x14ac:dyDescent="0.2">
      <c r="A346" s="857"/>
      <c r="B346" s="857"/>
      <c r="C346" s="857"/>
      <c r="D346" s="857"/>
      <c r="E346" s="857"/>
      <c r="F346" s="857"/>
      <c r="J346" s="862"/>
      <c r="K346" s="862"/>
      <c r="L346" s="862"/>
      <c r="M346" s="862"/>
      <c r="N346" s="862"/>
      <c r="O346" s="857"/>
      <c r="R346" s="857"/>
      <c r="S346" s="857"/>
      <c r="T346" s="857"/>
      <c r="U346" s="857"/>
      <c r="V346" s="857"/>
      <c r="W346" s="857"/>
      <c r="X346" s="857"/>
      <c r="Y346" s="857"/>
      <c r="Z346" s="857"/>
      <c r="AA346" s="857"/>
      <c r="AB346" s="857"/>
      <c r="AC346" s="857"/>
      <c r="AD346" s="857"/>
      <c r="AE346" s="857"/>
      <c r="AF346" s="865"/>
      <c r="AG346" s="864"/>
      <c r="AH346" s="864"/>
      <c r="AI346" s="864"/>
      <c r="AJ346" s="864"/>
      <c r="AK346" s="864"/>
      <c r="AL346" s="864"/>
      <c r="AM346" s="864"/>
      <c r="AN346" s="864"/>
      <c r="AO346" s="864"/>
      <c r="AP346" s="864"/>
      <c r="AQ346" s="864"/>
      <c r="AR346" s="864"/>
      <c r="AS346" s="864"/>
    </row>
    <row r="347" spans="1:45" s="858" customFormat="1" x14ac:dyDescent="0.2">
      <c r="A347" s="857"/>
      <c r="B347" s="857"/>
      <c r="C347" s="857"/>
      <c r="D347" s="857"/>
      <c r="E347" s="857"/>
      <c r="F347" s="857"/>
      <c r="J347" s="862"/>
      <c r="K347" s="862"/>
      <c r="L347" s="862"/>
      <c r="M347" s="862"/>
      <c r="N347" s="862"/>
      <c r="O347" s="857"/>
      <c r="R347" s="857"/>
      <c r="S347" s="857"/>
      <c r="T347" s="857"/>
      <c r="U347" s="857"/>
      <c r="V347" s="857"/>
      <c r="W347" s="857"/>
      <c r="X347" s="857"/>
      <c r="Y347" s="857"/>
      <c r="Z347" s="857"/>
      <c r="AA347" s="857"/>
      <c r="AB347" s="857"/>
      <c r="AC347" s="857"/>
      <c r="AD347" s="857"/>
      <c r="AE347" s="857"/>
      <c r="AF347" s="865"/>
      <c r="AG347" s="864"/>
      <c r="AH347" s="864"/>
      <c r="AI347" s="864"/>
      <c r="AJ347" s="864"/>
      <c r="AK347" s="864"/>
      <c r="AL347" s="864"/>
      <c r="AM347" s="864"/>
      <c r="AN347" s="864"/>
      <c r="AO347" s="864"/>
      <c r="AP347" s="864"/>
      <c r="AQ347" s="864"/>
      <c r="AR347" s="864"/>
      <c r="AS347" s="864"/>
    </row>
    <row r="348" spans="1:45" s="858" customFormat="1" x14ac:dyDescent="0.2">
      <c r="A348" s="857"/>
      <c r="B348" s="857"/>
      <c r="C348" s="857"/>
      <c r="D348" s="857"/>
      <c r="E348" s="857"/>
      <c r="F348" s="857"/>
      <c r="J348" s="862"/>
      <c r="K348" s="862"/>
      <c r="L348" s="862"/>
      <c r="M348" s="862"/>
      <c r="N348" s="862"/>
      <c r="O348" s="857"/>
      <c r="R348" s="857"/>
      <c r="S348" s="857"/>
      <c r="T348" s="857"/>
      <c r="U348" s="857"/>
      <c r="V348" s="857"/>
      <c r="W348" s="857"/>
      <c r="X348" s="857"/>
      <c r="Y348" s="857"/>
      <c r="Z348" s="857"/>
      <c r="AA348" s="857"/>
      <c r="AB348" s="857"/>
      <c r="AC348" s="857"/>
      <c r="AD348" s="857"/>
      <c r="AE348" s="857"/>
      <c r="AF348" s="865"/>
      <c r="AG348" s="864"/>
      <c r="AH348" s="864"/>
      <c r="AI348" s="864"/>
      <c r="AJ348" s="864"/>
      <c r="AK348" s="864"/>
      <c r="AL348" s="864"/>
      <c r="AM348" s="864"/>
      <c r="AN348" s="864"/>
      <c r="AO348" s="864"/>
      <c r="AP348" s="864"/>
      <c r="AQ348" s="864"/>
      <c r="AR348" s="864"/>
      <c r="AS348" s="864"/>
    </row>
    <row r="349" spans="1:45" s="858" customFormat="1" x14ac:dyDescent="0.2">
      <c r="A349" s="857"/>
      <c r="B349" s="857"/>
      <c r="C349" s="857"/>
      <c r="D349" s="857"/>
      <c r="E349" s="857"/>
      <c r="F349" s="857"/>
      <c r="J349" s="862"/>
      <c r="K349" s="862"/>
      <c r="L349" s="862"/>
      <c r="M349" s="862"/>
      <c r="N349" s="862"/>
      <c r="O349" s="857"/>
      <c r="R349" s="857"/>
      <c r="S349" s="857"/>
      <c r="T349" s="857"/>
      <c r="U349" s="857"/>
      <c r="V349" s="857"/>
      <c r="W349" s="857"/>
      <c r="X349" s="857"/>
      <c r="Y349" s="857"/>
      <c r="Z349" s="857"/>
      <c r="AA349" s="857"/>
      <c r="AB349" s="857"/>
      <c r="AC349" s="857"/>
      <c r="AD349" s="857"/>
      <c r="AE349" s="857"/>
      <c r="AF349" s="865"/>
      <c r="AG349" s="864"/>
      <c r="AH349" s="864"/>
      <c r="AI349" s="864"/>
      <c r="AJ349" s="864"/>
      <c r="AK349" s="864"/>
      <c r="AL349" s="864"/>
      <c r="AM349" s="864"/>
      <c r="AN349" s="864"/>
      <c r="AO349" s="864"/>
      <c r="AP349" s="864"/>
      <c r="AQ349" s="864"/>
      <c r="AR349" s="864"/>
      <c r="AS349" s="864"/>
    </row>
    <row r="350" spans="1:45" s="858" customFormat="1" x14ac:dyDescent="0.2">
      <c r="A350" s="857"/>
      <c r="B350" s="857"/>
      <c r="C350" s="857"/>
      <c r="D350" s="857"/>
      <c r="E350" s="857"/>
      <c r="F350" s="857"/>
      <c r="J350" s="862"/>
      <c r="K350" s="862"/>
      <c r="L350" s="862"/>
      <c r="M350" s="862"/>
      <c r="N350" s="862"/>
      <c r="O350" s="857"/>
      <c r="R350" s="857"/>
      <c r="S350" s="857"/>
      <c r="T350" s="857"/>
      <c r="U350" s="857"/>
      <c r="V350" s="857"/>
      <c r="W350" s="857"/>
      <c r="X350" s="857"/>
      <c r="Y350" s="857"/>
      <c r="Z350" s="857"/>
      <c r="AA350" s="857"/>
      <c r="AB350" s="857"/>
      <c r="AC350" s="857"/>
      <c r="AD350" s="857"/>
      <c r="AE350" s="857"/>
      <c r="AF350" s="865"/>
      <c r="AG350" s="864"/>
      <c r="AH350" s="864"/>
      <c r="AI350" s="864"/>
      <c r="AJ350" s="864"/>
      <c r="AK350" s="864"/>
      <c r="AL350" s="864"/>
      <c r="AM350" s="864"/>
      <c r="AN350" s="864"/>
      <c r="AO350" s="864"/>
      <c r="AP350" s="864"/>
      <c r="AQ350" s="864"/>
      <c r="AR350" s="864"/>
      <c r="AS350" s="864"/>
    </row>
    <row r="351" spans="1:45" s="858" customFormat="1" x14ac:dyDescent="0.2">
      <c r="A351" s="857"/>
      <c r="B351" s="857"/>
      <c r="C351" s="857"/>
      <c r="D351" s="857"/>
      <c r="E351" s="857"/>
      <c r="F351" s="857"/>
      <c r="J351" s="862"/>
      <c r="K351" s="862"/>
      <c r="L351" s="862"/>
      <c r="M351" s="862"/>
      <c r="N351" s="862"/>
      <c r="O351" s="857"/>
      <c r="R351" s="857"/>
      <c r="S351" s="857"/>
      <c r="T351" s="857"/>
      <c r="U351" s="857"/>
      <c r="V351" s="857"/>
      <c r="W351" s="857"/>
      <c r="X351" s="857"/>
      <c r="Y351" s="857"/>
      <c r="Z351" s="857"/>
      <c r="AA351" s="857"/>
      <c r="AB351" s="857"/>
      <c r="AC351" s="857"/>
      <c r="AD351" s="857"/>
      <c r="AE351" s="857"/>
      <c r="AF351" s="865"/>
      <c r="AG351" s="864"/>
      <c r="AH351" s="864"/>
      <c r="AI351" s="864"/>
      <c r="AJ351" s="864"/>
      <c r="AK351" s="864"/>
      <c r="AL351" s="864"/>
      <c r="AM351" s="864"/>
      <c r="AN351" s="864"/>
      <c r="AO351" s="864"/>
      <c r="AP351" s="864"/>
      <c r="AQ351" s="864"/>
      <c r="AR351" s="864"/>
      <c r="AS351" s="864"/>
    </row>
    <row r="352" spans="1:45" s="858" customFormat="1" x14ac:dyDescent="0.2">
      <c r="A352" s="857"/>
      <c r="B352" s="857"/>
      <c r="C352" s="857"/>
      <c r="D352" s="857"/>
      <c r="E352" s="857"/>
      <c r="F352" s="857"/>
      <c r="J352" s="862"/>
      <c r="K352" s="862"/>
      <c r="L352" s="862"/>
      <c r="M352" s="862"/>
      <c r="N352" s="862"/>
      <c r="O352" s="857"/>
      <c r="R352" s="857"/>
      <c r="S352" s="857"/>
      <c r="T352" s="857"/>
      <c r="U352" s="857"/>
      <c r="V352" s="857"/>
      <c r="W352" s="857"/>
      <c r="X352" s="857"/>
      <c r="Y352" s="857"/>
      <c r="Z352" s="857"/>
      <c r="AA352" s="857"/>
      <c r="AB352" s="857"/>
      <c r="AC352" s="857"/>
      <c r="AD352" s="857"/>
      <c r="AE352" s="857"/>
      <c r="AF352" s="865"/>
      <c r="AG352" s="864"/>
      <c r="AH352" s="864"/>
      <c r="AI352" s="864"/>
      <c r="AJ352" s="864"/>
      <c r="AK352" s="864"/>
      <c r="AL352" s="864"/>
      <c r="AM352" s="864"/>
      <c r="AN352" s="864"/>
      <c r="AO352" s="864"/>
      <c r="AP352" s="864"/>
      <c r="AQ352" s="864"/>
      <c r="AR352" s="864"/>
      <c r="AS352" s="864"/>
    </row>
    <row r="353" spans="1:45" s="858" customFormat="1" x14ac:dyDescent="0.2">
      <c r="A353" s="857"/>
      <c r="B353" s="857"/>
      <c r="C353" s="857"/>
      <c r="D353" s="857"/>
      <c r="E353" s="857"/>
      <c r="F353" s="857"/>
      <c r="J353" s="862"/>
      <c r="K353" s="862"/>
      <c r="L353" s="862"/>
      <c r="M353" s="862"/>
      <c r="N353" s="862"/>
      <c r="O353" s="857"/>
      <c r="R353" s="857"/>
      <c r="S353" s="857"/>
      <c r="T353" s="857"/>
      <c r="U353" s="857"/>
      <c r="V353" s="857"/>
      <c r="W353" s="857"/>
      <c r="X353" s="857"/>
      <c r="Y353" s="857"/>
      <c r="Z353" s="857"/>
      <c r="AA353" s="857"/>
      <c r="AB353" s="857"/>
      <c r="AC353" s="857"/>
      <c r="AD353" s="857"/>
      <c r="AE353" s="857"/>
      <c r="AF353" s="865"/>
      <c r="AG353" s="864"/>
      <c r="AH353" s="864"/>
      <c r="AI353" s="864"/>
      <c r="AJ353" s="864"/>
      <c r="AK353" s="864"/>
      <c r="AL353" s="864"/>
      <c r="AM353" s="864"/>
      <c r="AN353" s="864"/>
      <c r="AO353" s="864"/>
      <c r="AP353" s="864"/>
      <c r="AQ353" s="864"/>
      <c r="AR353" s="864"/>
      <c r="AS353" s="864"/>
    </row>
    <row r="354" spans="1:45" s="858" customFormat="1" x14ac:dyDescent="0.2">
      <c r="A354" s="857"/>
      <c r="B354" s="857"/>
      <c r="C354" s="857"/>
      <c r="D354" s="857"/>
      <c r="E354" s="857"/>
      <c r="F354" s="857"/>
      <c r="J354" s="862"/>
      <c r="K354" s="862"/>
      <c r="L354" s="862"/>
      <c r="M354" s="862"/>
      <c r="N354" s="862"/>
      <c r="O354" s="857"/>
      <c r="R354" s="857"/>
      <c r="S354" s="857"/>
      <c r="T354" s="857"/>
      <c r="U354" s="857"/>
      <c r="V354" s="857"/>
      <c r="W354" s="857"/>
      <c r="X354" s="857"/>
      <c r="Y354" s="857"/>
      <c r="Z354" s="857"/>
      <c r="AA354" s="857"/>
      <c r="AB354" s="857"/>
      <c r="AC354" s="857"/>
      <c r="AD354" s="857"/>
      <c r="AE354" s="857"/>
      <c r="AF354" s="865"/>
      <c r="AG354" s="864"/>
      <c r="AH354" s="864"/>
      <c r="AI354" s="864"/>
      <c r="AJ354" s="864"/>
      <c r="AK354" s="864"/>
      <c r="AL354" s="864"/>
      <c r="AM354" s="864"/>
      <c r="AN354" s="864"/>
      <c r="AO354" s="864"/>
      <c r="AP354" s="864"/>
      <c r="AQ354" s="864"/>
      <c r="AR354" s="864"/>
      <c r="AS354" s="864"/>
    </row>
    <row r="355" spans="1:45" s="858" customFormat="1" x14ac:dyDescent="0.2">
      <c r="A355" s="857"/>
      <c r="B355" s="857"/>
      <c r="C355" s="857"/>
      <c r="D355" s="857"/>
      <c r="E355" s="857"/>
      <c r="F355" s="857"/>
      <c r="J355" s="862"/>
      <c r="K355" s="862"/>
      <c r="L355" s="862"/>
      <c r="M355" s="862"/>
      <c r="N355" s="862"/>
      <c r="O355" s="857"/>
      <c r="R355" s="857"/>
      <c r="S355" s="857"/>
      <c r="T355" s="857"/>
      <c r="U355" s="857"/>
      <c r="V355" s="857"/>
      <c r="W355" s="857"/>
      <c r="X355" s="857"/>
      <c r="Y355" s="857"/>
      <c r="Z355" s="857"/>
      <c r="AA355" s="857"/>
      <c r="AB355" s="857"/>
      <c r="AC355" s="857"/>
      <c r="AD355" s="857"/>
      <c r="AE355" s="857"/>
      <c r="AF355" s="865"/>
      <c r="AG355" s="864"/>
      <c r="AH355" s="864"/>
      <c r="AI355" s="864"/>
      <c r="AJ355" s="864"/>
      <c r="AK355" s="864"/>
      <c r="AL355" s="864"/>
      <c r="AM355" s="864"/>
      <c r="AN355" s="864"/>
      <c r="AO355" s="864"/>
      <c r="AP355" s="864"/>
      <c r="AQ355" s="864"/>
      <c r="AR355" s="864"/>
      <c r="AS355" s="864"/>
    </row>
    <row r="356" spans="1:45" s="858" customFormat="1" x14ac:dyDescent="0.2">
      <c r="A356" s="857"/>
      <c r="B356" s="857"/>
      <c r="C356" s="857"/>
      <c r="D356" s="857"/>
      <c r="E356" s="857"/>
      <c r="F356" s="857"/>
      <c r="J356" s="862"/>
      <c r="K356" s="862"/>
      <c r="L356" s="862"/>
      <c r="M356" s="862"/>
      <c r="N356" s="862"/>
      <c r="O356" s="857"/>
      <c r="R356" s="857"/>
      <c r="S356" s="857"/>
      <c r="T356" s="857"/>
      <c r="U356" s="857"/>
      <c r="V356" s="857"/>
      <c r="W356" s="857"/>
      <c r="X356" s="857"/>
      <c r="Y356" s="857"/>
      <c r="Z356" s="857"/>
      <c r="AA356" s="857"/>
      <c r="AB356" s="857"/>
      <c r="AC356" s="857"/>
      <c r="AD356" s="857"/>
      <c r="AE356" s="857"/>
      <c r="AF356" s="865"/>
      <c r="AG356" s="864"/>
      <c r="AH356" s="864"/>
      <c r="AI356" s="864"/>
      <c r="AJ356" s="864"/>
      <c r="AK356" s="864"/>
      <c r="AL356" s="864"/>
      <c r="AM356" s="864"/>
      <c r="AN356" s="864"/>
      <c r="AO356" s="864"/>
      <c r="AP356" s="864"/>
      <c r="AQ356" s="864"/>
      <c r="AR356" s="864"/>
      <c r="AS356" s="864"/>
    </row>
    <row r="357" spans="1:45" s="858" customFormat="1" x14ac:dyDescent="0.2">
      <c r="A357" s="857"/>
      <c r="B357" s="857"/>
      <c r="C357" s="857"/>
      <c r="D357" s="857"/>
      <c r="E357" s="857"/>
      <c r="F357" s="857"/>
      <c r="J357" s="862"/>
      <c r="K357" s="862"/>
      <c r="L357" s="862"/>
      <c r="M357" s="862"/>
      <c r="N357" s="862"/>
      <c r="O357" s="857"/>
      <c r="R357" s="857"/>
      <c r="S357" s="857"/>
      <c r="T357" s="857"/>
      <c r="U357" s="857"/>
      <c r="V357" s="857"/>
      <c r="W357" s="857"/>
      <c r="X357" s="857"/>
      <c r="Y357" s="857"/>
      <c r="Z357" s="857"/>
      <c r="AA357" s="857"/>
      <c r="AB357" s="857"/>
      <c r="AC357" s="857"/>
      <c r="AD357" s="857"/>
      <c r="AE357" s="857"/>
      <c r="AF357" s="865"/>
      <c r="AG357" s="864"/>
      <c r="AH357" s="864"/>
      <c r="AI357" s="864"/>
      <c r="AJ357" s="864"/>
      <c r="AK357" s="864"/>
      <c r="AL357" s="864"/>
      <c r="AM357" s="864"/>
      <c r="AN357" s="864"/>
      <c r="AO357" s="864"/>
      <c r="AP357" s="864"/>
      <c r="AQ357" s="864"/>
      <c r="AR357" s="864"/>
      <c r="AS357" s="864"/>
    </row>
    <row r="358" spans="1:45" s="858" customFormat="1" x14ac:dyDescent="0.2">
      <c r="A358" s="857"/>
      <c r="B358" s="857"/>
      <c r="C358" s="857"/>
      <c r="D358" s="857"/>
      <c r="E358" s="857"/>
      <c r="F358" s="857"/>
      <c r="J358" s="862"/>
      <c r="K358" s="862"/>
      <c r="L358" s="862"/>
      <c r="M358" s="862"/>
      <c r="N358" s="862"/>
      <c r="O358" s="857"/>
      <c r="R358" s="857"/>
      <c r="S358" s="857"/>
      <c r="T358" s="857"/>
      <c r="U358" s="857"/>
      <c r="V358" s="857"/>
      <c r="W358" s="857"/>
      <c r="X358" s="857"/>
      <c r="Y358" s="857"/>
      <c r="Z358" s="857"/>
      <c r="AA358" s="857"/>
      <c r="AB358" s="857"/>
      <c r="AC358" s="857"/>
      <c r="AD358" s="857"/>
      <c r="AE358" s="857"/>
      <c r="AF358" s="865"/>
      <c r="AG358" s="864"/>
      <c r="AH358" s="864"/>
      <c r="AI358" s="864"/>
      <c r="AJ358" s="864"/>
      <c r="AK358" s="864"/>
      <c r="AL358" s="864"/>
      <c r="AM358" s="864"/>
      <c r="AN358" s="864"/>
      <c r="AO358" s="864"/>
      <c r="AP358" s="864"/>
      <c r="AQ358" s="864"/>
      <c r="AR358" s="864"/>
      <c r="AS358" s="864"/>
    </row>
    <row r="359" spans="1:45" s="858" customFormat="1" x14ac:dyDescent="0.2">
      <c r="A359" s="857"/>
      <c r="B359" s="857"/>
      <c r="C359" s="857"/>
      <c r="D359" s="857"/>
      <c r="E359" s="857"/>
      <c r="F359" s="857"/>
      <c r="J359" s="862"/>
      <c r="K359" s="862"/>
      <c r="L359" s="862"/>
      <c r="M359" s="862"/>
      <c r="N359" s="862"/>
      <c r="O359" s="857"/>
      <c r="R359" s="857"/>
      <c r="S359" s="857"/>
      <c r="T359" s="857"/>
      <c r="U359" s="857"/>
      <c r="V359" s="857"/>
      <c r="W359" s="857"/>
      <c r="X359" s="857"/>
      <c r="Y359" s="857"/>
      <c r="Z359" s="857"/>
      <c r="AA359" s="857"/>
      <c r="AB359" s="857"/>
      <c r="AC359" s="857"/>
      <c r="AD359" s="857"/>
      <c r="AE359" s="857"/>
      <c r="AF359" s="865"/>
      <c r="AG359" s="864"/>
      <c r="AH359" s="864"/>
      <c r="AI359" s="864"/>
      <c r="AJ359" s="864"/>
      <c r="AK359" s="864"/>
      <c r="AL359" s="864"/>
      <c r="AM359" s="864"/>
      <c r="AN359" s="864"/>
      <c r="AO359" s="864"/>
      <c r="AP359" s="864"/>
      <c r="AQ359" s="864"/>
      <c r="AR359" s="864"/>
      <c r="AS359" s="864"/>
    </row>
    <row r="360" spans="1:45" s="858" customFormat="1" x14ac:dyDescent="0.2">
      <c r="A360" s="857"/>
      <c r="B360" s="857"/>
      <c r="C360" s="857"/>
      <c r="D360" s="857"/>
      <c r="E360" s="857"/>
      <c r="F360" s="857"/>
      <c r="J360" s="862"/>
      <c r="K360" s="862"/>
      <c r="L360" s="862"/>
      <c r="M360" s="862"/>
      <c r="N360" s="862"/>
      <c r="O360" s="857"/>
      <c r="R360" s="857"/>
      <c r="S360" s="857"/>
      <c r="T360" s="857"/>
      <c r="U360" s="857"/>
      <c r="V360" s="857"/>
      <c r="W360" s="857"/>
      <c r="X360" s="857"/>
      <c r="Y360" s="857"/>
      <c r="Z360" s="857"/>
      <c r="AA360" s="857"/>
      <c r="AB360" s="857"/>
      <c r="AC360" s="857"/>
      <c r="AD360" s="857"/>
      <c r="AE360" s="857"/>
      <c r="AF360" s="865"/>
      <c r="AG360" s="864"/>
      <c r="AH360" s="864"/>
      <c r="AI360" s="864"/>
      <c r="AJ360" s="864"/>
      <c r="AK360" s="864"/>
      <c r="AL360" s="864"/>
      <c r="AM360" s="864"/>
      <c r="AN360" s="864"/>
      <c r="AO360" s="864"/>
      <c r="AP360" s="864"/>
      <c r="AQ360" s="864"/>
      <c r="AR360" s="864"/>
      <c r="AS360" s="864"/>
    </row>
    <row r="361" spans="1:45" s="858" customFormat="1" x14ac:dyDescent="0.2">
      <c r="A361" s="857"/>
      <c r="B361" s="857"/>
      <c r="C361" s="857"/>
      <c r="D361" s="857"/>
      <c r="E361" s="857"/>
      <c r="F361" s="857"/>
      <c r="J361" s="862"/>
      <c r="K361" s="862"/>
      <c r="L361" s="862"/>
      <c r="M361" s="862"/>
      <c r="N361" s="862"/>
      <c r="O361" s="857"/>
      <c r="R361" s="857"/>
      <c r="S361" s="857"/>
      <c r="T361" s="857"/>
      <c r="U361" s="857"/>
      <c r="V361" s="857"/>
      <c r="W361" s="857"/>
      <c r="X361" s="857"/>
      <c r="Y361" s="857"/>
      <c r="Z361" s="857"/>
      <c r="AA361" s="857"/>
      <c r="AB361" s="857"/>
      <c r="AC361" s="857"/>
      <c r="AD361" s="857"/>
      <c r="AE361" s="857"/>
      <c r="AF361" s="865"/>
      <c r="AG361" s="864"/>
      <c r="AH361" s="864"/>
      <c r="AI361" s="864"/>
      <c r="AJ361" s="864"/>
      <c r="AK361" s="864"/>
      <c r="AL361" s="864"/>
      <c r="AM361" s="864"/>
      <c r="AN361" s="864"/>
      <c r="AO361" s="864"/>
      <c r="AP361" s="864"/>
      <c r="AQ361" s="864"/>
      <c r="AR361" s="864"/>
      <c r="AS361" s="864"/>
    </row>
    <row r="362" spans="1:45" s="858" customFormat="1" x14ac:dyDescent="0.2">
      <c r="A362" s="857"/>
      <c r="B362" s="857"/>
      <c r="C362" s="857"/>
      <c r="D362" s="857"/>
      <c r="E362" s="857"/>
      <c r="F362" s="857"/>
      <c r="J362" s="862"/>
      <c r="K362" s="862"/>
      <c r="L362" s="862"/>
      <c r="M362" s="862"/>
      <c r="N362" s="862"/>
      <c r="O362" s="857"/>
      <c r="R362" s="857"/>
      <c r="S362" s="857"/>
      <c r="T362" s="857"/>
      <c r="U362" s="857"/>
      <c r="V362" s="857"/>
      <c r="W362" s="857"/>
      <c r="X362" s="857"/>
      <c r="Y362" s="857"/>
      <c r="Z362" s="857"/>
      <c r="AA362" s="857"/>
      <c r="AB362" s="857"/>
      <c r="AC362" s="857"/>
      <c r="AD362" s="857"/>
      <c r="AE362" s="857"/>
      <c r="AF362" s="865"/>
      <c r="AG362" s="864"/>
      <c r="AH362" s="864"/>
      <c r="AI362" s="864"/>
      <c r="AJ362" s="864"/>
      <c r="AK362" s="864"/>
      <c r="AL362" s="864"/>
      <c r="AM362" s="864"/>
      <c r="AN362" s="864"/>
      <c r="AO362" s="864"/>
      <c r="AP362" s="864"/>
      <c r="AQ362" s="864"/>
      <c r="AR362" s="864"/>
      <c r="AS362" s="864"/>
    </row>
    <row r="363" spans="1:45" s="858" customFormat="1" x14ac:dyDescent="0.2">
      <c r="A363" s="857"/>
      <c r="B363" s="857"/>
      <c r="C363" s="857"/>
      <c r="D363" s="857"/>
      <c r="E363" s="857"/>
      <c r="F363" s="857"/>
      <c r="J363" s="862"/>
      <c r="K363" s="862"/>
      <c r="L363" s="862"/>
      <c r="M363" s="862"/>
      <c r="N363" s="862"/>
      <c r="O363" s="857"/>
      <c r="R363" s="857"/>
      <c r="S363" s="857"/>
      <c r="T363" s="857"/>
      <c r="U363" s="857"/>
      <c r="V363" s="857"/>
      <c r="W363" s="857"/>
      <c r="X363" s="857"/>
      <c r="Y363" s="857"/>
      <c r="Z363" s="857"/>
      <c r="AA363" s="857"/>
      <c r="AB363" s="857"/>
      <c r="AC363" s="857"/>
      <c r="AD363" s="857"/>
      <c r="AE363" s="857"/>
      <c r="AF363" s="865"/>
      <c r="AG363" s="864"/>
      <c r="AH363" s="864"/>
      <c r="AI363" s="864"/>
      <c r="AJ363" s="864"/>
      <c r="AK363" s="864"/>
      <c r="AL363" s="864"/>
      <c r="AM363" s="864"/>
      <c r="AN363" s="864"/>
      <c r="AO363" s="864"/>
      <c r="AP363" s="864"/>
      <c r="AQ363" s="864"/>
      <c r="AR363" s="864"/>
      <c r="AS363" s="864"/>
    </row>
    <row r="364" spans="1:45" s="858" customFormat="1" x14ac:dyDescent="0.2">
      <c r="A364" s="857"/>
      <c r="B364" s="857"/>
      <c r="C364" s="857"/>
      <c r="D364" s="857"/>
      <c r="E364" s="857"/>
      <c r="F364" s="857"/>
      <c r="J364" s="862"/>
      <c r="K364" s="862"/>
      <c r="L364" s="862"/>
      <c r="M364" s="862"/>
      <c r="N364" s="862"/>
      <c r="O364" s="857"/>
      <c r="R364" s="857"/>
      <c r="S364" s="857"/>
      <c r="T364" s="857"/>
      <c r="U364" s="857"/>
      <c r="V364" s="857"/>
      <c r="W364" s="857"/>
      <c r="X364" s="857"/>
      <c r="Y364" s="857"/>
      <c r="Z364" s="857"/>
      <c r="AA364" s="857"/>
      <c r="AB364" s="857"/>
      <c r="AC364" s="857"/>
      <c r="AD364" s="857"/>
      <c r="AE364" s="857"/>
      <c r="AF364" s="865"/>
      <c r="AG364" s="864"/>
      <c r="AH364" s="864"/>
      <c r="AI364" s="864"/>
      <c r="AJ364" s="864"/>
      <c r="AK364" s="864"/>
      <c r="AL364" s="864"/>
      <c r="AM364" s="864"/>
      <c r="AN364" s="864"/>
      <c r="AO364" s="864"/>
      <c r="AP364" s="864"/>
      <c r="AQ364" s="864"/>
      <c r="AR364" s="864"/>
      <c r="AS364" s="864"/>
    </row>
    <row r="365" spans="1:45" s="858" customFormat="1" x14ac:dyDescent="0.2">
      <c r="A365" s="857"/>
      <c r="B365" s="857"/>
      <c r="C365" s="857"/>
      <c r="D365" s="857"/>
      <c r="E365" s="857"/>
      <c r="F365" s="857"/>
      <c r="J365" s="862"/>
      <c r="K365" s="862"/>
      <c r="L365" s="862"/>
      <c r="M365" s="862"/>
      <c r="N365" s="862"/>
      <c r="O365" s="857"/>
      <c r="R365" s="857"/>
      <c r="S365" s="857"/>
      <c r="T365" s="857"/>
      <c r="U365" s="857"/>
      <c r="V365" s="857"/>
      <c r="W365" s="857"/>
      <c r="X365" s="857"/>
      <c r="Y365" s="857"/>
      <c r="Z365" s="857"/>
      <c r="AA365" s="857"/>
      <c r="AB365" s="857"/>
      <c r="AC365" s="857"/>
      <c r="AD365" s="857"/>
      <c r="AE365" s="857"/>
      <c r="AF365" s="865"/>
      <c r="AG365" s="864"/>
      <c r="AH365" s="864"/>
      <c r="AI365" s="864"/>
      <c r="AJ365" s="864"/>
      <c r="AK365" s="864"/>
      <c r="AL365" s="864"/>
      <c r="AM365" s="864"/>
      <c r="AN365" s="864"/>
      <c r="AO365" s="864"/>
      <c r="AP365" s="864"/>
      <c r="AQ365" s="864"/>
      <c r="AR365" s="864"/>
      <c r="AS365" s="864"/>
    </row>
    <row r="366" spans="1:45" s="858" customFormat="1" x14ac:dyDescent="0.2">
      <c r="A366" s="857"/>
      <c r="B366" s="857"/>
      <c r="C366" s="857"/>
      <c r="D366" s="857"/>
      <c r="E366" s="857"/>
      <c r="F366" s="857"/>
      <c r="J366" s="862"/>
      <c r="K366" s="862"/>
      <c r="L366" s="862"/>
      <c r="M366" s="862"/>
      <c r="N366" s="862"/>
      <c r="O366" s="857"/>
      <c r="R366" s="857"/>
      <c r="S366" s="857"/>
      <c r="T366" s="857"/>
      <c r="U366" s="857"/>
      <c r="V366" s="857"/>
      <c r="W366" s="857"/>
      <c r="X366" s="857"/>
      <c r="Y366" s="857"/>
      <c r="Z366" s="857"/>
      <c r="AA366" s="857"/>
      <c r="AB366" s="857"/>
      <c r="AC366" s="857"/>
      <c r="AD366" s="857"/>
      <c r="AE366" s="857"/>
      <c r="AF366" s="865"/>
      <c r="AG366" s="864"/>
      <c r="AH366" s="864"/>
      <c r="AI366" s="864"/>
      <c r="AJ366" s="864"/>
      <c r="AK366" s="864"/>
      <c r="AL366" s="864"/>
      <c r="AM366" s="864"/>
      <c r="AN366" s="864"/>
      <c r="AO366" s="864"/>
      <c r="AP366" s="864"/>
      <c r="AQ366" s="864"/>
      <c r="AR366" s="864"/>
      <c r="AS366" s="864"/>
    </row>
    <row r="367" spans="1:45" s="858" customFormat="1" x14ac:dyDescent="0.2">
      <c r="A367" s="857"/>
      <c r="B367" s="857"/>
      <c r="C367" s="857"/>
      <c r="D367" s="857"/>
      <c r="E367" s="857"/>
      <c r="F367" s="857"/>
      <c r="J367" s="862"/>
      <c r="K367" s="862"/>
      <c r="L367" s="862"/>
      <c r="M367" s="862"/>
      <c r="N367" s="862"/>
      <c r="O367" s="857"/>
      <c r="R367" s="857"/>
      <c r="S367" s="857"/>
      <c r="T367" s="857"/>
      <c r="U367" s="857"/>
      <c r="V367" s="857"/>
      <c r="W367" s="857"/>
      <c r="X367" s="857"/>
      <c r="Y367" s="857"/>
      <c r="Z367" s="857"/>
      <c r="AA367" s="857"/>
      <c r="AB367" s="857"/>
      <c r="AC367" s="857"/>
      <c r="AD367" s="857"/>
      <c r="AE367" s="857"/>
      <c r="AF367" s="865"/>
      <c r="AG367" s="864"/>
      <c r="AH367" s="864"/>
      <c r="AI367" s="864"/>
      <c r="AJ367" s="864"/>
      <c r="AK367" s="864"/>
      <c r="AL367" s="864"/>
      <c r="AM367" s="864"/>
      <c r="AN367" s="864"/>
      <c r="AO367" s="864"/>
      <c r="AP367" s="864"/>
      <c r="AQ367" s="864"/>
      <c r="AR367" s="864"/>
      <c r="AS367" s="864"/>
    </row>
    <row r="368" spans="1:45" s="858" customFormat="1" x14ac:dyDescent="0.2">
      <c r="A368" s="857"/>
      <c r="B368" s="857"/>
      <c r="C368" s="857"/>
      <c r="D368" s="857"/>
      <c r="E368" s="857"/>
      <c r="F368" s="857"/>
      <c r="J368" s="862"/>
      <c r="K368" s="862"/>
      <c r="L368" s="862"/>
      <c r="M368" s="862"/>
      <c r="N368" s="862"/>
      <c r="O368" s="857"/>
      <c r="R368" s="857"/>
      <c r="S368" s="857"/>
      <c r="T368" s="857"/>
      <c r="U368" s="857"/>
      <c r="V368" s="857"/>
      <c r="W368" s="857"/>
      <c r="X368" s="857"/>
      <c r="Y368" s="857"/>
      <c r="Z368" s="857"/>
      <c r="AA368" s="857"/>
      <c r="AB368" s="857"/>
      <c r="AC368" s="857"/>
      <c r="AD368" s="857"/>
      <c r="AE368" s="857"/>
      <c r="AF368" s="865"/>
      <c r="AG368" s="864"/>
      <c r="AH368" s="864"/>
      <c r="AI368" s="864"/>
      <c r="AJ368" s="864"/>
      <c r="AK368" s="864"/>
      <c r="AL368" s="864"/>
      <c r="AM368" s="864"/>
      <c r="AN368" s="864"/>
      <c r="AO368" s="864"/>
      <c r="AP368" s="864"/>
      <c r="AQ368" s="864"/>
      <c r="AR368" s="864"/>
      <c r="AS368" s="864"/>
    </row>
    <row r="369" spans="1:45" s="858" customFormat="1" x14ac:dyDescent="0.2">
      <c r="A369" s="857"/>
      <c r="B369" s="857"/>
      <c r="C369" s="857"/>
      <c r="D369" s="857"/>
      <c r="E369" s="857"/>
      <c r="F369" s="857"/>
      <c r="J369" s="862"/>
      <c r="K369" s="862"/>
      <c r="L369" s="862"/>
      <c r="M369" s="862"/>
      <c r="N369" s="862"/>
      <c r="O369" s="857"/>
      <c r="R369" s="857"/>
      <c r="S369" s="857"/>
      <c r="T369" s="857"/>
      <c r="U369" s="857"/>
      <c r="V369" s="857"/>
      <c r="W369" s="857"/>
      <c r="X369" s="857"/>
      <c r="Y369" s="857"/>
      <c r="Z369" s="857"/>
      <c r="AA369" s="857"/>
      <c r="AB369" s="857"/>
      <c r="AC369" s="857"/>
      <c r="AD369" s="857"/>
      <c r="AE369" s="857"/>
      <c r="AF369" s="865"/>
      <c r="AG369" s="864"/>
      <c r="AH369" s="864"/>
      <c r="AI369" s="864"/>
      <c r="AJ369" s="864"/>
      <c r="AK369" s="864"/>
      <c r="AL369" s="864"/>
      <c r="AM369" s="864"/>
      <c r="AN369" s="864"/>
      <c r="AO369" s="864"/>
      <c r="AP369" s="864"/>
      <c r="AQ369" s="864"/>
      <c r="AR369" s="864"/>
      <c r="AS369" s="864"/>
    </row>
    <row r="370" spans="1:45" s="858" customFormat="1" x14ac:dyDescent="0.2">
      <c r="A370" s="857"/>
      <c r="B370" s="857"/>
      <c r="C370" s="857"/>
      <c r="D370" s="857"/>
      <c r="E370" s="857"/>
      <c r="F370" s="857"/>
      <c r="J370" s="862"/>
      <c r="K370" s="862"/>
      <c r="L370" s="862"/>
      <c r="M370" s="862"/>
      <c r="N370" s="862"/>
      <c r="O370" s="857"/>
      <c r="R370" s="857"/>
      <c r="S370" s="857"/>
      <c r="T370" s="857"/>
      <c r="U370" s="857"/>
      <c r="V370" s="857"/>
      <c r="W370" s="857"/>
      <c r="X370" s="857"/>
      <c r="Y370" s="857"/>
      <c r="Z370" s="857"/>
      <c r="AA370" s="857"/>
      <c r="AB370" s="857"/>
      <c r="AC370" s="857"/>
      <c r="AD370" s="857"/>
      <c r="AE370" s="857"/>
      <c r="AF370" s="865"/>
      <c r="AG370" s="864"/>
      <c r="AH370" s="864"/>
      <c r="AI370" s="864"/>
      <c r="AJ370" s="864"/>
      <c r="AK370" s="864"/>
      <c r="AL370" s="864"/>
      <c r="AM370" s="864"/>
      <c r="AN370" s="864"/>
      <c r="AO370" s="864"/>
      <c r="AP370" s="864"/>
      <c r="AQ370" s="864"/>
      <c r="AR370" s="864"/>
      <c r="AS370" s="864"/>
    </row>
    <row r="371" spans="1:45" s="858" customFormat="1" x14ac:dyDescent="0.2">
      <c r="A371" s="857"/>
      <c r="B371" s="857"/>
      <c r="C371" s="857"/>
      <c r="D371" s="857"/>
      <c r="E371" s="857"/>
      <c r="F371" s="857"/>
      <c r="J371" s="862"/>
      <c r="K371" s="862"/>
      <c r="L371" s="862"/>
      <c r="M371" s="862"/>
      <c r="N371" s="862"/>
      <c r="O371" s="857"/>
      <c r="R371" s="857"/>
      <c r="S371" s="857"/>
      <c r="T371" s="857"/>
      <c r="U371" s="857"/>
      <c r="V371" s="857"/>
      <c r="W371" s="857"/>
      <c r="X371" s="857"/>
      <c r="Y371" s="857"/>
      <c r="Z371" s="857"/>
      <c r="AA371" s="857"/>
      <c r="AB371" s="857"/>
      <c r="AC371" s="857"/>
      <c r="AD371" s="857"/>
      <c r="AE371" s="857"/>
      <c r="AF371" s="865"/>
      <c r="AG371" s="864"/>
      <c r="AH371" s="864"/>
      <c r="AI371" s="864"/>
      <c r="AJ371" s="864"/>
      <c r="AK371" s="864"/>
      <c r="AL371" s="864"/>
      <c r="AM371" s="864"/>
      <c r="AN371" s="864"/>
      <c r="AO371" s="864"/>
      <c r="AP371" s="864"/>
      <c r="AQ371" s="864"/>
      <c r="AR371" s="864"/>
      <c r="AS371" s="864"/>
    </row>
    <row r="372" spans="1:45" s="858" customFormat="1" x14ac:dyDescent="0.2">
      <c r="A372" s="857"/>
      <c r="B372" s="857"/>
      <c r="C372" s="857"/>
      <c r="D372" s="857"/>
      <c r="E372" s="857"/>
      <c r="F372" s="857"/>
      <c r="J372" s="862"/>
      <c r="K372" s="862"/>
      <c r="L372" s="862"/>
      <c r="M372" s="862"/>
      <c r="N372" s="862"/>
      <c r="O372" s="857"/>
      <c r="R372" s="857"/>
      <c r="S372" s="857"/>
      <c r="T372" s="857"/>
      <c r="U372" s="857"/>
      <c r="V372" s="857"/>
      <c r="W372" s="857"/>
      <c r="X372" s="857"/>
      <c r="Y372" s="857"/>
      <c r="Z372" s="857"/>
      <c r="AA372" s="857"/>
      <c r="AB372" s="857"/>
      <c r="AC372" s="857"/>
      <c r="AD372" s="857"/>
      <c r="AE372" s="857"/>
      <c r="AF372" s="865"/>
      <c r="AG372" s="864"/>
      <c r="AH372" s="864"/>
      <c r="AI372" s="864"/>
      <c r="AJ372" s="864"/>
      <c r="AK372" s="864"/>
      <c r="AL372" s="864"/>
      <c r="AM372" s="864"/>
      <c r="AN372" s="864"/>
      <c r="AO372" s="864"/>
      <c r="AP372" s="864"/>
      <c r="AQ372" s="864"/>
      <c r="AR372" s="864"/>
      <c r="AS372" s="864"/>
    </row>
    <row r="373" spans="1:45" s="858" customFormat="1" x14ac:dyDescent="0.2">
      <c r="A373" s="857"/>
      <c r="B373" s="857"/>
      <c r="C373" s="857"/>
      <c r="D373" s="857"/>
      <c r="E373" s="857"/>
      <c r="F373" s="857"/>
      <c r="J373" s="862"/>
      <c r="K373" s="862"/>
      <c r="L373" s="862"/>
      <c r="M373" s="862"/>
      <c r="N373" s="862"/>
      <c r="O373" s="857"/>
      <c r="R373" s="857"/>
      <c r="S373" s="857"/>
      <c r="T373" s="857"/>
      <c r="U373" s="857"/>
      <c r="V373" s="857"/>
      <c r="W373" s="857"/>
      <c r="X373" s="857"/>
      <c r="Y373" s="857"/>
      <c r="Z373" s="857"/>
      <c r="AA373" s="857"/>
      <c r="AB373" s="857"/>
      <c r="AC373" s="857"/>
      <c r="AD373" s="857"/>
      <c r="AE373" s="857"/>
      <c r="AF373" s="865"/>
      <c r="AG373" s="864"/>
      <c r="AH373" s="864"/>
      <c r="AI373" s="864"/>
      <c r="AJ373" s="864"/>
      <c r="AK373" s="864"/>
      <c r="AL373" s="864"/>
      <c r="AM373" s="864"/>
      <c r="AN373" s="864"/>
      <c r="AO373" s="864"/>
      <c r="AP373" s="864"/>
      <c r="AQ373" s="864"/>
      <c r="AR373" s="864"/>
      <c r="AS373" s="864"/>
    </row>
    <row r="374" spans="1:45" s="858" customFormat="1" x14ac:dyDescent="0.2">
      <c r="A374" s="857"/>
      <c r="B374" s="857"/>
      <c r="C374" s="857"/>
      <c r="D374" s="857"/>
      <c r="E374" s="857"/>
      <c r="F374" s="857"/>
      <c r="J374" s="862"/>
      <c r="K374" s="862"/>
      <c r="L374" s="862"/>
      <c r="M374" s="862"/>
      <c r="N374" s="862"/>
      <c r="O374" s="857"/>
      <c r="R374" s="857"/>
      <c r="S374" s="857"/>
      <c r="T374" s="857"/>
      <c r="U374" s="857"/>
      <c r="V374" s="857"/>
      <c r="W374" s="857"/>
      <c r="X374" s="857"/>
      <c r="Y374" s="857"/>
      <c r="Z374" s="857"/>
      <c r="AA374" s="857"/>
      <c r="AB374" s="857"/>
      <c r="AC374" s="857"/>
      <c r="AD374" s="857"/>
      <c r="AE374" s="857"/>
      <c r="AF374" s="865"/>
      <c r="AG374" s="864"/>
      <c r="AH374" s="864"/>
      <c r="AI374" s="864"/>
      <c r="AJ374" s="864"/>
      <c r="AK374" s="864"/>
      <c r="AL374" s="864"/>
      <c r="AM374" s="864"/>
      <c r="AN374" s="864"/>
      <c r="AO374" s="864"/>
      <c r="AP374" s="864"/>
      <c r="AQ374" s="864"/>
      <c r="AR374" s="864"/>
      <c r="AS374" s="864"/>
    </row>
    <row r="375" spans="1:45" s="858" customFormat="1" x14ac:dyDescent="0.2">
      <c r="A375" s="857"/>
      <c r="B375" s="857"/>
      <c r="C375" s="857"/>
      <c r="D375" s="857"/>
      <c r="E375" s="857"/>
      <c r="F375" s="857"/>
      <c r="J375" s="862"/>
      <c r="K375" s="862"/>
      <c r="L375" s="862"/>
      <c r="M375" s="862"/>
      <c r="N375" s="862"/>
      <c r="O375" s="857"/>
      <c r="R375" s="857"/>
      <c r="S375" s="857"/>
      <c r="T375" s="857"/>
      <c r="U375" s="857"/>
      <c r="V375" s="857"/>
      <c r="W375" s="857"/>
      <c r="X375" s="857"/>
      <c r="Y375" s="857"/>
      <c r="Z375" s="857"/>
      <c r="AA375" s="857"/>
      <c r="AB375" s="857"/>
      <c r="AC375" s="857"/>
      <c r="AD375" s="857"/>
      <c r="AE375" s="857"/>
      <c r="AF375" s="865"/>
      <c r="AG375" s="864"/>
      <c r="AH375" s="864"/>
      <c r="AI375" s="864"/>
      <c r="AJ375" s="864"/>
      <c r="AK375" s="864"/>
      <c r="AL375" s="864"/>
      <c r="AM375" s="864"/>
      <c r="AN375" s="864"/>
      <c r="AO375" s="864"/>
      <c r="AP375" s="864"/>
      <c r="AQ375" s="864"/>
      <c r="AR375" s="864"/>
      <c r="AS375" s="864"/>
    </row>
    <row r="376" spans="1:45" s="858" customFormat="1" x14ac:dyDescent="0.2">
      <c r="A376" s="857"/>
      <c r="B376" s="857"/>
      <c r="C376" s="857"/>
      <c r="D376" s="857"/>
      <c r="E376" s="857"/>
      <c r="F376" s="857"/>
      <c r="J376" s="862"/>
      <c r="K376" s="862"/>
      <c r="L376" s="862"/>
      <c r="M376" s="862"/>
      <c r="N376" s="862"/>
      <c r="O376" s="857"/>
      <c r="R376" s="857"/>
      <c r="S376" s="857"/>
      <c r="T376" s="857"/>
      <c r="U376" s="857"/>
      <c r="V376" s="857"/>
      <c r="W376" s="857"/>
      <c r="X376" s="857"/>
      <c r="Y376" s="857"/>
      <c r="Z376" s="857"/>
      <c r="AA376" s="857"/>
      <c r="AB376" s="857"/>
      <c r="AC376" s="857"/>
      <c r="AD376" s="857"/>
      <c r="AE376" s="857"/>
      <c r="AF376" s="865"/>
      <c r="AG376" s="864"/>
      <c r="AH376" s="864"/>
      <c r="AI376" s="864"/>
      <c r="AJ376" s="864"/>
      <c r="AK376" s="864"/>
      <c r="AL376" s="864"/>
      <c r="AM376" s="864"/>
      <c r="AN376" s="864"/>
      <c r="AO376" s="864"/>
      <c r="AP376" s="864"/>
      <c r="AQ376" s="864"/>
      <c r="AR376" s="864"/>
      <c r="AS376" s="864"/>
    </row>
    <row r="377" spans="1:45" s="858" customFormat="1" x14ac:dyDescent="0.2">
      <c r="A377" s="857"/>
      <c r="B377" s="857"/>
      <c r="C377" s="857"/>
      <c r="D377" s="857"/>
      <c r="E377" s="857"/>
      <c r="F377" s="857"/>
      <c r="J377" s="862"/>
      <c r="K377" s="862"/>
      <c r="L377" s="862"/>
      <c r="M377" s="862"/>
      <c r="N377" s="862"/>
      <c r="O377" s="857"/>
      <c r="R377" s="857"/>
      <c r="S377" s="857"/>
      <c r="T377" s="857"/>
      <c r="U377" s="857"/>
      <c r="V377" s="857"/>
      <c r="W377" s="857"/>
      <c r="X377" s="857"/>
      <c r="Y377" s="857"/>
      <c r="Z377" s="857"/>
      <c r="AA377" s="857"/>
      <c r="AB377" s="857"/>
      <c r="AC377" s="857"/>
      <c r="AD377" s="857"/>
      <c r="AE377" s="857"/>
      <c r="AF377" s="865"/>
      <c r="AG377" s="864"/>
      <c r="AH377" s="864"/>
      <c r="AI377" s="864"/>
      <c r="AJ377" s="864"/>
      <c r="AK377" s="864"/>
      <c r="AL377" s="864"/>
      <c r="AM377" s="864"/>
      <c r="AN377" s="864"/>
      <c r="AO377" s="864"/>
      <c r="AP377" s="864"/>
      <c r="AQ377" s="864"/>
      <c r="AR377" s="864"/>
      <c r="AS377" s="864"/>
    </row>
    <row r="378" spans="1:45" s="858" customFormat="1" x14ac:dyDescent="0.2">
      <c r="A378" s="857"/>
      <c r="B378" s="857"/>
      <c r="C378" s="857"/>
      <c r="D378" s="857"/>
      <c r="E378" s="857"/>
      <c r="F378" s="857"/>
      <c r="J378" s="862"/>
      <c r="K378" s="862"/>
      <c r="L378" s="862"/>
      <c r="M378" s="862"/>
      <c r="N378" s="862"/>
      <c r="O378" s="857"/>
      <c r="R378" s="857"/>
      <c r="S378" s="857"/>
      <c r="T378" s="857"/>
      <c r="U378" s="857"/>
      <c r="V378" s="857"/>
      <c r="W378" s="857"/>
      <c r="X378" s="857"/>
      <c r="Y378" s="857"/>
      <c r="Z378" s="857"/>
      <c r="AA378" s="857"/>
      <c r="AB378" s="857"/>
      <c r="AC378" s="857"/>
      <c r="AD378" s="857"/>
      <c r="AE378" s="857"/>
      <c r="AF378" s="865"/>
      <c r="AG378" s="864"/>
      <c r="AH378" s="864"/>
      <c r="AI378" s="864"/>
      <c r="AJ378" s="864"/>
      <c r="AK378" s="864"/>
      <c r="AL378" s="864"/>
      <c r="AM378" s="864"/>
      <c r="AN378" s="864"/>
      <c r="AO378" s="864"/>
      <c r="AP378" s="864"/>
      <c r="AQ378" s="864"/>
      <c r="AR378" s="864"/>
      <c r="AS378" s="864"/>
    </row>
    <row r="379" spans="1:45" s="858" customFormat="1" x14ac:dyDescent="0.2">
      <c r="A379" s="857"/>
      <c r="B379" s="857"/>
      <c r="C379" s="857"/>
      <c r="D379" s="857"/>
      <c r="E379" s="857"/>
      <c r="F379" s="857"/>
      <c r="J379" s="862"/>
      <c r="K379" s="862"/>
      <c r="L379" s="862"/>
      <c r="M379" s="862"/>
      <c r="N379" s="862"/>
      <c r="O379" s="857"/>
      <c r="R379" s="857"/>
      <c r="S379" s="857"/>
      <c r="T379" s="857"/>
      <c r="U379" s="857"/>
      <c r="V379" s="857"/>
      <c r="W379" s="857"/>
      <c r="X379" s="857"/>
      <c r="Y379" s="857"/>
      <c r="Z379" s="857"/>
      <c r="AA379" s="857"/>
      <c r="AB379" s="857"/>
      <c r="AC379" s="857"/>
      <c r="AD379" s="857"/>
      <c r="AE379" s="857"/>
      <c r="AF379" s="865"/>
      <c r="AG379" s="864"/>
      <c r="AH379" s="864"/>
      <c r="AI379" s="864"/>
      <c r="AJ379" s="864"/>
      <c r="AK379" s="864"/>
      <c r="AL379" s="864"/>
      <c r="AM379" s="864"/>
      <c r="AN379" s="864"/>
      <c r="AO379" s="864"/>
      <c r="AP379" s="864"/>
      <c r="AQ379" s="864"/>
      <c r="AR379" s="864"/>
      <c r="AS379" s="864"/>
    </row>
    <row r="380" spans="1:45" s="858" customFormat="1" x14ac:dyDescent="0.2">
      <c r="A380" s="857"/>
      <c r="B380" s="857"/>
      <c r="C380" s="857"/>
      <c r="D380" s="857"/>
      <c r="E380" s="857"/>
      <c r="F380" s="857"/>
      <c r="J380" s="862"/>
      <c r="K380" s="862"/>
      <c r="L380" s="862"/>
      <c r="M380" s="862"/>
      <c r="N380" s="862"/>
      <c r="O380" s="857"/>
      <c r="R380" s="857"/>
      <c r="S380" s="857"/>
      <c r="T380" s="857"/>
      <c r="U380" s="857"/>
      <c r="V380" s="857"/>
      <c r="W380" s="857"/>
      <c r="X380" s="857"/>
      <c r="Y380" s="857"/>
      <c r="Z380" s="857"/>
      <c r="AA380" s="857"/>
      <c r="AB380" s="857"/>
      <c r="AC380" s="857"/>
      <c r="AD380" s="857"/>
      <c r="AE380" s="857"/>
      <c r="AF380" s="865"/>
      <c r="AG380" s="864"/>
      <c r="AH380" s="864"/>
      <c r="AI380" s="864"/>
      <c r="AJ380" s="864"/>
      <c r="AK380" s="864"/>
      <c r="AL380" s="864"/>
      <c r="AM380" s="864"/>
      <c r="AN380" s="864"/>
      <c r="AO380" s="864"/>
      <c r="AP380" s="864"/>
      <c r="AQ380" s="864"/>
      <c r="AR380" s="864"/>
      <c r="AS380" s="864"/>
    </row>
    <row r="381" spans="1:45" s="858" customFormat="1" x14ac:dyDescent="0.2">
      <c r="A381" s="857"/>
      <c r="B381" s="857"/>
      <c r="C381" s="857"/>
      <c r="D381" s="857"/>
      <c r="E381" s="857"/>
      <c r="F381" s="857"/>
      <c r="J381" s="862"/>
      <c r="K381" s="862"/>
      <c r="L381" s="862"/>
      <c r="M381" s="862"/>
      <c r="N381" s="862"/>
      <c r="O381" s="857"/>
      <c r="R381" s="857"/>
      <c r="S381" s="857"/>
      <c r="T381" s="857"/>
      <c r="U381" s="857"/>
      <c r="V381" s="857"/>
      <c r="W381" s="857"/>
      <c r="X381" s="857"/>
      <c r="Y381" s="857"/>
      <c r="Z381" s="857"/>
      <c r="AA381" s="857"/>
      <c r="AB381" s="857"/>
      <c r="AC381" s="857"/>
      <c r="AD381" s="857"/>
      <c r="AE381" s="857"/>
      <c r="AF381" s="865"/>
      <c r="AG381" s="864"/>
      <c r="AH381" s="864"/>
      <c r="AI381" s="864"/>
      <c r="AJ381" s="864"/>
      <c r="AK381" s="864"/>
      <c r="AL381" s="864"/>
      <c r="AM381" s="864"/>
      <c r="AN381" s="864"/>
      <c r="AO381" s="864"/>
      <c r="AP381" s="864"/>
      <c r="AQ381" s="864"/>
      <c r="AR381" s="864"/>
      <c r="AS381" s="864"/>
    </row>
    <row r="382" spans="1:45" s="858" customFormat="1" x14ac:dyDescent="0.2">
      <c r="A382" s="857"/>
      <c r="B382" s="857"/>
      <c r="C382" s="857"/>
      <c r="D382" s="857"/>
      <c r="E382" s="857"/>
      <c r="F382" s="857"/>
      <c r="J382" s="862"/>
      <c r="K382" s="862"/>
      <c r="L382" s="862"/>
      <c r="M382" s="862"/>
      <c r="N382" s="862"/>
      <c r="O382" s="857"/>
      <c r="R382" s="857"/>
      <c r="S382" s="857"/>
      <c r="T382" s="857"/>
      <c r="U382" s="857"/>
      <c r="V382" s="857"/>
      <c r="W382" s="857"/>
      <c r="X382" s="857"/>
      <c r="Y382" s="857"/>
      <c r="Z382" s="857"/>
      <c r="AA382" s="857"/>
      <c r="AB382" s="857"/>
      <c r="AC382" s="857"/>
      <c r="AD382" s="857"/>
      <c r="AE382" s="857"/>
      <c r="AF382" s="865"/>
      <c r="AG382" s="864"/>
      <c r="AH382" s="864"/>
      <c r="AI382" s="864"/>
      <c r="AJ382" s="864"/>
      <c r="AK382" s="864"/>
      <c r="AL382" s="864"/>
      <c r="AM382" s="864"/>
      <c r="AN382" s="864"/>
      <c r="AO382" s="864"/>
      <c r="AP382" s="864"/>
      <c r="AQ382" s="864"/>
      <c r="AR382" s="864"/>
      <c r="AS382" s="864"/>
    </row>
    <row r="383" spans="1:45" s="858" customFormat="1" x14ac:dyDescent="0.2">
      <c r="A383" s="857"/>
      <c r="B383" s="857"/>
      <c r="C383" s="857"/>
      <c r="D383" s="857"/>
      <c r="E383" s="857"/>
      <c r="F383" s="857"/>
      <c r="J383" s="862"/>
      <c r="K383" s="862"/>
      <c r="L383" s="862"/>
      <c r="M383" s="862"/>
      <c r="N383" s="862"/>
      <c r="O383" s="857"/>
      <c r="R383" s="857"/>
      <c r="S383" s="857"/>
      <c r="T383" s="857"/>
      <c r="U383" s="857"/>
      <c r="V383" s="857"/>
      <c r="W383" s="857"/>
      <c r="X383" s="857"/>
      <c r="Y383" s="857"/>
      <c r="Z383" s="857"/>
      <c r="AA383" s="857"/>
      <c r="AB383" s="857"/>
      <c r="AC383" s="857"/>
      <c r="AD383" s="857"/>
      <c r="AE383" s="857"/>
      <c r="AF383" s="865"/>
      <c r="AG383" s="864"/>
      <c r="AH383" s="864"/>
      <c r="AI383" s="864"/>
      <c r="AJ383" s="864"/>
      <c r="AK383" s="864"/>
      <c r="AL383" s="864"/>
      <c r="AM383" s="864"/>
      <c r="AN383" s="864"/>
      <c r="AO383" s="864"/>
      <c r="AP383" s="864"/>
      <c r="AQ383" s="864"/>
      <c r="AR383" s="864"/>
      <c r="AS383" s="864"/>
    </row>
    <row r="384" spans="1:45" s="858" customFormat="1" x14ac:dyDescent="0.2">
      <c r="A384" s="857"/>
      <c r="B384" s="857"/>
      <c r="C384" s="857"/>
      <c r="D384" s="857"/>
      <c r="E384" s="857"/>
      <c r="F384" s="857"/>
      <c r="J384" s="862"/>
      <c r="K384" s="862"/>
      <c r="L384" s="862"/>
      <c r="M384" s="862"/>
      <c r="N384" s="862"/>
      <c r="O384" s="857"/>
      <c r="R384" s="857"/>
      <c r="S384" s="857"/>
      <c r="T384" s="857"/>
      <c r="U384" s="857"/>
      <c r="V384" s="857"/>
      <c r="W384" s="857"/>
      <c r="X384" s="857"/>
      <c r="Y384" s="857"/>
      <c r="Z384" s="857"/>
      <c r="AA384" s="857"/>
      <c r="AB384" s="857"/>
      <c r="AC384" s="857"/>
      <c r="AD384" s="857"/>
      <c r="AE384" s="857"/>
      <c r="AF384" s="865"/>
      <c r="AG384" s="864"/>
      <c r="AH384" s="864"/>
      <c r="AI384" s="864"/>
      <c r="AJ384" s="864"/>
      <c r="AK384" s="864"/>
      <c r="AL384" s="864"/>
      <c r="AM384" s="864"/>
      <c r="AN384" s="864"/>
      <c r="AO384" s="864"/>
      <c r="AP384" s="864"/>
      <c r="AQ384" s="864"/>
      <c r="AR384" s="864"/>
      <c r="AS384" s="864"/>
    </row>
    <row r="385" spans="1:45" s="858" customFormat="1" x14ac:dyDescent="0.2">
      <c r="A385" s="857"/>
      <c r="B385" s="857"/>
      <c r="C385" s="857"/>
      <c r="D385" s="857"/>
      <c r="E385" s="857"/>
      <c r="F385" s="857"/>
      <c r="J385" s="862"/>
      <c r="K385" s="862"/>
      <c r="L385" s="862"/>
      <c r="M385" s="862"/>
      <c r="N385" s="862"/>
      <c r="O385" s="857"/>
      <c r="R385" s="857"/>
      <c r="S385" s="857"/>
      <c r="T385" s="857"/>
      <c r="U385" s="857"/>
      <c r="V385" s="857"/>
      <c r="W385" s="857"/>
      <c r="X385" s="857"/>
      <c r="Y385" s="857"/>
      <c r="Z385" s="857"/>
      <c r="AA385" s="857"/>
      <c r="AB385" s="857"/>
      <c r="AC385" s="857"/>
      <c r="AD385" s="857"/>
      <c r="AE385" s="857"/>
      <c r="AF385" s="865"/>
      <c r="AG385" s="864"/>
      <c r="AH385" s="864"/>
      <c r="AI385" s="864"/>
      <c r="AJ385" s="864"/>
      <c r="AK385" s="864"/>
      <c r="AL385" s="864"/>
      <c r="AM385" s="864"/>
      <c r="AN385" s="864"/>
      <c r="AO385" s="864"/>
      <c r="AP385" s="864"/>
      <c r="AQ385" s="864"/>
      <c r="AR385" s="864"/>
      <c r="AS385" s="864"/>
    </row>
    <row r="386" spans="1:45" s="858" customFormat="1" x14ac:dyDescent="0.2">
      <c r="A386" s="857"/>
      <c r="B386" s="857"/>
      <c r="C386" s="857"/>
      <c r="D386" s="857"/>
      <c r="E386" s="857"/>
      <c r="F386" s="857"/>
      <c r="J386" s="862"/>
      <c r="K386" s="862"/>
      <c r="L386" s="862"/>
      <c r="M386" s="862"/>
      <c r="N386" s="862"/>
      <c r="O386" s="857"/>
      <c r="R386" s="857"/>
      <c r="S386" s="857"/>
      <c r="T386" s="857"/>
      <c r="U386" s="857"/>
      <c r="V386" s="857"/>
      <c r="W386" s="857"/>
      <c r="X386" s="857"/>
      <c r="Y386" s="857"/>
      <c r="Z386" s="857"/>
      <c r="AA386" s="857"/>
      <c r="AB386" s="857"/>
      <c r="AC386" s="857"/>
      <c r="AD386" s="857"/>
      <c r="AE386" s="857"/>
      <c r="AF386" s="865"/>
      <c r="AG386" s="864"/>
      <c r="AH386" s="864"/>
      <c r="AI386" s="864"/>
      <c r="AJ386" s="864"/>
      <c r="AK386" s="864"/>
      <c r="AL386" s="864"/>
      <c r="AM386" s="864"/>
      <c r="AN386" s="864"/>
      <c r="AO386" s="864"/>
      <c r="AP386" s="864"/>
      <c r="AQ386" s="864"/>
      <c r="AR386" s="864"/>
      <c r="AS386" s="864"/>
    </row>
    <row r="387" spans="1:45" s="858" customFormat="1" x14ac:dyDescent="0.2">
      <c r="A387" s="857"/>
      <c r="B387" s="857"/>
      <c r="C387" s="857"/>
      <c r="D387" s="857"/>
      <c r="E387" s="857"/>
      <c r="F387" s="857"/>
      <c r="J387" s="862"/>
      <c r="K387" s="862"/>
      <c r="L387" s="862"/>
      <c r="M387" s="862"/>
      <c r="N387" s="862"/>
      <c r="O387" s="857"/>
      <c r="R387" s="857"/>
      <c r="S387" s="857"/>
      <c r="T387" s="857"/>
      <c r="U387" s="857"/>
      <c r="V387" s="857"/>
      <c r="W387" s="857"/>
      <c r="X387" s="857"/>
      <c r="Y387" s="857"/>
      <c r="Z387" s="857"/>
      <c r="AA387" s="857"/>
      <c r="AB387" s="857"/>
      <c r="AC387" s="857"/>
      <c r="AD387" s="857"/>
      <c r="AE387" s="857"/>
      <c r="AF387" s="865"/>
      <c r="AG387" s="864"/>
      <c r="AH387" s="864"/>
      <c r="AI387" s="864"/>
      <c r="AJ387" s="864"/>
      <c r="AK387" s="864"/>
      <c r="AL387" s="864"/>
      <c r="AM387" s="864"/>
      <c r="AN387" s="864"/>
      <c r="AO387" s="864"/>
      <c r="AP387" s="864"/>
      <c r="AQ387" s="864"/>
      <c r="AR387" s="864"/>
      <c r="AS387" s="864"/>
    </row>
    <row r="388" spans="1:45" s="858" customFormat="1" x14ac:dyDescent="0.2">
      <c r="A388" s="857"/>
      <c r="B388" s="857"/>
      <c r="C388" s="857"/>
      <c r="D388" s="857"/>
      <c r="E388" s="857"/>
      <c r="F388" s="857"/>
      <c r="J388" s="862"/>
      <c r="K388" s="862"/>
      <c r="L388" s="862"/>
      <c r="M388" s="862"/>
      <c r="N388" s="862"/>
      <c r="O388" s="857"/>
      <c r="R388" s="857"/>
      <c r="S388" s="857"/>
      <c r="T388" s="857"/>
      <c r="U388" s="857"/>
      <c r="V388" s="857"/>
      <c r="W388" s="857"/>
      <c r="X388" s="857"/>
      <c r="Y388" s="857"/>
      <c r="Z388" s="857"/>
      <c r="AA388" s="857"/>
      <c r="AB388" s="857"/>
      <c r="AC388" s="857"/>
      <c r="AD388" s="857"/>
      <c r="AE388" s="857"/>
      <c r="AF388" s="865"/>
      <c r="AG388" s="864"/>
      <c r="AH388" s="864"/>
      <c r="AI388" s="864"/>
      <c r="AJ388" s="864"/>
      <c r="AK388" s="864"/>
      <c r="AL388" s="864"/>
      <c r="AM388" s="864"/>
      <c r="AN388" s="864"/>
      <c r="AO388" s="864"/>
      <c r="AP388" s="864"/>
      <c r="AQ388" s="864"/>
      <c r="AR388" s="864"/>
      <c r="AS388" s="864"/>
    </row>
    <row r="389" spans="1:45" s="858" customFormat="1" x14ac:dyDescent="0.2">
      <c r="A389" s="857"/>
      <c r="B389" s="857"/>
      <c r="C389" s="857"/>
      <c r="D389" s="857"/>
      <c r="E389" s="857"/>
      <c r="F389" s="857"/>
      <c r="J389" s="862"/>
      <c r="K389" s="862"/>
      <c r="L389" s="862"/>
      <c r="M389" s="862"/>
      <c r="N389" s="862"/>
      <c r="O389" s="857"/>
      <c r="R389" s="857"/>
      <c r="S389" s="857"/>
      <c r="T389" s="857"/>
      <c r="U389" s="857"/>
      <c r="V389" s="857"/>
      <c r="W389" s="857"/>
      <c r="X389" s="857"/>
      <c r="Y389" s="857"/>
      <c r="Z389" s="857"/>
      <c r="AA389" s="857"/>
      <c r="AB389" s="857"/>
      <c r="AC389" s="857"/>
      <c r="AD389" s="857"/>
      <c r="AE389" s="857"/>
      <c r="AF389" s="865"/>
      <c r="AG389" s="864"/>
      <c r="AH389" s="864"/>
      <c r="AI389" s="864"/>
      <c r="AJ389" s="864"/>
      <c r="AK389" s="864"/>
      <c r="AL389" s="864"/>
      <c r="AM389" s="864"/>
      <c r="AN389" s="864"/>
      <c r="AO389" s="864"/>
      <c r="AP389" s="864"/>
      <c r="AQ389" s="864"/>
      <c r="AR389" s="864"/>
      <c r="AS389" s="864"/>
    </row>
    <row r="390" spans="1:45" s="858" customFormat="1" x14ac:dyDescent="0.2">
      <c r="A390" s="857"/>
      <c r="B390" s="857"/>
      <c r="C390" s="857"/>
      <c r="D390" s="857"/>
      <c r="E390" s="857"/>
      <c r="F390" s="857"/>
      <c r="J390" s="862"/>
      <c r="K390" s="862"/>
      <c r="L390" s="862"/>
      <c r="M390" s="862"/>
      <c r="N390" s="862"/>
      <c r="O390" s="857"/>
      <c r="R390" s="857"/>
      <c r="S390" s="857"/>
      <c r="T390" s="857"/>
      <c r="U390" s="857"/>
      <c r="V390" s="857"/>
      <c r="W390" s="857"/>
      <c r="X390" s="857"/>
      <c r="Y390" s="857"/>
      <c r="Z390" s="857"/>
      <c r="AA390" s="857"/>
      <c r="AB390" s="857"/>
      <c r="AC390" s="857"/>
      <c r="AD390" s="857"/>
      <c r="AE390" s="857"/>
      <c r="AF390" s="865"/>
      <c r="AG390" s="864"/>
      <c r="AH390" s="864"/>
      <c r="AI390" s="864"/>
      <c r="AJ390" s="864"/>
      <c r="AK390" s="864"/>
      <c r="AL390" s="864"/>
      <c r="AM390" s="864"/>
      <c r="AN390" s="864"/>
      <c r="AO390" s="864"/>
      <c r="AP390" s="864"/>
      <c r="AQ390" s="864"/>
      <c r="AR390" s="864"/>
      <c r="AS390" s="864"/>
    </row>
    <row r="391" spans="1:45" s="858" customFormat="1" x14ac:dyDescent="0.2">
      <c r="A391" s="857"/>
      <c r="B391" s="857"/>
      <c r="C391" s="857"/>
      <c r="D391" s="857"/>
      <c r="E391" s="857"/>
      <c r="F391" s="857"/>
      <c r="J391" s="862"/>
      <c r="K391" s="862"/>
      <c r="L391" s="862"/>
      <c r="M391" s="862"/>
      <c r="N391" s="862"/>
      <c r="O391" s="857"/>
      <c r="R391" s="857"/>
      <c r="S391" s="857"/>
      <c r="T391" s="857"/>
      <c r="U391" s="857"/>
      <c r="V391" s="857"/>
      <c r="W391" s="857"/>
      <c r="X391" s="857"/>
      <c r="Y391" s="857"/>
      <c r="Z391" s="857"/>
      <c r="AA391" s="857"/>
      <c r="AB391" s="857"/>
      <c r="AC391" s="857"/>
      <c r="AD391" s="857"/>
      <c r="AE391" s="857"/>
      <c r="AF391" s="865"/>
      <c r="AG391" s="864"/>
      <c r="AH391" s="864"/>
      <c r="AI391" s="864"/>
      <c r="AJ391" s="864"/>
      <c r="AK391" s="864"/>
      <c r="AL391" s="864"/>
      <c r="AM391" s="864"/>
      <c r="AN391" s="864"/>
      <c r="AO391" s="864"/>
      <c r="AP391" s="864"/>
      <c r="AQ391" s="864"/>
      <c r="AR391" s="864"/>
      <c r="AS391" s="864"/>
    </row>
    <row r="392" spans="1:45" s="858" customFormat="1" x14ac:dyDescent="0.2">
      <c r="A392" s="857"/>
      <c r="B392" s="857"/>
      <c r="C392" s="857"/>
      <c r="D392" s="857"/>
      <c r="E392" s="857"/>
      <c r="F392" s="857"/>
      <c r="J392" s="862"/>
      <c r="K392" s="862"/>
      <c r="L392" s="862"/>
      <c r="M392" s="862"/>
      <c r="N392" s="862"/>
      <c r="O392" s="857"/>
      <c r="R392" s="857"/>
      <c r="S392" s="857"/>
      <c r="T392" s="857"/>
      <c r="U392" s="857"/>
      <c r="V392" s="857"/>
      <c r="W392" s="857"/>
      <c r="X392" s="857"/>
      <c r="Y392" s="857"/>
      <c r="Z392" s="857"/>
      <c r="AA392" s="857"/>
      <c r="AB392" s="857"/>
      <c r="AC392" s="857"/>
      <c r="AD392" s="857"/>
      <c r="AE392" s="857"/>
      <c r="AF392" s="865"/>
      <c r="AG392" s="864"/>
      <c r="AH392" s="864"/>
      <c r="AI392" s="864"/>
      <c r="AJ392" s="864"/>
      <c r="AK392" s="864"/>
      <c r="AL392" s="864"/>
      <c r="AM392" s="864"/>
      <c r="AN392" s="864"/>
      <c r="AO392" s="864"/>
      <c r="AP392" s="864"/>
      <c r="AQ392" s="864"/>
      <c r="AR392" s="864"/>
      <c r="AS392" s="864"/>
    </row>
    <row r="393" spans="1:45" s="858" customFormat="1" x14ac:dyDescent="0.2">
      <c r="A393" s="857"/>
      <c r="B393" s="857"/>
      <c r="C393" s="857"/>
      <c r="D393" s="857"/>
      <c r="E393" s="857"/>
      <c r="F393" s="857"/>
      <c r="J393" s="862"/>
      <c r="K393" s="862"/>
      <c r="L393" s="862"/>
      <c r="M393" s="862"/>
      <c r="N393" s="862"/>
      <c r="O393" s="857"/>
      <c r="R393" s="857"/>
      <c r="S393" s="857"/>
      <c r="T393" s="857"/>
      <c r="U393" s="857"/>
      <c r="V393" s="857"/>
      <c r="W393" s="857"/>
      <c r="X393" s="857"/>
      <c r="Y393" s="857"/>
      <c r="Z393" s="857"/>
      <c r="AA393" s="857"/>
      <c r="AB393" s="857"/>
      <c r="AC393" s="857"/>
      <c r="AD393" s="857"/>
      <c r="AE393" s="857"/>
      <c r="AF393" s="865"/>
      <c r="AG393" s="864"/>
      <c r="AH393" s="864"/>
      <c r="AI393" s="864"/>
      <c r="AJ393" s="864"/>
      <c r="AK393" s="864"/>
      <c r="AL393" s="864"/>
      <c r="AM393" s="864"/>
      <c r="AN393" s="864"/>
      <c r="AO393" s="864"/>
      <c r="AP393" s="864"/>
      <c r="AQ393" s="864"/>
      <c r="AR393" s="864"/>
      <c r="AS393" s="864"/>
    </row>
    <row r="394" spans="1:45" s="858" customFormat="1" x14ac:dyDescent="0.2">
      <c r="A394" s="857"/>
      <c r="B394" s="857"/>
      <c r="C394" s="857"/>
      <c r="D394" s="857"/>
      <c r="E394" s="857"/>
      <c r="F394" s="857"/>
      <c r="J394" s="862"/>
      <c r="K394" s="862"/>
      <c r="L394" s="862"/>
      <c r="M394" s="862"/>
      <c r="N394" s="862"/>
      <c r="O394" s="857"/>
      <c r="R394" s="857"/>
      <c r="S394" s="857"/>
      <c r="T394" s="857"/>
      <c r="U394" s="857"/>
      <c r="V394" s="857"/>
      <c r="W394" s="857"/>
      <c r="X394" s="857"/>
      <c r="Y394" s="857"/>
      <c r="Z394" s="857"/>
      <c r="AA394" s="857"/>
      <c r="AB394" s="857"/>
      <c r="AC394" s="857"/>
      <c r="AD394" s="857"/>
      <c r="AE394" s="857"/>
      <c r="AF394" s="865"/>
      <c r="AG394" s="864"/>
      <c r="AH394" s="864"/>
      <c r="AI394" s="864"/>
      <c r="AJ394" s="864"/>
      <c r="AK394" s="864"/>
      <c r="AL394" s="864"/>
      <c r="AM394" s="864"/>
      <c r="AN394" s="864"/>
      <c r="AO394" s="864"/>
      <c r="AP394" s="864"/>
      <c r="AQ394" s="864"/>
      <c r="AR394" s="864"/>
      <c r="AS394" s="864"/>
    </row>
    <row r="395" spans="1:45" s="858" customFormat="1" x14ac:dyDescent="0.2">
      <c r="A395" s="857"/>
      <c r="B395" s="857"/>
      <c r="C395" s="857"/>
      <c r="D395" s="857"/>
      <c r="E395" s="857"/>
      <c r="F395" s="857"/>
      <c r="J395" s="862"/>
      <c r="K395" s="862"/>
      <c r="L395" s="862"/>
      <c r="M395" s="862"/>
      <c r="N395" s="862"/>
      <c r="O395" s="857"/>
      <c r="R395" s="857"/>
      <c r="S395" s="857"/>
      <c r="T395" s="857"/>
      <c r="U395" s="857"/>
      <c r="V395" s="857"/>
      <c r="W395" s="857"/>
      <c r="X395" s="857"/>
      <c r="Y395" s="857"/>
      <c r="Z395" s="857"/>
      <c r="AA395" s="857"/>
      <c r="AB395" s="857"/>
      <c r="AC395" s="857"/>
      <c r="AD395" s="857"/>
      <c r="AE395" s="857"/>
      <c r="AF395" s="865"/>
      <c r="AG395" s="864"/>
      <c r="AH395" s="864"/>
      <c r="AI395" s="864"/>
      <c r="AJ395" s="864"/>
      <c r="AK395" s="864"/>
      <c r="AL395" s="864"/>
      <c r="AM395" s="864"/>
      <c r="AN395" s="864"/>
      <c r="AO395" s="864"/>
      <c r="AP395" s="864"/>
      <c r="AQ395" s="864"/>
      <c r="AR395" s="864"/>
      <c r="AS395" s="864"/>
    </row>
    <row r="396" spans="1:45" s="858" customFormat="1" x14ac:dyDescent="0.2">
      <c r="A396" s="857"/>
      <c r="B396" s="857"/>
      <c r="C396" s="857"/>
      <c r="D396" s="857"/>
      <c r="E396" s="857"/>
      <c r="F396" s="857"/>
      <c r="J396" s="862"/>
      <c r="K396" s="862"/>
      <c r="L396" s="862"/>
      <c r="M396" s="862"/>
      <c r="N396" s="862"/>
      <c r="O396" s="857"/>
      <c r="R396" s="857"/>
      <c r="S396" s="857"/>
      <c r="T396" s="857"/>
      <c r="U396" s="857"/>
      <c r="V396" s="857"/>
      <c r="W396" s="857"/>
      <c r="X396" s="857"/>
      <c r="Y396" s="857"/>
      <c r="Z396" s="857"/>
      <c r="AA396" s="857"/>
      <c r="AB396" s="857"/>
      <c r="AC396" s="857"/>
      <c r="AD396" s="857"/>
      <c r="AE396" s="857"/>
      <c r="AF396" s="865"/>
      <c r="AG396" s="864"/>
      <c r="AH396" s="864"/>
      <c r="AI396" s="864"/>
      <c r="AJ396" s="864"/>
      <c r="AK396" s="864"/>
      <c r="AL396" s="864"/>
      <c r="AM396" s="864"/>
      <c r="AN396" s="864"/>
      <c r="AO396" s="864"/>
      <c r="AP396" s="864"/>
      <c r="AQ396" s="864"/>
      <c r="AR396" s="864"/>
      <c r="AS396" s="864"/>
    </row>
    <row r="397" spans="1:45" s="858" customFormat="1" x14ac:dyDescent="0.2">
      <c r="A397" s="857"/>
      <c r="B397" s="857"/>
      <c r="C397" s="857"/>
      <c r="D397" s="857"/>
      <c r="E397" s="857"/>
      <c r="F397" s="857"/>
      <c r="J397" s="862"/>
      <c r="K397" s="862"/>
      <c r="L397" s="862"/>
      <c r="M397" s="862"/>
      <c r="N397" s="862"/>
      <c r="O397" s="857"/>
      <c r="R397" s="857"/>
      <c r="S397" s="857"/>
      <c r="T397" s="857"/>
      <c r="U397" s="857"/>
      <c r="V397" s="857"/>
      <c r="W397" s="857"/>
      <c r="X397" s="857"/>
      <c r="Y397" s="857"/>
      <c r="Z397" s="857"/>
      <c r="AA397" s="857"/>
      <c r="AB397" s="857"/>
      <c r="AC397" s="857"/>
      <c r="AD397" s="857"/>
      <c r="AE397" s="857"/>
      <c r="AF397" s="865"/>
      <c r="AG397" s="864"/>
      <c r="AH397" s="864"/>
      <c r="AI397" s="864"/>
      <c r="AJ397" s="864"/>
      <c r="AK397" s="864"/>
      <c r="AL397" s="864"/>
      <c r="AM397" s="864"/>
      <c r="AN397" s="864"/>
      <c r="AO397" s="864"/>
      <c r="AP397" s="864"/>
      <c r="AQ397" s="864"/>
      <c r="AR397" s="864"/>
      <c r="AS397" s="864"/>
    </row>
    <row r="398" spans="1:45" s="858" customFormat="1" x14ac:dyDescent="0.2">
      <c r="A398" s="857"/>
      <c r="B398" s="857"/>
      <c r="C398" s="857"/>
      <c r="D398" s="857"/>
      <c r="E398" s="857"/>
      <c r="F398" s="857"/>
      <c r="J398" s="862"/>
      <c r="K398" s="862"/>
      <c r="L398" s="862"/>
      <c r="M398" s="862"/>
      <c r="N398" s="862"/>
      <c r="O398" s="857"/>
      <c r="R398" s="857"/>
      <c r="S398" s="857"/>
      <c r="T398" s="857"/>
      <c r="U398" s="857"/>
      <c r="V398" s="857"/>
      <c r="W398" s="857"/>
      <c r="X398" s="857"/>
      <c r="Y398" s="857"/>
      <c r="Z398" s="857"/>
      <c r="AA398" s="857"/>
      <c r="AB398" s="857"/>
      <c r="AC398" s="857"/>
      <c r="AD398" s="857"/>
      <c r="AE398" s="857"/>
      <c r="AF398" s="865"/>
      <c r="AG398" s="864"/>
      <c r="AH398" s="864"/>
      <c r="AI398" s="864"/>
      <c r="AJ398" s="864"/>
      <c r="AK398" s="864"/>
      <c r="AL398" s="864"/>
      <c r="AM398" s="864"/>
      <c r="AN398" s="864"/>
      <c r="AO398" s="864"/>
      <c r="AP398" s="864"/>
      <c r="AQ398" s="864"/>
      <c r="AR398" s="864"/>
      <c r="AS398" s="864"/>
    </row>
    <row r="399" spans="1:45" s="858" customFormat="1" x14ac:dyDescent="0.2">
      <c r="A399" s="857"/>
      <c r="B399" s="857"/>
      <c r="C399" s="857"/>
      <c r="D399" s="857"/>
      <c r="E399" s="857"/>
      <c r="F399" s="857"/>
      <c r="J399" s="862"/>
      <c r="K399" s="862"/>
      <c r="L399" s="862"/>
      <c r="M399" s="862"/>
      <c r="N399" s="862"/>
      <c r="O399" s="857"/>
      <c r="R399" s="857"/>
      <c r="S399" s="857"/>
      <c r="T399" s="857"/>
      <c r="U399" s="857"/>
      <c r="V399" s="857"/>
      <c r="W399" s="857"/>
      <c r="X399" s="857"/>
      <c r="Y399" s="857"/>
      <c r="Z399" s="857"/>
      <c r="AA399" s="857"/>
      <c r="AB399" s="857"/>
      <c r="AC399" s="857"/>
      <c r="AD399" s="857"/>
      <c r="AE399" s="857"/>
      <c r="AF399" s="865"/>
      <c r="AG399" s="864"/>
      <c r="AH399" s="864"/>
      <c r="AI399" s="864"/>
      <c r="AJ399" s="864"/>
      <c r="AK399" s="864"/>
      <c r="AL399" s="864"/>
      <c r="AM399" s="864"/>
      <c r="AN399" s="864"/>
      <c r="AO399" s="864"/>
      <c r="AP399" s="864"/>
      <c r="AQ399" s="864"/>
      <c r="AR399" s="864"/>
      <c r="AS399" s="864"/>
    </row>
    <row r="400" spans="1:45" s="858" customFormat="1" x14ac:dyDescent="0.2">
      <c r="A400" s="857"/>
      <c r="B400" s="857"/>
      <c r="C400" s="857"/>
      <c r="D400" s="857"/>
      <c r="E400" s="857"/>
      <c r="F400" s="857"/>
      <c r="J400" s="862"/>
      <c r="K400" s="862"/>
      <c r="L400" s="862"/>
      <c r="M400" s="862"/>
      <c r="N400" s="862"/>
      <c r="O400" s="857"/>
      <c r="R400" s="857"/>
      <c r="S400" s="857"/>
      <c r="T400" s="857"/>
      <c r="U400" s="857"/>
      <c r="V400" s="857"/>
      <c r="W400" s="857"/>
      <c r="X400" s="857"/>
      <c r="Y400" s="857"/>
      <c r="Z400" s="857"/>
      <c r="AA400" s="857"/>
      <c r="AB400" s="857"/>
      <c r="AC400" s="857"/>
      <c r="AD400" s="857"/>
      <c r="AE400" s="857"/>
      <c r="AF400" s="865"/>
      <c r="AG400" s="864"/>
      <c r="AH400" s="864"/>
      <c r="AI400" s="864"/>
      <c r="AJ400" s="864"/>
      <c r="AK400" s="864"/>
      <c r="AL400" s="864"/>
      <c r="AM400" s="864"/>
      <c r="AN400" s="864"/>
      <c r="AO400" s="864"/>
      <c r="AP400" s="864"/>
      <c r="AQ400" s="864"/>
      <c r="AR400" s="864"/>
      <c r="AS400" s="864"/>
    </row>
    <row r="401" spans="1:45" s="858" customFormat="1" x14ac:dyDescent="0.2">
      <c r="A401" s="857"/>
      <c r="B401" s="857"/>
      <c r="C401" s="857"/>
      <c r="D401" s="857"/>
      <c r="E401" s="857"/>
      <c r="F401" s="857"/>
      <c r="J401" s="862"/>
      <c r="K401" s="862"/>
      <c r="L401" s="862"/>
      <c r="M401" s="862"/>
      <c r="N401" s="862"/>
      <c r="O401" s="857"/>
      <c r="R401" s="857"/>
      <c r="S401" s="857"/>
      <c r="T401" s="857"/>
      <c r="U401" s="857"/>
      <c r="V401" s="857"/>
      <c r="W401" s="857"/>
      <c r="X401" s="857"/>
      <c r="Y401" s="857"/>
      <c r="Z401" s="857"/>
      <c r="AA401" s="857"/>
      <c r="AB401" s="857"/>
      <c r="AC401" s="857"/>
      <c r="AD401" s="857"/>
      <c r="AE401" s="857"/>
      <c r="AF401" s="865"/>
      <c r="AG401" s="864"/>
      <c r="AH401" s="864"/>
      <c r="AI401" s="864"/>
      <c r="AJ401" s="864"/>
      <c r="AK401" s="864"/>
      <c r="AL401" s="864"/>
      <c r="AM401" s="864"/>
      <c r="AN401" s="864"/>
      <c r="AO401" s="864"/>
      <c r="AP401" s="864"/>
      <c r="AQ401" s="864"/>
      <c r="AR401" s="864"/>
      <c r="AS401" s="864"/>
    </row>
    <row r="402" spans="1:45" s="858" customFormat="1" x14ac:dyDescent="0.2">
      <c r="A402" s="857"/>
      <c r="B402" s="857"/>
      <c r="C402" s="857"/>
      <c r="D402" s="857"/>
      <c r="E402" s="857"/>
      <c r="F402" s="857"/>
      <c r="J402" s="862"/>
      <c r="K402" s="862"/>
      <c r="L402" s="862"/>
      <c r="M402" s="862"/>
      <c r="N402" s="862"/>
      <c r="O402" s="857"/>
      <c r="R402" s="857"/>
      <c r="S402" s="857"/>
      <c r="T402" s="857"/>
      <c r="U402" s="857"/>
      <c r="V402" s="857"/>
      <c r="W402" s="857"/>
      <c r="X402" s="857"/>
      <c r="Y402" s="857"/>
      <c r="Z402" s="857"/>
      <c r="AA402" s="857"/>
      <c r="AB402" s="857"/>
      <c r="AC402" s="857"/>
      <c r="AD402" s="857"/>
      <c r="AE402" s="857"/>
      <c r="AF402" s="865"/>
      <c r="AG402" s="864"/>
      <c r="AH402" s="864"/>
      <c r="AI402" s="864"/>
      <c r="AJ402" s="864"/>
      <c r="AK402" s="864"/>
      <c r="AL402" s="864"/>
      <c r="AM402" s="864"/>
      <c r="AN402" s="864"/>
      <c r="AO402" s="864"/>
      <c r="AP402" s="864"/>
      <c r="AQ402" s="864"/>
      <c r="AR402" s="864"/>
      <c r="AS402" s="864"/>
    </row>
    <row r="403" spans="1:45" s="858" customFormat="1" x14ac:dyDescent="0.2">
      <c r="A403" s="857"/>
      <c r="B403" s="857"/>
      <c r="C403" s="857"/>
      <c r="D403" s="857"/>
      <c r="E403" s="857"/>
      <c r="F403" s="857"/>
      <c r="J403" s="862"/>
      <c r="K403" s="862"/>
      <c r="L403" s="862"/>
      <c r="M403" s="862"/>
      <c r="N403" s="862"/>
      <c r="O403" s="857"/>
      <c r="R403" s="857"/>
      <c r="S403" s="857"/>
      <c r="T403" s="857"/>
      <c r="U403" s="857"/>
      <c r="V403" s="857"/>
      <c r="W403" s="857"/>
      <c r="X403" s="857"/>
      <c r="Y403" s="857"/>
      <c r="Z403" s="857"/>
      <c r="AA403" s="857"/>
      <c r="AB403" s="857"/>
      <c r="AC403" s="857"/>
      <c r="AD403" s="857"/>
      <c r="AE403" s="857"/>
      <c r="AF403" s="865"/>
      <c r="AG403" s="864"/>
      <c r="AH403" s="864"/>
      <c r="AI403" s="864"/>
      <c r="AJ403" s="864"/>
      <c r="AK403" s="864"/>
      <c r="AL403" s="864"/>
      <c r="AM403" s="864"/>
      <c r="AN403" s="864"/>
      <c r="AO403" s="864"/>
      <c r="AP403" s="864"/>
      <c r="AQ403" s="864"/>
      <c r="AR403" s="864"/>
      <c r="AS403" s="864"/>
    </row>
    <row r="404" spans="1:45" s="858" customFormat="1" x14ac:dyDescent="0.2">
      <c r="A404" s="857"/>
      <c r="B404" s="857"/>
      <c r="C404" s="857"/>
      <c r="D404" s="857"/>
      <c r="E404" s="857"/>
      <c r="F404" s="857"/>
      <c r="J404" s="862"/>
      <c r="K404" s="862"/>
      <c r="L404" s="862"/>
      <c r="M404" s="862"/>
      <c r="N404" s="862"/>
      <c r="O404" s="857"/>
      <c r="R404" s="857"/>
      <c r="S404" s="857"/>
      <c r="T404" s="857"/>
      <c r="U404" s="857"/>
      <c r="V404" s="857"/>
      <c r="W404" s="857"/>
      <c r="X404" s="857"/>
      <c r="Y404" s="857"/>
      <c r="Z404" s="857"/>
      <c r="AA404" s="857"/>
      <c r="AB404" s="857"/>
      <c r="AC404" s="857"/>
      <c r="AD404" s="857"/>
      <c r="AE404" s="857"/>
      <c r="AF404" s="865"/>
      <c r="AG404" s="864"/>
      <c r="AH404" s="864"/>
      <c r="AI404" s="864"/>
      <c r="AJ404" s="864"/>
      <c r="AK404" s="864"/>
      <c r="AL404" s="864"/>
      <c r="AM404" s="864"/>
      <c r="AN404" s="864"/>
      <c r="AO404" s="864"/>
      <c r="AP404" s="864"/>
      <c r="AQ404" s="864"/>
      <c r="AR404" s="864"/>
      <c r="AS404" s="864"/>
    </row>
    <row r="405" spans="1:45" s="858" customFormat="1" x14ac:dyDescent="0.2">
      <c r="A405" s="857"/>
      <c r="B405" s="857"/>
      <c r="C405" s="857"/>
      <c r="D405" s="857"/>
      <c r="E405" s="857"/>
      <c r="F405" s="857"/>
      <c r="J405" s="862"/>
      <c r="K405" s="862"/>
      <c r="L405" s="862"/>
      <c r="M405" s="862"/>
      <c r="N405" s="862"/>
      <c r="O405" s="857"/>
      <c r="R405" s="857"/>
      <c r="S405" s="857"/>
      <c r="T405" s="857"/>
      <c r="U405" s="857"/>
      <c r="V405" s="857"/>
      <c r="W405" s="857"/>
      <c r="X405" s="857"/>
      <c r="Y405" s="857"/>
      <c r="Z405" s="857"/>
      <c r="AA405" s="857"/>
      <c r="AB405" s="857"/>
      <c r="AC405" s="857"/>
      <c r="AD405" s="857"/>
      <c r="AE405" s="857"/>
      <c r="AF405" s="865"/>
      <c r="AG405" s="864"/>
      <c r="AH405" s="864"/>
      <c r="AI405" s="864"/>
      <c r="AJ405" s="864"/>
      <c r="AK405" s="864"/>
      <c r="AL405" s="864"/>
      <c r="AM405" s="864"/>
      <c r="AN405" s="864"/>
      <c r="AO405" s="864"/>
      <c r="AP405" s="864"/>
      <c r="AQ405" s="864"/>
      <c r="AR405" s="864"/>
      <c r="AS405" s="864"/>
    </row>
    <row r="406" spans="1:45" s="858" customFormat="1" x14ac:dyDescent="0.2">
      <c r="A406" s="857"/>
      <c r="B406" s="857"/>
      <c r="C406" s="857"/>
      <c r="D406" s="857"/>
      <c r="E406" s="857"/>
      <c r="F406" s="857"/>
      <c r="J406" s="862"/>
      <c r="K406" s="862"/>
      <c r="L406" s="862"/>
      <c r="M406" s="862"/>
      <c r="N406" s="862"/>
      <c r="O406" s="857"/>
      <c r="R406" s="857"/>
      <c r="S406" s="857"/>
      <c r="T406" s="857"/>
      <c r="U406" s="857"/>
      <c r="V406" s="857"/>
      <c r="W406" s="857"/>
      <c r="X406" s="857"/>
      <c r="Y406" s="857"/>
      <c r="Z406" s="857"/>
      <c r="AA406" s="857"/>
      <c r="AB406" s="857"/>
      <c r="AC406" s="857"/>
      <c r="AD406" s="857"/>
      <c r="AE406" s="857"/>
      <c r="AF406" s="865"/>
      <c r="AG406" s="864"/>
      <c r="AH406" s="864"/>
      <c r="AI406" s="864"/>
      <c r="AJ406" s="864"/>
      <c r="AK406" s="864"/>
      <c r="AL406" s="864"/>
      <c r="AM406" s="864"/>
      <c r="AN406" s="864"/>
      <c r="AO406" s="864"/>
      <c r="AP406" s="864"/>
      <c r="AQ406" s="864"/>
      <c r="AR406" s="864"/>
      <c r="AS406" s="864"/>
    </row>
    <row r="407" spans="1:45" s="858" customFormat="1" x14ac:dyDescent="0.2">
      <c r="A407" s="857"/>
      <c r="B407" s="857"/>
      <c r="C407" s="857"/>
      <c r="D407" s="857"/>
      <c r="E407" s="857"/>
      <c r="F407" s="857"/>
      <c r="J407" s="862"/>
      <c r="K407" s="862"/>
      <c r="L407" s="862"/>
      <c r="M407" s="862"/>
      <c r="N407" s="862"/>
      <c r="O407" s="857"/>
      <c r="R407" s="857"/>
      <c r="S407" s="857"/>
      <c r="T407" s="857"/>
      <c r="U407" s="857"/>
      <c r="V407" s="857"/>
      <c r="W407" s="857"/>
      <c r="X407" s="857"/>
      <c r="Y407" s="857"/>
      <c r="Z407" s="857"/>
      <c r="AA407" s="857"/>
      <c r="AB407" s="857"/>
      <c r="AC407" s="857"/>
      <c r="AD407" s="857"/>
      <c r="AE407" s="857"/>
      <c r="AF407" s="865"/>
      <c r="AG407" s="864"/>
      <c r="AH407" s="864"/>
      <c r="AI407" s="864"/>
      <c r="AJ407" s="864"/>
      <c r="AK407" s="864"/>
      <c r="AL407" s="864"/>
      <c r="AM407" s="864"/>
      <c r="AN407" s="864"/>
      <c r="AO407" s="864"/>
      <c r="AP407" s="864"/>
      <c r="AQ407" s="864"/>
      <c r="AR407" s="864"/>
      <c r="AS407" s="864"/>
    </row>
    <row r="408" spans="1:45" s="858" customFormat="1" x14ac:dyDescent="0.2">
      <c r="A408" s="857"/>
      <c r="B408" s="857"/>
      <c r="C408" s="857"/>
      <c r="D408" s="857"/>
      <c r="E408" s="857"/>
      <c r="F408" s="857"/>
      <c r="J408" s="862"/>
      <c r="K408" s="862"/>
      <c r="L408" s="862"/>
      <c r="M408" s="862"/>
      <c r="N408" s="862"/>
      <c r="O408" s="857"/>
      <c r="R408" s="857"/>
      <c r="S408" s="857"/>
      <c r="T408" s="857"/>
      <c r="U408" s="857"/>
      <c r="V408" s="857"/>
      <c r="W408" s="857"/>
      <c r="X408" s="857"/>
      <c r="Y408" s="857"/>
      <c r="Z408" s="857"/>
      <c r="AA408" s="857"/>
      <c r="AB408" s="857"/>
      <c r="AC408" s="857"/>
      <c r="AD408" s="857"/>
      <c r="AE408" s="857"/>
      <c r="AF408" s="865"/>
      <c r="AG408" s="864"/>
      <c r="AH408" s="864"/>
      <c r="AI408" s="864"/>
      <c r="AJ408" s="864"/>
      <c r="AK408" s="864"/>
      <c r="AL408" s="864"/>
      <c r="AM408" s="864"/>
      <c r="AN408" s="864"/>
      <c r="AO408" s="864"/>
      <c r="AP408" s="864"/>
      <c r="AQ408" s="864"/>
      <c r="AR408" s="864"/>
      <c r="AS408" s="864"/>
    </row>
    <row r="409" spans="1:45" s="858" customFormat="1" x14ac:dyDescent="0.2">
      <c r="A409" s="857"/>
      <c r="B409" s="857"/>
      <c r="C409" s="857"/>
      <c r="D409" s="857"/>
      <c r="E409" s="857"/>
      <c r="F409" s="857"/>
      <c r="J409" s="862"/>
      <c r="K409" s="862"/>
      <c r="L409" s="862"/>
      <c r="M409" s="862"/>
      <c r="N409" s="862"/>
      <c r="O409" s="857"/>
      <c r="R409" s="857"/>
      <c r="S409" s="857"/>
      <c r="T409" s="857"/>
      <c r="U409" s="857"/>
      <c r="V409" s="857"/>
      <c r="W409" s="857"/>
      <c r="X409" s="857"/>
      <c r="Y409" s="857"/>
      <c r="Z409" s="857"/>
      <c r="AA409" s="857"/>
      <c r="AB409" s="857"/>
      <c r="AC409" s="857"/>
      <c r="AD409" s="857"/>
      <c r="AE409" s="857"/>
      <c r="AF409" s="865"/>
      <c r="AG409" s="864"/>
      <c r="AH409" s="864"/>
      <c r="AI409" s="864"/>
      <c r="AJ409" s="864"/>
      <c r="AK409" s="864"/>
      <c r="AL409" s="864"/>
      <c r="AM409" s="864"/>
      <c r="AN409" s="864"/>
      <c r="AO409" s="864"/>
      <c r="AP409" s="864"/>
      <c r="AQ409" s="864"/>
      <c r="AR409" s="864"/>
      <c r="AS409" s="864"/>
    </row>
    <row r="410" spans="1:45" s="858" customFormat="1" x14ac:dyDescent="0.2">
      <c r="A410" s="857"/>
      <c r="B410" s="857"/>
      <c r="C410" s="857"/>
      <c r="D410" s="857"/>
      <c r="E410" s="857"/>
      <c r="F410" s="857"/>
      <c r="J410" s="862"/>
      <c r="K410" s="862"/>
      <c r="L410" s="862"/>
      <c r="M410" s="862"/>
      <c r="N410" s="862"/>
      <c r="O410" s="857"/>
      <c r="R410" s="857"/>
      <c r="S410" s="857"/>
      <c r="T410" s="857"/>
      <c r="U410" s="857"/>
      <c r="V410" s="857"/>
      <c r="W410" s="857"/>
      <c r="X410" s="857"/>
      <c r="Y410" s="857"/>
      <c r="Z410" s="857"/>
      <c r="AA410" s="857"/>
      <c r="AB410" s="857"/>
      <c r="AC410" s="857"/>
      <c r="AD410" s="857"/>
      <c r="AE410" s="857"/>
      <c r="AF410" s="865"/>
      <c r="AG410" s="864"/>
      <c r="AH410" s="864"/>
      <c r="AI410" s="864"/>
      <c r="AJ410" s="864"/>
      <c r="AK410" s="864"/>
      <c r="AL410" s="864"/>
      <c r="AM410" s="864"/>
      <c r="AN410" s="864"/>
      <c r="AO410" s="864"/>
      <c r="AP410" s="864"/>
      <c r="AQ410" s="864"/>
      <c r="AR410" s="864"/>
      <c r="AS410" s="864"/>
    </row>
    <row r="411" spans="1:45" s="858" customFormat="1" x14ac:dyDescent="0.2">
      <c r="A411" s="857"/>
      <c r="B411" s="857"/>
      <c r="C411" s="857"/>
      <c r="D411" s="857"/>
      <c r="E411" s="857"/>
      <c r="F411" s="857"/>
      <c r="J411" s="862"/>
      <c r="K411" s="862"/>
      <c r="L411" s="862"/>
      <c r="M411" s="862"/>
      <c r="N411" s="862"/>
      <c r="O411" s="857"/>
      <c r="R411" s="857"/>
      <c r="S411" s="857"/>
      <c r="T411" s="857"/>
      <c r="U411" s="857"/>
      <c r="V411" s="857"/>
      <c r="W411" s="857"/>
      <c r="X411" s="857"/>
      <c r="Y411" s="857"/>
      <c r="Z411" s="857"/>
      <c r="AA411" s="857"/>
      <c r="AB411" s="857"/>
      <c r="AC411" s="857"/>
      <c r="AD411" s="857"/>
      <c r="AE411" s="857"/>
      <c r="AF411" s="865"/>
      <c r="AG411" s="864"/>
      <c r="AH411" s="864"/>
      <c r="AI411" s="864"/>
      <c r="AJ411" s="864"/>
      <c r="AK411" s="864"/>
      <c r="AL411" s="864"/>
      <c r="AM411" s="864"/>
      <c r="AN411" s="864"/>
      <c r="AO411" s="864"/>
      <c r="AP411" s="864"/>
      <c r="AQ411" s="864"/>
      <c r="AR411" s="864"/>
      <c r="AS411" s="864"/>
    </row>
    <row r="412" spans="1:45" s="858" customFormat="1" x14ac:dyDescent="0.2">
      <c r="A412" s="857"/>
      <c r="B412" s="857"/>
      <c r="C412" s="857"/>
      <c r="D412" s="857"/>
      <c r="E412" s="857"/>
      <c r="F412" s="857"/>
      <c r="J412" s="862"/>
      <c r="K412" s="862"/>
      <c r="L412" s="862"/>
      <c r="M412" s="862"/>
      <c r="N412" s="862"/>
      <c r="O412" s="857"/>
      <c r="R412" s="857"/>
      <c r="S412" s="857"/>
      <c r="T412" s="857"/>
      <c r="U412" s="857"/>
      <c r="V412" s="857"/>
      <c r="W412" s="857"/>
      <c r="X412" s="857"/>
      <c r="Y412" s="857"/>
      <c r="Z412" s="857"/>
      <c r="AA412" s="857"/>
      <c r="AB412" s="857"/>
      <c r="AC412" s="857"/>
      <c r="AD412" s="857"/>
      <c r="AE412" s="857"/>
      <c r="AF412" s="865"/>
      <c r="AG412" s="864"/>
      <c r="AH412" s="864"/>
      <c r="AI412" s="864"/>
      <c r="AJ412" s="864"/>
      <c r="AK412" s="864"/>
      <c r="AL412" s="864"/>
      <c r="AM412" s="864"/>
      <c r="AN412" s="864"/>
      <c r="AO412" s="864"/>
      <c r="AP412" s="864"/>
      <c r="AQ412" s="864"/>
      <c r="AR412" s="864"/>
      <c r="AS412" s="864"/>
    </row>
    <row r="413" spans="1:45" s="858" customFormat="1" x14ac:dyDescent="0.2">
      <c r="A413" s="857"/>
      <c r="B413" s="857"/>
      <c r="C413" s="857"/>
      <c r="D413" s="857"/>
      <c r="E413" s="857"/>
      <c r="F413" s="857"/>
      <c r="J413" s="862"/>
      <c r="K413" s="862"/>
      <c r="L413" s="862"/>
      <c r="M413" s="862"/>
      <c r="N413" s="862"/>
      <c r="O413" s="857"/>
      <c r="R413" s="857"/>
      <c r="S413" s="857"/>
      <c r="T413" s="857"/>
      <c r="U413" s="857"/>
      <c r="V413" s="857"/>
      <c r="W413" s="857"/>
      <c r="X413" s="857"/>
      <c r="Y413" s="857"/>
      <c r="Z413" s="857"/>
      <c r="AA413" s="857"/>
      <c r="AB413" s="857"/>
      <c r="AC413" s="857"/>
      <c r="AD413" s="857"/>
      <c r="AE413" s="857"/>
      <c r="AF413" s="865"/>
      <c r="AG413" s="864"/>
      <c r="AH413" s="864"/>
      <c r="AI413" s="864"/>
      <c r="AJ413" s="864"/>
      <c r="AK413" s="864"/>
      <c r="AL413" s="864"/>
      <c r="AM413" s="864"/>
      <c r="AN413" s="864"/>
      <c r="AO413" s="864"/>
      <c r="AP413" s="864"/>
      <c r="AQ413" s="864"/>
      <c r="AR413" s="864"/>
      <c r="AS413" s="864"/>
    </row>
    <row r="414" spans="1:45" s="858" customFormat="1" x14ac:dyDescent="0.2">
      <c r="A414" s="857"/>
      <c r="B414" s="857"/>
      <c r="C414" s="857"/>
      <c r="D414" s="857"/>
      <c r="E414" s="857"/>
      <c r="F414" s="857"/>
      <c r="J414" s="862"/>
      <c r="K414" s="862"/>
      <c r="L414" s="862"/>
      <c r="M414" s="862"/>
      <c r="N414" s="862"/>
      <c r="O414" s="857"/>
      <c r="R414" s="857"/>
      <c r="S414" s="857"/>
      <c r="T414" s="857"/>
      <c r="U414" s="857"/>
      <c r="V414" s="857"/>
      <c r="W414" s="857"/>
      <c r="X414" s="857"/>
      <c r="Y414" s="857"/>
      <c r="Z414" s="857"/>
      <c r="AA414" s="857"/>
      <c r="AB414" s="857"/>
      <c r="AC414" s="857"/>
      <c r="AD414" s="857"/>
      <c r="AE414" s="857"/>
      <c r="AF414" s="865"/>
      <c r="AG414" s="864"/>
      <c r="AH414" s="864"/>
      <c r="AI414" s="864"/>
      <c r="AJ414" s="864"/>
      <c r="AK414" s="864"/>
      <c r="AL414" s="864"/>
      <c r="AM414" s="864"/>
      <c r="AN414" s="864"/>
      <c r="AO414" s="864"/>
      <c r="AP414" s="864"/>
      <c r="AQ414" s="864"/>
      <c r="AR414" s="864"/>
      <c r="AS414" s="864"/>
    </row>
    <row r="415" spans="1:45" s="858" customFormat="1" x14ac:dyDescent="0.2">
      <c r="A415" s="857"/>
      <c r="B415" s="857"/>
      <c r="C415" s="857"/>
      <c r="D415" s="857"/>
      <c r="E415" s="857"/>
      <c r="F415" s="857"/>
      <c r="J415" s="862"/>
      <c r="K415" s="862"/>
      <c r="L415" s="862"/>
      <c r="M415" s="862"/>
      <c r="N415" s="862"/>
      <c r="O415" s="857"/>
      <c r="R415" s="857"/>
      <c r="S415" s="857"/>
      <c r="T415" s="857"/>
      <c r="U415" s="857"/>
      <c r="V415" s="857"/>
      <c r="W415" s="857"/>
      <c r="X415" s="857"/>
      <c r="Y415" s="857"/>
      <c r="Z415" s="857"/>
      <c r="AA415" s="857"/>
      <c r="AB415" s="857"/>
      <c r="AC415" s="857"/>
      <c r="AD415" s="857"/>
      <c r="AE415" s="857"/>
      <c r="AF415" s="865"/>
      <c r="AG415" s="864"/>
      <c r="AH415" s="864"/>
      <c r="AI415" s="864"/>
      <c r="AJ415" s="864"/>
      <c r="AK415" s="864"/>
      <c r="AL415" s="864"/>
      <c r="AM415" s="864"/>
      <c r="AN415" s="864"/>
      <c r="AO415" s="864"/>
      <c r="AP415" s="864"/>
      <c r="AQ415" s="864"/>
      <c r="AR415" s="864"/>
      <c r="AS415" s="864"/>
    </row>
    <row r="416" spans="1:45" s="858" customFormat="1" x14ac:dyDescent="0.2">
      <c r="A416" s="857"/>
      <c r="B416" s="857"/>
      <c r="C416" s="857"/>
      <c r="D416" s="857"/>
      <c r="E416" s="857"/>
      <c r="F416" s="857"/>
      <c r="J416" s="857"/>
      <c r="K416" s="857"/>
      <c r="L416" s="857"/>
      <c r="M416" s="857"/>
      <c r="N416" s="857"/>
      <c r="O416" s="857"/>
      <c r="R416" s="857"/>
      <c r="S416" s="857"/>
      <c r="T416" s="857"/>
      <c r="U416" s="857"/>
      <c r="V416" s="857"/>
      <c r="W416" s="857"/>
      <c r="X416" s="857"/>
      <c r="Y416" s="857"/>
      <c r="Z416" s="857"/>
      <c r="AA416" s="857"/>
      <c r="AB416" s="857"/>
      <c r="AC416" s="857"/>
      <c r="AD416" s="857"/>
      <c r="AE416" s="857"/>
      <c r="AF416" s="865"/>
      <c r="AG416" s="864"/>
      <c r="AH416" s="864"/>
      <c r="AI416" s="864"/>
      <c r="AJ416" s="864"/>
      <c r="AK416" s="864"/>
      <c r="AL416" s="864"/>
      <c r="AM416" s="864"/>
      <c r="AN416" s="864"/>
      <c r="AO416" s="864"/>
      <c r="AP416" s="864"/>
      <c r="AQ416" s="864"/>
      <c r="AR416" s="864"/>
      <c r="AS416" s="864"/>
    </row>
    <row r="417" spans="1:45" s="858" customFormat="1" x14ac:dyDescent="0.2">
      <c r="A417" s="857"/>
      <c r="B417" s="857"/>
      <c r="C417" s="857"/>
      <c r="D417" s="857"/>
      <c r="E417" s="857"/>
      <c r="F417" s="857"/>
      <c r="J417" s="857"/>
      <c r="K417" s="857"/>
      <c r="L417" s="857"/>
      <c r="M417" s="857"/>
      <c r="N417" s="857"/>
      <c r="O417" s="857"/>
      <c r="R417" s="857"/>
      <c r="S417" s="857"/>
      <c r="T417" s="857"/>
      <c r="U417" s="857"/>
      <c r="V417" s="857"/>
      <c r="W417" s="857"/>
      <c r="X417" s="857"/>
      <c r="Y417" s="857"/>
      <c r="Z417" s="857"/>
      <c r="AA417" s="857"/>
      <c r="AB417" s="857"/>
      <c r="AC417" s="857"/>
      <c r="AD417" s="857"/>
      <c r="AE417" s="857"/>
      <c r="AF417" s="865"/>
      <c r="AG417" s="864"/>
      <c r="AH417" s="864"/>
      <c r="AI417" s="864"/>
      <c r="AJ417" s="864"/>
      <c r="AK417" s="864"/>
      <c r="AL417" s="864"/>
      <c r="AM417" s="864"/>
      <c r="AN417" s="864"/>
      <c r="AO417" s="864"/>
      <c r="AP417" s="864"/>
      <c r="AQ417" s="864"/>
      <c r="AR417" s="864"/>
      <c r="AS417" s="864"/>
    </row>
    <row r="418" spans="1:45" s="858" customFormat="1" x14ac:dyDescent="0.2">
      <c r="A418" s="857"/>
      <c r="B418" s="857"/>
      <c r="C418" s="857"/>
      <c r="D418" s="857"/>
      <c r="E418" s="857"/>
      <c r="F418" s="857"/>
      <c r="J418" s="857"/>
      <c r="K418" s="857"/>
      <c r="L418" s="857"/>
      <c r="M418" s="857"/>
      <c r="N418" s="857"/>
      <c r="O418" s="857"/>
      <c r="R418" s="857"/>
      <c r="S418" s="857"/>
      <c r="T418" s="857"/>
      <c r="U418" s="857"/>
      <c r="V418" s="857"/>
      <c r="W418" s="857"/>
      <c r="X418" s="857"/>
      <c r="Y418" s="857"/>
      <c r="Z418" s="857"/>
      <c r="AA418" s="857"/>
      <c r="AB418" s="857"/>
      <c r="AC418" s="857"/>
      <c r="AD418" s="857"/>
      <c r="AE418" s="857"/>
      <c r="AF418" s="865"/>
      <c r="AG418" s="864"/>
      <c r="AH418" s="864"/>
      <c r="AI418" s="864"/>
      <c r="AJ418" s="864"/>
      <c r="AK418" s="864"/>
      <c r="AL418" s="864"/>
      <c r="AM418" s="864"/>
      <c r="AN418" s="864"/>
      <c r="AO418" s="864"/>
      <c r="AP418" s="864"/>
      <c r="AQ418" s="864"/>
      <c r="AR418" s="864"/>
      <c r="AS418" s="864"/>
    </row>
    <row r="419" spans="1:45" s="858" customFormat="1" x14ac:dyDescent="0.2">
      <c r="A419" s="857"/>
      <c r="B419" s="857"/>
      <c r="C419" s="857"/>
      <c r="D419" s="857"/>
      <c r="E419" s="857"/>
      <c r="F419" s="857"/>
      <c r="J419" s="857"/>
      <c r="K419" s="857"/>
      <c r="L419" s="857"/>
      <c r="M419" s="857"/>
      <c r="N419" s="857"/>
      <c r="O419" s="857"/>
      <c r="R419" s="857"/>
      <c r="S419" s="857"/>
      <c r="T419" s="857"/>
      <c r="U419" s="857"/>
      <c r="V419" s="857"/>
      <c r="W419" s="857"/>
      <c r="X419" s="857"/>
      <c r="Y419" s="857"/>
      <c r="Z419" s="857"/>
      <c r="AA419" s="857"/>
      <c r="AB419" s="857"/>
      <c r="AC419" s="857"/>
      <c r="AD419" s="857"/>
      <c r="AE419" s="857"/>
      <c r="AF419" s="865"/>
      <c r="AG419" s="864"/>
      <c r="AH419" s="864"/>
      <c r="AI419" s="864"/>
      <c r="AJ419" s="864"/>
      <c r="AK419" s="864"/>
      <c r="AL419" s="864"/>
      <c r="AM419" s="864"/>
      <c r="AN419" s="864"/>
      <c r="AO419" s="864"/>
      <c r="AP419" s="864"/>
      <c r="AQ419" s="864"/>
      <c r="AR419" s="864"/>
      <c r="AS419" s="864"/>
    </row>
    <row r="420" spans="1:45" s="858" customFormat="1" x14ac:dyDescent="0.2">
      <c r="A420" s="857"/>
      <c r="B420" s="857"/>
      <c r="C420" s="857"/>
      <c r="D420" s="857"/>
      <c r="E420" s="857"/>
      <c r="F420" s="857"/>
      <c r="J420" s="857"/>
      <c r="K420" s="857"/>
      <c r="L420" s="857"/>
      <c r="M420" s="857"/>
      <c r="N420" s="857"/>
      <c r="O420" s="857"/>
      <c r="R420" s="857"/>
      <c r="S420" s="857"/>
      <c r="T420" s="857"/>
      <c r="U420" s="857"/>
      <c r="V420" s="857"/>
      <c r="W420" s="857"/>
      <c r="X420" s="857"/>
      <c r="Y420" s="857"/>
      <c r="Z420" s="857"/>
      <c r="AA420" s="857"/>
      <c r="AB420" s="857"/>
      <c r="AC420" s="857"/>
      <c r="AD420" s="857"/>
      <c r="AE420" s="857"/>
      <c r="AF420" s="865"/>
      <c r="AG420" s="864"/>
      <c r="AH420" s="864"/>
      <c r="AI420" s="864"/>
      <c r="AJ420" s="864"/>
      <c r="AK420" s="864"/>
      <c r="AL420" s="864"/>
      <c r="AM420" s="864"/>
      <c r="AN420" s="864"/>
      <c r="AO420" s="864"/>
      <c r="AP420" s="864"/>
      <c r="AQ420" s="864"/>
      <c r="AR420" s="864"/>
      <c r="AS420" s="864"/>
    </row>
    <row r="421" spans="1:45" s="858" customFormat="1" x14ac:dyDescent="0.2">
      <c r="A421" s="857"/>
      <c r="B421" s="857"/>
      <c r="C421" s="857"/>
      <c r="D421" s="857"/>
      <c r="E421" s="857"/>
      <c r="F421" s="857"/>
      <c r="J421" s="857"/>
      <c r="K421" s="857"/>
      <c r="L421" s="857"/>
      <c r="M421" s="857"/>
      <c r="N421" s="857"/>
      <c r="O421" s="857"/>
      <c r="R421" s="857"/>
      <c r="S421" s="857"/>
      <c r="T421" s="857"/>
      <c r="U421" s="857"/>
      <c r="V421" s="857"/>
      <c r="W421" s="857"/>
      <c r="X421" s="857"/>
      <c r="Y421" s="857"/>
      <c r="Z421" s="857"/>
      <c r="AA421" s="857"/>
      <c r="AB421" s="857"/>
      <c r="AC421" s="857"/>
      <c r="AD421" s="857"/>
      <c r="AE421" s="857"/>
      <c r="AF421" s="865"/>
      <c r="AG421" s="864"/>
      <c r="AH421" s="864"/>
      <c r="AI421" s="864"/>
      <c r="AJ421" s="864"/>
      <c r="AK421" s="864"/>
      <c r="AL421" s="864"/>
      <c r="AM421" s="864"/>
      <c r="AN421" s="864"/>
      <c r="AO421" s="864"/>
      <c r="AP421" s="864"/>
      <c r="AQ421" s="864"/>
      <c r="AR421" s="864"/>
      <c r="AS421" s="864"/>
    </row>
    <row r="422" spans="1:45" x14ac:dyDescent="0.2">
      <c r="S422" s="857"/>
      <c r="T422" s="857"/>
      <c r="U422" s="857"/>
      <c r="V422" s="857"/>
      <c r="W422" s="857"/>
      <c r="X422" s="857"/>
      <c r="Y422" s="857"/>
      <c r="Z422" s="857"/>
      <c r="AA422" s="857"/>
    </row>
  </sheetData>
  <mergeCells count="17">
    <mergeCell ref="A140:C142"/>
    <mergeCell ref="N7:N8"/>
    <mergeCell ref="N140:N141"/>
    <mergeCell ref="K7:K9"/>
    <mergeCell ref="K140:K142"/>
    <mergeCell ref="A7:C9"/>
    <mergeCell ref="L7:L8"/>
    <mergeCell ref="M7:M8"/>
    <mergeCell ref="L140:L141"/>
    <mergeCell ref="M140:M141"/>
    <mergeCell ref="P140:P141"/>
    <mergeCell ref="Q140:Q141"/>
    <mergeCell ref="O7:O8"/>
    <mergeCell ref="Q7:Q8"/>
    <mergeCell ref="D5:J5"/>
    <mergeCell ref="P7:P8"/>
    <mergeCell ref="O140:O141"/>
  </mergeCells>
  <phoneticPr fontId="63" type="noConversion"/>
  <pageMargins left="0.55118110236220474" right="0.23622047244094491" top="0.43307086614173229" bottom="0.31496062992125984" header="0.27559055118110237" footer="0.15748031496062992"/>
  <pageSetup paperSize="8" scale="25" orientation="landscape" r:id="rId1"/>
  <headerFooter alignWithMargins="0">
    <oddFooter>&amp;C&amp;P/&amp;N</oddFooter>
  </headerFooter>
  <rowBreaks count="1" manualBreakCount="1">
    <brk id="136" max="1638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tint="0.39997558519241921"/>
  </sheetPr>
  <dimension ref="A1:AF146"/>
  <sheetViews>
    <sheetView showGridLines="0" zoomScale="75" zoomScaleNormal="75" zoomScaleSheetLayoutView="75" workbookViewId="0">
      <selection activeCell="I67" sqref="I67"/>
    </sheetView>
  </sheetViews>
  <sheetFormatPr baseColWidth="10" defaultColWidth="8.85546875" defaultRowHeight="12.75" x14ac:dyDescent="0.2"/>
  <cols>
    <col min="1" max="1" width="7.28515625" style="857" customWidth="1"/>
    <col min="2" max="2" width="8.7109375" style="857" customWidth="1"/>
    <col min="3" max="3" width="35.5703125" style="857" customWidth="1"/>
    <col min="4" max="4" width="3.85546875" style="857" customWidth="1"/>
    <col min="5" max="5" width="4.7109375" style="857" customWidth="1"/>
    <col min="6" max="6" width="4" style="857" customWidth="1"/>
    <col min="7" max="7" width="3.7109375" style="858" customWidth="1"/>
    <col min="8" max="8" width="4.7109375" style="858" customWidth="1"/>
    <col min="9" max="9" width="152.42578125" style="858" customWidth="1"/>
    <col min="10" max="14" width="30.7109375" style="848" customWidth="1"/>
    <col min="15" max="15" width="10.7109375" style="857" customWidth="1"/>
    <col min="16" max="27" width="10.7109375" style="848" customWidth="1"/>
    <col min="28" max="32" width="8.85546875" style="848"/>
    <col min="33" max="16384" width="8.85546875" style="759"/>
  </cols>
  <sheetData>
    <row r="1" spans="1:32" s="770" customFormat="1" ht="18" x14ac:dyDescent="0.25">
      <c r="A1" s="767" t="s">
        <v>1130</v>
      </c>
      <c r="B1" s="767"/>
      <c r="C1" s="767"/>
      <c r="D1" s="767"/>
      <c r="E1" s="767"/>
      <c r="F1" s="767"/>
      <c r="G1" s="768"/>
      <c r="H1" s="768"/>
      <c r="I1" s="767"/>
      <c r="J1" s="772"/>
      <c r="K1" s="772"/>
      <c r="L1" s="772"/>
      <c r="M1" s="772"/>
      <c r="N1" s="772"/>
      <c r="P1" s="772"/>
      <c r="Q1" s="772"/>
      <c r="R1" s="772"/>
      <c r="S1" s="772"/>
      <c r="T1" s="772"/>
      <c r="U1" s="772"/>
      <c r="V1" s="772"/>
      <c r="W1" s="772"/>
      <c r="X1" s="772"/>
      <c r="Y1" s="772"/>
      <c r="Z1" s="772"/>
      <c r="AA1" s="772"/>
      <c r="AB1" s="772"/>
      <c r="AC1" s="772"/>
      <c r="AD1" s="772"/>
      <c r="AE1" s="772"/>
      <c r="AF1" s="772"/>
    </row>
    <row r="2" spans="1:32" s="776" customFormat="1" ht="11.25" x14ac:dyDescent="0.2">
      <c r="A2" s="56" t="str">
        <f>'PAGE DE GARDE'!C8</f>
        <v>GAZ</v>
      </c>
      <c r="B2" s="83"/>
      <c r="C2" s="56"/>
      <c r="D2" s="902" t="str">
        <f>'PAGE DE GARDE'!C10</f>
        <v>REALITE 2018 V0</v>
      </c>
      <c r="E2" s="773"/>
      <c r="F2" s="773"/>
      <c r="G2" s="774"/>
      <c r="H2" s="774"/>
      <c r="I2" s="773"/>
      <c r="J2" s="778"/>
      <c r="K2" s="778"/>
      <c r="L2" s="778"/>
      <c r="M2" s="778"/>
      <c r="N2" s="778"/>
      <c r="P2" s="778"/>
      <c r="Q2" s="778"/>
      <c r="R2" s="778"/>
      <c r="S2" s="778"/>
      <c r="T2" s="778"/>
      <c r="U2" s="778"/>
      <c r="V2" s="778"/>
      <c r="W2" s="778"/>
      <c r="X2" s="778"/>
      <c r="Y2" s="778"/>
      <c r="Z2" s="778"/>
      <c r="AA2" s="778"/>
      <c r="AB2" s="778"/>
      <c r="AC2" s="778"/>
      <c r="AD2" s="778"/>
      <c r="AE2" s="778"/>
      <c r="AF2" s="778"/>
    </row>
    <row r="3" spans="1:32" s="776" customFormat="1" ht="11.25" x14ac:dyDescent="0.2">
      <c r="A3" s="249" t="str">
        <f>'PAGE DE GARDE'!C7</f>
        <v>GRD</v>
      </c>
      <c r="B3" s="62"/>
      <c r="C3" s="56"/>
      <c r="D3" s="57"/>
      <c r="E3" s="773"/>
      <c r="F3" s="773"/>
      <c r="G3" s="774"/>
      <c r="H3" s="774"/>
      <c r="I3" s="773"/>
      <c r="J3" s="778"/>
      <c r="K3" s="778"/>
      <c r="L3" s="778"/>
      <c r="M3" s="778"/>
      <c r="N3" s="778"/>
      <c r="P3" s="778"/>
      <c r="Q3" s="778"/>
      <c r="R3" s="778"/>
      <c r="S3" s="778"/>
      <c r="T3" s="778"/>
      <c r="U3" s="778"/>
      <c r="V3" s="778"/>
      <c r="W3" s="778"/>
      <c r="X3" s="778"/>
      <c r="Y3" s="778"/>
      <c r="Z3" s="778"/>
      <c r="AA3" s="778"/>
      <c r="AB3" s="778"/>
      <c r="AC3" s="778"/>
      <c r="AD3" s="778"/>
      <c r="AE3" s="778"/>
      <c r="AF3" s="778"/>
    </row>
    <row r="4" spans="1:32" s="779" customFormat="1" ht="13.5" thickBot="1" x14ac:dyDescent="0.25">
      <c r="G4" s="780"/>
      <c r="H4" s="780"/>
      <c r="J4" s="782"/>
      <c r="K4" s="782"/>
      <c r="L4" s="782"/>
      <c r="M4" s="782"/>
      <c r="N4" s="782"/>
      <c r="P4" s="782"/>
      <c r="Q4" s="782"/>
      <c r="R4" s="782"/>
      <c r="S4" s="782"/>
      <c r="T4" s="782"/>
      <c r="U4" s="782"/>
      <c r="V4" s="782"/>
      <c r="W4" s="782"/>
      <c r="X4" s="782"/>
      <c r="Y4" s="782"/>
      <c r="Z4" s="782"/>
      <c r="AA4" s="782"/>
      <c r="AB4" s="782"/>
      <c r="AC4" s="782"/>
      <c r="AD4" s="782"/>
      <c r="AE4" s="782"/>
      <c r="AF4" s="782"/>
    </row>
    <row r="5" spans="1:32" s="858" customFormat="1" ht="14.25" thickTop="1" thickBot="1" x14ac:dyDescent="0.25">
      <c r="A5" s="783" t="s">
        <v>245</v>
      </c>
      <c r="B5" s="784"/>
      <c r="C5" s="784"/>
      <c r="D5" s="2676" t="str">
        <f>'PAGE DE GARDE'!C7</f>
        <v>GRD</v>
      </c>
      <c r="E5" s="2677"/>
      <c r="F5" s="2677"/>
      <c r="G5" s="2677"/>
      <c r="H5" s="2677"/>
      <c r="I5" s="2678"/>
      <c r="J5" s="779"/>
      <c r="K5" s="779"/>
      <c r="L5" s="779"/>
      <c r="M5" s="786"/>
      <c r="N5" s="779"/>
      <c r="O5" s="779"/>
      <c r="P5" s="779"/>
      <c r="Q5" s="779"/>
      <c r="R5" s="779"/>
      <c r="S5" s="779"/>
      <c r="T5" s="779"/>
      <c r="U5" s="779"/>
      <c r="V5" s="779"/>
      <c r="W5" s="779"/>
      <c r="X5" s="779"/>
      <c r="Y5" s="786"/>
      <c r="Z5" s="786"/>
      <c r="AA5" s="779"/>
      <c r="AB5" s="864"/>
      <c r="AC5" s="864"/>
      <c r="AD5" s="864"/>
      <c r="AE5" s="864"/>
      <c r="AF5" s="864"/>
    </row>
    <row r="6" spans="1:32" s="858" customFormat="1" ht="14.25" thickTop="1" thickBot="1" x14ac:dyDescent="0.25">
      <c r="A6" s="779"/>
      <c r="B6" s="779"/>
      <c r="C6" s="779"/>
      <c r="D6" s="779"/>
      <c r="E6" s="779"/>
      <c r="F6" s="779"/>
      <c r="G6" s="780"/>
      <c r="H6" s="780"/>
      <c r="I6" s="779"/>
      <c r="J6" s="779"/>
      <c r="K6" s="779"/>
      <c r="L6" s="779"/>
      <c r="M6" s="786"/>
      <c r="N6" s="779"/>
      <c r="O6" s="779"/>
      <c r="P6" s="779"/>
      <c r="Q6" s="779"/>
      <c r="R6" s="779"/>
      <c r="S6" s="779"/>
      <c r="T6" s="779"/>
      <c r="U6" s="779"/>
      <c r="V6" s="779"/>
      <c r="W6" s="779"/>
      <c r="X6" s="779"/>
      <c r="Y6" s="786"/>
      <c r="Z6" s="786"/>
      <c r="AA6" s="779"/>
      <c r="AB6" s="864"/>
      <c r="AC6" s="864"/>
      <c r="AD6" s="864"/>
      <c r="AE6" s="864"/>
      <c r="AF6" s="864"/>
    </row>
    <row r="7" spans="1:32" s="858" customFormat="1" x14ac:dyDescent="0.2">
      <c r="A7" s="2679" t="s">
        <v>224</v>
      </c>
      <c r="B7" s="2680"/>
      <c r="C7" s="2681"/>
      <c r="D7" s="757"/>
      <c r="E7" s="847"/>
      <c r="F7" s="847"/>
      <c r="G7" s="847"/>
      <c r="H7" s="758"/>
      <c r="I7" s="758"/>
      <c r="J7" s="1834" t="str">
        <f>'PAGE DE GARDE'!B14</f>
        <v>REALITE 2018</v>
      </c>
      <c r="K7" s="1834" t="str">
        <f>'PAGE DE GARDE'!B14</f>
        <v>REALITE 2018</v>
      </c>
      <c r="L7" s="1834" t="str">
        <f>'PAGE DE GARDE'!$B$14</f>
        <v>REALITE 2018</v>
      </c>
      <c r="M7" s="1834" t="str">
        <f>'PAGE DE GARDE'!$B$14</f>
        <v>REALITE 2018</v>
      </c>
      <c r="N7" s="2250" t="str">
        <f>'PAGE DE GARDE'!B14</f>
        <v>REALITE 2018</v>
      </c>
      <c r="O7" s="864"/>
      <c r="P7" s="864"/>
      <c r="Q7" s="864"/>
      <c r="R7" s="864"/>
    </row>
    <row r="8" spans="1:32" s="858" customFormat="1" ht="13.5" thickBot="1" x14ac:dyDescent="0.25">
      <c r="A8" s="2682"/>
      <c r="B8" s="2683"/>
      <c r="C8" s="2684"/>
      <c r="D8" s="877"/>
      <c r="E8" s="878"/>
      <c r="F8" s="878"/>
      <c r="G8" s="878"/>
      <c r="H8" s="879"/>
      <c r="I8" s="879"/>
      <c r="J8" s="1835" t="s">
        <v>1215</v>
      </c>
      <c r="K8" s="1835" t="s">
        <v>1216</v>
      </c>
      <c r="L8" s="1835" t="s">
        <v>1217</v>
      </c>
      <c r="M8" s="1835" t="s">
        <v>495</v>
      </c>
      <c r="N8" s="2251" t="s">
        <v>363</v>
      </c>
      <c r="O8" s="864"/>
      <c r="P8" s="864"/>
      <c r="Q8" s="864"/>
      <c r="R8" s="864"/>
    </row>
    <row r="9" spans="1:32" s="858" customFormat="1" ht="15" x14ac:dyDescent="0.25">
      <c r="A9" s="807"/>
      <c r="B9" s="808"/>
      <c r="C9" s="809"/>
      <c r="D9" s="760" t="s">
        <v>485</v>
      </c>
      <c r="E9" s="2047"/>
      <c r="F9" s="762"/>
      <c r="G9" s="763"/>
      <c r="H9" s="763"/>
      <c r="I9" s="763"/>
      <c r="J9" s="2048">
        <f>J10+J11</f>
        <v>0</v>
      </c>
      <c r="K9" s="2048">
        <f t="shared" ref="K9:M9" si="0">K10+K11</f>
        <v>0</v>
      </c>
      <c r="L9" s="2048">
        <f t="shared" si="0"/>
        <v>0</v>
      </c>
      <c r="M9" s="2048">
        <f t="shared" si="0"/>
        <v>0</v>
      </c>
      <c r="N9" s="2252">
        <f>J9+K9+L9+M9</f>
        <v>0</v>
      </c>
      <c r="O9" s="864"/>
      <c r="P9" s="864"/>
      <c r="Q9" s="864"/>
      <c r="R9" s="864"/>
    </row>
    <row r="10" spans="1:32" s="858" customFormat="1" ht="15" x14ac:dyDescent="0.25">
      <c r="A10" s="807"/>
      <c r="B10" s="808"/>
      <c r="C10" s="809"/>
      <c r="D10" s="760"/>
      <c r="E10" s="763"/>
      <c r="F10" s="763" t="s">
        <v>486</v>
      </c>
      <c r="G10" s="763"/>
      <c r="H10" s="763"/>
      <c r="I10" s="763"/>
      <c r="J10" s="809"/>
      <c r="K10" s="808"/>
      <c r="L10" s="808"/>
      <c r="M10" s="808"/>
      <c r="N10" s="2253"/>
      <c r="O10" s="864"/>
      <c r="P10" s="864"/>
      <c r="Q10" s="864"/>
      <c r="R10" s="864"/>
    </row>
    <row r="11" spans="1:32" s="858" customFormat="1" ht="15" x14ac:dyDescent="0.25">
      <c r="A11" s="807"/>
      <c r="B11" s="808"/>
      <c r="C11" s="809"/>
      <c r="D11" s="760"/>
      <c r="E11" s="763"/>
      <c r="F11" s="763" t="s">
        <v>487</v>
      </c>
      <c r="G11" s="763"/>
      <c r="H11" s="763"/>
      <c r="I11" s="763"/>
      <c r="J11" s="809"/>
      <c r="K11" s="808"/>
      <c r="L11" s="808"/>
      <c r="M11" s="808"/>
      <c r="N11" s="2253"/>
      <c r="O11" s="864"/>
      <c r="P11" s="864"/>
      <c r="Q11" s="864"/>
      <c r="R11" s="864"/>
    </row>
    <row r="12" spans="1:32" s="858" customFormat="1" ht="15" x14ac:dyDescent="0.25">
      <c r="A12" s="807"/>
      <c r="B12" s="808"/>
      <c r="C12" s="809"/>
      <c r="D12" s="760"/>
      <c r="E12" s="764"/>
      <c r="F12" s="764"/>
      <c r="G12" s="764"/>
      <c r="H12" s="764"/>
      <c r="I12" s="764"/>
      <c r="J12" s="1839"/>
      <c r="K12" s="810"/>
      <c r="L12" s="810"/>
      <c r="M12" s="810"/>
      <c r="N12" s="2253"/>
      <c r="O12" s="864"/>
      <c r="P12" s="864"/>
      <c r="Q12" s="864"/>
      <c r="R12" s="864"/>
    </row>
    <row r="13" spans="1:32" s="858" customFormat="1" ht="15" x14ac:dyDescent="0.25">
      <c r="A13" s="807"/>
      <c r="B13" s="808"/>
      <c r="C13" s="809"/>
      <c r="D13" s="762" t="s">
        <v>260</v>
      </c>
      <c r="F13" s="763"/>
      <c r="G13" s="763"/>
      <c r="H13" s="763"/>
      <c r="I13" s="763"/>
      <c r="J13" s="809">
        <f>J15+J96+J106+J111</f>
        <v>0</v>
      </c>
      <c r="K13" s="808">
        <f>K15+K96+K106+K111</f>
        <v>0</v>
      </c>
      <c r="L13" s="808">
        <f>L15+L96+L106+L111</f>
        <v>0</v>
      </c>
      <c r="M13" s="808">
        <f>M15+M96+M106+M111</f>
        <v>0</v>
      </c>
      <c r="N13" s="2253">
        <f>J13+K13+L13+M13</f>
        <v>0</v>
      </c>
      <c r="O13" s="864"/>
      <c r="P13" s="864"/>
      <c r="Q13" s="864"/>
      <c r="R13" s="864"/>
    </row>
    <row r="14" spans="1:32" s="858" customFormat="1" ht="15" x14ac:dyDescent="0.25">
      <c r="A14" s="807"/>
      <c r="B14" s="808"/>
      <c r="C14" s="809"/>
      <c r="D14" s="760"/>
      <c r="E14" s="763"/>
      <c r="F14" s="763"/>
      <c r="G14" s="763"/>
      <c r="H14" s="763"/>
      <c r="I14" s="763"/>
      <c r="J14" s="809"/>
      <c r="K14" s="808"/>
      <c r="L14" s="808"/>
      <c r="M14" s="808"/>
      <c r="N14" s="2253"/>
      <c r="O14" s="864"/>
      <c r="P14" s="864"/>
      <c r="Q14" s="864"/>
      <c r="R14" s="864"/>
    </row>
    <row r="15" spans="1:32" s="858" customFormat="1" ht="15" x14ac:dyDescent="0.25">
      <c r="A15" s="807"/>
      <c r="B15" s="808"/>
      <c r="C15" s="809"/>
      <c r="D15" s="807"/>
      <c r="E15" s="763" t="s">
        <v>431</v>
      </c>
      <c r="F15" s="763" t="s">
        <v>261</v>
      </c>
      <c r="G15" s="763"/>
      <c r="H15" s="763"/>
      <c r="I15" s="763"/>
      <c r="J15" s="809">
        <f>J17+J73+J88</f>
        <v>0</v>
      </c>
      <c r="K15" s="808">
        <f>K17+K73+K88</f>
        <v>0</v>
      </c>
      <c r="L15" s="808">
        <f>L17+L73+L88</f>
        <v>0</v>
      </c>
      <c r="M15" s="808">
        <f>M17+M73+M88</f>
        <v>0</v>
      </c>
      <c r="N15" s="2253">
        <f t="shared" ref="N15:N77" si="1">J15+K15+L15+M15</f>
        <v>0</v>
      </c>
      <c r="O15" s="864"/>
      <c r="P15" s="864"/>
      <c r="Q15" s="864"/>
      <c r="R15" s="864"/>
    </row>
    <row r="16" spans="1:32" s="858" customFormat="1" ht="15" x14ac:dyDescent="0.25">
      <c r="A16" s="807"/>
      <c r="B16" s="808"/>
      <c r="C16" s="809"/>
      <c r="D16" s="807"/>
      <c r="E16" s="819"/>
      <c r="F16" s="763"/>
      <c r="G16" s="763"/>
      <c r="H16" s="763"/>
      <c r="I16" s="763"/>
      <c r="J16" s="809"/>
      <c r="K16" s="808"/>
      <c r="L16" s="808"/>
      <c r="M16" s="808"/>
      <c r="N16" s="2253"/>
      <c r="O16" s="864"/>
      <c r="P16" s="864"/>
      <c r="Q16" s="864"/>
      <c r="R16" s="864"/>
    </row>
    <row r="17" spans="1:18" s="858" customFormat="1" ht="15" x14ac:dyDescent="0.25">
      <c r="A17" s="807"/>
      <c r="B17" s="808"/>
      <c r="C17" s="809"/>
      <c r="D17" s="807"/>
      <c r="E17" s="763"/>
      <c r="F17" s="763" t="s">
        <v>354</v>
      </c>
      <c r="G17" s="763" t="s">
        <v>262</v>
      </c>
      <c r="H17" s="763"/>
      <c r="I17" s="763"/>
      <c r="J17" s="809">
        <f>J19+J38+J42+J64+J66+J68+J70+J71</f>
        <v>0</v>
      </c>
      <c r="K17" s="808">
        <f>K19+K38+K42+K64+K66+K68+K70+K71</f>
        <v>0</v>
      </c>
      <c r="L17" s="808">
        <f>L19+L38+L42+L64+L66+L68+L70+L71</f>
        <v>0</v>
      </c>
      <c r="M17" s="808">
        <f>M19+M38+M42+M64+M66+M68+M70+M71</f>
        <v>0</v>
      </c>
      <c r="N17" s="2253">
        <f t="shared" si="1"/>
        <v>0</v>
      </c>
      <c r="O17" s="864"/>
      <c r="P17" s="864"/>
      <c r="Q17" s="864"/>
      <c r="R17" s="864"/>
    </row>
    <row r="18" spans="1:18" s="858" customFormat="1" ht="15" x14ac:dyDescent="0.25">
      <c r="A18" s="807"/>
      <c r="B18" s="808"/>
      <c r="C18" s="809"/>
      <c r="D18" s="807"/>
      <c r="E18" s="763"/>
      <c r="F18" s="763"/>
      <c r="G18" s="763"/>
      <c r="H18" s="763"/>
      <c r="I18" s="820"/>
      <c r="J18" s="822"/>
      <c r="K18" s="821"/>
      <c r="L18" s="821"/>
      <c r="M18" s="821"/>
      <c r="N18" s="2253"/>
      <c r="O18" s="864"/>
      <c r="P18" s="864"/>
      <c r="Q18" s="864"/>
      <c r="R18" s="864"/>
    </row>
    <row r="19" spans="1:18" s="858" customFormat="1" ht="15" x14ac:dyDescent="0.25">
      <c r="A19" s="807"/>
      <c r="B19" s="808"/>
      <c r="C19" s="809"/>
      <c r="D19" s="807"/>
      <c r="E19" s="763"/>
      <c r="F19" s="763"/>
      <c r="G19" s="763" t="s">
        <v>263</v>
      </c>
      <c r="H19" s="820"/>
      <c r="I19" s="820"/>
      <c r="J19" s="809">
        <f>J20+J21+J22+J23+J24+J28+J29+J30+J33+J34+J35+J36</f>
        <v>0</v>
      </c>
      <c r="K19" s="808">
        <f>K20+K21+K22+K23+K24+K28+K29+K30+K33+K34+K35+K36</f>
        <v>0</v>
      </c>
      <c r="L19" s="808">
        <f>L20+L21+L22+L23+L24+L28+L29+L30+L33+L34+L35+L36</f>
        <v>0</v>
      </c>
      <c r="M19" s="808">
        <f>M20+M21+M22+M23+M24+M28+M29+M30+M33+M34+M35+M36</f>
        <v>0</v>
      </c>
      <c r="N19" s="2253">
        <f t="shared" si="1"/>
        <v>0</v>
      </c>
      <c r="O19" s="864"/>
      <c r="P19" s="864"/>
      <c r="Q19" s="864"/>
      <c r="R19" s="864"/>
    </row>
    <row r="20" spans="1:18" s="858" customFormat="1" ht="15" x14ac:dyDescent="0.25">
      <c r="A20" s="807"/>
      <c r="B20" s="808"/>
      <c r="C20" s="809" t="s">
        <v>225</v>
      </c>
      <c r="D20" s="807"/>
      <c r="E20" s="763"/>
      <c r="F20" s="763"/>
      <c r="G20" s="763"/>
      <c r="H20" s="820" t="s">
        <v>264</v>
      </c>
      <c r="I20" s="820"/>
      <c r="J20" s="822"/>
      <c r="K20" s="821"/>
      <c r="L20" s="821"/>
      <c r="M20" s="821"/>
      <c r="N20" s="2253">
        <f t="shared" si="1"/>
        <v>0</v>
      </c>
      <c r="O20" s="864"/>
      <c r="P20" s="864"/>
      <c r="Q20" s="864"/>
      <c r="R20" s="864"/>
    </row>
    <row r="21" spans="1:18" s="858" customFormat="1" ht="15" x14ac:dyDescent="0.25">
      <c r="A21" s="807"/>
      <c r="B21" s="808"/>
      <c r="C21" s="809" t="s">
        <v>225</v>
      </c>
      <c r="D21" s="807"/>
      <c r="E21" s="763"/>
      <c r="F21" s="763"/>
      <c r="G21" s="763"/>
      <c r="H21" s="823" t="s">
        <v>265</v>
      </c>
      <c r="I21" s="823"/>
      <c r="J21" s="822"/>
      <c r="K21" s="821"/>
      <c r="L21" s="821"/>
      <c r="M21" s="821"/>
      <c r="N21" s="2253">
        <f t="shared" si="1"/>
        <v>0</v>
      </c>
      <c r="O21" s="864"/>
      <c r="P21" s="864"/>
      <c r="Q21" s="864"/>
      <c r="R21" s="864"/>
    </row>
    <row r="22" spans="1:18" s="858" customFormat="1" ht="15" x14ac:dyDescent="0.25">
      <c r="A22" s="807"/>
      <c r="B22" s="808"/>
      <c r="C22" s="809" t="s">
        <v>226</v>
      </c>
      <c r="D22" s="807"/>
      <c r="E22" s="763"/>
      <c r="F22" s="763"/>
      <c r="G22" s="763"/>
      <c r="H22" s="820" t="s">
        <v>266</v>
      </c>
      <c r="I22" s="820"/>
      <c r="J22" s="822"/>
      <c r="K22" s="821"/>
      <c r="L22" s="821"/>
      <c r="M22" s="821"/>
      <c r="N22" s="2253">
        <f t="shared" si="1"/>
        <v>0</v>
      </c>
      <c r="O22" s="864"/>
      <c r="P22" s="864"/>
      <c r="Q22" s="864"/>
      <c r="R22" s="864"/>
    </row>
    <row r="23" spans="1:18" s="858" customFormat="1" ht="15" x14ac:dyDescent="0.25">
      <c r="A23" s="807"/>
      <c r="B23" s="808"/>
      <c r="C23" s="809" t="s">
        <v>225</v>
      </c>
      <c r="D23" s="807"/>
      <c r="E23" s="763"/>
      <c r="F23" s="763"/>
      <c r="G23" s="763"/>
      <c r="H23" s="820" t="s">
        <v>267</v>
      </c>
      <c r="I23" s="820"/>
      <c r="J23" s="822"/>
      <c r="K23" s="821"/>
      <c r="L23" s="821"/>
      <c r="M23" s="821"/>
      <c r="N23" s="2253">
        <f t="shared" si="1"/>
        <v>0</v>
      </c>
      <c r="O23" s="864"/>
      <c r="P23" s="864"/>
      <c r="Q23" s="864"/>
      <c r="R23" s="864"/>
    </row>
    <row r="24" spans="1:18" s="858" customFormat="1" ht="15" x14ac:dyDescent="0.25">
      <c r="A24" s="807"/>
      <c r="B24" s="808"/>
      <c r="C24" s="809"/>
      <c r="D24" s="807"/>
      <c r="E24" s="763"/>
      <c r="F24" s="763"/>
      <c r="G24" s="763"/>
      <c r="H24" s="820" t="s">
        <v>268</v>
      </c>
      <c r="I24" s="820"/>
      <c r="J24" s="809">
        <f>J25+J26+J27</f>
        <v>0</v>
      </c>
      <c r="K24" s="808">
        <f>K25+K26+K27</f>
        <v>0</v>
      </c>
      <c r="L24" s="808">
        <f>L25+L26+L27</f>
        <v>0</v>
      </c>
      <c r="M24" s="808">
        <f>M25+M26+M27</f>
        <v>0</v>
      </c>
      <c r="N24" s="2253">
        <f t="shared" si="1"/>
        <v>0</v>
      </c>
      <c r="O24" s="864"/>
      <c r="P24" s="864"/>
      <c r="Q24" s="864"/>
      <c r="R24" s="864"/>
    </row>
    <row r="25" spans="1:18" s="858" customFormat="1" ht="15" x14ac:dyDescent="0.25">
      <c r="A25" s="807"/>
      <c r="B25" s="808"/>
      <c r="C25" s="809" t="s">
        <v>225</v>
      </c>
      <c r="D25" s="807"/>
      <c r="E25" s="763"/>
      <c r="F25" s="763"/>
      <c r="G25" s="763"/>
      <c r="H25" s="820"/>
      <c r="I25" s="820" t="s">
        <v>269</v>
      </c>
      <c r="J25" s="822"/>
      <c r="K25" s="821"/>
      <c r="L25" s="821"/>
      <c r="M25" s="821"/>
      <c r="N25" s="2253">
        <f t="shared" si="1"/>
        <v>0</v>
      </c>
      <c r="O25" s="864"/>
      <c r="P25" s="864"/>
      <c r="Q25" s="864"/>
      <c r="R25" s="864"/>
    </row>
    <row r="26" spans="1:18" s="858" customFormat="1" ht="15" x14ac:dyDescent="0.25">
      <c r="A26" s="807"/>
      <c r="B26" s="808"/>
      <c r="C26" s="809" t="s">
        <v>225</v>
      </c>
      <c r="D26" s="807"/>
      <c r="E26" s="763"/>
      <c r="F26" s="763"/>
      <c r="G26" s="763"/>
      <c r="H26" s="820"/>
      <c r="I26" s="820" t="s">
        <v>270</v>
      </c>
      <c r="J26" s="822"/>
      <c r="K26" s="821"/>
      <c r="L26" s="821"/>
      <c r="M26" s="821"/>
      <c r="N26" s="2253">
        <f t="shared" si="1"/>
        <v>0</v>
      </c>
      <c r="O26" s="864"/>
      <c r="P26" s="864"/>
      <c r="Q26" s="864"/>
      <c r="R26" s="864"/>
    </row>
    <row r="27" spans="1:18" s="858" customFormat="1" ht="15" x14ac:dyDescent="0.25">
      <c r="A27" s="807"/>
      <c r="B27" s="808"/>
      <c r="C27" s="809" t="s">
        <v>225</v>
      </c>
      <c r="D27" s="807"/>
      <c r="E27" s="763"/>
      <c r="F27" s="763"/>
      <c r="G27" s="763"/>
      <c r="H27" s="820"/>
      <c r="I27" s="820" t="s">
        <v>1198</v>
      </c>
      <c r="J27" s="822"/>
      <c r="K27" s="821"/>
      <c r="L27" s="821"/>
      <c r="M27" s="821"/>
      <c r="N27" s="2253">
        <f t="shared" si="1"/>
        <v>0</v>
      </c>
      <c r="O27" s="864"/>
      <c r="P27" s="864"/>
      <c r="Q27" s="864"/>
      <c r="R27" s="864"/>
    </row>
    <row r="28" spans="1:18" s="858" customFormat="1" ht="15" x14ac:dyDescent="0.25">
      <c r="A28" s="807"/>
      <c r="B28" s="808"/>
      <c r="C28" s="809" t="s">
        <v>225</v>
      </c>
      <c r="D28" s="807"/>
      <c r="E28" s="763"/>
      <c r="F28" s="763"/>
      <c r="G28" s="763"/>
      <c r="H28" s="820" t="s">
        <v>271</v>
      </c>
      <c r="I28" s="820"/>
      <c r="J28" s="822"/>
      <c r="K28" s="821"/>
      <c r="L28" s="821"/>
      <c r="M28" s="821"/>
      <c r="N28" s="2253">
        <f t="shared" si="1"/>
        <v>0</v>
      </c>
      <c r="O28" s="864"/>
      <c r="P28" s="864"/>
      <c r="Q28" s="864"/>
      <c r="R28" s="864"/>
    </row>
    <row r="29" spans="1:18" s="858" customFormat="1" ht="15" x14ac:dyDescent="0.25">
      <c r="A29" s="807"/>
      <c r="B29" s="808"/>
      <c r="C29" s="809" t="s">
        <v>225</v>
      </c>
      <c r="D29" s="807"/>
      <c r="E29" s="763"/>
      <c r="F29" s="763"/>
      <c r="G29" s="763"/>
      <c r="H29" s="820" t="s">
        <v>272</v>
      </c>
      <c r="I29" s="820"/>
      <c r="J29" s="822"/>
      <c r="K29" s="821"/>
      <c r="L29" s="821"/>
      <c r="M29" s="821"/>
      <c r="N29" s="2253">
        <f t="shared" si="1"/>
        <v>0</v>
      </c>
      <c r="O29" s="864"/>
      <c r="P29" s="864"/>
      <c r="Q29" s="864"/>
      <c r="R29" s="864"/>
    </row>
    <row r="30" spans="1:18" s="858" customFormat="1" ht="15" x14ac:dyDescent="0.25">
      <c r="A30" s="807"/>
      <c r="B30" s="808"/>
      <c r="C30" s="809"/>
      <c r="D30" s="807"/>
      <c r="E30" s="763"/>
      <c r="F30" s="763"/>
      <c r="G30" s="763"/>
      <c r="H30" s="820" t="s">
        <v>273</v>
      </c>
      <c r="I30" s="820"/>
      <c r="J30" s="809">
        <f>J31+J32</f>
        <v>0</v>
      </c>
      <c r="K30" s="808">
        <f>K31+K32</f>
        <v>0</v>
      </c>
      <c r="L30" s="808">
        <f>L31+L32</f>
        <v>0</v>
      </c>
      <c r="M30" s="808">
        <f>M31+M32</f>
        <v>0</v>
      </c>
      <c r="N30" s="2253">
        <f t="shared" si="1"/>
        <v>0</v>
      </c>
      <c r="O30" s="864"/>
      <c r="P30" s="864"/>
      <c r="Q30" s="864"/>
      <c r="R30" s="864"/>
    </row>
    <row r="31" spans="1:18" s="858" customFormat="1" ht="15" x14ac:dyDescent="0.25">
      <c r="A31" s="807"/>
      <c r="B31" s="808"/>
      <c r="C31" s="809" t="s">
        <v>225</v>
      </c>
      <c r="D31" s="807"/>
      <c r="E31" s="763"/>
      <c r="F31" s="763"/>
      <c r="G31" s="763"/>
      <c r="H31" s="820"/>
      <c r="I31" s="820" t="s">
        <v>274</v>
      </c>
      <c r="J31" s="822"/>
      <c r="K31" s="821"/>
      <c r="L31" s="821"/>
      <c r="M31" s="821"/>
      <c r="N31" s="2253">
        <f t="shared" si="1"/>
        <v>0</v>
      </c>
      <c r="O31" s="864"/>
      <c r="P31" s="864"/>
      <c r="Q31" s="864"/>
      <c r="R31" s="864"/>
    </row>
    <row r="32" spans="1:18" s="858" customFormat="1" ht="15" x14ac:dyDescent="0.25">
      <c r="A32" s="807"/>
      <c r="B32" s="808"/>
      <c r="C32" s="809" t="s">
        <v>225</v>
      </c>
      <c r="D32" s="807"/>
      <c r="E32" s="763"/>
      <c r="F32" s="763"/>
      <c r="G32" s="763"/>
      <c r="H32" s="820"/>
      <c r="I32" s="820" t="s">
        <v>275</v>
      </c>
      <c r="J32" s="822"/>
      <c r="K32" s="821"/>
      <c r="L32" s="821"/>
      <c r="M32" s="821"/>
      <c r="N32" s="2253">
        <f t="shared" si="1"/>
        <v>0</v>
      </c>
      <c r="O32" s="864"/>
      <c r="P32" s="864"/>
      <c r="Q32" s="864"/>
      <c r="R32" s="864"/>
    </row>
    <row r="33" spans="1:32" s="858" customFormat="1" ht="15" x14ac:dyDescent="0.25">
      <c r="A33" s="807"/>
      <c r="B33" s="808"/>
      <c r="C33" s="809" t="s">
        <v>226</v>
      </c>
      <c r="D33" s="807"/>
      <c r="E33" s="763"/>
      <c r="F33" s="763"/>
      <c r="G33" s="763"/>
      <c r="H33" s="820" t="s">
        <v>276</v>
      </c>
      <c r="I33" s="820"/>
      <c r="J33" s="822"/>
      <c r="K33" s="821"/>
      <c r="L33" s="821"/>
      <c r="M33" s="821"/>
      <c r="N33" s="2253">
        <f t="shared" si="1"/>
        <v>0</v>
      </c>
      <c r="O33" s="864"/>
      <c r="P33" s="864"/>
      <c r="Q33" s="864"/>
      <c r="R33" s="864"/>
    </row>
    <row r="34" spans="1:32" ht="15" x14ac:dyDescent="0.25">
      <c r="A34" s="807"/>
      <c r="B34" s="808"/>
      <c r="C34" s="809" t="s">
        <v>226</v>
      </c>
      <c r="D34" s="807"/>
      <c r="E34" s="763"/>
      <c r="F34" s="763"/>
      <c r="G34" s="763"/>
      <c r="H34" s="820" t="s">
        <v>277</v>
      </c>
      <c r="I34" s="820"/>
      <c r="J34" s="822"/>
      <c r="K34" s="821"/>
      <c r="L34" s="821"/>
      <c r="M34" s="821"/>
      <c r="N34" s="2253">
        <f t="shared" si="1"/>
        <v>0</v>
      </c>
      <c r="O34" s="848"/>
      <c r="S34" s="759"/>
      <c r="T34" s="759"/>
      <c r="U34" s="759"/>
      <c r="V34" s="759"/>
      <c r="W34" s="759"/>
      <c r="X34" s="759"/>
      <c r="Y34" s="759"/>
      <c r="Z34" s="759"/>
      <c r="AA34" s="759"/>
      <c r="AB34" s="759"/>
      <c r="AC34" s="759"/>
      <c r="AD34" s="759"/>
      <c r="AE34" s="759"/>
      <c r="AF34" s="759"/>
    </row>
    <row r="35" spans="1:32" ht="15" x14ac:dyDescent="0.25">
      <c r="A35" s="807"/>
      <c r="B35" s="808"/>
      <c r="C35" s="809" t="s">
        <v>226</v>
      </c>
      <c r="D35" s="807"/>
      <c r="E35" s="763"/>
      <c r="F35" s="763"/>
      <c r="G35" s="763"/>
      <c r="H35" s="820" t="s">
        <v>278</v>
      </c>
      <c r="I35" s="820"/>
      <c r="J35" s="822"/>
      <c r="K35" s="821"/>
      <c r="L35" s="821"/>
      <c r="M35" s="821"/>
      <c r="N35" s="2253">
        <f t="shared" si="1"/>
        <v>0</v>
      </c>
      <c r="O35" s="848"/>
      <c r="S35" s="759"/>
      <c r="T35" s="759"/>
      <c r="U35" s="759"/>
      <c r="V35" s="759"/>
      <c r="W35" s="759"/>
      <c r="X35" s="759"/>
      <c r="Y35" s="759"/>
      <c r="Z35" s="759"/>
      <c r="AA35" s="759"/>
      <c r="AB35" s="759"/>
      <c r="AC35" s="759"/>
      <c r="AD35" s="759"/>
      <c r="AE35" s="759"/>
      <c r="AF35" s="759"/>
    </row>
    <row r="36" spans="1:32" ht="15" x14ac:dyDescent="0.25">
      <c r="A36" s="807"/>
      <c r="B36" s="808"/>
      <c r="C36" s="809" t="s">
        <v>226</v>
      </c>
      <c r="D36" s="807"/>
      <c r="E36" s="906"/>
      <c r="F36" s="906"/>
      <c r="G36" s="906"/>
      <c r="H36" s="1795" t="s">
        <v>1314</v>
      </c>
      <c r="I36" s="907"/>
      <c r="J36" s="822"/>
      <c r="K36" s="909"/>
      <c r="L36" s="909"/>
      <c r="M36" s="909"/>
      <c r="N36" s="2253">
        <f t="shared" si="1"/>
        <v>0</v>
      </c>
      <c r="O36" s="848"/>
      <c r="S36" s="759"/>
      <c r="T36" s="759"/>
      <c r="U36" s="759"/>
      <c r="V36" s="759"/>
      <c r="W36" s="759"/>
      <c r="X36" s="759"/>
      <c r="Y36" s="759"/>
      <c r="Z36" s="759"/>
      <c r="AA36" s="759"/>
      <c r="AB36" s="759"/>
      <c r="AC36" s="759"/>
      <c r="AD36" s="759"/>
      <c r="AE36" s="759"/>
      <c r="AF36" s="759"/>
    </row>
    <row r="37" spans="1:32" ht="15" x14ac:dyDescent="0.25">
      <c r="A37" s="807"/>
      <c r="B37" s="808"/>
      <c r="C37" s="809"/>
      <c r="D37" s="807"/>
      <c r="E37" s="763"/>
      <c r="F37" s="763"/>
      <c r="G37" s="763"/>
      <c r="H37" s="820"/>
      <c r="I37" s="820"/>
      <c r="J37" s="822"/>
      <c r="K37" s="821"/>
      <c r="L37" s="821"/>
      <c r="M37" s="821"/>
      <c r="N37" s="2253"/>
      <c r="O37" s="848"/>
      <c r="S37" s="759"/>
      <c r="T37" s="759"/>
      <c r="U37" s="759"/>
      <c r="V37" s="759"/>
      <c r="W37" s="759"/>
      <c r="X37" s="759"/>
      <c r="Y37" s="759"/>
      <c r="Z37" s="759"/>
      <c r="AA37" s="759"/>
      <c r="AB37" s="759"/>
      <c r="AC37" s="759"/>
      <c r="AD37" s="759"/>
      <c r="AE37" s="759"/>
      <c r="AF37" s="759"/>
    </row>
    <row r="38" spans="1:32" s="815" customFormat="1" ht="15" customHeight="1" x14ac:dyDescent="0.25">
      <c r="A38" s="807"/>
      <c r="B38" s="908"/>
      <c r="C38" s="809"/>
      <c r="D38" s="807"/>
      <c r="E38" s="763"/>
      <c r="F38" s="763"/>
      <c r="G38" s="763" t="s">
        <v>279</v>
      </c>
      <c r="H38" s="763"/>
      <c r="I38" s="763"/>
      <c r="J38" s="809">
        <f>J39+J40</f>
        <v>0</v>
      </c>
      <c r="K38" s="808">
        <f>K39+K40</f>
        <v>0</v>
      </c>
      <c r="L38" s="808">
        <f>L39+L40</f>
        <v>0</v>
      </c>
      <c r="M38" s="808">
        <f>M39+M40</f>
        <v>0</v>
      </c>
      <c r="N38" s="2253">
        <f t="shared" si="1"/>
        <v>0</v>
      </c>
      <c r="O38" s="814"/>
      <c r="P38" s="814"/>
      <c r="Q38" s="814"/>
      <c r="R38" s="814"/>
      <c r="S38" s="814"/>
      <c r="T38" s="814"/>
    </row>
    <row r="39" spans="1:32" ht="15" x14ac:dyDescent="0.25">
      <c r="A39" s="807"/>
      <c r="B39" s="808"/>
      <c r="C39" s="809" t="s">
        <v>226</v>
      </c>
      <c r="D39" s="807"/>
      <c r="E39" s="763"/>
      <c r="F39" s="763"/>
      <c r="G39" s="763"/>
      <c r="H39" s="820" t="s">
        <v>280</v>
      </c>
      <c r="I39" s="820"/>
      <c r="J39" s="822"/>
      <c r="K39" s="821"/>
      <c r="L39" s="821"/>
      <c r="M39" s="821"/>
      <c r="N39" s="2253">
        <f t="shared" si="1"/>
        <v>0</v>
      </c>
      <c r="O39" s="848"/>
      <c r="S39" s="759"/>
      <c r="T39" s="759"/>
      <c r="U39" s="759"/>
      <c r="V39" s="759"/>
      <c r="W39" s="759"/>
      <c r="X39" s="759"/>
      <c r="Y39" s="759"/>
      <c r="Z39" s="759"/>
      <c r="AA39" s="759"/>
      <c r="AB39" s="759"/>
      <c r="AC39" s="759"/>
      <c r="AD39" s="759"/>
      <c r="AE39" s="759"/>
      <c r="AF39" s="759"/>
    </row>
    <row r="40" spans="1:32" ht="15" x14ac:dyDescent="0.25">
      <c r="A40" s="807"/>
      <c r="B40" s="808"/>
      <c r="C40" s="809" t="s">
        <v>225</v>
      </c>
      <c r="D40" s="807"/>
      <c r="E40" s="763"/>
      <c r="F40" s="763"/>
      <c r="G40" s="763"/>
      <c r="H40" s="820" t="s">
        <v>281</v>
      </c>
      <c r="I40" s="820"/>
      <c r="J40" s="822"/>
      <c r="K40" s="821"/>
      <c r="L40" s="821"/>
      <c r="M40" s="821"/>
      <c r="N40" s="2253">
        <f t="shared" si="1"/>
        <v>0</v>
      </c>
      <c r="O40" s="848"/>
      <c r="S40" s="759"/>
      <c r="T40" s="759"/>
      <c r="U40" s="759"/>
      <c r="V40" s="759"/>
      <c r="W40" s="759"/>
      <c r="X40" s="759"/>
      <c r="Y40" s="759"/>
      <c r="Z40" s="759"/>
      <c r="AA40" s="759"/>
      <c r="AB40" s="759"/>
      <c r="AC40" s="759"/>
      <c r="AD40" s="759"/>
      <c r="AE40" s="759"/>
      <c r="AF40" s="759"/>
    </row>
    <row r="41" spans="1:32" ht="15" x14ac:dyDescent="0.25">
      <c r="A41" s="807"/>
      <c r="B41" s="808"/>
      <c r="C41" s="809"/>
      <c r="D41" s="807"/>
      <c r="E41" s="763"/>
      <c r="F41" s="763"/>
      <c r="G41" s="763"/>
      <c r="H41" s="820"/>
      <c r="I41" s="820"/>
      <c r="J41" s="822"/>
      <c r="K41" s="821"/>
      <c r="L41" s="821"/>
      <c r="M41" s="821"/>
      <c r="N41" s="2253"/>
      <c r="O41" s="848"/>
      <c r="S41" s="759"/>
      <c r="T41" s="759"/>
      <c r="U41" s="759"/>
      <c r="V41" s="759"/>
      <c r="W41" s="759"/>
      <c r="X41" s="759"/>
      <c r="Y41" s="759"/>
      <c r="Z41" s="759"/>
      <c r="AA41" s="759"/>
      <c r="AB41" s="759"/>
      <c r="AC41" s="759"/>
      <c r="AD41" s="759"/>
      <c r="AE41" s="759"/>
      <c r="AF41" s="759"/>
    </row>
    <row r="42" spans="1:32" ht="15" x14ac:dyDescent="0.25">
      <c r="A42" s="807"/>
      <c r="B42" s="808"/>
      <c r="C42" s="809"/>
      <c r="D42" s="807"/>
      <c r="E42" s="763"/>
      <c r="F42" s="763"/>
      <c r="G42" s="763" t="s">
        <v>282</v>
      </c>
      <c r="H42" s="763"/>
      <c r="I42" s="763"/>
      <c r="J42" s="809">
        <f>J43+J44+J47+J50+J53+J56+J59+J62</f>
        <v>0</v>
      </c>
      <c r="K42" s="808">
        <f>K43+K44+K47+K50+K53+K56+K59+K62</f>
        <v>0</v>
      </c>
      <c r="L42" s="808">
        <f>L43+L44+L47+L50+L53+L56+L59+L62</f>
        <v>0</v>
      </c>
      <c r="M42" s="808">
        <f>M43+M44+M47+M50+M53+M56+M59+M62</f>
        <v>0</v>
      </c>
      <c r="N42" s="2253">
        <f t="shared" si="1"/>
        <v>0</v>
      </c>
      <c r="O42" s="848"/>
      <c r="S42" s="759"/>
      <c r="T42" s="759"/>
      <c r="U42" s="759"/>
      <c r="V42" s="759"/>
      <c r="W42" s="759"/>
      <c r="X42" s="759"/>
      <c r="Y42" s="759"/>
      <c r="Z42" s="759"/>
      <c r="AA42" s="759"/>
      <c r="AB42" s="759"/>
      <c r="AC42" s="759"/>
      <c r="AD42" s="759"/>
      <c r="AE42" s="759"/>
      <c r="AF42" s="759"/>
    </row>
    <row r="43" spans="1:32" ht="15" x14ac:dyDescent="0.25">
      <c r="A43" s="807"/>
      <c r="B43" s="808"/>
      <c r="C43" s="809" t="s">
        <v>225</v>
      </c>
      <c r="D43" s="807"/>
      <c r="E43" s="763"/>
      <c r="F43" s="763"/>
      <c r="G43" s="763"/>
      <c r="H43" s="820" t="s">
        <v>283</v>
      </c>
      <c r="I43" s="820"/>
      <c r="J43" s="822"/>
      <c r="K43" s="821"/>
      <c r="L43" s="821"/>
      <c r="M43" s="821"/>
      <c r="N43" s="2253">
        <f t="shared" si="1"/>
        <v>0</v>
      </c>
      <c r="O43" s="848"/>
      <c r="S43" s="759"/>
      <c r="T43" s="759"/>
      <c r="U43" s="759"/>
      <c r="V43" s="759"/>
      <c r="W43" s="759"/>
      <c r="X43" s="759"/>
      <c r="Y43" s="759"/>
      <c r="Z43" s="759"/>
      <c r="AA43" s="759"/>
      <c r="AB43" s="759"/>
      <c r="AC43" s="759"/>
      <c r="AD43" s="759"/>
      <c r="AE43" s="759"/>
      <c r="AF43" s="759"/>
    </row>
    <row r="44" spans="1:32" ht="15" x14ac:dyDescent="0.25">
      <c r="A44" s="807"/>
      <c r="B44" s="808"/>
      <c r="C44" s="809"/>
      <c r="D44" s="807"/>
      <c r="E44" s="763"/>
      <c r="F44" s="763"/>
      <c r="G44" s="763"/>
      <c r="H44" s="820" t="s">
        <v>1199</v>
      </c>
      <c r="I44" s="820"/>
      <c r="J44" s="822">
        <f>J45+J46</f>
        <v>0</v>
      </c>
      <c r="K44" s="821">
        <f>K45+K46</f>
        <v>0</v>
      </c>
      <c r="L44" s="821">
        <f>L45+L46</f>
        <v>0</v>
      </c>
      <c r="M44" s="821">
        <f>M45+M46</f>
        <v>0</v>
      </c>
      <c r="N44" s="2253">
        <f t="shared" si="1"/>
        <v>0</v>
      </c>
      <c r="O44" s="848"/>
      <c r="S44" s="759"/>
      <c r="T44" s="759"/>
      <c r="U44" s="759"/>
      <c r="V44" s="759"/>
      <c r="W44" s="759"/>
      <c r="X44" s="759"/>
      <c r="Y44" s="759"/>
      <c r="Z44" s="759"/>
      <c r="AA44" s="759"/>
      <c r="AB44" s="759"/>
      <c r="AC44" s="759"/>
      <c r="AD44" s="759"/>
      <c r="AE44" s="759"/>
      <c r="AF44" s="759"/>
    </row>
    <row r="45" spans="1:32" ht="15" x14ac:dyDescent="0.25">
      <c r="A45" s="807"/>
      <c r="B45" s="808"/>
      <c r="C45" s="809" t="s">
        <v>226</v>
      </c>
      <c r="D45" s="807"/>
      <c r="E45" s="763"/>
      <c r="F45" s="763"/>
      <c r="G45" s="763"/>
      <c r="H45" s="820"/>
      <c r="I45" s="820" t="s">
        <v>280</v>
      </c>
      <c r="J45" s="822"/>
      <c r="K45" s="821"/>
      <c r="L45" s="821"/>
      <c r="M45" s="821"/>
      <c r="N45" s="2253">
        <f t="shared" si="1"/>
        <v>0</v>
      </c>
      <c r="O45" s="848"/>
      <c r="S45" s="759"/>
      <c r="T45" s="759"/>
      <c r="U45" s="759"/>
      <c r="V45" s="759"/>
      <c r="W45" s="759"/>
      <c r="X45" s="759"/>
      <c r="Y45" s="759"/>
      <c r="Z45" s="759"/>
      <c r="AA45" s="759"/>
      <c r="AB45" s="759"/>
      <c r="AC45" s="759"/>
      <c r="AD45" s="759"/>
      <c r="AE45" s="759"/>
      <c r="AF45" s="759"/>
    </row>
    <row r="46" spans="1:32" ht="15" x14ac:dyDescent="0.25">
      <c r="A46" s="807"/>
      <c r="B46" s="808"/>
      <c r="C46" s="809" t="s">
        <v>225</v>
      </c>
      <c r="D46" s="807"/>
      <c r="E46" s="763"/>
      <c r="F46" s="763"/>
      <c r="G46" s="763"/>
      <c r="H46" s="820"/>
      <c r="I46" s="820" t="s">
        <v>284</v>
      </c>
      <c r="J46" s="822"/>
      <c r="K46" s="821"/>
      <c r="L46" s="821"/>
      <c r="M46" s="821"/>
      <c r="N46" s="2253">
        <f t="shared" si="1"/>
        <v>0</v>
      </c>
      <c r="O46" s="848"/>
      <c r="S46" s="759"/>
      <c r="T46" s="759"/>
      <c r="U46" s="759"/>
      <c r="V46" s="759"/>
      <c r="W46" s="759"/>
      <c r="X46" s="759"/>
      <c r="Y46" s="759"/>
      <c r="Z46" s="759"/>
      <c r="AA46" s="759"/>
      <c r="AB46" s="759"/>
      <c r="AC46" s="759"/>
      <c r="AD46" s="759"/>
      <c r="AE46" s="759"/>
      <c r="AF46" s="759"/>
    </row>
    <row r="47" spans="1:32" ht="15" x14ac:dyDescent="0.25">
      <c r="A47" s="807"/>
      <c r="B47" s="808"/>
      <c r="C47" s="809"/>
      <c r="D47" s="807"/>
      <c r="E47" s="763"/>
      <c r="F47" s="763"/>
      <c r="G47" s="763"/>
      <c r="H47" s="820" t="s">
        <v>1200</v>
      </c>
      <c r="I47" s="820"/>
      <c r="J47" s="822">
        <f>J48+J49</f>
        <v>0</v>
      </c>
      <c r="K47" s="821">
        <f>K48+K49</f>
        <v>0</v>
      </c>
      <c r="L47" s="821">
        <f>L48+L49</f>
        <v>0</v>
      </c>
      <c r="M47" s="821">
        <f>M48+M49</f>
        <v>0</v>
      </c>
      <c r="N47" s="2253">
        <f t="shared" si="1"/>
        <v>0</v>
      </c>
      <c r="O47" s="848"/>
      <c r="S47" s="759"/>
      <c r="T47" s="759"/>
      <c r="U47" s="759"/>
      <c r="V47" s="759"/>
      <c r="W47" s="759"/>
      <c r="X47" s="759"/>
      <c r="Y47" s="759"/>
      <c r="Z47" s="759"/>
      <c r="AA47" s="759"/>
      <c r="AB47" s="759"/>
      <c r="AC47" s="759"/>
      <c r="AD47" s="759"/>
      <c r="AE47" s="759"/>
      <c r="AF47" s="759"/>
    </row>
    <row r="48" spans="1:32" ht="15" x14ac:dyDescent="0.25">
      <c r="A48" s="807"/>
      <c r="B48" s="808"/>
      <c r="C48" s="809" t="s">
        <v>226</v>
      </c>
      <c r="D48" s="807"/>
      <c r="E48" s="763"/>
      <c r="F48" s="763"/>
      <c r="G48" s="763"/>
      <c r="H48" s="820"/>
      <c r="I48" s="820" t="s">
        <v>280</v>
      </c>
      <c r="J48" s="822"/>
      <c r="K48" s="821"/>
      <c r="L48" s="821"/>
      <c r="M48" s="821"/>
      <c r="N48" s="2253">
        <f t="shared" si="1"/>
        <v>0</v>
      </c>
      <c r="O48" s="848"/>
      <c r="S48" s="759"/>
      <c r="T48" s="759"/>
      <c r="U48" s="759"/>
      <c r="V48" s="759"/>
      <c r="W48" s="759"/>
      <c r="X48" s="759"/>
      <c r="Y48" s="759"/>
      <c r="Z48" s="759"/>
      <c r="AA48" s="759"/>
      <c r="AB48" s="759"/>
      <c r="AC48" s="759"/>
      <c r="AD48" s="759"/>
      <c r="AE48" s="759"/>
      <c r="AF48" s="759"/>
    </row>
    <row r="49" spans="1:32" ht="15" x14ac:dyDescent="0.25">
      <c r="A49" s="807"/>
      <c r="B49" s="808"/>
      <c r="C49" s="809" t="s">
        <v>225</v>
      </c>
      <c r="D49" s="807"/>
      <c r="E49" s="763"/>
      <c r="F49" s="763"/>
      <c r="G49" s="763"/>
      <c r="H49" s="820"/>
      <c r="I49" s="820" t="s">
        <v>284</v>
      </c>
      <c r="J49" s="822"/>
      <c r="K49" s="821"/>
      <c r="L49" s="821"/>
      <c r="M49" s="821"/>
      <c r="N49" s="2253">
        <f t="shared" si="1"/>
        <v>0</v>
      </c>
      <c r="O49" s="848"/>
      <c r="S49" s="759"/>
      <c r="T49" s="759"/>
      <c r="U49" s="759"/>
      <c r="V49" s="759"/>
      <c r="W49" s="759"/>
      <c r="X49" s="759"/>
      <c r="Y49" s="759"/>
      <c r="Z49" s="759"/>
      <c r="AA49" s="759"/>
      <c r="AB49" s="759"/>
      <c r="AC49" s="759"/>
      <c r="AD49" s="759"/>
      <c r="AE49" s="759"/>
      <c r="AF49" s="759"/>
    </row>
    <row r="50" spans="1:32" ht="15" x14ac:dyDescent="0.25">
      <c r="A50" s="807"/>
      <c r="B50" s="808"/>
      <c r="C50" s="809"/>
      <c r="D50" s="807"/>
      <c r="E50" s="763"/>
      <c r="F50" s="763"/>
      <c r="G50" s="763"/>
      <c r="H50" s="820" t="s">
        <v>1201</v>
      </c>
      <c r="I50" s="820"/>
      <c r="J50" s="822">
        <f>J51+J52</f>
        <v>0</v>
      </c>
      <c r="K50" s="821">
        <f>K51+K52</f>
        <v>0</v>
      </c>
      <c r="L50" s="821">
        <f>L51+L52</f>
        <v>0</v>
      </c>
      <c r="M50" s="821">
        <f>M51+M52</f>
        <v>0</v>
      </c>
      <c r="N50" s="2253">
        <f t="shared" si="1"/>
        <v>0</v>
      </c>
      <c r="O50" s="848"/>
      <c r="S50" s="759"/>
      <c r="T50" s="759"/>
      <c r="U50" s="759"/>
      <c r="V50" s="759"/>
      <c r="W50" s="759"/>
      <c r="X50" s="759"/>
      <c r="Y50" s="759"/>
      <c r="Z50" s="759"/>
      <c r="AA50" s="759"/>
      <c r="AB50" s="759"/>
      <c r="AC50" s="759"/>
      <c r="AD50" s="759"/>
      <c r="AE50" s="759"/>
      <c r="AF50" s="759"/>
    </row>
    <row r="51" spans="1:32" ht="15" x14ac:dyDescent="0.25">
      <c r="A51" s="807"/>
      <c r="B51" s="808"/>
      <c r="C51" s="809" t="s">
        <v>226</v>
      </c>
      <c r="D51" s="807"/>
      <c r="E51" s="763"/>
      <c r="F51" s="763"/>
      <c r="G51" s="763"/>
      <c r="H51" s="820"/>
      <c r="I51" s="820" t="s">
        <v>280</v>
      </c>
      <c r="J51" s="822"/>
      <c r="K51" s="821"/>
      <c r="L51" s="821"/>
      <c r="M51" s="821"/>
      <c r="N51" s="2253">
        <f t="shared" si="1"/>
        <v>0</v>
      </c>
      <c r="O51" s="848"/>
      <c r="S51" s="759"/>
      <c r="T51" s="759"/>
      <c r="U51" s="759"/>
      <c r="V51" s="759"/>
      <c r="W51" s="759"/>
      <c r="X51" s="759"/>
      <c r="Y51" s="759"/>
      <c r="Z51" s="759"/>
      <c r="AA51" s="759"/>
      <c r="AB51" s="759"/>
      <c r="AC51" s="759"/>
      <c r="AD51" s="759"/>
      <c r="AE51" s="759"/>
      <c r="AF51" s="759"/>
    </row>
    <row r="52" spans="1:32" ht="15" x14ac:dyDescent="0.25">
      <c r="A52" s="807"/>
      <c r="B52" s="808"/>
      <c r="C52" s="809" t="s">
        <v>225</v>
      </c>
      <c r="D52" s="807"/>
      <c r="E52" s="763"/>
      <c r="F52" s="763"/>
      <c r="G52" s="763"/>
      <c r="H52" s="820"/>
      <c r="I52" s="820" t="s">
        <v>284</v>
      </c>
      <c r="J52" s="822"/>
      <c r="K52" s="821"/>
      <c r="L52" s="821"/>
      <c r="M52" s="821"/>
      <c r="N52" s="2253">
        <f t="shared" si="1"/>
        <v>0</v>
      </c>
      <c r="O52" s="848"/>
      <c r="S52" s="759"/>
      <c r="T52" s="759"/>
      <c r="U52" s="759"/>
      <c r="V52" s="759"/>
      <c r="W52" s="759"/>
      <c r="X52" s="759"/>
      <c r="Y52" s="759"/>
      <c r="Z52" s="759"/>
      <c r="AA52" s="759"/>
      <c r="AB52" s="759"/>
      <c r="AC52" s="759"/>
      <c r="AD52" s="759"/>
      <c r="AE52" s="759"/>
      <c r="AF52" s="759"/>
    </row>
    <row r="53" spans="1:32" ht="15" x14ac:dyDescent="0.25">
      <c r="A53" s="807"/>
      <c r="B53" s="808"/>
      <c r="C53" s="809"/>
      <c r="D53" s="807"/>
      <c r="E53" s="763"/>
      <c r="F53" s="763"/>
      <c r="G53" s="763"/>
      <c r="H53" s="820" t="s">
        <v>1202</v>
      </c>
      <c r="I53" s="820"/>
      <c r="J53" s="822">
        <f>J54+J55</f>
        <v>0</v>
      </c>
      <c r="K53" s="821">
        <f>K54+K55</f>
        <v>0</v>
      </c>
      <c r="L53" s="821">
        <f>L54+L55</f>
        <v>0</v>
      </c>
      <c r="M53" s="821">
        <f>M54+M55</f>
        <v>0</v>
      </c>
      <c r="N53" s="2253">
        <f t="shared" si="1"/>
        <v>0</v>
      </c>
      <c r="O53" s="848"/>
      <c r="S53" s="759"/>
      <c r="T53" s="759"/>
      <c r="U53" s="759"/>
      <c r="V53" s="759"/>
      <c r="W53" s="759"/>
      <c r="X53" s="759"/>
      <c r="Y53" s="759"/>
      <c r="Z53" s="759"/>
      <c r="AA53" s="759"/>
      <c r="AB53" s="759"/>
      <c r="AC53" s="759"/>
      <c r="AD53" s="759"/>
      <c r="AE53" s="759"/>
      <c r="AF53" s="759"/>
    </row>
    <row r="54" spans="1:32" ht="15" x14ac:dyDescent="0.25">
      <c r="A54" s="807"/>
      <c r="B54" s="808"/>
      <c r="C54" s="809" t="s">
        <v>226</v>
      </c>
      <c r="D54" s="807"/>
      <c r="E54" s="763"/>
      <c r="F54" s="763"/>
      <c r="G54" s="763"/>
      <c r="H54" s="820"/>
      <c r="I54" s="820" t="s">
        <v>280</v>
      </c>
      <c r="J54" s="822"/>
      <c r="K54" s="821"/>
      <c r="L54" s="821"/>
      <c r="M54" s="821"/>
      <c r="N54" s="2253">
        <f t="shared" si="1"/>
        <v>0</v>
      </c>
      <c r="O54" s="848"/>
      <c r="S54" s="759"/>
      <c r="T54" s="759"/>
      <c r="U54" s="759"/>
      <c r="V54" s="759"/>
      <c r="W54" s="759"/>
      <c r="X54" s="759"/>
      <c r="Y54" s="759"/>
      <c r="Z54" s="759"/>
      <c r="AA54" s="759"/>
      <c r="AB54" s="759"/>
      <c r="AC54" s="759"/>
      <c r="AD54" s="759"/>
      <c r="AE54" s="759"/>
      <c r="AF54" s="759"/>
    </row>
    <row r="55" spans="1:32" ht="15" x14ac:dyDescent="0.25">
      <c r="A55" s="807"/>
      <c r="B55" s="808"/>
      <c r="C55" s="809" t="s">
        <v>225</v>
      </c>
      <c r="D55" s="807"/>
      <c r="E55" s="763"/>
      <c r="F55" s="763"/>
      <c r="G55" s="763"/>
      <c r="H55" s="820"/>
      <c r="I55" s="820" t="s">
        <v>284</v>
      </c>
      <c r="J55" s="822"/>
      <c r="K55" s="821"/>
      <c r="L55" s="821"/>
      <c r="M55" s="821"/>
      <c r="N55" s="2253">
        <f t="shared" si="1"/>
        <v>0</v>
      </c>
      <c r="O55" s="848"/>
      <c r="S55" s="759"/>
      <c r="T55" s="759"/>
      <c r="U55" s="759"/>
      <c r="V55" s="759"/>
      <c r="W55" s="759"/>
      <c r="X55" s="759"/>
      <c r="Y55" s="759"/>
      <c r="Z55" s="759"/>
      <c r="AA55" s="759"/>
      <c r="AB55" s="759"/>
      <c r="AC55" s="759"/>
      <c r="AD55" s="759"/>
      <c r="AE55" s="759"/>
      <c r="AF55" s="759"/>
    </row>
    <row r="56" spans="1:32" ht="15" x14ac:dyDescent="0.25">
      <c r="A56" s="807"/>
      <c r="B56" s="808"/>
      <c r="C56" s="809"/>
      <c r="D56" s="807"/>
      <c r="E56" s="763"/>
      <c r="F56" s="763"/>
      <c r="G56" s="763"/>
      <c r="H56" s="820" t="s">
        <v>1203</v>
      </c>
      <c r="I56" s="820"/>
      <c r="J56" s="822">
        <f>J57+J58</f>
        <v>0</v>
      </c>
      <c r="K56" s="821">
        <f>K57+K58</f>
        <v>0</v>
      </c>
      <c r="L56" s="821">
        <f>L57+L58</f>
        <v>0</v>
      </c>
      <c r="M56" s="821">
        <f>M57+M58</f>
        <v>0</v>
      </c>
      <c r="N56" s="2253">
        <f t="shared" si="1"/>
        <v>0</v>
      </c>
      <c r="O56" s="848"/>
      <c r="S56" s="759"/>
      <c r="T56" s="759"/>
      <c r="U56" s="759"/>
      <c r="V56" s="759"/>
      <c r="W56" s="759"/>
      <c r="X56" s="759"/>
      <c r="Y56" s="759"/>
      <c r="Z56" s="759"/>
      <c r="AA56" s="759"/>
      <c r="AB56" s="759"/>
      <c r="AC56" s="759"/>
      <c r="AD56" s="759"/>
      <c r="AE56" s="759"/>
      <c r="AF56" s="759"/>
    </row>
    <row r="57" spans="1:32" ht="15" x14ac:dyDescent="0.25">
      <c r="A57" s="807"/>
      <c r="B57" s="808"/>
      <c r="C57" s="809" t="s">
        <v>226</v>
      </c>
      <c r="D57" s="807"/>
      <c r="E57" s="763"/>
      <c r="F57" s="763"/>
      <c r="G57" s="763"/>
      <c r="H57" s="820"/>
      <c r="I57" s="820" t="s">
        <v>280</v>
      </c>
      <c r="J57" s="822"/>
      <c r="K57" s="821"/>
      <c r="L57" s="821"/>
      <c r="M57" s="821"/>
      <c r="N57" s="2253">
        <f t="shared" si="1"/>
        <v>0</v>
      </c>
      <c r="O57" s="848"/>
      <c r="S57" s="759"/>
      <c r="T57" s="759"/>
      <c r="U57" s="759"/>
      <c r="V57" s="759"/>
      <c r="W57" s="759"/>
      <c r="X57" s="759"/>
      <c r="Y57" s="759"/>
      <c r="Z57" s="759"/>
      <c r="AA57" s="759"/>
      <c r="AB57" s="759"/>
      <c r="AC57" s="759"/>
      <c r="AD57" s="759"/>
      <c r="AE57" s="759"/>
      <c r="AF57" s="759"/>
    </row>
    <row r="58" spans="1:32" ht="15" x14ac:dyDescent="0.25">
      <c r="A58" s="807"/>
      <c r="B58" s="808"/>
      <c r="C58" s="809" t="s">
        <v>225</v>
      </c>
      <c r="D58" s="807"/>
      <c r="E58" s="763"/>
      <c r="F58" s="763"/>
      <c r="G58" s="763"/>
      <c r="H58" s="820"/>
      <c r="I58" s="820" t="s">
        <v>284</v>
      </c>
      <c r="J58" s="822"/>
      <c r="K58" s="821"/>
      <c r="L58" s="821"/>
      <c r="M58" s="821"/>
      <c r="N58" s="2253">
        <f t="shared" si="1"/>
        <v>0</v>
      </c>
      <c r="O58" s="848"/>
      <c r="S58" s="759"/>
      <c r="T58" s="759"/>
      <c r="U58" s="759"/>
      <c r="V58" s="759"/>
      <c r="W58" s="759"/>
      <c r="X58" s="759"/>
      <c r="Y58" s="759"/>
      <c r="Z58" s="759"/>
      <c r="AA58" s="759"/>
      <c r="AB58" s="759"/>
      <c r="AC58" s="759"/>
      <c r="AD58" s="759"/>
      <c r="AE58" s="759"/>
      <c r="AF58" s="759"/>
    </row>
    <row r="59" spans="1:32" ht="15" x14ac:dyDescent="0.25">
      <c r="A59" s="807"/>
      <c r="B59" s="808"/>
      <c r="C59" s="809"/>
      <c r="D59" s="807"/>
      <c r="E59" s="763"/>
      <c r="F59" s="763"/>
      <c r="G59" s="763"/>
      <c r="H59" s="820" t="s">
        <v>1204</v>
      </c>
      <c r="I59" s="820"/>
      <c r="J59" s="822">
        <f>J60+J61</f>
        <v>0</v>
      </c>
      <c r="K59" s="821">
        <f>K60+K61</f>
        <v>0</v>
      </c>
      <c r="L59" s="821">
        <f>L60+L61</f>
        <v>0</v>
      </c>
      <c r="M59" s="821">
        <f>M60+M61</f>
        <v>0</v>
      </c>
      <c r="N59" s="2253">
        <f t="shared" si="1"/>
        <v>0</v>
      </c>
      <c r="O59" s="848"/>
      <c r="S59" s="759"/>
      <c r="T59" s="759"/>
      <c r="U59" s="759"/>
      <c r="V59" s="759"/>
      <c r="W59" s="759"/>
      <c r="X59" s="759"/>
      <c r="Y59" s="759"/>
      <c r="Z59" s="759"/>
      <c r="AA59" s="759"/>
      <c r="AB59" s="759"/>
      <c r="AC59" s="759"/>
      <c r="AD59" s="759"/>
      <c r="AE59" s="759"/>
      <c r="AF59" s="759"/>
    </row>
    <row r="60" spans="1:32" ht="15" x14ac:dyDescent="0.25">
      <c r="A60" s="807"/>
      <c r="B60" s="808"/>
      <c r="C60" s="809" t="s">
        <v>226</v>
      </c>
      <c r="D60" s="807"/>
      <c r="E60" s="763"/>
      <c r="F60" s="763"/>
      <c r="G60" s="763"/>
      <c r="H60" s="820"/>
      <c r="I60" s="820" t="s">
        <v>280</v>
      </c>
      <c r="J60" s="822"/>
      <c r="K60" s="821"/>
      <c r="L60" s="821"/>
      <c r="M60" s="821"/>
      <c r="N60" s="2253">
        <f t="shared" si="1"/>
        <v>0</v>
      </c>
      <c r="O60" s="759"/>
      <c r="P60" s="759"/>
      <c r="Q60" s="759"/>
      <c r="R60" s="759"/>
      <c r="S60" s="759"/>
      <c r="T60" s="759"/>
      <c r="U60" s="759"/>
      <c r="V60" s="759"/>
      <c r="W60" s="759"/>
      <c r="X60" s="759"/>
      <c r="Y60" s="759"/>
      <c r="Z60" s="759"/>
      <c r="AA60" s="759"/>
      <c r="AB60" s="759"/>
      <c r="AC60" s="759"/>
      <c r="AD60" s="759"/>
      <c r="AE60" s="759"/>
      <c r="AF60" s="759"/>
    </row>
    <row r="61" spans="1:32" ht="15" x14ac:dyDescent="0.25">
      <c r="A61" s="807"/>
      <c r="B61" s="808"/>
      <c r="C61" s="809" t="s">
        <v>225</v>
      </c>
      <c r="D61" s="807"/>
      <c r="E61" s="763"/>
      <c r="F61" s="763"/>
      <c r="G61" s="763"/>
      <c r="H61" s="820"/>
      <c r="I61" s="820" t="s">
        <v>284</v>
      </c>
      <c r="J61" s="822"/>
      <c r="K61" s="821"/>
      <c r="L61" s="821"/>
      <c r="M61" s="821"/>
      <c r="N61" s="2253">
        <f t="shared" si="1"/>
        <v>0</v>
      </c>
      <c r="O61" s="759"/>
      <c r="P61" s="759"/>
      <c r="Q61" s="759"/>
      <c r="R61" s="759"/>
      <c r="S61" s="759"/>
      <c r="T61" s="759"/>
      <c r="U61" s="759"/>
      <c r="V61" s="759"/>
      <c r="W61" s="759"/>
      <c r="X61" s="759"/>
      <c r="Y61" s="759"/>
      <c r="Z61" s="759"/>
      <c r="AA61" s="759"/>
      <c r="AB61" s="759"/>
      <c r="AC61" s="759"/>
      <c r="AD61" s="759"/>
      <c r="AE61" s="759"/>
      <c r="AF61" s="759"/>
    </row>
    <row r="62" spans="1:32" ht="15" x14ac:dyDescent="0.25">
      <c r="A62" s="807"/>
      <c r="B62" s="808"/>
      <c r="C62" s="809" t="s">
        <v>225</v>
      </c>
      <c r="D62" s="807"/>
      <c r="E62" s="763"/>
      <c r="F62" s="763"/>
      <c r="G62" s="763"/>
      <c r="H62" s="820" t="s">
        <v>285</v>
      </c>
      <c r="I62" s="820"/>
      <c r="J62" s="822"/>
      <c r="K62" s="821"/>
      <c r="L62" s="821"/>
      <c r="M62" s="821"/>
      <c r="N62" s="2253">
        <f t="shared" si="1"/>
        <v>0</v>
      </c>
      <c r="O62" s="759"/>
      <c r="P62" s="759"/>
      <c r="Q62" s="759"/>
      <c r="R62" s="759"/>
      <c r="S62" s="759"/>
      <c r="T62" s="759"/>
      <c r="U62" s="759"/>
      <c r="V62" s="759"/>
      <c r="W62" s="759"/>
      <c r="X62" s="759"/>
      <c r="Y62" s="759"/>
      <c r="Z62" s="759"/>
      <c r="AA62" s="759"/>
      <c r="AB62" s="759"/>
      <c r="AC62" s="759"/>
      <c r="AD62" s="759"/>
      <c r="AE62" s="759"/>
      <c r="AF62" s="759"/>
    </row>
    <row r="63" spans="1:32" ht="15" x14ac:dyDescent="0.25">
      <c r="A63" s="807"/>
      <c r="B63" s="808"/>
      <c r="C63" s="809"/>
      <c r="D63" s="807"/>
      <c r="E63" s="763"/>
      <c r="F63" s="763"/>
      <c r="G63" s="763"/>
      <c r="H63" s="820"/>
      <c r="I63" s="820"/>
      <c r="J63" s="822"/>
      <c r="K63" s="821"/>
      <c r="L63" s="821"/>
      <c r="M63" s="821"/>
      <c r="N63" s="2253"/>
      <c r="O63" s="759"/>
      <c r="P63" s="759"/>
      <c r="Q63" s="759"/>
      <c r="R63" s="759"/>
      <c r="S63" s="759"/>
      <c r="T63" s="759"/>
      <c r="U63" s="759"/>
      <c r="V63" s="759"/>
      <c r="W63" s="759"/>
      <c r="X63" s="759"/>
      <c r="Y63" s="759"/>
      <c r="Z63" s="759"/>
      <c r="AA63" s="759"/>
      <c r="AB63" s="759"/>
      <c r="AC63" s="759"/>
      <c r="AD63" s="759"/>
      <c r="AE63" s="759"/>
      <c r="AF63" s="759"/>
    </row>
    <row r="64" spans="1:32" ht="15" x14ac:dyDescent="0.25">
      <c r="A64" s="807"/>
      <c r="B64" s="808"/>
      <c r="C64" s="809" t="s">
        <v>226</v>
      </c>
      <c r="D64" s="807"/>
      <c r="E64" s="763"/>
      <c r="F64" s="763"/>
      <c r="G64" s="763" t="s">
        <v>18</v>
      </c>
      <c r="H64" s="820"/>
      <c r="I64" s="763"/>
      <c r="J64" s="809"/>
      <c r="K64" s="808"/>
      <c r="L64" s="808"/>
      <c r="M64" s="808"/>
      <c r="N64" s="2253">
        <f t="shared" si="1"/>
        <v>0</v>
      </c>
      <c r="O64" s="759"/>
      <c r="P64" s="759"/>
      <c r="Q64" s="759"/>
      <c r="R64" s="759"/>
      <c r="S64" s="759"/>
      <c r="T64" s="759"/>
      <c r="U64" s="759"/>
      <c r="V64" s="759"/>
      <c r="W64" s="759"/>
      <c r="X64" s="759"/>
      <c r="Y64" s="759"/>
      <c r="Z64" s="759"/>
      <c r="AA64" s="759"/>
      <c r="AB64" s="759"/>
      <c r="AC64" s="759"/>
      <c r="AD64" s="759"/>
      <c r="AE64" s="759"/>
      <c r="AF64" s="759"/>
    </row>
    <row r="65" spans="1:32" ht="15" x14ac:dyDescent="0.25">
      <c r="A65" s="807"/>
      <c r="B65" s="808"/>
      <c r="C65" s="809"/>
      <c r="D65" s="807"/>
      <c r="E65" s="763"/>
      <c r="F65" s="763"/>
      <c r="G65" s="763"/>
      <c r="H65" s="820"/>
      <c r="I65" s="820"/>
      <c r="J65" s="822"/>
      <c r="K65" s="821"/>
      <c r="L65" s="821"/>
      <c r="M65" s="821"/>
      <c r="N65" s="2253"/>
      <c r="O65" s="759"/>
      <c r="P65" s="759"/>
      <c r="Q65" s="759"/>
      <c r="R65" s="759"/>
      <c r="S65" s="759"/>
      <c r="T65" s="759"/>
      <c r="U65" s="759"/>
      <c r="V65" s="759"/>
      <c r="W65" s="759"/>
      <c r="X65" s="759"/>
      <c r="Y65" s="759"/>
      <c r="Z65" s="759"/>
      <c r="AA65" s="759"/>
      <c r="AB65" s="759"/>
      <c r="AC65" s="759"/>
      <c r="AD65" s="759"/>
      <c r="AE65" s="759"/>
      <c r="AF65" s="759"/>
    </row>
    <row r="66" spans="1:32" ht="15" x14ac:dyDescent="0.25">
      <c r="A66" s="807"/>
      <c r="B66" s="808"/>
      <c r="C66" s="809" t="s">
        <v>226</v>
      </c>
      <c r="D66" s="807"/>
      <c r="E66" s="763"/>
      <c r="F66" s="763"/>
      <c r="G66" s="763" t="s">
        <v>1318</v>
      </c>
      <c r="H66" s="820"/>
      <c r="I66" s="763"/>
      <c r="J66" s="809"/>
      <c r="K66" s="808"/>
      <c r="L66" s="808"/>
      <c r="M66" s="808"/>
      <c r="N66" s="2253">
        <f t="shared" si="1"/>
        <v>0</v>
      </c>
      <c r="O66" s="759"/>
      <c r="P66" s="759"/>
      <c r="Q66" s="759"/>
      <c r="R66" s="759"/>
      <c r="S66" s="759"/>
      <c r="T66" s="759"/>
      <c r="U66" s="759"/>
      <c r="V66" s="759"/>
      <c r="W66" s="759"/>
      <c r="X66" s="759"/>
      <c r="Y66" s="759"/>
      <c r="Z66" s="759"/>
      <c r="AA66" s="759"/>
      <c r="AB66" s="759"/>
      <c r="AC66" s="759"/>
      <c r="AD66" s="759"/>
      <c r="AE66" s="759"/>
      <c r="AF66" s="759"/>
    </row>
    <row r="67" spans="1:32" ht="15" x14ac:dyDescent="0.25">
      <c r="A67" s="807"/>
      <c r="B67" s="808"/>
      <c r="C67" s="809"/>
      <c r="D67" s="807"/>
      <c r="E67" s="763"/>
      <c r="F67" s="763"/>
      <c r="G67" s="763"/>
      <c r="H67" s="820"/>
      <c r="I67" s="2553" t="s">
        <v>1581</v>
      </c>
      <c r="J67" s="822"/>
      <c r="K67" s="821"/>
      <c r="L67" s="821"/>
      <c r="M67" s="821"/>
      <c r="N67" s="2253"/>
      <c r="O67" s="759"/>
      <c r="P67" s="759"/>
      <c r="Q67" s="759"/>
      <c r="R67" s="759"/>
      <c r="S67" s="759"/>
      <c r="T67" s="759"/>
      <c r="U67" s="759"/>
      <c r="V67" s="759"/>
      <c r="W67" s="759"/>
      <c r="X67" s="759"/>
      <c r="Y67" s="759"/>
      <c r="Z67" s="759"/>
      <c r="AA67" s="759"/>
      <c r="AB67" s="759"/>
      <c r="AC67" s="759"/>
      <c r="AD67" s="759"/>
      <c r="AE67" s="759"/>
      <c r="AF67" s="759"/>
    </row>
    <row r="68" spans="1:32" ht="15" x14ac:dyDescent="0.25">
      <c r="A68" s="807"/>
      <c r="B68" s="808"/>
      <c r="C68" s="809" t="s">
        <v>225</v>
      </c>
      <c r="D68" s="807"/>
      <c r="E68" s="825"/>
      <c r="F68" s="825"/>
      <c r="G68" s="825" t="s">
        <v>247</v>
      </c>
      <c r="H68" s="823"/>
      <c r="I68" s="823"/>
      <c r="J68" s="822"/>
      <c r="K68" s="821"/>
      <c r="L68" s="821"/>
      <c r="M68" s="821"/>
      <c r="N68" s="2253">
        <f t="shared" si="1"/>
        <v>0</v>
      </c>
      <c r="O68" s="759"/>
      <c r="P68" s="759"/>
      <c r="Q68" s="759"/>
      <c r="R68" s="759"/>
      <c r="S68" s="759"/>
      <c r="T68" s="759"/>
      <c r="U68" s="759"/>
      <c r="V68" s="759"/>
      <c r="W68" s="759"/>
      <c r="X68" s="759"/>
      <c r="Y68" s="759"/>
      <c r="Z68" s="759"/>
      <c r="AA68" s="759"/>
      <c r="AB68" s="759"/>
      <c r="AC68" s="759"/>
      <c r="AD68" s="759"/>
      <c r="AE68" s="759"/>
      <c r="AF68" s="759"/>
    </row>
    <row r="69" spans="1:32" ht="15" x14ac:dyDescent="0.25">
      <c r="A69" s="807"/>
      <c r="B69" s="808"/>
      <c r="C69" s="809"/>
      <c r="D69" s="807"/>
      <c r="E69" s="763"/>
      <c r="F69" s="763"/>
      <c r="G69" s="763"/>
      <c r="H69" s="820"/>
      <c r="I69" s="820"/>
      <c r="J69" s="822"/>
      <c r="K69" s="821"/>
      <c r="L69" s="821"/>
      <c r="M69" s="821"/>
      <c r="N69" s="2253"/>
      <c r="O69" s="759"/>
      <c r="P69" s="759"/>
      <c r="Q69" s="759"/>
      <c r="R69" s="759"/>
      <c r="S69" s="759"/>
      <c r="T69" s="759"/>
      <c r="U69" s="759"/>
      <c r="V69" s="759"/>
      <c r="W69" s="759"/>
      <c r="X69" s="759"/>
      <c r="Y69" s="759"/>
      <c r="Z69" s="759"/>
      <c r="AA69" s="759"/>
      <c r="AB69" s="759"/>
      <c r="AC69" s="759"/>
      <c r="AD69" s="759"/>
      <c r="AE69" s="759"/>
      <c r="AF69" s="759"/>
    </row>
    <row r="70" spans="1:32" ht="15" x14ac:dyDescent="0.25">
      <c r="A70" s="807"/>
      <c r="B70" s="808"/>
      <c r="C70" s="809" t="s">
        <v>226</v>
      </c>
      <c r="D70" s="807"/>
      <c r="E70" s="763"/>
      <c r="F70" s="763"/>
      <c r="G70" s="763" t="s">
        <v>14</v>
      </c>
      <c r="H70" s="820"/>
      <c r="I70" s="820"/>
      <c r="J70" s="822"/>
      <c r="K70" s="821"/>
      <c r="L70" s="821"/>
      <c r="M70" s="821"/>
      <c r="N70" s="2253">
        <f t="shared" si="1"/>
        <v>0</v>
      </c>
      <c r="O70" s="759"/>
      <c r="P70" s="759"/>
      <c r="Q70" s="759"/>
      <c r="R70" s="759"/>
      <c r="S70" s="759"/>
      <c r="T70" s="759"/>
      <c r="U70" s="759"/>
      <c r="V70" s="759"/>
      <c r="W70" s="759"/>
      <c r="X70" s="759"/>
      <c r="Y70" s="759"/>
      <c r="Z70" s="759"/>
      <c r="AA70" s="759"/>
      <c r="AB70" s="759"/>
      <c r="AC70" s="759"/>
      <c r="AD70" s="759"/>
      <c r="AE70" s="759"/>
      <c r="AF70" s="759"/>
    </row>
    <row r="71" spans="1:32" ht="15" x14ac:dyDescent="0.25">
      <c r="A71" s="807"/>
      <c r="B71" s="808"/>
      <c r="C71" s="809" t="s">
        <v>226</v>
      </c>
      <c r="D71" s="807"/>
      <c r="E71" s="763"/>
      <c r="F71" s="763"/>
      <c r="G71" s="763" t="s">
        <v>443</v>
      </c>
      <c r="H71" s="820"/>
      <c r="I71" s="820"/>
      <c r="J71" s="822"/>
      <c r="K71" s="821"/>
      <c r="L71" s="821"/>
      <c r="M71" s="821"/>
      <c r="N71" s="2253">
        <f t="shared" si="1"/>
        <v>0</v>
      </c>
      <c r="O71" s="759"/>
      <c r="P71" s="759"/>
      <c r="Q71" s="759"/>
      <c r="R71" s="759"/>
      <c r="S71" s="759"/>
      <c r="T71" s="759"/>
      <c r="U71" s="759"/>
      <c r="V71" s="759"/>
      <c r="W71" s="759"/>
      <c r="X71" s="759"/>
      <c r="Y71" s="759"/>
      <c r="Z71" s="759"/>
      <c r="AA71" s="759"/>
      <c r="AB71" s="759"/>
      <c r="AC71" s="759"/>
      <c r="AD71" s="759"/>
      <c r="AE71" s="759"/>
      <c r="AF71" s="759"/>
    </row>
    <row r="72" spans="1:32" ht="15" x14ac:dyDescent="0.25">
      <c r="A72" s="807"/>
      <c r="B72" s="808"/>
      <c r="C72" s="809"/>
      <c r="D72" s="807"/>
      <c r="E72" s="763"/>
      <c r="F72" s="763"/>
      <c r="G72" s="763"/>
      <c r="H72" s="820"/>
      <c r="I72" s="820"/>
      <c r="J72" s="822"/>
      <c r="K72" s="821"/>
      <c r="L72" s="821"/>
      <c r="M72" s="821"/>
      <c r="N72" s="2253"/>
      <c r="O72" s="759"/>
      <c r="P72" s="759"/>
      <c r="Q72" s="759"/>
      <c r="R72" s="759"/>
      <c r="S72" s="759"/>
      <c r="T72" s="759"/>
      <c r="U72" s="759"/>
      <c r="V72" s="759"/>
      <c r="W72" s="759"/>
      <c r="X72" s="759"/>
      <c r="Y72" s="759"/>
      <c r="Z72" s="759"/>
      <c r="AA72" s="759"/>
      <c r="AB72" s="759"/>
      <c r="AC72" s="759"/>
      <c r="AD72" s="759"/>
      <c r="AE72" s="759"/>
      <c r="AF72" s="759"/>
    </row>
    <row r="73" spans="1:32" ht="15" x14ac:dyDescent="0.25">
      <c r="A73" s="807"/>
      <c r="B73" s="808"/>
      <c r="C73" s="809"/>
      <c r="D73" s="807"/>
      <c r="E73" s="763"/>
      <c r="F73" s="763" t="s">
        <v>440</v>
      </c>
      <c r="G73" s="763" t="s">
        <v>248</v>
      </c>
      <c r="H73" s="763"/>
      <c r="I73" s="763"/>
      <c r="J73" s="809">
        <f>J75+J85+J86</f>
        <v>0</v>
      </c>
      <c r="K73" s="808">
        <f>K75+K85+K86</f>
        <v>0</v>
      </c>
      <c r="L73" s="808">
        <f>L75+L85+L86</f>
        <v>0</v>
      </c>
      <c r="M73" s="808">
        <f>M75+M85+M86</f>
        <v>0</v>
      </c>
      <c r="N73" s="2253">
        <f t="shared" si="1"/>
        <v>0</v>
      </c>
      <c r="O73" s="759"/>
      <c r="P73" s="759"/>
      <c r="Q73" s="759"/>
      <c r="R73" s="759"/>
      <c r="S73" s="759"/>
      <c r="T73" s="759"/>
      <c r="U73" s="759"/>
      <c r="V73" s="759"/>
      <c r="W73" s="759"/>
      <c r="X73" s="759"/>
      <c r="Y73" s="759"/>
      <c r="Z73" s="759"/>
      <c r="AA73" s="759"/>
      <c r="AB73" s="759"/>
      <c r="AC73" s="759"/>
      <c r="AD73" s="759"/>
      <c r="AE73" s="759"/>
      <c r="AF73" s="759"/>
    </row>
    <row r="74" spans="1:32" ht="15" x14ac:dyDescent="0.25">
      <c r="A74" s="807"/>
      <c r="B74" s="808"/>
      <c r="C74" s="809"/>
      <c r="D74" s="807"/>
      <c r="E74" s="763"/>
      <c r="F74" s="763"/>
      <c r="G74" s="763"/>
      <c r="H74" s="763"/>
      <c r="I74" s="763"/>
      <c r="J74" s="809"/>
      <c r="K74" s="808"/>
      <c r="L74" s="808"/>
      <c r="M74" s="808"/>
      <c r="N74" s="2253"/>
      <c r="O74" s="759"/>
      <c r="P74" s="759"/>
      <c r="Q74" s="759"/>
      <c r="R74" s="759"/>
      <c r="S74" s="759"/>
      <c r="T74" s="759"/>
      <c r="U74" s="759"/>
      <c r="V74" s="759"/>
      <c r="W74" s="759"/>
      <c r="X74" s="759"/>
      <c r="Y74" s="759"/>
      <c r="Z74" s="759"/>
      <c r="AA74" s="759"/>
      <c r="AB74" s="759"/>
      <c r="AC74" s="759"/>
      <c r="AD74" s="759"/>
      <c r="AE74" s="759"/>
      <c r="AF74" s="759"/>
    </row>
    <row r="75" spans="1:32" ht="15" x14ac:dyDescent="0.25">
      <c r="A75" s="807"/>
      <c r="B75" s="808"/>
      <c r="C75" s="809"/>
      <c r="D75" s="807"/>
      <c r="E75" s="763"/>
      <c r="F75" s="763"/>
      <c r="G75" s="819" t="s">
        <v>389</v>
      </c>
      <c r="H75" s="763" t="s">
        <v>249</v>
      </c>
      <c r="I75" s="763"/>
      <c r="J75" s="809">
        <f>J76+J77+J78+J82+J83</f>
        <v>0</v>
      </c>
      <c r="K75" s="808">
        <f>K76+K77+K78+K82+K83</f>
        <v>0</v>
      </c>
      <c r="L75" s="808">
        <f>L76+L77+L78+L82+L83</f>
        <v>0</v>
      </c>
      <c r="M75" s="808">
        <f>M76+M77+M78+M82+M83</f>
        <v>0</v>
      </c>
      <c r="N75" s="2253">
        <f t="shared" si="1"/>
        <v>0</v>
      </c>
      <c r="O75" s="759"/>
      <c r="P75" s="759"/>
      <c r="Q75" s="759"/>
      <c r="R75" s="759"/>
      <c r="S75" s="759"/>
      <c r="T75" s="759"/>
      <c r="U75" s="759"/>
      <c r="V75" s="759"/>
      <c r="W75" s="759"/>
      <c r="X75" s="759"/>
      <c r="Y75" s="759"/>
      <c r="Z75" s="759"/>
      <c r="AA75" s="759"/>
      <c r="AB75" s="759"/>
      <c r="AC75" s="759"/>
      <c r="AD75" s="759"/>
      <c r="AE75" s="759"/>
      <c r="AF75" s="759"/>
    </row>
    <row r="76" spans="1:32" ht="15" x14ac:dyDescent="0.25">
      <c r="A76" s="807"/>
      <c r="B76" s="808"/>
      <c r="C76" s="809" t="s">
        <v>225</v>
      </c>
      <c r="D76" s="807"/>
      <c r="E76" s="763"/>
      <c r="F76" s="763"/>
      <c r="G76" s="763"/>
      <c r="H76" s="820" t="s">
        <v>250</v>
      </c>
      <c r="I76" s="820"/>
      <c r="J76" s="822"/>
      <c r="K76" s="821"/>
      <c r="L76" s="821"/>
      <c r="M76" s="821"/>
      <c r="N76" s="2253">
        <f t="shared" si="1"/>
        <v>0</v>
      </c>
      <c r="O76" s="759"/>
      <c r="P76" s="759"/>
      <c r="Q76" s="759"/>
      <c r="R76" s="759"/>
      <c r="S76" s="759"/>
      <c r="T76" s="759"/>
      <c r="U76" s="759"/>
      <c r="V76" s="759"/>
      <c r="W76" s="759"/>
      <c r="X76" s="759"/>
      <c r="Y76" s="759"/>
      <c r="Z76" s="759"/>
      <c r="AA76" s="759"/>
      <c r="AB76" s="759"/>
      <c r="AC76" s="759"/>
      <c r="AD76" s="759"/>
      <c r="AE76" s="759"/>
      <c r="AF76" s="759"/>
    </row>
    <row r="77" spans="1:32" ht="15" x14ac:dyDescent="0.25">
      <c r="A77" s="807"/>
      <c r="B77" s="808"/>
      <c r="C77" s="809" t="s">
        <v>225</v>
      </c>
      <c r="D77" s="807"/>
      <c r="E77" s="763"/>
      <c r="F77" s="763"/>
      <c r="G77" s="763"/>
      <c r="H77" s="820" t="s">
        <v>1205</v>
      </c>
      <c r="I77" s="820"/>
      <c r="J77" s="822"/>
      <c r="K77" s="821"/>
      <c r="L77" s="821"/>
      <c r="M77" s="821"/>
      <c r="N77" s="2253">
        <f t="shared" si="1"/>
        <v>0</v>
      </c>
      <c r="O77" s="759"/>
      <c r="P77" s="759"/>
      <c r="Q77" s="759"/>
      <c r="R77" s="759"/>
      <c r="S77" s="759"/>
      <c r="T77" s="759"/>
      <c r="U77" s="759"/>
      <c r="V77" s="759"/>
      <c r="W77" s="759"/>
      <c r="X77" s="759"/>
      <c r="Y77" s="759"/>
      <c r="Z77" s="759"/>
      <c r="AA77" s="759"/>
      <c r="AB77" s="759"/>
      <c r="AC77" s="759"/>
      <c r="AD77" s="759"/>
      <c r="AE77" s="759"/>
      <c r="AF77" s="759"/>
    </row>
    <row r="78" spans="1:32" ht="15" x14ac:dyDescent="0.25">
      <c r="A78" s="807"/>
      <c r="B78" s="808"/>
      <c r="C78" s="809"/>
      <c r="D78" s="807"/>
      <c r="E78" s="763"/>
      <c r="F78" s="763"/>
      <c r="G78" s="763"/>
      <c r="H78" s="820" t="s">
        <v>251</v>
      </c>
      <c r="I78" s="820"/>
      <c r="J78" s="822">
        <f>J79+J80+J81</f>
        <v>0</v>
      </c>
      <c r="K78" s="821">
        <f>K79+K80+K81</f>
        <v>0</v>
      </c>
      <c r="L78" s="821">
        <f>L79+L80+L81</f>
        <v>0</v>
      </c>
      <c r="M78" s="821">
        <f>M79+M80+M81</f>
        <v>0</v>
      </c>
      <c r="N78" s="2253">
        <f t="shared" ref="N78:N128" si="2">J78+K78+L78+M78</f>
        <v>0</v>
      </c>
      <c r="O78" s="759"/>
      <c r="P78" s="759"/>
      <c r="Q78" s="759"/>
      <c r="R78" s="759"/>
      <c r="S78" s="759"/>
      <c r="T78" s="759"/>
      <c r="U78" s="759"/>
      <c r="V78" s="759"/>
      <c r="W78" s="759"/>
      <c r="X78" s="759"/>
      <c r="Y78" s="759"/>
      <c r="Z78" s="759"/>
      <c r="AA78" s="759"/>
      <c r="AB78" s="759"/>
      <c r="AC78" s="759"/>
      <c r="AD78" s="759"/>
      <c r="AE78" s="759"/>
      <c r="AF78" s="759"/>
    </row>
    <row r="79" spans="1:32" ht="15" x14ac:dyDescent="0.25">
      <c r="A79" s="807"/>
      <c r="B79" s="808"/>
      <c r="C79" s="809" t="s">
        <v>225</v>
      </c>
      <c r="D79" s="807"/>
      <c r="E79" s="763"/>
      <c r="F79" s="763"/>
      <c r="G79" s="763"/>
      <c r="H79" s="820"/>
      <c r="I79" s="820" t="s">
        <v>252</v>
      </c>
      <c r="J79" s="822"/>
      <c r="K79" s="821"/>
      <c r="L79" s="821"/>
      <c r="M79" s="821"/>
      <c r="N79" s="2253">
        <f t="shared" si="2"/>
        <v>0</v>
      </c>
      <c r="O79" s="759"/>
      <c r="P79" s="759"/>
      <c r="Q79" s="759"/>
      <c r="R79" s="759"/>
      <c r="S79" s="759"/>
      <c r="T79" s="759"/>
      <c r="U79" s="759"/>
      <c r="V79" s="759"/>
      <c r="W79" s="759"/>
      <c r="X79" s="759"/>
      <c r="Y79" s="759"/>
      <c r="Z79" s="759"/>
      <c r="AA79" s="759"/>
      <c r="AB79" s="759"/>
      <c r="AC79" s="759"/>
      <c r="AD79" s="759"/>
      <c r="AE79" s="759"/>
      <c r="AF79" s="759"/>
    </row>
    <row r="80" spans="1:32" ht="15" x14ac:dyDescent="0.25">
      <c r="A80" s="807"/>
      <c r="B80" s="808"/>
      <c r="C80" s="809" t="s">
        <v>226</v>
      </c>
      <c r="D80" s="807"/>
      <c r="E80" s="763"/>
      <c r="F80" s="763"/>
      <c r="G80" s="763"/>
      <c r="H80" s="820"/>
      <c r="I80" s="820" t="s">
        <v>280</v>
      </c>
      <c r="J80" s="822"/>
      <c r="K80" s="821"/>
      <c r="L80" s="821"/>
      <c r="M80" s="821"/>
      <c r="N80" s="2253">
        <f t="shared" si="2"/>
        <v>0</v>
      </c>
      <c r="O80" s="759"/>
      <c r="P80" s="759"/>
      <c r="Q80" s="759"/>
      <c r="R80" s="759"/>
      <c r="S80" s="759"/>
      <c r="T80" s="759"/>
      <c r="U80" s="759"/>
      <c r="V80" s="759"/>
      <c r="W80" s="759"/>
      <c r="X80" s="759"/>
      <c r="Y80" s="759"/>
      <c r="Z80" s="759"/>
      <c r="AA80" s="759"/>
      <c r="AB80" s="759"/>
      <c r="AC80" s="759"/>
      <c r="AD80" s="759"/>
      <c r="AE80" s="759"/>
      <c r="AF80" s="759"/>
    </row>
    <row r="81" spans="1:32" ht="15" x14ac:dyDescent="0.25">
      <c r="A81" s="807"/>
      <c r="B81" s="808"/>
      <c r="C81" s="809" t="s">
        <v>226</v>
      </c>
      <c r="D81" s="807"/>
      <c r="E81" s="763"/>
      <c r="F81" s="763"/>
      <c r="G81" s="763"/>
      <c r="H81" s="820"/>
      <c r="I81" s="820" t="s">
        <v>253</v>
      </c>
      <c r="J81" s="822"/>
      <c r="K81" s="821"/>
      <c r="L81" s="821"/>
      <c r="M81" s="821"/>
      <c r="N81" s="2253">
        <f t="shared" si="2"/>
        <v>0</v>
      </c>
      <c r="O81" s="759"/>
      <c r="P81" s="759"/>
      <c r="Q81" s="759"/>
      <c r="R81" s="759"/>
      <c r="S81" s="759"/>
      <c r="T81" s="759"/>
      <c r="U81" s="759"/>
      <c r="V81" s="759"/>
      <c r="W81" s="759"/>
      <c r="X81" s="759"/>
      <c r="Y81" s="759"/>
      <c r="Z81" s="759"/>
      <c r="AA81" s="759"/>
      <c r="AB81" s="759"/>
      <c r="AC81" s="759"/>
      <c r="AD81" s="759"/>
      <c r="AE81" s="759"/>
      <c r="AF81" s="759"/>
    </row>
    <row r="82" spans="1:32" ht="15" x14ac:dyDescent="0.25">
      <c r="A82" s="807"/>
      <c r="B82" s="808"/>
      <c r="C82" s="809" t="s">
        <v>225</v>
      </c>
      <c r="D82" s="807"/>
      <c r="E82" s="763"/>
      <c r="F82" s="763"/>
      <c r="G82" s="763"/>
      <c r="H82" s="820" t="s">
        <v>254</v>
      </c>
      <c r="I82" s="820"/>
      <c r="J82" s="822"/>
      <c r="K82" s="821"/>
      <c r="L82" s="821"/>
      <c r="M82" s="821"/>
      <c r="N82" s="2253">
        <f t="shared" si="2"/>
        <v>0</v>
      </c>
      <c r="O82" s="759"/>
      <c r="P82" s="759"/>
      <c r="Q82" s="759"/>
      <c r="R82" s="759"/>
      <c r="S82" s="759"/>
      <c r="T82" s="759"/>
      <c r="U82" s="759"/>
      <c r="V82" s="759"/>
      <c r="W82" s="759"/>
      <c r="X82" s="759"/>
      <c r="Y82" s="759"/>
      <c r="Z82" s="759"/>
      <c r="AA82" s="759"/>
      <c r="AB82" s="759"/>
      <c r="AC82" s="759"/>
      <c r="AD82" s="759"/>
      <c r="AE82" s="759"/>
      <c r="AF82" s="759"/>
    </row>
    <row r="83" spans="1:32" ht="15" x14ac:dyDescent="0.25">
      <c r="A83" s="807"/>
      <c r="B83" s="808"/>
      <c r="C83" s="809" t="s">
        <v>226</v>
      </c>
      <c r="D83" s="807"/>
      <c r="E83" s="1323"/>
      <c r="F83" s="1323"/>
      <c r="G83" s="1323"/>
      <c r="H83" s="1324" t="s">
        <v>1206</v>
      </c>
      <c r="I83" s="1324"/>
      <c r="J83" s="822"/>
      <c r="K83" s="909"/>
      <c r="L83" s="909"/>
      <c r="M83" s="909"/>
      <c r="N83" s="2253">
        <f t="shared" si="2"/>
        <v>0</v>
      </c>
      <c r="O83" s="759"/>
      <c r="P83" s="759"/>
      <c r="Q83" s="759"/>
      <c r="R83" s="759"/>
      <c r="S83" s="759"/>
      <c r="T83" s="759"/>
      <c r="U83" s="759"/>
      <c r="V83" s="759"/>
      <c r="W83" s="759"/>
      <c r="X83" s="759"/>
      <c r="Y83" s="759"/>
      <c r="Z83" s="759"/>
      <c r="AA83" s="759"/>
      <c r="AB83" s="759"/>
      <c r="AC83" s="759"/>
      <c r="AD83" s="759"/>
      <c r="AE83" s="759"/>
      <c r="AF83" s="759"/>
    </row>
    <row r="84" spans="1:32" ht="15" x14ac:dyDescent="0.25">
      <c r="A84" s="807"/>
      <c r="B84" s="808"/>
      <c r="C84" s="809"/>
      <c r="D84" s="807"/>
      <c r="E84" s="763"/>
      <c r="F84" s="763"/>
      <c r="G84" s="763"/>
      <c r="H84" s="763"/>
      <c r="I84" s="763"/>
      <c r="J84" s="822"/>
      <c r="K84" s="821"/>
      <c r="L84" s="821"/>
      <c r="M84" s="821"/>
      <c r="N84" s="2253"/>
      <c r="O84" s="759"/>
      <c r="P84" s="759"/>
      <c r="Q84" s="759"/>
      <c r="R84" s="759"/>
      <c r="S84" s="759"/>
      <c r="T84" s="759"/>
      <c r="U84" s="759"/>
      <c r="V84" s="759"/>
      <c r="W84" s="759"/>
      <c r="X84" s="759"/>
      <c r="Y84" s="759"/>
      <c r="Z84" s="759"/>
      <c r="AA84" s="759"/>
      <c r="AB84" s="759"/>
      <c r="AC84" s="759"/>
      <c r="AD84" s="759"/>
      <c r="AE84" s="759"/>
      <c r="AF84" s="759"/>
    </row>
    <row r="85" spans="1:32" ht="15" x14ac:dyDescent="0.25">
      <c r="A85" s="807"/>
      <c r="B85" s="808"/>
      <c r="C85" s="809" t="s">
        <v>226</v>
      </c>
      <c r="D85" s="807"/>
      <c r="E85" s="763"/>
      <c r="F85" s="763"/>
      <c r="G85" s="763" t="s">
        <v>830</v>
      </c>
      <c r="H85" s="820"/>
      <c r="I85" s="763"/>
      <c r="J85" s="822"/>
      <c r="K85" s="821"/>
      <c r="L85" s="821"/>
      <c r="M85" s="821"/>
      <c r="N85" s="2253">
        <f t="shared" si="2"/>
        <v>0</v>
      </c>
      <c r="O85" s="759"/>
      <c r="P85" s="759"/>
      <c r="Q85" s="759"/>
      <c r="R85" s="759"/>
      <c r="S85" s="759"/>
      <c r="T85" s="759"/>
      <c r="U85" s="759"/>
      <c r="V85" s="759"/>
      <c r="W85" s="759"/>
      <c r="X85" s="759"/>
      <c r="Y85" s="759"/>
      <c r="Z85" s="759"/>
      <c r="AA85" s="759"/>
      <c r="AB85" s="759"/>
      <c r="AC85" s="759"/>
      <c r="AD85" s="759"/>
      <c r="AE85" s="759"/>
      <c r="AF85" s="759"/>
    </row>
    <row r="86" spans="1:32" ht="15" x14ac:dyDescent="0.25">
      <c r="A86" s="807"/>
      <c r="B86" s="808"/>
      <c r="C86" s="809" t="s">
        <v>226</v>
      </c>
      <c r="D86" s="807"/>
      <c r="E86" s="763"/>
      <c r="F86" s="763"/>
      <c r="G86" s="763" t="s">
        <v>443</v>
      </c>
      <c r="H86" s="820"/>
      <c r="I86" s="763"/>
      <c r="J86" s="822"/>
      <c r="K86" s="821"/>
      <c r="L86" s="821"/>
      <c r="M86" s="821"/>
      <c r="N86" s="2253">
        <f t="shared" si="2"/>
        <v>0</v>
      </c>
      <c r="O86" s="759"/>
      <c r="P86" s="759"/>
      <c r="Q86" s="759"/>
      <c r="R86" s="759"/>
      <c r="S86" s="759"/>
      <c r="T86" s="759"/>
      <c r="U86" s="759"/>
      <c r="V86" s="759"/>
      <c r="W86" s="759"/>
      <c r="X86" s="759"/>
      <c r="Y86" s="759"/>
      <c r="Z86" s="759"/>
      <c r="AA86" s="759"/>
      <c r="AB86" s="759"/>
      <c r="AC86" s="759"/>
      <c r="AD86" s="759"/>
      <c r="AE86" s="759"/>
      <c r="AF86" s="759"/>
    </row>
    <row r="87" spans="1:32" ht="15" x14ac:dyDescent="0.25">
      <c r="A87" s="807"/>
      <c r="B87" s="808"/>
      <c r="C87" s="809"/>
      <c r="D87" s="807"/>
      <c r="E87" s="763"/>
      <c r="F87" s="763"/>
      <c r="G87" s="763"/>
      <c r="H87" s="820"/>
      <c r="I87" s="820"/>
      <c r="J87" s="822"/>
      <c r="K87" s="821"/>
      <c r="L87" s="821"/>
      <c r="M87" s="821"/>
      <c r="N87" s="2253"/>
      <c r="O87" s="759"/>
      <c r="P87" s="759"/>
      <c r="Q87" s="759"/>
      <c r="R87" s="759"/>
      <c r="S87" s="759"/>
      <c r="T87" s="759"/>
      <c r="U87" s="759"/>
      <c r="V87" s="759"/>
      <c r="W87" s="759"/>
      <c r="X87" s="759"/>
      <c r="Y87" s="759"/>
      <c r="Z87" s="759"/>
      <c r="AA87" s="759"/>
      <c r="AB87" s="759"/>
      <c r="AC87" s="759"/>
      <c r="AD87" s="759"/>
      <c r="AE87" s="759"/>
      <c r="AF87" s="759"/>
    </row>
    <row r="88" spans="1:32" ht="15" x14ac:dyDescent="0.25">
      <c r="A88" s="807"/>
      <c r="B88" s="808"/>
      <c r="C88" s="809"/>
      <c r="D88" s="807"/>
      <c r="E88" s="763"/>
      <c r="F88" s="763" t="s">
        <v>441</v>
      </c>
      <c r="G88" s="763" t="s">
        <v>255</v>
      </c>
      <c r="H88" s="820"/>
      <c r="I88" s="820"/>
      <c r="J88" s="822">
        <f>J90+J91</f>
        <v>0</v>
      </c>
      <c r="K88" s="821">
        <f>K90+K91</f>
        <v>0</v>
      </c>
      <c r="L88" s="821">
        <f>L90+L91</f>
        <v>0</v>
      </c>
      <c r="M88" s="821">
        <f>M90+M91</f>
        <v>0</v>
      </c>
      <c r="N88" s="2253">
        <f t="shared" si="2"/>
        <v>0</v>
      </c>
      <c r="O88" s="759"/>
      <c r="P88" s="759"/>
      <c r="Q88" s="759"/>
      <c r="R88" s="759"/>
      <c r="S88" s="759"/>
      <c r="T88" s="759"/>
      <c r="U88" s="759"/>
      <c r="V88" s="759"/>
      <c r="W88" s="759"/>
      <c r="X88" s="759"/>
      <c r="Y88" s="759"/>
      <c r="Z88" s="759"/>
      <c r="AA88" s="759"/>
      <c r="AB88" s="759"/>
      <c r="AC88" s="759"/>
      <c r="AD88" s="759"/>
      <c r="AE88" s="759"/>
      <c r="AF88" s="759"/>
    </row>
    <row r="89" spans="1:32" ht="15" x14ac:dyDescent="0.25">
      <c r="A89" s="807"/>
      <c r="B89" s="808"/>
      <c r="C89" s="809"/>
      <c r="D89" s="807"/>
      <c r="E89" s="763"/>
      <c r="F89" s="763"/>
      <c r="G89" s="763" t="s">
        <v>256</v>
      </c>
      <c r="H89" s="820"/>
      <c r="I89" s="820"/>
      <c r="J89" s="822"/>
      <c r="K89" s="821"/>
      <c r="L89" s="821"/>
      <c r="M89" s="821"/>
      <c r="N89" s="2253">
        <f t="shared" si="2"/>
        <v>0</v>
      </c>
      <c r="O89" s="759"/>
      <c r="P89" s="759"/>
      <c r="Q89" s="759"/>
      <c r="R89" s="759"/>
      <c r="S89" s="759"/>
      <c r="T89" s="759"/>
      <c r="U89" s="759"/>
      <c r="V89" s="759"/>
      <c r="W89" s="759"/>
      <c r="X89" s="759"/>
      <c r="Y89" s="759"/>
      <c r="Z89" s="759"/>
      <c r="AA89" s="759"/>
      <c r="AB89" s="759"/>
      <c r="AC89" s="759"/>
      <c r="AD89" s="759"/>
      <c r="AE89" s="759"/>
      <c r="AF89" s="759"/>
    </row>
    <row r="90" spans="1:32" ht="15" x14ac:dyDescent="0.25">
      <c r="A90" s="807"/>
      <c r="B90" s="808"/>
      <c r="C90" s="809" t="s">
        <v>226</v>
      </c>
      <c r="D90" s="807"/>
      <c r="E90" s="763"/>
      <c r="F90" s="763"/>
      <c r="G90" s="763"/>
      <c r="H90" s="820" t="s">
        <v>280</v>
      </c>
      <c r="I90" s="820"/>
      <c r="J90" s="822"/>
      <c r="K90" s="821"/>
      <c r="L90" s="821"/>
      <c r="M90" s="821"/>
      <c r="N90" s="2253">
        <f t="shared" si="2"/>
        <v>0</v>
      </c>
      <c r="O90" s="759"/>
      <c r="P90" s="759"/>
      <c r="Q90" s="759"/>
      <c r="R90" s="759"/>
      <c r="S90" s="759"/>
      <c r="T90" s="759"/>
      <c r="U90" s="759"/>
      <c r="V90" s="759"/>
      <c r="W90" s="759"/>
      <c r="X90" s="759"/>
      <c r="Y90" s="759"/>
      <c r="Z90" s="759"/>
      <c r="AA90" s="759"/>
      <c r="AB90" s="759"/>
      <c r="AC90" s="759"/>
      <c r="AD90" s="759"/>
      <c r="AE90" s="759"/>
      <c r="AF90" s="759"/>
    </row>
    <row r="91" spans="1:32" ht="15" x14ac:dyDescent="0.25">
      <c r="A91" s="807"/>
      <c r="B91" s="808"/>
      <c r="C91" s="809" t="s">
        <v>225</v>
      </c>
      <c r="D91" s="807"/>
      <c r="E91" s="763"/>
      <c r="F91" s="763"/>
      <c r="G91" s="763"/>
      <c r="H91" s="820" t="s">
        <v>281</v>
      </c>
      <c r="I91" s="820"/>
      <c r="J91" s="822"/>
      <c r="K91" s="821"/>
      <c r="L91" s="821"/>
      <c r="M91" s="821"/>
      <c r="N91" s="2253">
        <f t="shared" si="2"/>
        <v>0</v>
      </c>
      <c r="O91" s="759"/>
      <c r="P91" s="759"/>
      <c r="Q91" s="759"/>
      <c r="R91" s="759"/>
      <c r="S91" s="759"/>
      <c r="T91" s="759"/>
      <c r="U91" s="759"/>
      <c r="V91" s="759"/>
      <c r="W91" s="759"/>
      <c r="X91" s="759"/>
      <c r="Y91" s="759"/>
      <c r="Z91" s="759"/>
      <c r="AA91" s="759"/>
      <c r="AB91" s="759"/>
      <c r="AC91" s="759"/>
      <c r="AD91" s="759"/>
      <c r="AE91" s="759"/>
      <c r="AF91" s="759"/>
    </row>
    <row r="92" spans="1:32" ht="15" x14ac:dyDescent="0.25">
      <c r="A92" s="807"/>
      <c r="B92" s="808"/>
      <c r="C92" s="809"/>
      <c r="D92" s="807"/>
      <c r="E92" s="763"/>
      <c r="F92" s="763"/>
      <c r="G92" s="763"/>
      <c r="H92" s="820"/>
      <c r="I92" s="820"/>
      <c r="J92" s="822"/>
      <c r="K92" s="821"/>
      <c r="L92" s="821"/>
      <c r="M92" s="821"/>
      <c r="N92" s="2253"/>
      <c r="O92" s="759"/>
      <c r="P92" s="759"/>
      <c r="Q92" s="759"/>
      <c r="R92" s="759"/>
      <c r="S92" s="759"/>
      <c r="T92" s="759"/>
      <c r="U92" s="759"/>
      <c r="V92" s="759"/>
      <c r="W92" s="759"/>
      <c r="X92" s="759"/>
      <c r="Y92" s="759"/>
      <c r="Z92" s="759"/>
      <c r="AA92" s="759"/>
      <c r="AB92" s="759"/>
      <c r="AC92" s="759"/>
      <c r="AD92" s="759"/>
      <c r="AE92" s="759"/>
      <c r="AF92" s="759"/>
    </row>
    <row r="93" spans="1:32" ht="15" x14ac:dyDescent="0.25">
      <c r="A93" s="807"/>
      <c r="B93" s="808"/>
      <c r="C93" s="809" t="s">
        <v>226</v>
      </c>
      <c r="D93" s="807"/>
      <c r="E93" s="763"/>
      <c r="F93" s="763"/>
      <c r="G93" s="763" t="s">
        <v>830</v>
      </c>
      <c r="H93" s="820"/>
      <c r="I93" s="820"/>
      <c r="J93" s="822"/>
      <c r="K93" s="821"/>
      <c r="L93" s="821"/>
      <c r="M93" s="821"/>
      <c r="N93" s="2253">
        <f t="shared" si="2"/>
        <v>0</v>
      </c>
      <c r="O93" s="759"/>
      <c r="P93" s="759"/>
      <c r="Q93" s="759"/>
      <c r="R93" s="759"/>
      <c r="S93" s="759"/>
      <c r="T93" s="759"/>
      <c r="U93" s="759"/>
      <c r="V93" s="759"/>
      <c r="W93" s="759"/>
      <c r="X93" s="759"/>
      <c r="Y93" s="759"/>
      <c r="Z93" s="759"/>
      <c r="AA93" s="759"/>
      <c r="AB93" s="759"/>
      <c r="AC93" s="759"/>
      <c r="AD93" s="759"/>
      <c r="AE93" s="759"/>
      <c r="AF93" s="759"/>
    </row>
    <row r="94" spans="1:32" ht="15" x14ac:dyDescent="0.25">
      <c r="A94" s="807"/>
      <c r="B94" s="808"/>
      <c r="C94" s="809" t="s">
        <v>226</v>
      </c>
      <c r="D94" s="807"/>
      <c r="E94" s="763"/>
      <c r="F94" s="763"/>
      <c r="G94" s="763" t="s">
        <v>443</v>
      </c>
      <c r="H94" s="820"/>
      <c r="I94" s="820"/>
      <c r="J94" s="822"/>
      <c r="K94" s="821"/>
      <c r="L94" s="821"/>
      <c r="M94" s="821"/>
      <c r="N94" s="2253">
        <f t="shared" si="2"/>
        <v>0</v>
      </c>
      <c r="O94" s="759"/>
      <c r="P94" s="759"/>
      <c r="Q94" s="759"/>
      <c r="R94" s="759"/>
      <c r="S94" s="759"/>
      <c r="T94" s="759"/>
      <c r="U94" s="759"/>
      <c r="V94" s="759"/>
      <c r="W94" s="759"/>
      <c r="X94" s="759"/>
      <c r="Y94" s="759"/>
      <c r="Z94" s="759"/>
      <c r="AA94" s="759"/>
      <c r="AB94" s="759"/>
      <c r="AC94" s="759"/>
      <c r="AD94" s="759"/>
      <c r="AE94" s="759"/>
      <c r="AF94" s="759"/>
    </row>
    <row r="95" spans="1:32" ht="15" x14ac:dyDescent="0.25">
      <c r="A95" s="807"/>
      <c r="B95" s="808"/>
      <c r="C95" s="809"/>
      <c r="D95" s="807"/>
      <c r="E95" s="763"/>
      <c r="F95" s="763"/>
      <c r="G95" s="763"/>
      <c r="H95" s="820"/>
      <c r="I95" s="820"/>
      <c r="J95" s="822"/>
      <c r="K95" s="821"/>
      <c r="L95" s="821"/>
      <c r="M95" s="821"/>
      <c r="N95" s="2253"/>
      <c r="O95" s="759"/>
      <c r="P95" s="759"/>
      <c r="Q95" s="759"/>
      <c r="R95" s="759"/>
      <c r="S95" s="759"/>
      <c r="T95" s="759"/>
      <c r="U95" s="759"/>
      <c r="V95" s="759"/>
      <c r="W95" s="759"/>
      <c r="X95" s="759"/>
      <c r="Y95" s="759"/>
      <c r="Z95" s="759"/>
      <c r="AA95" s="759"/>
      <c r="AB95" s="759"/>
      <c r="AC95" s="759"/>
      <c r="AD95" s="759"/>
      <c r="AE95" s="759"/>
      <c r="AF95" s="759"/>
    </row>
    <row r="96" spans="1:32" ht="15" x14ac:dyDescent="0.25">
      <c r="A96" s="807"/>
      <c r="B96" s="808"/>
      <c r="C96" s="809"/>
      <c r="D96" s="807"/>
      <c r="E96" s="763" t="s">
        <v>432</v>
      </c>
      <c r="F96" s="763" t="s">
        <v>257</v>
      </c>
      <c r="G96" s="763"/>
      <c r="H96" s="763"/>
      <c r="I96" s="763"/>
      <c r="J96" s="809">
        <f>J98+J99+J100+J101+J102</f>
        <v>0</v>
      </c>
      <c r="K96" s="808">
        <f>K98+K99+K100+K101+K102</f>
        <v>0</v>
      </c>
      <c r="L96" s="808">
        <f>L98+L99+L100+L101+L102</f>
        <v>0</v>
      </c>
      <c r="M96" s="808">
        <f>M98+M99+M100+M101+M102</f>
        <v>0</v>
      </c>
      <c r="N96" s="2253">
        <f t="shared" si="2"/>
        <v>0</v>
      </c>
      <c r="O96" s="759"/>
      <c r="P96" s="759"/>
      <c r="Q96" s="759"/>
      <c r="R96" s="759"/>
      <c r="S96" s="759"/>
      <c r="T96" s="759"/>
      <c r="U96" s="759"/>
      <c r="V96" s="759"/>
      <c r="W96" s="759"/>
      <c r="X96" s="759"/>
      <c r="Y96" s="759"/>
      <c r="Z96" s="759"/>
      <c r="AA96" s="759"/>
      <c r="AB96" s="759"/>
      <c r="AC96" s="759"/>
      <c r="AD96" s="759"/>
      <c r="AE96" s="759"/>
      <c r="AF96" s="759"/>
    </row>
    <row r="97" spans="1:32" ht="15" x14ac:dyDescent="0.25">
      <c r="A97" s="807"/>
      <c r="B97" s="808"/>
      <c r="C97" s="809"/>
      <c r="D97" s="807"/>
      <c r="E97" s="763"/>
      <c r="F97" s="763"/>
      <c r="G97" s="763"/>
      <c r="H97" s="763"/>
      <c r="I97" s="763"/>
      <c r="J97" s="809"/>
      <c r="K97" s="808"/>
      <c r="L97" s="808"/>
      <c r="M97" s="808"/>
      <c r="N97" s="2253"/>
      <c r="O97" s="759"/>
      <c r="P97" s="759"/>
      <c r="Q97" s="759"/>
      <c r="R97" s="759"/>
      <c r="S97" s="759"/>
      <c r="T97" s="759"/>
      <c r="U97" s="759"/>
      <c r="V97" s="759"/>
      <c r="W97" s="759"/>
      <c r="X97" s="759"/>
      <c r="Y97" s="759"/>
      <c r="Z97" s="759"/>
      <c r="AA97" s="759"/>
      <c r="AB97" s="759"/>
      <c r="AC97" s="759"/>
      <c r="AD97" s="759"/>
      <c r="AE97" s="759"/>
      <c r="AF97" s="759"/>
    </row>
    <row r="98" spans="1:32" ht="15" x14ac:dyDescent="0.25">
      <c r="A98" s="807"/>
      <c r="B98" s="808"/>
      <c r="C98" s="826" t="s">
        <v>226</v>
      </c>
      <c r="D98" s="765"/>
      <c r="E98" s="765"/>
      <c r="F98" s="765"/>
      <c r="G98" s="765" t="s">
        <v>490</v>
      </c>
      <c r="H98" s="765"/>
      <c r="I98" s="765"/>
      <c r="J98" s="809"/>
      <c r="K98" s="808"/>
      <c r="L98" s="808"/>
      <c r="M98" s="808"/>
      <c r="N98" s="2253">
        <f t="shared" si="2"/>
        <v>0</v>
      </c>
      <c r="O98" s="759"/>
      <c r="P98" s="759"/>
      <c r="Q98" s="759"/>
      <c r="R98" s="759"/>
      <c r="S98" s="759"/>
      <c r="T98" s="759"/>
      <c r="U98" s="759"/>
      <c r="V98" s="759"/>
      <c r="W98" s="759"/>
      <c r="X98" s="759"/>
      <c r="Y98" s="759"/>
      <c r="Z98" s="759"/>
      <c r="AA98" s="759"/>
      <c r="AB98" s="759"/>
      <c r="AC98" s="759"/>
      <c r="AD98" s="759"/>
      <c r="AE98" s="759"/>
      <c r="AF98" s="759"/>
    </row>
    <row r="99" spans="1:32" ht="15" x14ac:dyDescent="0.25">
      <c r="A99" s="807"/>
      <c r="B99" s="808"/>
      <c r="C99" s="826" t="s">
        <v>226</v>
      </c>
      <c r="D99" s="765"/>
      <c r="E99" s="765"/>
      <c r="F99" s="765"/>
      <c r="G99" s="765" t="s">
        <v>491</v>
      </c>
      <c r="H99" s="766"/>
      <c r="I99" s="766"/>
      <c r="J99" s="822"/>
      <c r="K99" s="821"/>
      <c r="L99" s="821"/>
      <c r="M99" s="821"/>
      <c r="N99" s="2253">
        <f t="shared" si="2"/>
        <v>0</v>
      </c>
      <c r="O99" s="759"/>
      <c r="P99" s="759"/>
      <c r="Q99" s="759"/>
      <c r="R99" s="759"/>
      <c r="S99" s="759"/>
      <c r="T99" s="759"/>
      <c r="U99" s="759"/>
      <c r="V99" s="759"/>
      <c r="W99" s="759"/>
      <c r="X99" s="759"/>
      <c r="Y99" s="759"/>
      <c r="Z99" s="759"/>
      <c r="AA99" s="759"/>
      <c r="AB99" s="759"/>
      <c r="AC99" s="759"/>
      <c r="AD99" s="759"/>
      <c r="AE99" s="759"/>
      <c r="AF99" s="759"/>
    </row>
    <row r="100" spans="1:32" ht="15" x14ac:dyDescent="0.25">
      <c r="A100" s="807"/>
      <c r="B100" s="808"/>
      <c r="C100" s="826" t="s">
        <v>492</v>
      </c>
      <c r="D100" s="765"/>
      <c r="E100" s="765"/>
      <c r="F100" s="765"/>
      <c r="G100" s="765" t="s">
        <v>493</v>
      </c>
      <c r="H100" s="766"/>
      <c r="I100" s="766"/>
      <c r="J100" s="822"/>
      <c r="K100" s="821"/>
      <c r="L100" s="821"/>
      <c r="M100" s="821"/>
      <c r="N100" s="2253">
        <f t="shared" si="2"/>
        <v>0</v>
      </c>
      <c r="O100" s="759"/>
      <c r="P100" s="759"/>
      <c r="Q100" s="759"/>
      <c r="R100" s="759"/>
      <c r="S100" s="759"/>
      <c r="T100" s="759"/>
      <c r="U100" s="759"/>
      <c r="V100" s="759"/>
      <c r="W100" s="759"/>
      <c r="X100" s="759"/>
      <c r="Y100" s="759"/>
      <c r="Z100" s="759"/>
      <c r="AA100" s="759"/>
      <c r="AB100" s="759"/>
      <c r="AC100" s="759"/>
      <c r="AD100" s="759"/>
      <c r="AE100" s="759"/>
      <c r="AF100" s="759"/>
    </row>
    <row r="101" spans="1:32" ht="15" x14ac:dyDescent="0.25">
      <c r="A101" s="807"/>
      <c r="B101" s="808"/>
      <c r="C101" s="826" t="s">
        <v>226</v>
      </c>
      <c r="D101" s="765"/>
      <c r="E101" s="765"/>
      <c r="F101" s="765"/>
      <c r="G101" s="765" t="s">
        <v>1207</v>
      </c>
      <c r="H101" s="765"/>
      <c r="I101" s="765"/>
      <c r="J101" s="809"/>
      <c r="K101" s="808"/>
      <c r="L101" s="808"/>
      <c r="M101" s="808"/>
      <c r="N101" s="2253">
        <f t="shared" si="2"/>
        <v>0</v>
      </c>
      <c r="O101" s="759"/>
      <c r="P101" s="759"/>
      <c r="Q101" s="759"/>
      <c r="R101" s="759"/>
      <c r="S101" s="759"/>
      <c r="T101" s="759"/>
      <c r="U101" s="759"/>
      <c r="V101" s="759"/>
      <c r="W101" s="759"/>
      <c r="X101" s="759"/>
      <c r="Y101" s="759"/>
      <c r="Z101" s="759"/>
      <c r="AA101" s="759"/>
      <c r="AB101" s="759"/>
      <c r="AC101" s="759"/>
      <c r="AD101" s="759"/>
      <c r="AE101" s="759"/>
      <c r="AF101" s="759"/>
    </row>
    <row r="102" spans="1:32" ht="15" x14ac:dyDescent="0.25">
      <c r="A102" s="807"/>
      <c r="B102" s="808"/>
      <c r="C102" s="826" t="s">
        <v>226</v>
      </c>
      <c r="D102" s="765"/>
      <c r="E102" s="765"/>
      <c r="F102" s="765"/>
      <c r="G102" s="765" t="s">
        <v>494</v>
      </c>
      <c r="H102" s="765"/>
      <c r="I102" s="765"/>
      <c r="J102" s="809"/>
      <c r="K102" s="808"/>
      <c r="L102" s="808"/>
      <c r="M102" s="808"/>
      <c r="N102" s="2253">
        <f t="shared" si="2"/>
        <v>0</v>
      </c>
      <c r="O102" s="759"/>
      <c r="P102" s="759"/>
      <c r="Q102" s="759"/>
      <c r="R102" s="759"/>
      <c r="S102" s="759"/>
      <c r="T102" s="759"/>
      <c r="U102" s="759"/>
      <c r="V102" s="759"/>
      <c r="W102" s="759"/>
      <c r="X102" s="759"/>
      <c r="Y102" s="759"/>
      <c r="Z102" s="759"/>
      <c r="AA102" s="759"/>
      <c r="AB102" s="759"/>
      <c r="AC102" s="759"/>
      <c r="AD102" s="759"/>
      <c r="AE102" s="759"/>
      <c r="AF102" s="759"/>
    </row>
    <row r="103" spans="1:32" ht="15" x14ac:dyDescent="0.25">
      <c r="A103" s="807"/>
      <c r="B103" s="808"/>
      <c r="C103" s="809"/>
      <c r="D103" s="807"/>
      <c r="E103" s="763"/>
      <c r="F103" s="763"/>
      <c r="G103" s="820"/>
      <c r="H103" s="820"/>
      <c r="I103" s="820"/>
      <c r="J103" s="822"/>
      <c r="K103" s="821"/>
      <c r="L103" s="821"/>
      <c r="M103" s="821"/>
      <c r="N103" s="2253"/>
      <c r="O103" s="759"/>
      <c r="P103" s="759"/>
      <c r="Q103" s="759"/>
      <c r="R103" s="759"/>
      <c r="S103" s="759"/>
      <c r="T103" s="759"/>
      <c r="U103" s="759"/>
      <c r="V103" s="759"/>
      <c r="W103" s="759"/>
      <c r="X103" s="759"/>
      <c r="Y103" s="759"/>
      <c r="Z103" s="759"/>
      <c r="AA103" s="759"/>
      <c r="AB103" s="759"/>
      <c r="AC103" s="759"/>
      <c r="AD103" s="759"/>
      <c r="AE103" s="759"/>
      <c r="AF103" s="759"/>
    </row>
    <row r="104" spans="1:32" ht="15" x14ac:dyDescent="0.25">
      <c r="A104" s="807"/>
      <c r="B104" s="808"/>
      <c r="C104" s="809" t="s">
        <v>226</v>
      </c>
      <c r="D104" s="807"/>
      <c r="E104" s="763"/>
      <c r="F104" s="763"/>
      <c r="G104" s="763" t="s">
        <v>830</v>
      </c>
      <c r="H104" s="820"/>
      <c r="I104" s="763"/>
      <c r="J104" s="809"/>
      <c r="K104" s="808"/>
      <c r="L104" s="808"/>
      <c r="M104" s="808"/>
      <c r="N104" s="2253">
        <f t="shared" si="2"/>
        <v>0</v>
      </c>
      <c r="O104" s="759"/>
      <c r="P104" s="759"/>
      <c r="Q104" s="759"/>
      <c r="R104" s="759"/>
      <c r="S104" s="759"/>
      <c r="T104" s="759"/>
      <c r="U104" s="759"/>
      <c r="V104" s="759"/>
      <c r="W104" s="759"/>
      <c r="X104" s="759"/>
      <c r="Y104" s="759"/>
      <c r="Z104" s="759"/>
      <c r="AA104" s="759"/>
      <c r="AB104" s="759"/>
      <c r="AC104" s="759"/>
      <c r="AD104" s="759"/>
      <c r="AE104" s="759"/>
      <c r="AF104" s="759"/>
    </row>
    <row r="105" spans="1:32" ht="15" x14ac:dyDescent="0.25">
      <c r="A105" s="807"/>
      <c r="B105" s="808"/>
      <c r="C105" s="809"/>
      <c r="D105" s="807"/>
      <c r="E105" s="763"/>
      <c r="F105" s="763"/>
      <c r="G105" s="820"/>
      <c r="H105" s="820"/>
      <c r="I105" s="820"/>
      <c r="J105" s="822"/>
      <c r="K105" s="821"/>
      <c r="L105" s="821"/>
      <c r="M105" s="821"/>
      <c r="N105" s="2253"/>
      <c r="O105" s="759"/>
      <c r="P105" s="759"/>
      <c r="Q105" s="759"/>
      <c r="R105" s="759"/>
      <c r="S105" s="759"/>
      <c r="T105" s="759"/>
      <c r="U105" s="759"/>
      <c r="V105" s="759"/>
      <c r="W105" s="759"/>
      <c r="X105" s="759"/>
      <c r="Y105" s="759"/>
      <c r="Z105" s="759"/>
      <c r="AA105" s="759"/>
      <c r="AB105" s="759"/>
      <c r="AC105" s="759"/>
      <c r="AD105" s="759"/>
      <c r="AE105" s="759"/>
      <c r="AF105" s="759"/>
    </row>
    <row r="106" spans="1:32" ht="15" x14ac:dyDescent="0.25">
      <c r="A106" s="807"/>
      <c r="B106" s="808"/>
      <c r="C106" s="809"/>
      <c r="D106" s="807"/>
      <c r="E106" s="763" t="s">
        <v>433</v>
      </c>
      <c r="F106" s="763" t="s">
        <v>1208</v>
      </c>
      <c r="G106" s="763"/>
      <c r="H106" s="820"/>
      <c r="I106" s="820"/>
      <c r="J106" s="809">
        <f>J108+J109</f>
        <v>0</v>
      </c>
      <c r="K106" s="808">
        <f>K108+K109</f>
        <v>0</v>
      </c>
      <c r="L106" s="808">
        <f>L108+L109</f>
        <v>0</v>
      </c>
      <c r="M106" s="808">
        <f>M108+M109</f>
        <v>0</v>
      </c>
      <c r="N106" s="2253">
        <f t="shared" si="2"/>
        <v>0</v>
      </c>
      <c r="O106" s="759"/>
      <c r="P106" s="759"/>
      <c r="Q106" s="759"/>
      <c r="R106" s="759"/>
      <c r="S106" s="759"/>
      <c r="T106" s="759"/>
      <c r="U106" s="759"/>
      <c r="V106" s="759"/>
      <c r="W106" s="759"/>
      <c r="X106" s="759"/>
      <c r="Y106" s="759"/>
      <c r="Z106" s="759"/>
      <c r="AA106" s="759"/>
      <c r="AB106" s="759"/>
      <c r="AC106" s="759"/>
      <c r="AD106" s="759"/>
      <c r="AE106" s="759"/>
      <c r="AF106" s="759"/>
    </row>
    <row r="107" spans="1:32" s="815" customFormat="1" ht="15" customHeight="1" x14ac:dyDescent="0.25">
      <c r="A107" s="807"/>
      <c r="B107" s="808"/>
      <c r="C107" s="809"/>
      <c r="D107" s="807"/>
      <c r="E107" s="763"/>
      <c r="F107" s="763"/>
      <c r="G107" s="763"/>
      <c r="H107" s="820"/>
      <c r="I107" s="820"/>
      <c r="J107" s="822"/>
      <c r="K107" s="821"/>
      <c r="L107" s="821"/>
      <c r="M107" s="821"/>
      <c r="N107" s="2253"/>
      <c r="O107" s="814"/>
      <c r="P107" s="814"/>
      <c r="Q107" s="814"/>
    </row>
    <row r="108" spans="1:32" s="815" customFormat="1" ht="15" customHeight="1" x14ac:dyDescent="0.25">
      <c r="A108" s="807"/>
      <c r="B108" s="808"/>
      <c r="C108" s="809" t="s">
        <v>226</v>
      </c>
      <c r="D108" s="807"/>
      <c r="E108" s="763"/>
      <c r="F108" s="763"/>
      <c r="G108" s="763" t="s">
        <v>1209</v>
      </c>
      <c r="H108" s="820"/>
      <c r="I108" s="820"/>
      <c r="J108" s="822"/>
      <c r="K108" s="821"/>
      <c r="L108" s="821"/>
      <c r="M108" s="821"/>
      <c r="N108" s="2253">
        <f t="shared" si="2"/>
        <v>0</v>
      </c>
      <c r="O108" s="814"/>
      <c r="P108" s="814"/>
      <c r="Q108" s="814"/>
    </row>
    <row r="109" spans="1:32" s="815" customFormat="1" ht="15" customHeight="1" x14ac:dyDescent="0.25">
      <c r="A109" s="807"/>
      <c r="B109" s="808"/>
      <c r="C109" s="809" t="s">
        <v>226</v>
      </c>
      <c r="D109" s="807"/>
      <c r="E109" s="763"/>
      <c r="F109" s="763"/>
      <c r="G109" s="763" t="s">
        <v>1210</v>
      </c>
      <c r="H109" s="820"/>
      <c r="I109" s="820"/>
      <c r="J109" s="822"/>
      <c r="K109" s="821"/>
      <c r="L109" s="821"/>
      <c r="M109" s="821"/>
      <c r="N109" s="2253">
        <f t="shared" si="2"/>
        <v>0</v>
      </c>
      <c r="O109" s="814"/>
      <c r="P109" s="814"/>
      <c r="Q109" s="814"/>
    </row>
    <row r="110" spans="1:32" s="815" customFormat="1" ht="15" customHeight="1" x14ac:dyDescent="0.25">
      <c r="A110" s="807"/>
      <c r="B110" s="808"/>
      <c r="C110" s="809"/>
      <c r="D110" s="807"/>
      <c r="E110" s="763"/>
      <c r="F110" s="763"/>
      <c r="G110" s="763"/>
      <c r="H110" s="820"/>
      <c r="I110" s="820"/>
      <c r="J110" s="822"/>
      <c r="K110" s="821"/>
      <c r="L110" s="821"/>
      <c r="M110" s="821"/>
      <c r="N110" s="2253"/>
      <c r="O110" s="814"/>
      <c r="P110" s="814"/>
      <c r="Q110" s="814"/>
    </row>
    <row r="111" spans="1:32" s="815" customFormat="1" ht="15" customHeight="1" x14ac:dyDescent="0.25">
      <c r="A111" s="807"/>
      <c r="B111" s="808"/>
      <c r="C111" s="809"/>
      <c r="D111" s="807"/>
      <c r="E111" s="763" t="s">
        <v>434</v>
      </c>
      <c r="F111" s="763" t="s">
        <v>258</v>
      </c>
      <c r="G111" s="763"/>
      <c r="H111" s="763"/>
      <c r="I111" s="763"/>
      <c r="J111" s="809">
        <f>J113+J114+J115+J116+J122+J126+J127+J129+J128</f>
        <v>0</v>
      </c>
      <c r="K111" s="808">
        <f>K113+K114+K115+K116+K122+K126+K127+K129+K128</f>
        <v>0</v>
      </c>
      <c r="L111" s="808">
        <f>L113+L114+L115+L116+L122+L126+L127+L129+L128</f>
        <v>0</v>
      </c>
      <c r="M111" s="808">
        <f>M113+M114+M115+M116+M122+M126+M127+M129+M128</f>
        <v>0</v>
      </c>
      <c r="N111" s="2253">
        <f t="shared" si="2"/>
        <v>0</v>
      </c>
      <c r="O111" s="814"/>
      <c r="P111" s="814"/>
      <c r="Q111" s="814"/>
    </row>
    <row r="112" spans="1:32" s="815" customFormat="1" ht="15" customHeight="1" x14ac:dyDescent="0.25">
      <c r="A112" s="807"/>
      <c r="B112" s="808"/>
      <c r="C112" s="809"/>
      <c r="D112" s="807"/>
      <c r="E112" s="763"/>
      <c r="F112" s="763"/>
      <c r="G112" s="763"/>
      <c r="H112" s="763"/>
      <c r="I112" s="763"/>
      <c r="J112" s="809"/>
      <c r="K112" s="808"/>
      <c r="L112" s="808"/>
      <c r="M112" s="808"/>
      <c r="N112" s="2253"/>
      <c r="O112" s="814"/>
      <c r="P112" s="814"/>
      <c r="Q112" s="814"/>
    </row>
    <row r="113" spans="1:32" s="815" customFormat="1" ht="15" customHeight="1" x14ac:dyDescent="0.25">
      <c r="A113" s="807"/>
      <c r="B113" s="808"/>
      <c r="C113" s="809" t="s">
        <v>226</v>
      </c>
      <c r="D113" s="807"/>
      <c r="E113" s="763"/>
      <c r="F113" s="763" t="s">
        <v>435</v>
      </c>
      <c r="G113" s="763" t="s">
        <v>259</v>
      </c>
      <c r="I113" s="820"/>
      <c r="J113" s="822"/>
      <c r="K113" s="821"/>
      <c r="L113" s="821"/>
      <c r="M113" s="821"/>
      <c r="N113" s="2253">
        <f t="shared" si="2"/>
        <v>0</v>
      </c>
      <c r="O113" s="814"/>
      <c r="P113" s="814"/>
      <c r="Q113" s="814"/>
    </row>
    <row r="114" spans="1:32" ht="15" x14ac:dyDescent="0.25">
      <c r="A114" s="807"/>
      <c r="B114" s="808"/>
      <c r="C114" s="809" t="s">
        <v>226</v>
      </c>
      <c r="D114" s="807"/>
      <c r="E114" s="763"/>
      <c r="F114" s="763" t="s">
        <v>436</v>
      </c>
      <c r="G114" s="763" t="s">
        <v>232</v>
      </c>
      <c r="H114" s="763"/>
      <c r="I114" s="820"/>
      <c r="J114" s="822"/>
      <c r="K114" s="821"/>
      <c r="L114" s="821"/>
      <c r="M114" s="821"/>
      <c r="N114" s="2253">
        <f t="shared" si="2"/>
        <v>0</v>
      </c>
      <c r="O114" s="759"/>
      <c r="P114" s="759"/>
      <c r="Q114" s="759"/>
      <c r="R114" s="759"/>
      <c r="S114" s="759"/>
      <c r="T114" s="759"/>
      <c r="U114" s="759"/>
      <c r="V114" s="759"/>
      <c r="W114" s="759"/>
      <c r="X114" s="759"/>
      <c r="Y114" s="759"/>
      <c r="Z114" s="759"/>
      <c r="AA114" s="759"/>
      <c r="AB114" s="759"/>
      <c r="AC114" s="759"/>
      <c r="AD114" s="759"/>
      <c r="AE114" s="759"/>
      <c r="AF114" s="759"/>
    </row>
    <row r="115" spans="1:32" ht="15" x14ac:dyDescent="0.25">
      <c r="A115" s="807"/>
      <c r="B115" s="808"/>
      <c r="C115" s="809" t="s">
        <v>226</v>
      </c>
      <c r="D115" s="807"/>
      <c r="E115" s="763"/>
      <c r="F115" s="763" t="s">
        <v>437</v>
      </c>
      <c r="G115" s="763" t="s">
        <v>233</v>
      </c>
      <c r="H115" s="763"/>
      <c r="I115" s="820"/>
      <c r="J115" s="822"/>
      <c r="K115" s="821"/>
      <c r="L115" s="821"/>
      <c r="M115" s="821"/>
      <c r="N115" s="2253">
        <f t="shared" si="2"/>
        <v>0</v>
      </c>
      <c r="O115" s="759"/>
      <c r="P115" s="759"/>
      <c r="Q115" s="759"/>
      <c r="R115" s="759"/>
      <c r="S115" s="759"/>
      <c r="T115" s="759"/>
      <c r="U115" s="759"/>
      <c r="V115" s="759"/>
      <c r="W115" s="759"/>
      <c r="X115" s="759"/>
      <c r="Y115" s="759"/>
      <c r="Z115" s="759"/>
      <c r="AA115" s="759"/>
      <c r="AB115" s="759"/>
      <c r="AC115" s="759"/>
      <c r="AD115" s="759"/>
      <c r="AE115" s="759"/>
      <c r="AF115" s="759"/>
    </row>
    <row r="116" spans="1:32" ht="15" x14ac:dyDescent="0.25">
      <c r="A116" s="807"/>
      <c r="B116" s="808"/>
      <c r="C116" s="809" t="s">
        <v>226</v>
      </c>
      <c r="D116" s="807"/>
      <c r="E116" s="763"/>
      <c r="F116" s="763" t="s">
        <v>1211</v>
      </c>
      <c r="G116" s="763" t="s">
        <v>234</v>
      </c>
      <c r="H116" s="763"/>
      <c r="I116" s="820"/>
      <c r="J116" s="822">
        <f t="shared" ref="J116" si="3">J117+J118+J119+J120+J121</f>
        <v>0</v>
      </c>
      <c r="K116" s="821">
        <f t="shared" ref="K116" si="4">K117+K118+K119+K120+K121</f>
        <v>0</v>
      </c>
      <c r="L116" s="821">
        <f t="shared" ref="L116" si="5">L117+L118+L119+L120+L121</f>
        <v>0</v>
      </c>
      <c r="M116" s="821">
        <f t="shared" ref="M116" si="6">M117+M118+M119+M120+M121</f>
        <v>0</v>
      </c>
      <c r="N116" s="2253">
        <f t="shared" si="2"/>
        <v>0</v>
      </c>
      <c r="O116" s="759"/>
      <c r="P116" s="759"/>
      <c r="Q116" s="759"/>
      <c r="R116" s="759"/>
      <c r="S116" s="759"/>
      <c r="T116" s="759"/>
      <c r="U116" s="759"/>
      <c r="V116" s="759"/>
      <c r="W116" s="759"/>
      <c r="X116" s="759"/>
      <c r="Y116" s="759"/>
      <c r="Z116" s="759"/>
      <c r="AA116" s="759"/>
      <c r="AB116" s="759"/>
      <c r="AC116" s="759"/>
      <c r="AD116" s="759"/>
      <c r="AE116" s="759"/>
      <c r="AF116" s="759"/>
    </row>
    <row r="117" spans="1:32" ht="15" x14ac:dyDescent="0.25">
      <c r="A117" s="807"/>
      <c r="B117" s="808"/>
      <c r="C117" s="809" t="s">
        <v>226</v>
      </c>
      <c r="D117" s="807"/>
      <c r="E117" s="763"/>
      <c r="F117" s="763"/>
      <c r="G117" s="819" t="s">
        <v>235</v>
      </c>
      <c r="H117" s="763"/>
      <c r="I117" s="820"/>
      <c r="J117" s="822"/>
      <c r="K117" s="821"/>
      <c r="L117" s="821"/>
      <c r="M117" s="821"/>
      <c r="N117" s="2253">
        <f t="shared" si="2"/>
        <v>0</v>
      </c>
      <c r="O117" s="759"/>
      <c r="P117" s="759"/>
      <c r="Q117" s="759"/>
      <c r="R117" s="759"/>
      <c r="S117" s="759"/>
      <c r="T117" s="759"/>
      <c r="U117" s="759"/>
      <c r="V117" s="759"/>
      <c r="W117" s="759"/>
      <c r="X117" s="759"/>
      <c r="Y117" s="759"/>
      <c r="Z117" s="759"/>
      <c r="AA117" s="759"/>
      <c r="AB117" s="759"/>
      <c r="AC117" s="759"/>
      <c r="AD117" s="759"/>
      <c r="AE117" s="759"/>
      <c r="AF117" s="759"/>
    </row>
    <row r="118" spans="1:32" ht="15" x14ac:dyDescent="0.25">
      <c r="A118" s="807"/>
      <c r="B118" s="808"/>
      <c r="C118" s="809" t="s">
        <v>226</v>
      </c>
      <c r="D118" s="807"/>
      <c r="E118" s="763"/>
      <c r="F118" s="763"/>
      <c r="G118" s="819" t="s">
        <v>236</v>
      </c>
      <c r="H118" s="763"/>
      <c r="I118" s="820"/>
      <c r="J118" s="822"/>
      <c r="K118" s="821"/>
      <c r="L118" s="821"/>
      <c r="M118" s="821"/>
      <c r="N118" s="2253">
        <f t="shared" si="2"/>
        <v>0</v>
      </c>
      <c r="O118" s="759"/>
      <c r="P118" s="759"/>
      <c r="Q118" s="759"/>
      <c r="R118" s="759"/>
      <c r="S118" s="759"/>
      <c r="T118" s="759"/>
      <c r="U118" s="759"/>
      <c r="V118" s="759"/>
      <c r="W118" s="759"/>
      <c r="X118" s="759"/>
      <c r="Y118" s="759"/>
      <c r="Z118" s="759"/>
      <c r="AA118" s="759"/>
      <c r="AB118" s="759"/>
      <c r="AC118" s="759"/>
      <c r="AD118" s="759"/>
      <c r="AE118" s="759"/>
      <c r="AF118" s="759"/>
    </row>
    <row r="119" spans="1:32" ht="15" x14ac:dyDescent="0.25">
      <c r="A119" s="807"/>
      <c r="B119" s="808"/>
      <c r="C119" s="809" t="s">
        <v>226</v>
      </c>
      <c r="D119" s="807"/>
      <c r="E119" s="763"/>
      <c r="F119" s="763"/>
      <c r="G119" s="819" t="s">
        <v>237</v>
      </c>
      <c r="H119" s="763"/>
      <c r="I119" s="820"/>
      <c r="J119" s="822"/>
      <c r="K119" s="821"/>
      <c r="L119" s="821"/>
      <c r="M119" s="821"/>
      <c r="N119" s="2253">
        <f t="shared" si="2"/>
        <v>0</v>
      </c>
      <c r="O119" s="759"/>
      <c r="P119" s="759"/>
      <c r="Q119" s="759"/>
      <c r="R119" s="759"/>
      <c r="S119" s="759"/>
      <c r="T119" s="759"/>
      <c r="U119" s="759"/>
      <c r="V119" s="759"/>
      <c r="W119" s="759"/>
      <c r="X119" s="759"/>
      <c r="Y119" s="759"/>
      <c r="Z119" s="759"/>
      <c r="AA119" s="759"/>
      <c r="AB119" s="759"/>
      <c r="AC119" s="759"/>
      <c r="AD119" s="759"/>
      <c r="AE119" s="759"/>
      <c r="AF119" s="759"/>
    </row>
    <row r="120" spans="1:32" ht="15" x14ac:dyDescent="0.25">
      <c r="A120" s="807"/>
      <c r="B120" s="808"/>
      <c r="C120" s="809" t="s">
        <v>226</v>
      </c>
      <c r="D120" s="807"/>
      <c r="E120" s="763"/>
      <c r="F120" s="763"/>
      <c r="G120" s="819" t="s">
        <v>831</v>
      </c>
      <c r="H120" s="763"/>
      <c r="I120" s="820"/>
      <c r="J120" s="822"/>
      <c r="K120" s="821"/>
      <c r="L120" s="821"/>
      <c r="M120" s="821"/>
      <c r="N120" s="2253">
        <f t="shared" si="2"/>
        <v>0</v>
      </c>
      <c r="O120" s="759"/>
      <c r="P120" s="759"/>
      <c r="Q120" s="759"/>
      <c r="R120" s="759"/>
      <c r="S120" s="759"/>
      <c r="T120" s="759"/>
      <c r="U120" s="759"/>
      <c r="V120" s="759"/>
      <c r="W120" s="759"/>
      <c r="X120" s="759"/>
      <c r="Y120" s="759"/>
      <c r="Z120" s="759"/>
      <c r="AA120" s="759"/>
      <c r="AB120" s="759"/>
      <c r="AC120" s="759"/>
      <c r="AD120" s="759"/>
      <c r="AE120" s="759"/>
      <c r="AF120" s="759"/>
    </row>
    <row r="121" spans="1:32" ht="15" x14ac:dyDescent="0.25">
      <c r="A121" s="807"/>
      <c r="B121" s="808"/>
      <c r="C121" s="809" t="s">
        <v>226</v>
      </c>
      <c r="D121" s="807"/>
      <c r="E121" s="763"/>
      <c r="F121" s="763"/>
      <c r="G121" s="763" t="s">
        <v>238</v>
      </c>
      <c r="H121" s="763"/>
      <c r="I121" s="820"/>
      <c r="J121" s="822"/>
      <c r="K121" s="821"/>
      <c r="L121" s="821"/>
      <c r="M121" s="821"/>
      <c r="N121" s="2253">
        <f t="shared" si="2"/>
        <v>0</v>
      </c>
      <c r="O121" s="759"/>
      <c r="P121" s="759"/>
      <c r="Q121" s="759"/>
      <c r="R121" s="759"/>
      <c r="S121" s="759"/>
      <c r="T121" s="759"/>
      <c r="U121" s="759"/>
      <c r="V121" s="759"/>
      <c r="W121" s="759"/>
      <c r="X121" s="759"/>
      <c r="Y121" s="759"/>
      <c r="Z121" s="759"/>
      <c r="AA121" s="759"/>
      <c r="AB121" s="759"/>
      <c r="AC121" s="759"/>
      <c r="AD121" s="759"/>
      <c r="AE121" s="759"/>
      <c r="AF121" s="759"/>
    </row>
    <row r="122" spans="1:32" ht="15" x14ac:dyDescent="0.25">
      <c r="A122" s="807"/>
      <c r="B122" s="808"/>
      <c r="C122" s="809" t="s">
        <v>226</v>
      </c>
      <c r="D122" s="807"/>
      <c r="E122" s="763"/>
      <c r="F122" s="763"/>
      <c r="G122" s="763" t="s">
        <v>239</v>
      </c>
      <c r="H122" s="763"/>
      <c r="I122" s="820"/>
      <c r="J122" s="822">
        <f t="shared" ref="J122" si="7">J123+J124+J125</f>
        <v>0</v>
      </c>
      <c r="K122" s="821">
        <f t="shared" ref="K122" si="8">K123+K124+K125</f>
        <v>0</v>
      </c>
      <c r="L122" s="821">
        <f t="shared" ref="L122" si="9">L123+L124+L125</f>
        <v>0</v>
      </c>
      <c r="M122" s="821">
        <f t="shared" ref="M122" si="10">M123+M124+M125</f>
        <v>0</v>
      </c>
      <c r="N122" s="2253">
        <f t="shared" si="2"/>
        <v>0</v>
      </c>
      <c r="O122" s="759"/>
      <c r="P122" s="759"/>
      <c r="Q122" s="759"/>
      <c r="R122" s="759"/>
      <c r="S122" s="759"/>
      <c r="T122" s="759"/>
      <c r="U122" s="759"/>
      <c r="V122" s="759"/>
      <c r="W122" s="759"/>
      <c r="X122" s="759"/>
      <c r="Y122" s="759"/>
      <c r="Z122" s="759"/>
      <c r="AA122" s="759"/>
      <c r="AB122" s="759"/>
      <c r="AC122" s="759"/>
      <c r="AD122" s="759"/>
      <c r="AE122" s="759"/>
      <c r="AF122" s="759"/>
    </row>
    <row r="123" spans="1:32" ht="15" x14ac:dyDescent="0.25">
      <c r="A123" s="807"/>
      <c r="B123" s="808"/>
      <c r="C123" s="809" t="s">
        <v>226</v>
      </c>
      <c r="D123" s="807"/>
      <c r="E123" s="763"/>
      <c r="F123" s="763"/>
      <c r="G123" s="819" t="s">
        <v>240</v>
      </c>
      <c r="H123" s="763"/>
      <c r="I123" s="820"/>
      <c r="J123" s="822"/>
      <c r="K123" s="821"/>
      <c r="L123" s="821"/>
      <c r="M123" s="821"/>
      <c r="N123" s="2253">
        <f t="shared" si="2"/>
        <v>0</v>
      </c>
      <c r="O123" s="759"/>
      <c r="P123" s="759"/>
      <c r="Q123" s="759"/>
      <c r="R123" s="759"/>
      <c r="S123" s="759"/>
      <c r="T123" s="759"/>
      <c r="U123" s="759"/>
      <c r="V123" s="759"/>
      <c r="W123" s="759"/>
      <c r="X123" s="759"/>
      <c r="Y123" s="759"/>
      <c r="Z123" s="759"/>
      <c r="AA123" s="759"/>
      <c r="AB123" s="759"/>
      <c r="AC123" s="759"/>
      <c r="AD123" s="759"/>
      <c r="AE123" s="759"/>
      <c r="AF123" s="759"/>
    </row>
    <row r="124" spans="1:32" ht="15" x14ac:dyDescent="0.25">
      <c r="A124" s="807"/>
      <c r="B124" s="808"/>
      <c r="C124" s="809" t="s">
        <v>226</v>
      </c>
      <c r="D124" s="807"/>
      <c r="E124" s="763"/>
      <c r="F124" s="763"/>
      <c r="G124" s="819" t="s">
        <v>237</v>
      </c>
      <c r="H124" s="763"/>
      <c r="I124" s="820"/>
      <c r="J124" s="822"/>
      <c r="K124" s="821"/>
      <c r="L124" s="821"/>
      <c r="M124" s="821"/>
      <c r="N124" s="2253">
        <f t="shared" si="2"/>
        <v>0</v>
      </c>
      <c r="O124" s="759"/>
      <c r="P124" s="759"/>
      <c r="Q124" s="759"/>
      <c r="R124" s="759"/>
      <c r="S124" s="759"/>
      <c r="T124" s="759"/>
      <c r="U124" s="759"/>
      <c r="V124" s="759"/>
      <c r="W124" s="759"/>
      <c r="X124" s="759"/>
      <c r="Y124" s="759"/>
      <c r="Z124" s="759"/>
      <c r="AA124" s="759"/>
      <c r="AB124" s="759"/>
      <c r="AC124" s="759"/>
      <c r="AD124" s="759"/>
      <c r="AE124" s="759"/>
      <c r="AF124" s="759"/>
    </row>
    <row r="125" spans="1:32" ht="15" x14ac:dyDescent="0.25">
      <c r="A125" s="807"/>
      <c r="B125" s="808"/>
      <c r="C125" s="809" t="s">
        <v>226</v>
      </c>
      <c r="D125" s="807"/>
      <c r="E125" s="763"/>
      <c r="F125" s="763"/>
      <c r="G125" s="819" t="s">
        <v>831</v>
      </c>
      <c r="H125" s="763"/>
      <c r="I125" s="820"/>
      <c r="J125" s="822"/>
      <c r="K125" s="821"/>
      <c r="L125" s="821"/>
      <c r="M125" s="821"/>
      <c r="N125" s="2253">
        <f t="shared" si="2"/>
        <v>0</v>
      </c>
      <c r="O125" s="759"/>
      <c r="P125" s="759"/>
      <c r="Q125" s="759"/>
      <c r="R125" s="759"/>
      <c r="S125" s="759"/>
      <c r="T125" s="759"/>
      <c r="U125" s="759"/>
      <c r="V125" s="759"/>
      <c r="W125" s="759"/>
      <c r="X125" s="759"/>
      <c r="Y125" s="759"/>
      <c r="Z125" s="759"/>
      <c r="AA125" s="759"/>
      <c r="AB125" s="759"/>
      <c r="AC125" s="759"/>
      <c r="AD125" s="759"/>
      <c r="AE125" s="759"/>
      <c r="AF125" s="759"/>
    </row>
    <row r="126" spans="1:32" ht="15" x14ac:dyDescent="0.25">
      <c r="A126" s="807"/>
      <c r="B126" s="808"/>
      <c r="C126" s="809" t="s">
        <v>226</v>
      </c>
      <c r="D126" s="807"/>
      <c r="E126" s="763"/>
      <c r="F126" s="763" t="s">
        <v>1212</v>
      </c>
      <c r="G126" s="763" t="s">
        <v>241</v>
      </c>
      <c r="H126" s="763"/>
      <c r="I126" s="820"/>
      <c r="J126" s="822"/>
      <c r="K126" s="821"/>
      <c r="L126" s="821"/>
      <c r="M126" s="821"/>
      <c r="N126" s="2253">
        <f t="shared" si="2"/>
        <v>0</v>
      </c>
      <c r="O126" s="759"/>
      <c r="P126" s="759"/>
      <c r="Q126" s="759"/>
      <c r="R126" s="759"/>
      <c r="S126" s="759"/>
      <c r="T126" s="759"/>
      <c r="U126" s="759"/>
      <c r="V126" s="759"/>
      <c r="W126" s="759"/>
      <c r="X126" s="759"/>
      <c r="Y126" s="759"/>
      <c r="Z126" s="759"/>
      <c r="AA126" s="759"/>
      <c r="AB126" s="759"/>
      <c r="AC126" s="759"/>
      <c r="AD126" s="759"/>
      <c r="AE126" s="759"/>
      <c r="AF126" s="759"/>
    </row>
    <row r="127" spans="1:32" ht="15" x14ac:dyDescent="0.25">
      <c r="A127" s="807"/>
      <c r="B127" s="808"/>
      <c r="C127" s="809" t="s">
        <v>226</v>
      </c>
      <c r="D127" s="765"/>
      <c r="E127" s="765"/>
      <c r="F127" s="765" t="s">
        <v>1213</v>
      </c>
      <c r="G127" s="765"/>
      <c r="H127" s="765"/>
      <c r="I127" s="766"/>
      <c r="J127" s="822"/>
      <c r="K127" s="821"/>
      <c r="L127" s="821"/>
      <c r="M127" s="821"/>
      <c r="N127" s="2253">
        <f t="shared" si="2"/>
        <v>0</v>
      </c>
      <c r="O127" s="759"/>
      <c r="P127" s="759"/>
      <c r="Q127" s="759"/>
      <c r="R127" s="759"/>
      <c r="S127" s="759"/>
      <c r="T127" s="759"/>
      <c r="U127" s="759"/>
      <c r="V127" s="759"/>
      <c r="W127" s="759"/>
      <c r="X127" s="759"/>
      <c r="Y127" s="759"/>
      <c r="Z127" s="759"/>
      <c r="AA127" s="759"/>
      <c r="AB127" s="759"/>
      <c r="AC127" s="759"/>
      <c r="AD127" s="759"/>
      <c r="AE127" s="759"/>
      <c r="AF127" s="759"/>
    </row>
    <row r="128" spans="1:32" ht="15" x14ac:dyDescent="0.25">
      <c r="A128" s="807"/>
      <c r="B128" s="808"/>
      <c r="C128" s="809" t="s">
        <v>226</v>
      </c>
      <c r="D128" s="765"/>
      <c r="E128" s="765"/>
      <c r="F128" s="765" t="s">
        <v>1214</v>
      </c>
      <c r="G128" s="765" t="s">
        <v>242</v>
      </c>
      <c r="H128" s="766"/>
      <c r="I128" s="766"/>
      <c r="J128" s="822"/>
      <c r="K128" s="827"/>
      <c r="L128" s="827"/>
      <c r="M128" s="827"/>
      <c r="N128" s="2253">
        <f t="shared" si="2"/>
        <v>0</v>
      </c>
      <c r="O128" s="759"/>
      <c r="P128" s="759"/>
      <c r="Q128" s="759"/>
      <c r="R128" s="759"/>
      <c r="S128" s="759"/>
      <c r="T128" s="759"/>
      <c r="U128" s="759"/>
      <c r="V128" s="759"/>
      <c r="W128" s="759"/>
      <c r="X128" s="759"/>
      <c r="Y128" s="759"/>
      <c r="Z128" s="759"/>
      <c r="AA128" s="759"/>
      <c r="AB128" s="759"/>
      <c r="AC128" s="759"/>
      <c r="AD128" s="759"/>
      <c r="AE128" s="759"/>
      <c r="AF128" s="759"/>
    </row>
    <row r="129" spans="1:32" ht="15" x14ac:dyDescent="0.25">
      <c r="A129" s="807"/>
      <c r="B129" s="808"/>
      <c r="C129" s="809" t="s">
        <v>226</v>
      </c>
      <c r="D129" s="807"/>
      <c r="E129" s="763"/>
      <c r="F129" s="763" t="s">
        <v>830</v>
      </c>
      <c r="G129" s="763"/>
      <c r="H129" s="820"/>
      <c r="I129" s="820"/>
      <c r="J129" s="822"/>
      <c r="K129" s="821"/>
      <c r="L129" s="821"/>
      <c r="M129" s="821"/>
      <c r="N129" s="2253">
        <f>J129+K129+L129+M129</f>
        <v>0</v>
      </c>
      <c r="O129" s="759"/>
      <c r="P129" s="759"/>
      <c r="Q129" s="759"/>
      <c r="R129" s="759"/>
      <c r="S129" s="759"/>
      <c r="T129" s="759"/>
      <c r="U129" s="759"/>
      <c r="V129" s="759"/>
      <c r="W129" s="759"/>
      <c r="X129" s="759"/>
      <c r="Y129" s="759"/>
      <c r="Z129" s="759"/>
      <c r="AA129" s="759"/>
      <c r="AB129" s="759"/>
      <c r="AC129" s="759"/>
      <c r="AD129" s="759"/>
      <c r="AE129" s="759"/>
      <c r="AF129" s="759"/>
    </row>
    <row r="130" spans="1:32" ht="15" x14ac:dyDescent="0.25">
      <c r="A130" s="1151"/>
      <c r="B130" s="2050"/>
      <c r="C130" s="830"/>
      <c r="D130" s="828"/>
      <c r="E130" s="831"/>
      <c r="F130" s="831"/>
      <c r="G130" s="831"/>
      <c r="H130" s="832"/>
      <c r="I130" s="832"/>
      <c r="J130" s="1840"/>
      <c r="K130" s="833"/>
      <c r="L130" s="833"/>
      <c r="M130" s="833"/>
      <c r="N130" s="2254"/>
      <c r="O130" s="759"/>
      <c r="P130" s="759"/>
      <c r="Q130" s="759"/>
      <c r="R130" s="759"/>
      <c r="S130" s="759"/>
      <c r="T130" s="759"/>
      <c r="U130" s="759"/>
      <c r="V130" s="759"/>
      <c r="W130" s="759"/>
      <c r="X130" s="759"/>
      <c r="Y130" s="759"/>
      <c r="Z130" s="759"/>
      <c r="AA130" s="759"/>
      <c r="AB130" s="759"/>
      <c r="AC130" s="759"/>
      <c r="AD130" s="759"/>
      <c r="AE130" s="759"/>
      <c r="AF130" s="759"/>
    </row>
    <row r="131" spans="1:32" ht="15.75" thickBot="1" x14ac:dyDescent="0.3">
      <c r="A131" s="2051"/>
      <c r="B131" s="2049"/>
      <c r="C131" s="836"/>
      <c r="D131" s="834"/>
      <c r="E131" s="837"/>
      <c r="F131" s="837"/>
      <c r="G131" s="837"/>
      <c r="H131" s="811"/>
      <c r="I131" s="811"/>
      <c r="J131" s="839"/>
      <c r="K131" s="838"/>
      <c r="L131" s="838"/>
      <c r="M131" s="838"/>
      <c r="N131" s="2255"/>
      <c r="O131" s="759"/>
      <c r="P131" s="759"/>
      <c r="Q131" s="759"/>
      <c r="R131" s="759"/>
      <c r="S131" s="759"/>
      <c r="T131" s="759"/>
      <c r="U131" s="759"/>
      <c r="V131" s="759"/>
      <c r="W131" s="759"/>
      <c r="X131" s="759"/>
      <c r="Y131" s="759"/>
      <c r="Z131" s="759"/>
      <c r="AA131" s="759"/>
      <c r="AB131" s="759"/>
      <c r="AC131" s="759"/>
      <c r="AD131" s="759"/>
      <c r="AE131" s="759"/>
      <c r="AF131" s="759"/>
    </row>
    <row r="132" spans="1:32" ht="15.75" thickBot="1" x14ac:dyDescent="0.3">
      <c r="A132" s="840"/>
      <c r="B132" s="841"/>
      <c r="C132" s="842"/>
      <c r="D132" s="840"/>
      <c r="E132" s="843" t="s">
        <v>243</v>
      </c>
      <c r="F132" s="843"/>
      <c r="G132" s="843"/>
      <c r="H132" s="844"/>
      <c r="I132" s="844"/>
      <c r="J132" s="846">
        <f>J13</f>
        <v>0</v>
      </c>
      <c r="K132" s="845">
        <f>K13</f>
        <v>0</v>
      </c>
      <c r="L132" s="845">
        <f>L13</f>
        <v>0</v>
      </c>
      <c r="M132" s="845">
        <f>M13</f>
        <v>0</v>
      </c>
      <c r="N132" s="2256">
        <f t="shared" ref="N132:N134" si="11">J132+K132+L132+M132</f>
        <v>0</v>
      </c>
      <c r="O132" s="759"/>
      <c r="P132" s="759"/>
      <c r="Q132" s="759"/>
      <c r="R132" s="759"/>
      <c r="S132" s="759"/>
      <c r="T132" s="759"/>
      <c r="U132" s="759"/>
      <c r="V132" s="759"/>
      <c r="W132" s="759"/>
      <c r="X132" s="759"/>
      <c r="Y132" s="759"/>
      <c r="Z132" s="759"/>
      <c r="AA132" s="759"/>
      <c r="AB132" s="759"/>
      <c r="AC132" s="759"/>
      <c r="AD132" s="759"/>
      <c r="AE132" s="759"/>
      <c r="AF132" s="759"/>
    </row>
    <row r="133" spans="1:32" ht="15.75" thickBot="1" x14ac:dyDescent="0.3">
      <c r="A133" s="2052"/>
      <c r="B133" s="2053"/>
      <c r="C133" s="2054"/>
      <c r="D133" s="2052"/>
      <c r="E133" s="843" t="s">
        <v>1324</v>
      </c>
      <c r="F133" s="2055"/>
      <c r="G133" s="2055"/>
      <c r="H133" s="2056"/>
      <c r="I133" s="2056"/>
      <c r="J133" s="846">
        <f>J9</f>
        <v>0</v>
      </c>
      <c r="K133" s="846">
        <f t="shared" ref="K133:M133" si="12">K9</f>
        <v>0</v>
      </c>
      <c r="L133" s="846">
        <f t="shared" si="12"/>
        <v>0</v>
      </c>
      <c r="M133" s="846">
        <f t="shared" si="12"/>
        <v>0</v>
      </c>
      <c r="N133" s="2257">
        <f t="shared" si="11"/>
        <v>0</v>
      </c>
      <c r="O133" s="759"/>
      <c r="P133" s="759"/>
      <c r="Q133" s="759"/>
      <c r="R133" s="759"/>
      <c r="S133" s="759"/>
      <c r="T133" s="759"/>
      <c r="U133" s="759"/>
      <c r="V133" s="759"/>
      <c r="W133" s="759"/>
      <c r="X133" s="759"/>
      <c r="Y133" s="759"/>
      <c r="Z133" s="759"/>
      <c r="AA133" s="759"/>
      <c r="AB133" s="759"/>
      <c r="AC133" s="759"/>
      <c r="AD133" s="759"/>
      <c r="AE133" s="759"/>
      <c r="AF133" s="759"/>
    </row>
    <row r="134" spans="1:32" ht="15.75" x14ac:dyDescent="0.25">
      <c r="A134" s="2232"/>
      <c r="B134" s="2230"/>
      <c r="C134" s="2231"/>
      <c r="D134" s="2232"/>
      <c r="E134" s="2233"/>
      <c r="F134" s="2233"/>
      <c r="G134" s="2233"/>
      <c r="H134" s="2234"/>
      <c r="I134" s="2234"/>
      <c r="J134" s="2241">
        <f>J132+J133</f>
        <v>0</v>
      </c>
      <c r="K134" s="2241">
        <f t="shared" ref="K134:M134" si="13">K132+K133</f>
        <v>0</v>
      </c>
      <c r="L134" s="2241">
        <f t="shared" si="13"/>
        <v>0</v>
      </c>
      <c r="M134" s="2241">
        <f t="shared" si="13"/>
        <v>0</v>
      </c>
      <c r="N134" s="2235">
        <f t="shared" si="11"/>
        <v>0</v>
      </c>
      <c r="O134" s="759"/>
      <c r="P134" s="759"/>
      <c r="Q134" s="759"/>
      <c r="R134" s="759"/>
      <c r="S134" s="759"/>
      <c r="T134" s="759"/>
      <c r="U134" s="759"/>
      <c r="V134" s="759"/>
      <c r="W134" s="759"/>
      <c r="X134" s="759"/>
      <c r="Y134" s="759"/>
      <c r="Z134" s="759"/>
      <c r="AA134" s="759"/>
      <c r="AB134" s="759"/>
      <c r="AC134" s="759"/>
      <c r="AD134" s="759"/>
      <c r="AE134" s="759"/>
      <c r="AF134" s="759"/>
    </row>
    <row r="135" spans="1:32" ht="13.5" thickBot="1" x14ac:dyDescent="0.25">
      <c r="A135" s="2238"/>
      <c r="B135" s="2236"/>
      <c r="C135" s="2237"/>
      <c r="D135" s="2238"/>
      <c r="E135" s="2236"/>
      <c r="F135" s="2236"/>
      <c r="G135" s="2236"/>
      <c r="H135" s="2239"/>
      <c r="I135" s="2239"/>
      <c r="J135" s="2242"/>
      <c r="K135" s="2240"/>
      <c r="L135" s="2240"/>
      <c r="M135" s="2240"/>
      <c r="N135" s="2242"/>
      <c r="O135" s="759"/>
      <c r="P135" s="759"/>
      <c r="Q135" s="759"/>
      <c r="R135" s="759"/>
      <c r="S135" s="759"/>
      <c r="T135" s="759"/>
      <c r="U135" s="759"/>
      <c r="V135" s="759"/>
      <c r="W135" s="759"/>
      <c r="X135" s="759"/>
      <c r="Y135" s="759"/>
      <c r="Z135" s="759"/>
      <c r="AA135" s="759"/>
      <c r="AB135" s="759"/>
      <c r="AC135" s="759"/>
      <c r="AD135" s="759"/>
      <c r="AE135" s="759"/>
      <c r="AF135" s="759"/>
    </row>
    <row r="136" spans="1:32" x14ac:dyDescent="0.2">
      <c r="A136" s="865"/>
      <c r="B136" s="865"/>
      <c r="C136" s="865"/>
      <c r="D136" s="865"/>
      <c r="E136" s="865"/>
      <c r="F136" s="865"/>
      <c r="G136" s="865"/>
      <c r="H136" s="755"/>
      <c r="I136" s="755"/>
      <c r="J136" s="881"/>
      <c r="K136" s="881"/>
      <c r="L136" s="881"/>
      <c r="M136" s="2325" t="s">
        <v>1417</v>
      </c>
      <c r="N136" s="2325">
        <f>'Tableau 3A'!Q138</f>
        <v>0</v>
      </c>
      <c r="O136" s="759"/>
      <c r="P136" s="759"/>
      <c r="Q136" s="759"/>
      <c r="R136" s="759"/>
      <c r="S136" s="759"/>
      <c r="T136" s="759"/>
      <c r="U136" s="759"/>
      <c r="V136" s="759"/>
      <c r="W136" s="759"/>
      <c r="X136" s="759"/>
      <c r="Y136" s="759"/>
      <c r="Z136" s="759"/>
      <c r="AA136" s="759"/>
      <c r="AB136" s="759"/>
      <c r="AC136" s="759"/>
      <c r="AD136" s="759"/>
      <c r="AE136" s="759"/>
      <c r="AF136" s="759"/>
    </row>
    <row r="137" spans="1:32" x14ac:dyDescent="0.2">
      <c r="A137" s="865"/>
      <c r="B137" s="865"/>
      <c r="C137" s="865"/>
      <c r="D137" s="865"/>
      <c r="E137" s="865"/>
      <c r="F137" s="865"/>
      <c r="G137" s="865"/>
      <c r="H137" s="755"/>
      <c r="I137" s="755"/>
      <c r="J137" s="881"/>
      <c r="K137" s="881"/>
      <c r="L137" s="881"/>
      <c r="M137" s="2326"/>
      <c r="N137" s="2325"/>
      <c r="O137" s="759"/>
      <c r="P137" s="759"/>
      <c r="Q137" s="759"/>
      <c r="R137" s="759"/>
      <c r="S137" s="759"/>
      <c r="T137" s="759"/>
      <c r="U137" s="759"/>
      <c r="V137" s="759"/>
      <c r="W137" s="759"/>
      <c r="X137" s="759"/>
      <c r="Y137" s="759"/>
      <c r="Z137" s="759"/>
      <c r="AA137" s="759"/>
      <c r="AB137" s="759"/>
      <c r="AC137" s="759"/>
      <c r="AD137" s="759"/>
      <c r="AE137" s="759"/>
      <c r="AF137" s="759"/>
    </row>
    <row r="138" spans="1:32" x14ac:dyDescent="0.2">
      <c r="A138" s="865"/>
      <c r="B138" s="865"/>
      <c r="C138" s="865"/>
      <c r="D138" s="865"/>
      <c r="E138" s="865"/>
      <c r="F138" s="865"/>
      <c r="G138" s="865"/>
      <c r="H138" s="755"/>
      <c r="I138" s="882" t="s">
        <v>16</v>
      </c>
      <c r="J138" s="1155" t="e">
        <f>J134/N134</f>
        <v>#DIV/0!</v>
      </c>
      <c r="K138" s="1155" t="e">
        <f>K134/N134</f>
        <v>#DIV/0!</v>
      </c>
      <c r="L138" s="1155" t="e">
        <f>L134/N134</f>
        <v>#DIV/0!</v>
      </c>
      <c r="M138" s="1155" t="e">
        <f>M134/N134</f>
        <v>#DIV/0!</v>
      </c>
      <c r="N138" s="871"/>
      <c r="O138" s="759"/>
      <c r="P138" s="759"/>
      <c r="Q138" s="759"/>
      <c r="R138" s="759"/>
      <c r="S138" s="759"/>
      <c r="T138" s="759"/>
      <c r="U138" s="759"/>
      <c r="V138" s="759"/>
      <c r="W138" s="759"/>
      <c r="X138" s="759"/>
      <c r="Y138" s="759"/>
      <c r="Z138" s="759"/>
      <c r="AA138" s="759"/>
      <c r="AB138" s="759"/>
      <c r="AC138" s="759"/>
      <c r="AD138" s="759"/>
      <c r="AE138" s="759"/>
      <c r="AF138" s="759"/>
    </row>
    <row r="139" spans="1:32" x14ac:dyDescent="0.2">
      <c r="A139" s="865"/>
      <c r="B139" s="865"/>
      <c r="C139" s="865"/>
      <c r="D139" s="865"/>
      <c r="E139" s="865"/>
      <c r="F139" s="865"/>
      <c r="G139" s="865"/>
      <c r="H139" s="755"/>
      <c r="I139" s="759"/>
      <c r="J139" s="1156"/>
      <c r="K139" s="1155"/>
      <c r="L139" s="1155"/>
      <c r="M139" s="1155"/>
      <c r="N139" s="871"/>
      <c r="O139" s="759"/>
      <c r="P139" s="759"/>
      <c r="Q139" s="759"/>
      <c r="R139" s="759"/>
      <c r="S139" s="759"/>
      <c r="T139" s="759"/>
      <c r="U139" s="759"/>
      <c r="V139" s="759"/>
      <c r="W139" s="759"/>
      <c r="X139" s="759"/>
      <c r="Y139" s="759"/>
      <c r="Z139" s="759"/>
      <c r="AA139" s="759"/>
      <c r="AB139" s="759"/>
      <c r="AC139" s="759"/>
      <c r="AD139" s="759"/>
      <c r="AE139" s="759"/>
      <c r="AF139" s="759"/>
    </row>
    <row r="144" spans="1:32" ht="18" x14ac:dyDescent="0.25">
      <c r="A144" s="876" t="s">
        <v>499</v>
      </c>
      <c r="B144" s="818"/>
    </row>
    <row r="145" spans="1:2" ht="15" x14ac:dyDescent="0.25">
      <c r="A145" s="818" t="s">
        <v>692</v>
      </c>
      <c r="B145" s="818" t="str">
        <f>ANNEXES!D14</f>
        <v>Une note explicative reprenant une vue d'ensemble des clés de répartitions utilisées pour compléter le tableau 4A et leur justification.  Documentez les différences éventuelles par rapport à la proposition tarifaire.</v>
      </c>
    </row>
    <row r="146" spans="1:2" ht="15" x14ac:dyDescent="0.25">
      <c r="A146" s="815"/>
      <c r="B146" s="818"/>
    </row>
  </sheetData>
  <mergeCells count="2">
    <mergeCell ref="D5:I5"/>
    <mergeCell ref="A7:C8"/>
  </mergeCells>
  <phoneticPr fontId="63" type="noConversion"/>
  <pageMargins left="0.55118110236220474" right="0.23622047244094491" top="0.43307086614173229" bottom="0.31496062992125984" header="0.27559055118110237" footer="0.15748031496062992"/>
  <pageSetup paperSize="8" scale="25" orientation="landscape" r:id="rId1"/>
  <headerFooter scaleWithDoc="0" alignWithMargins="0">
    <oddFooter>&amp;C&amp;P/&amp;N&amp;R]</oddFooter>
  </headerFooter>
  <rowBreaks count="1" manualBreakCount="1">
    <brk id="140" max="16383"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tint="0.39997558519241921"/>
    <pageSetUpPr fitToPage="1"/>
  </sheetPr>
  <dimension ref="A1:H45"/>
  <sheetViews>
    <sheetView tabSelected="1" workbookViewId="0">
      <selection activeCell="E8" sqref="E8"/>
    </sheetView>
  </sheetViews>
  <sheetFormatPr baseColWidth="10" defaultRowHeight="12.75" x14ac:dyDescent="0.2"/>
  <cols>
    <col min="1" max="1" width="11.42578125" style="2069"/>
    <col min="2" max="2" width="12.42578125" style="2069" customWidth="1"/>
    <col min="3" max="3" width="46.7109375" style="2069" customWidth="1"/>
    <col min="4" max="5" width="21.85546875" style="2069" bestFit="1" customWidth="1"/>
    <col min="6" max="6" width="17.85546875" style="2069" customWidth="1"/>
    <col min="7" max="7" width="19.7109375" style="2069" customWidth="1"/>
    <col min="8" max="16384" width="11.42578125" style="2069"/>
  </cols>
  <sheetData>
    <row r="1" spans="1:7" ht="18" customHeight="1" x14ac:dyDescent="0.25">
      <c r="A1" s="2023" t="s">
        <v>1530</v>
      </c>
      <c r="B1" s="2021"/>
      <c r="C1" s="2021"/>
      <c r="D1" s="2691"/>
      <c r="E1" s="2691"/>
      <c r="F1" s="2691"/>
      <c r="G1" s="2691"/>
    </row>
    <row r="2" spans="1:7" ht="12.75" customHeight="1" x14ac:dyDescent="0.2">
      <c r="A2" s="2019" t="str">
        <f>'PAGE DE GARDE'!C8</f>
        <v>GAZ</v>
      </c>
      <c r="B2" s="2022" t="str">
        <f>'PAGE DE GARDE'!C10</f>
        <v>REALITE 2018 V0</v>
      </c>
      <c r="C2" s="2019"/>
      <c r="D2" s="2691"/>
      <c r="E2" s="2691"/>
      <c r="F2" s="2691"/>
      <c r="G2" s="2691"/>
    </row>
    <row r="3" spans="1:7" ht="12.75" customHeight="1" x14ac:dyDescent="0.2">
      <c r="A3" s="2025" t="str">
        <f>'PAGE DE GARDE'!C7</f>
        <v>GRD</v>
      </c>
      <c r="B3" s="2022"/>
      <c r="C3" s="2019"/>
      <c r="D3" s="2691"/>
      <c r="E3" s="2691"/>
      <c r="F3" s="2691"/>
      <c r="G3" s="2691"/>
    </row>
    <row r="5" spans="1:7" x14ac:dyDescent="0.2">
      <c r="D5" s="2420" t="str">
        <f>'PAGE DE GARDE'!$B$15</f>
        <v>BUDGET 2018</v>
      </c>
      <c r="E5" s="2420" t="str">
        <f>'PAGE DE GARDE'!$B$15</f>
        <v>BUDGET 2018</v>
      </c>
    </row>
    <row r="6" spans="1:7" x14ac:dyDescent="0.2">
      <c r="D6" s="2420" t="s">
        <v>1541</v>
      </c>
      <c r="E6" s="2548" t="s">
        <v>1542</v>
      </c>
      <c r="F6" s="2420" t="str">
        <f>'PAGE DE GARDE'!B14</f>
        <v>REALITE 2018</v>
      </c>
    </row>
    <row r="8" spans="1:7" ht="15" x14ac:dyDescent="0.25">
      <c r="B8" s="2427" t="s">
        <v>1543</v>
      </c>
      <c r="C8" s="2421"/>
      <c r="D8" s="2422"/>
      <c r="E8" s="2423">
        <f>D9*(D32*(D35/D34)+(D33*(D38/D37)))*(D32*(D36/D35)+(D33*(D39/D38)))</f>
        <v>0</v>
      </c>
      <c r="F8" s="2424"/>
    </row>
    <row r="9" spans="1:7" ht="15" x14ac:dyDescent="0.25">
      <c r="B9" s="2427" t="s">
        <v>1544</v>
      </c>
      <c r="C9" s="2425"/>
      <c r="D9" s="2426">
        <f>'Tableau 6'!D8/(1+D31)</f>
        <v>0</v>
      </c>
      <c r="E9" s="2424"/>
      <c r="F9" s="2424"/>
    </row>
    <row r="10" spans="1:7" ht="15" x14ac:dyDescent="0.25">
      <c r="B10" s="2427"/>
      <c r="C10" s="2427"/>
      <c r="D10" s="2427"/>
      <c r="E10" s="2427"/>
      <c r="F10" s="2427"/>
    </row>
    <row r="11" spans="1:7" ht="15" x14ac:dyDescent="0.25">
      <c r="B11" s="2428" t="s">
        <v>1501</v>
      </c>
      <c r="C11" s="2428"/>
      <c r="D11" s="2429"/>
      <c r="E11" s="2430"/>
      <c r="F11" s="2431"/>
      <c r="G11" s="2430">
        <f>D8-E8</f>
        <v>0</v>
      </c>
    </row>
    <row r="12" spans="1:7" ht="15" x14ac:dyDescent="0.25">
      <c r="B12" s="2427"/>
      <c r="C12" s="2427"/>
      <c r="D12" s="2427"/>
      <c r="E12" s="2427"/>
      <c r="F12" s="2427"/>
    </row>
    <row r="13" spans="1:7" ht="15" x14ac:dyDescent="0.25">
      <c r="B13" s="2427" t="s">
        <v>1502</v>
      </c>
      <c r="C13" s="2427"/>
      <c r="D13" s="2426">
        <f>'Tableau 6 ter'!C10</f>
        <v>0</v>
      </c>
      <c r="E13" s="2426">
        <f>'Tableau 6 ter'!E10</f>
        <v>0</v>
      </c>
      <c r="F13" s="2424"/>
    </row>
    <row r="14" spans="1:7" ht="15" x14ac:dyDescent="0.25">
      <c r="B14" s="2427" t="s">
        <v>1508</v>
      </c>
      <c r="C14" s="2427"/>
      <c r="D14" s="2426">
        <f>SUM(D15:D16)</f>
        <v>0</v>
      </c>
      <c r="E14" s="2426">
        <f>SUM(E15:E16)</f>
        <v>0</v>
      </c>
      <c r="F14" s="2426">
        <f>SUM(F15:F16)</f>
        <v>0</v>
      </c>
    </row>
    <row r="15" spans="1:7" ht="15" x14ac:dyDescent="0.25">
      <c r="B15" s="2427"/>
      <c r="C15" s="2427" t="s">
        <v>1509</v>
      </c>
      <c r="D15" s="2426"/>
      <c r="E15" s="2426">
        <f>F15</f>
        <v>0</v>
      </c>
      <c r="F15" s="2426"/>
    </row>
    <row r="16" spans="1:7" ht="15" x14ac:dyDescent="0.25">
      <c r="B16" s="2427"/>
      <c r="C16" s="2427" t="s">
        <v>1510</v>
      </c>
      <c r="D16" s="2426"/>
      <c r="E16" s="2426">
        <f>F16</f>
        <v>0</v>
      </c>
      <c r="F16" s="2426"/>
    </row>
    <row r="17" spans="2:7" ht="15" x14ac:dyDescent="0.25">
      <c r="B17" s="2427" t="s">
        <v>1545</v>
      </c>
      <c r="C17" s="2427"/>
      <c r="D17" s="2432">
        <f>D8+D13+D14</f>
        <v>0</v>
      </c>
      <c r="E17" s="2433">
        <f>E8+E13+E14</f>
        <v>0</v>
      </c>
      <c r="F17" s="2424"/>
    </row>
    <row r="18" spans="2:7" ht="15" x14ac:dyDescent="0.25">
      <c r="B18" s="2434"/>
      <c r="C18" s="2434"/>
      <c r="D18" s="2427"/>
      <c r="E18" s="2427"/>
      <c r="F18" s="2427"/>
    </row>
    <row r="19" spans="2:7" ht="15" x14ac:dyDescent="0.25">
      <c r="B19" s="2427" t="s">
        <v>1503</v>
      </c>
      <c r="C19" s="2427"/>
      <c r="D19" s="2424"/>
      <c r="E19" s="2424"/>
      <c r="F19" s="2433"/>
    </row>
    <row r="20" spans="2:7" ht="15" x14ac:dyDescent="0.25">
      <c r="B20" s="2427"/>
      <c r="C20" s="2427"/>
      <c r="D20" s="2427"/>
      <c r="E20" s="2427"/>
      <c r="F20" s="2427"/>
    </row>
    <row r="21" spans="2:7" ht="15" x14ac:dyDescent="0.25">
      <c r="B21" s="2435" t="s">
        <v>1504</v>
      </c>
      <c r="C21" s="2435"/>
      <c r="D21" s="2436"/>
      <c r="E21" s="2437"/>
      <c r="F21" s="2438"/>
      <c r="G21" s="2437">
        <f>E17-F19</f>
        <v>0</v>
      </c>
    </row>
    <row r="22" spans="2:7" ht="15" x14ac:dyDescent="0.25">
      <c r="B22" s="2439"/>
      <c r="C22" s="2439"/>
      <c r="E22" s="2439"/>
      <c r="F22" s="2427"/>
      <c r="G22" s="2439"/>
    </row>
    <row r="23" spans="2:7" ht="15" x14ac:dyDescent="0.25">
      <c r="B23" s="2440" t="s">
        <v>1505</v>
      </c>
      <c r="C23" s="2440"/>
      <c r="D23" s="2072"/>
      <c r="E23" s="2441"/>
      <c r="F23" s="2442"/>
      <c r="G23" s="2441">
        <f>D13-E13</f>
        <v>0</v>
      </c>
    </row>
    <row r="24" spans="2:7" ht="15" x14ac:dyDescent="0.25">
      <c r="B24" s="2440" t="s">
        <v>1532</v>
      </c>
      <c r="C24" s="2440"/>
      <c r="D24" s="2072"/>
      <c r="E24" s="2441"/>
      <c r="F24" s="2442"/>
      <c r="G24" s="2441">
        <f>D15-E15</f>
        <v>0</v>
      </c>
    </row>
    <row r="25" spans="2:7" ht="15" x14ac:dyDescent="0.25">
      <c r="B25" s="2440" t="s">
        <v>1533</v>
      </c>
      <c r="C25" s="2440"/>
      <c r="D25" s="2072"/>
      <c r="E25" s="2441"/>
      <c r="F25" s="2442"/>
      <c r="G25" s="2441">
        <f>D16-E16</f>
        <v>0</v>
      </c>
    </row>
    <row r="26" spans="2:7" ht="15" x14ac:dyDescent="0.25">
      <c r="B26" s="2439"/>
      <c r="C26" s="2439"/>
      <c r="D26" s="2439"/>
      <c r="E26" s="2439"/>
      <c r="F26" s="2427"/>
    </row>
    <row r="27" spans="2:7" ht="15" x14ac:dyDescent="0.25">
      <c r="E27" s="2443"/>
      <c r="F27" s="2444" t="s">
        <v>1506</v>
      </c>
      <c r="G27" s="2443">
        <f>D17-F19</f>
        <v>0</v>
      </c>
    </row>
    <row r="28" spans="2:7" ht="15" x14ac:dyDescent="0.25">
      <c r="E28" s="2445"/>
      <c r="F28" s="2446" t="s">
        <v>1507</v>
      </c>
      <c r="G28" s="2447">
        <f>G11+G21+G23-G27+G24+G25</f>
        <v>0</v>
      </c>
    </row>
    <row r="29" spans="2:7" ht="15" x14ac:dyDescent="0.25">
      <c r="B29" s="2427"/>
      <c r="C29" s="2427"/>
      <c r="D29" s="2427"/>
      <c r="E29" s="2427"/>
      <c r="F29" s="2427"/>
    </row>
    <row r="30" spans="2:7" ht="15" x14ac:dyDescent="0.25">
      <c r="B30" s="2448"/>
      <c r="C30" s="2457"/>
      <c r="D30" s="2449"/>
      <c r="E30" s="2425"/>
      <c r="F30" s="2427"/>
    </row>
    <row r="31" spans="2:7" ht="15" x14ac:dyDescent="0.25">
      <c r="B31" s="2450" t="str">
        <f>HYPOTHESES!A31</f>
        <v>Taux inflation prévisionnel 2017</v>
      </c>
      <c r="C31" s="2425"/>
      <c r="D31" s="2451">
        <f>HYPOTHESES!B31</f>
        <v>1.6E-2</v>
      </c>
      <c r="E31" s="2452"/>
      <c r="F31" s="2427"/>
    </row>
    <row r="32" spans="2:7" ht="15" x14ac:dyDescent="0.25">
      <c r="B32" s="2450" t="str">
        <f>HYPOTHESES!A34</f>
        <v>Pm (% de la PT 2017/2018)</v>
      </c>
      <c r="C32" s="2425"/>
      <c r="D32" s="2563">
        <f>HYPOTHESES!B34</f>
        <v>0</v>
      </c>
      <c r="E32" s="2453"/>
      <c r="F32" s="2427"/>
    </row>
    <row r="33" spans="1:8" ht="15" x14ac:dyDescent="0.25">
      <c r="B33" s="2450" t="str">
        <f>HYPOTHESES!A35</f>
        <v>Ps (% de la PT 2017/2018)</v>
      </c>
      <c r="C33" s="2425"/>
      <c r="D33" s="2563">
        <f>HYPOTHESES!B35</f>
        <v>0</v>
      </c>
      <c r="E33" s="2453"/>
      <c r="F33" s="2427"/>
    </row>
    <row r="34" spans="1:8" ht="15" x14ac:dyDescent="0.25">
      <c r="B34" s="2450" t="s">
        <v>919</v>
      </c>
      <c r="C34" s="2425"/>
      <c r="D34" s="2454">
        <v>226.78700000000001</v>
      </c>
      <c r="E34" s="2453"/>
      <c r="F34" s="2427"/>
    </row>
    <row r="35" spans="1:8" ht="15" x14ac:dyDescent="0.25">
      <c r="B35" s="2450" t="str">
        <f>HYPOTHESES!A36</f>
        <v>M au 31/12/2017</v>
      </c>
      <c r="C35" s="2425"/>
      <c r="D35" s="2454">
        <f>HYPOTHESES!B36</f>
        <v>251.75800000000001</v>
      </c>
      <c r="E35" s="2425"/>
      <c r="F35" s="2427"/>
    </row>
    <row r="36" spans="1:8" ht="15" x14ac:dyDescent="0.25">
      <c r="B36" s="2450" t="str">
        <f>HYPOTHESES!A37</f>
        <v>M au 31/12/2018</v>
      </c>
      <c r="C36" s="2425"/>
      <c r="D36" s="2454">
        <f>HYPOTHESES!B37</f>
        <v>259.66000000000003</v>
      </c>
      <c r="E36" s="2425"/>
      <c r="F36" s="2427"/>
    </row>
    <row r="37" spans="1:8" ht="15" x14ac:dyDescent="0.25">
      <c r="B37" s="2450" t="s">
        <v>920</v>
      </c>
      <c r="C37" s="2425"/>
      <c r="D37" s="2454">
        <v>21.002369999999999</v>
      </c>
      <c r="E37" s="2425"/>
      <c r="F37" s="2427"/>
    </row>
    <row r="38" spans="1:8" ht="15" x14ac:dyDescent="0.25">
      <c r="B38" s="2450" t="str">
        <f>HYPOTHESES!A38</f>
        <v>S au 31/12/2017</v>
      </c>
      <c r="C38" s="2425"/>
      <c r="D38" s="2454">
        <f>HYPOTHESES!B38</f>
        <v>21.602679999999999</v>
      </c>
      <c r="E38" s="2425"/>
      <c r="F38" s="2427"/>
    </row>
    <row r="39" spans="1:8" ht="15" x14ac:dyDescent="0.25">
      <c r="B39" s="2455" t="str">
        <f>HYPOTHESES!A39</f>
        <v>S au 31/12/2018</v>
      </c>
      <c r="C39" s="2458"/>
      <c r="D39" s="2456">
        <f>HYPOTHESES!B39</f>
        <v>21.781759999999998</v>
      </c>
      <c r="E39" s="2425"/>
      <c r="F39" s="2427"/>
    </row>
    <row r="40" spans="1:8" ht="15" x14ac:dyDescent="0.25">
      <c r="B40" s="2427"/>
      <c r="C40" s="2427"/>
      <c r="D40" s="2427"/>
      <c r="E40" s="2427"/>
      <c r="F40" s="2427"/>
    </row>
    <row r="41" spans="1:8" ht="15" x14ac:dyDescent="0.25">
      <c r="B41" s="2427"/>
      <c r="C41" s="2427"/>
      <c r="D41" s="2427"/>
      <c r="E41" s="2427"/>
      <c r="F41" s="2427"/>
    </row>
    <row r="42" spans="1:8" s="2560" customFormat="1" ht="18" x14ac:dyDescent="0.25">
      <c r="A42" s="2558" t="s">
        <v>452</v>
      </c>
      <c r="B42" s="2558"/>
      <c r="C42" s="2559"/>
      <c r="D42" s="2559"/>
      <c r="E42" s="2559"/>
      <c r="F42" s="2559"/>
      <c r="G42" s="2559"/>
      <c r="H42" s="2559"/>
    </row>
    <row r="43" spans="1:8" s="2560" customFormat="1" x14ac:dyDescent="0.2">
      <c r="A43" s="2561" t="s">
        <v>1557</v>
      </c>
      <c r="B43" s="2562" t="str">
        <f>ANNEXES!D15</f>
        <v xml:space="preserve">Un tableau et une note explicative reprenant une vue d'ensemble des coûts gérables de l'année 2018 selon les grandes catégories de coûts et notamment : les coûts de personnel, les coûts de pensions (cotisations ONSS, assurance groupe, cotisations ONSSAPL, cotisations de régularisation), les coûts IT, les coûts de consultance (hors IT).
Pour ORES Assets : l'excel et la note peut porter sur l'ensemble des secteurs mais en distinguant les coûts imputés aux secteurs électricité et aux secteurs gaz </v>
      </c>
      <c r="C43" s="2562"/>
      <c r="D43" s="2562"/>
      <c r="E43" s="2562"/>
      <c r="F43" s="2562"/>
      <c r="G43" s="2562"/>
      <c r="H43" s="2562"/>
    </row>
    <row r="44" spans="1:8" s="2560" customFormat="1" x14ac:dyDescent="0.2">
      <c r="A44" s="2561" t="s">
        <v>1558</v>
      </c>
      <c r="B44" s="2562" t="str">
        <f>ANNEXES!D16</f>
        <v xml:space="preserve">Un tableau excel et une note explicative reprenant le détail des coûts IT budgétés 2018 (2017) et réels 2018 en distinguant les coûts de personnel, les coûts de maintenance, licences, etc et les coûts de projet. 
- Pour les coûts de personnel : veuillez indiquer le nombre d'ETP concernés et leur affectation
- Pour les coûts de maintenance, licences, etc : veuillez détailler et justifier la variation par rapport au budget 
- Pour les coûts de projet : veuillez décrire de façon détaillée chaque projet et justifier la variation des coûts par rapport au budget
Veuillez communiquer la ventilation des coûts IT entre OPEX et CAPEX ainsi que la réconciliation des CAPEX avec les investissements "logiciels" repris au tableau 10C et la réconciliation des OPEX avec le montant des coûts IT repris dans les coûts gérables à l'annexe 7.
Pour ORES Assets : l'excel et la note peut porter sur l'ensemble des secteurs mais en distinguant les coûts imputés aux secteurs électricité et aux secteurs gaz </v>
      </c>
      <c r="C44" s="2562"/>
      <c r="D44" s="2562"/>
      <c r="E44" s="2562"/>
      <c r="F44" s="2562"/>
      <c r="G44" s="2562"/>
      <c r="H44" s="2562"/>
    </row>
    <row r="45" spans="1:8" ht="15" x14ac:dyDescent="0.25">
      <c r="B45" s="2427"/>
      <c r="C45" s="2427"/>
      <c r="D45" s="2427"/>
      <c r="E45" s="2427"/>
      <c r="F45" s="2427"/>
    </row>
  </sheetData>
  <mergeCells count="1">
    <mergeCell ref="D1:G3"/>
  </mergeCells>
  <pageMargins left="0.7" right="0.7" top="0.75" bottom="0.75" header="0.3" footer="0.3"/>
  <pageSetup paperSize="9" scale="89" orientation="landscape" horizontalDpi="300" verticalDpi="3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tint="0.39997558519241921"/>
    <pageSetUpPr fitToPage="1"/>
  </sheetPr>
  <dimension ref="A1:F17"/>
  <sheetViews>
    <sheetView workbookViewId="0">
      <selection activeCell="C7" sqref="C7:E7"/>
    </sheetView>
  </sheetViews>
  <sheetFormatPr baseColWidth="10" defaultRowHeight="12.75" x14ac:dyDescent="0.2"/>
  <cols>
    <col min="1" max="1" width="28.140625" style="1103" customWidth="1"/>
    <col min="2" max="2" width="29.28515625" style="1103" customWidth="1"/>
    <col min="3" max="3" width="23.140625" style="1103" customWidth="1"/>
    <col min="4" max="4" width="28.85546875" style="1103" customWidth="1"/>
    <col min="5" max="5" width="23.140625" style="1103" customWidth="1"/>
    <col min="6" max="16384" width="11.42578125" style="1103"/>
  </cols>
  <sheetData>
    <row r="1" spans="1:6" ht="18" x14ac:dyDescent="0.25">
      <c r="A1" s="2023" t="s">
        <v>1559</v>
      </c>
      <c r="B1" s="2021"/>
      <c r="C1" s="2021"/>
      <c r="D1" s="2021"/>
      <c r="E1" s="2021"/>
    </row>
    <row r="2" spans="1:6" x14ac:dyDescent="0.2">
      <c r="A2" s="2019" t="str">
        <f>'PAGE DE GARDE'!C8</f>
        <v>GAZ</v>
      </c>
      <c r="B2" s="2022" t="str">
        <f>'PAGE DE GARDE'!C10</f>
        <v>REALITE 2018 V0</v>
      </c>
      <c r="C2" s="2019"/>
      <c r="D2" s="2024"/>
      <c r="E2" s="2024"/>
    </row>
    <row r="3" spans="1:6" x14ac:dyDescent="0.2">
      <c r="A3" s="2025" t="str">
        <f>'PAGE DE GARDE'!C7</f>
        <v>GRD</v>
      </c>
      <c r="B3" s="2022"/>
      <c r="C3" s="2019"/>
      <c r="D3" s="2020"/>
      <c r="E3" s="2020"/>
    </row>
    <row r="4" spans="1:6" x14ac:dyDescent="0.2">
      <c r="A4" s="2059"/>
      <c r="B4" s="2060"/>
      <c r="C4" s="2060"/>
      <c r="D4" s="2060"/>
      <c r="E4" s="2060"/>
    </row>
    <row r="5" spans="1:6" ht="13.5" thickBot="1" x14ac:dyDescent="0.25">
      <c r="A5" s="2061"/>
      <c r="B5" s="2062"/>
      <c r="C5" s="2060"/>
      <c r="D5" s="2060"/>
      <c r="E5" s="2060"/>
    </row>
    <row r="6" spans="1:6" ht="25.5" x14ac:dyDescent="0.2">
      <c r="A6" s="2258" t="s">
        <v>390</v>
      </c>
      <c r="B6" s="2259"/>
      <c r="C6" s="2459" t="s">
        <v>1560</v>
      </c>
      <c r="D6" s="2460" t="s">
        <v>1561</v>
      </c>
      <c r="E6" s="2464" t="s">
        <v>1560</v>
      </c>
    </row>
    <row r="7" spans="1:6" x14ac:dyDescent="0.2">
      <c r="A7" s="2260"/>
      <c r="B7" s="2064"/>
      <c r="C7" s="2554" t="s">
        <v>1546</v>
      </c>
      <c r="D7" s="2461"/>
      <c r="E7" s="2555" t="s">
        <v>1548</v>
      </c>
    </row>
    <row r="8" spans="1:6" ht="13.5" thickBot="1" x14ac:dyDescent="0.25">
      <c r="A8" s="2261"/>
      <c r="B8" s="2262"/>
      <c r="C8" s="2462" t="str">
        <f>'PAGE DE GARDE'!$B$15</f>
        <v>BUDGET 2018</v>
      </c>
      <c r="D8" s="2463" t="str">
        <f>'PAGE DE GARDE'!B14</f>
        <v>REALITE 2018</v>
      </c>
      <c r="E8" s="2556" t="str">
        <f>'PAGE DE GARDE'!$B$15</f>
        <v>BUDGET 2018</v>
      </c>
    </row>
    <row r="9" spans="1:6" ht="38.25" customHeight="1" thickBot="1" x14ac:dyDescent="0.25">
      <c r="A9" s="2260"/>
      <c r="B9" s="2064"/>
      <c r="C9" s="2692" t="s">
        <v>1547</v>
      </c>
      <c r="D9" s="2693"/>
      <c r="E9" s="2694"/>
    </row>
    <row r="10" spans="1:6" ht="15" thickBot="1" x14ac:dyDescent="0.25">
      <c r="A10" s="2549" t="s">
        <v>1531</v>
      </c>
      <c r="B10" s="2469"/>
      <c r="C10" s="2470"/>
      <c r="D10" s="2470"/>
      <c r="E10" s="2465">
        <f>IF(D10&gt;C10,C10,D10)</f>
        <v>0</v>
      </c>
    </row>
    <row r="11" spans="1:6" x14ac:dyDescent="0.2">
      <c r="A11" s="2263"/>
      <c r="B11" s="2064"/>
      <c r="C11" s="2466"/>
      <c r="D11" s="2466"/>
      <c r="E11" s="2466"/>
    </row>
    <row r="12" spans="1:6" x14ac:dyDescent="0.2">
      <c r="A12" s="2027"/>
      <c r="B12" s="2028"/>
      <c r="C12" s="2467"/>
      <c r="D12" s="2467"/>
      <c r="E12" s="2467"/>
    </row>
    <row r="13" spans="1:6" x14ac:dyDescent="0.2">
      <c r="A13" s="2029"/>
      <c r="B13" s="2028"/>
      <c r="C13" s="2467"/>
      <c r="D13" s="2467"/>
      <c r="E13" s="2467"/>
      <c r="F13" s="2028"/>
    </row>
    <row r="14" spans="1:6" ht="13.5" customHeight="1" x14ac:dyDescent="0.2">
      <c r="A14" s="2063"/>
      <c r="B14" s="2064"/>
      <c r="C14" s="2468" t="s">
        <v>1512</v>
      </c>
      <c r="D14" s="2468" t="s">
        <v>1513</v>
      </c>
      <c r="E14" s="2468">
        <f>C10-E10</f>
        <v>0</v>
      </c>
      <c r="F14" s="2406" t="s">
        <v>1470</v>
      </c>
    </row>
    <row r="16" spans="1:6" ht="18" x14ac:dyDescent="0.25">
      <c r="A16" s="2197" t="s">
        <v>499</v>
      </c>
    </row>
    <row r="17" spans="1:1" x14ac:dyDescent="0.2">
      <c r="A17" s="2198" t="s">
        <v>1401</v>
      </c>
    </row>
  </sheetData>
  <mergeCells count="1">
    <mergeCell ref="C9:E9"/>
  </mergeCells>
  <pageMargins left="0.70866141732283472" right="0.70866141732283472" top="0.74803149606299213" bottom="0.74803149606299213" header="0.31496062992125984" footer="0.31496062992125984"/>
  <pageSetup paperSize="9" scale="72"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tint="0.39997558519241921"/>
    <pageSetUpPr fitToPage="1"/>
  </sheetPr>
  <dimension ref="A1:I96"/>
  <sheetViews>
    <sheetView zoomScaleNormal="100" workbookViewId="0"/>
  </sheetViews>
  <sheetFormatPr baseColWidth="10" defaultColWidth="8.85546875" defaultRowHeight="12.75" x14ac:dyDescent="0.2"/>
  <cols>
    <col min="1" max="1" width="22" style="331" customWidth="1"/>
    <col min="2" max="2" width="58.5703125" style="331" customWidth="1"/>
    <col min="3" max="6" width="21.28515625" style="331" customWidth="1"/>
    <col min="7" max="16384" width="8.85546875" style="331"/>
  </cols>
  <sheetData>
    <row r="1" spans="1:6" ht="18" x14ac:dyDescent="0.25">
      <c r="A1" s="64" t="s">
        <v>816</v>
      </c>
      <c r="B1" s="64"/>
      <c r="C1" s="469"/>
      <c r="D1" s="469"/>
      <c r="E1" s="469"/>
      <c r="F1" s="469"/>
    </row>
    <row r="2" spans="1:6" x14ac:dyDescent="0.2">
      <c r="A2" s="56" t="str">
        <f>'PAGE DE GARDE'!C8</f>
        <v>GAZ</v>
      </c>
      <c r="B2" s="62" t="str">
        <f>'PAGE DE GARDE'!C10</f>
        <v>REALITE 2018 V0</v>
      </c>
      <c r="C2" s="56"/>
      <c r="D2" s="62"/>
      <c r="E2" s="773"/>
      <c r="F2" s="773"/>
    </row>
    <row r="3" spans="1:6" x14ac:dyDescent="0.2">
      <c r="A3" s="249" t="str">
        <f>'PAGE DE GARDE'!C7</f>
        <v>GRD</v>
      </c>
      <c r="B3" s="62"/>
      <c r="C3" s="56"/>
      <c r="D3" s="57"/>
      <c r="E3" s="773"/>
      <c r="F3" s="773"/>
    </row>
    <row r="4" spans="1:6" ht="13.5" thickBot="1" x14ac:dyDescent="0.25"/>
    <row r="5" spans="1:6" x14ac:dyDescent="0.2">
      <c r="A5" s="713"/>
      <c r="B5" s="714"/>
      <c r="C5" s="714"/>
      <c r="D5" s="714"/>
      <c r="E5" s="714"/>
      <c r="F5" s="887"/>
    </row>
    <row r="6" spans="1:6" x14ac:dyDescent="0.2">
      <c r="A6" s="715" t="s">
        <v>766</v>
      </c>
      <c r="B6" s="716"/>
      <c r="C6" s="717"/>
      <c r="D6" s="717"/>
      <c r="E6" s="717"/>
      <c r="F6" s="718"/>
    </row>
    <row r="7" spans="1:6" x14ac:dyDescent="0.2">
      <c r="A7" s="719"/>
      <c r="B7" s="717"/>
      <c r="C7" s="717"/>
      <c r="D7" s="717"/>
      <c r="E7" s="717"/>
      <c r="F7" s="718"/>
    </row>
    <row r="8" spans="1:6" ht="13.5" thickBot="1" x14ac:dyDescent="0.25">
      <c r="A8" s="513" t="s">
        <v>890</v>
      </c>
      <c r="B8" s="717"/>
      <c r="C8" s="717"/>
      <c r="D8" s="717"/>
      <c r="E8" s="717"/>
      <c r="F8" s="718"/>
    </row>
    <row r="9" spans="1:6" ht="12.75" customHeight="1" x14ac:dyDescent="0.2">
      <c r="A9" s="2698" t="s">
        <v>768</v>
      </c>
      <c r="B9" s="2698" t="s">
        <v>769</v>
      </c>
      <c r="C9" s="2701" t="str">
        <f>'PAGE DE GARDE'!$B$16</f>
        <v>REALITE 2017</v>
      </c>
      <c r="D9" s="2701" t="str">
        <f>'PAGE DE GARDE'!$B$15</f>
        <v>BUDGET 2018</v>
      </c>
      <c r="E9" s="2701" t="str">
        <f>'PAGE DE GARDE'!$B$14</f>
        <v>REALITE 2018</v>
      </c>
      <c r="F9" s="2695" t="s">
        <v>921</v>
      </c>
    </row>
    <row r="10" spans="1:6" x14ac:dyDescent="0.2">
      <c r="A10" s="2699"/>
      <c r="B10" s="2699"/>
      <c r="C10" s="2702"/>
      <c r="D10" s="2702"/>
      <c r="E10" s="2702"/>
      <c r="F10" s="2696"/>
    </row>
    <row r="11" spans="1:6" ht="13.5" thickBot="1" x14ac:dyDescent="0.25">
      <c r="A11" s="2700"/>
      <c r="B11" s="2700"/>
      <c r="C11" s="2703"/>
      <c r="D11" s="2703"/>
      <c r="E11" s="2703"/>
      <c r="F11" s="2697"/>
    </row>
    <row r="12" spans="1:6" x14ac:dyDescent="0.2">
      <c r="A12" s="720"/>
      <c r="B12" s="721"/>
      <c r="C12" s="722"/>
      <c r="D12" s="723"/>
      <c r="E12" s="723"/>
      <c r="F12" s="888"/>
    </row>
    <row r="13" spans="1:6" x14ac:dyDescent="0.2">
      <c r="A13" s="724"/>
      <c r="B13" s="725"/>
      <c r="C13" s="726"/>
      <c r="D13" s="727"/>
      <c r="E13" s="727"/>
      <c r="F13" s="889">
        <f>D13-E13</f>
        <v>0</v>
      </c>
    </row>
    <row r="14" spans="1:6" x14ac:dyDescent="0.2">
      <c r="A14" s="724"/>
      <c r="B14" s="725"/>
      <c r="C14" s="726"/>
      <c r="D14" s="727"/>
      <c r="E14" s="727"/>
      <c r="F14" s="889">
        <f t="shared" ref="F14:F27" si="0">D14-E14</f>
        <v>0</v>
      </c>
    </row>
    <row r="15" spans="1:6" x14ac:dyDescent="0.2">
      <c r="A15" s="724"/>
      <c r="B15" s="725"/>
      <c r="C15" s="726"/>
      <c r="D15" s="727"/>
      <c r="E15" s="727"/>
      <c r="F15" s="889">
        <f t="shared" si="0"/>
        <v>0</v>
      </c>
    </row>
    <row r="16" spans="1:6" x14ac:dyDescent="0.2">
      <c r="A16" s="724"/>
      <c r="B16" s="725"/>
      <c r="C16" s="726"/>
      <c r="D16" s="727"/>
      <c r="E16" s="727"/>
      <c r="F16" s="889">
        <f t="shared" si="0"/>
        <v>0</v>
      </c>
    </row>
    <row r="17" spans="1:6" x14ac:dyDescent="0.2">
      <c r="A17" s="724"/>
      <c r="B17" s="725"/>
      <c r="C17" s="726"/>
      <c r="D17" s="727"/>
      <c r="E17" s="727"/>
      <c r="F17" s="889">
        <f t="shared" si="0"/>
        <v>0</v>
      </c>
    </row>
    <row r="18" spans="1:6" x14ac:dyDescent="0.2">
      <c r="A18" s="724"/>
      <c r="B18" s="725"/>
      <c r="C18" s="726"/>
      <c r="D18" s="727"/>
      <c r="E18" s="727"/>
      <c r="F18" s="889">
        <f t="shared" si="0"/>
        <v>0</v>
      </c>
    </row>
    <row r="19" spans="1:6" x14ac:dyDescent="0.2">
      <c r="A19" s="724"/>
      <c r="B19" s="725"/>
      <c r="C19" s="726"/>
      <c r="D19" s="727"/>
      <c r="E19" s="727"/>
      <c r="F19" s="889">
        <f t="shared" si="0"/>
        <v>0</v>
      </c>
    </row>
    <row r="20" spans="1:6" x14ac:dyDescent="0.2">
      <c r="A20" s="724"/>
      <c r="B20" s="725"/>
      <c r="C20" s="726"/>
      <c r="D20" s="727"/>
      <c r="E20" s="727"/>
      <c r="F20" s="889">
        <f t="shared" si="0"/>
        <v>0</v>
      </c>
    </row>
    <row r="21" spans="1:6" x14ac:dyDescent="0.2">
      <c r="A21" s="724"/>
      <c r="B21" s="725"/>
      <c r="C21" s="726"/>
      <c r="D21" s="727"/>
      <c r="E21" s="727"/>
      <c r="F21" s="889">
        <f t="shared" si="0"/>
        <v>0</v>
      </c>
    </row>
    <row r="22" spans="1:6" x14ac:dyDescent="0.2">
      <c r="A22" s="724"/>
      <c r="B22" s="725"/>
      <c r="C22" s="726"/>
      <c r="D22" s="727"/>
      <c r="E22" s="727"/>
      <c r="F22" s="889">
        <f t="shared" si="0"/>
        <v>0</v>
      </c>
    </row>
    <row r="23" spans="1:6" x14ac:dyDescent="0.2">
      <c r="A23" s="724"/>
      <c r="B23" s="725"/>
      <c r="C23" s="726"/>
      <c r="D23" s="727"/>
      <c r="E23" s="727"/>
      <c r="F23" s="889">
        <f t="shared" si="0"/>
        <v>0</v>
      </c>
    </row>
    <row r="24" spans="1:6" x14ac:dyDescent="0.2">
      <c r="A24" s="724"/>
      <c r="B24" s="725"/>
      <c r="C24" s="726"/>
      <c r="D24" s="727"/>
      <c r="E24" s="727"/>
      <c r="F24" s="889">
        <f t="shared" si="0"/>
        <v>0</v>
      </c>
    </row>
    <row r="25" spans="1:6" x14ac:dyDescent="0.2">
      <c r="A25" s="724"/>
      <c r="B25" s="725"/>
      <c r="C25" s="726"/>
      <c r="D25" s="727"/>
      <c r="E25" s="727"/>
      <c r="F25" s="889">
        <f t="shared" si="0"/>
        <v>0</v>
      </c>
    </row>
    <row r="26" spans="1:6" x14ac:dyDescent="0.2">
      <c r="A26" s="724"/>
      <c r="B26" s="725"/>
      <c r="C26" s="726"/>
      <c r="D26" s="727"/>
      <c r="E26" s="727"/>
      <c r="F26" s="889">
        <f t="shared" si="0"/>
        <v>0</v>
      </c>
    </row>
    <row r="27" spans="1:6" x14ac:dyDescent="0.2">
      <c r="A27" s="724"/>
      <c r="B27" s="725"/>
      <c r="C27" s="726"/>
      <c r="D27" s="727"/>
      <c r="E27" s="727"/>
      <c r="F27" s="889">
        <f t="shared" si="0"/>
        <v>0</v>
      </c>
    </row>
    <row r="28" spans="1:6" ht="13.5" thickBot="1" x14ac:dyDescent="0.25">
      <c r="A28" s="720"/>
      <c r="B28" s="721"/>
      <c r="C28" s="728"/>
      <c r="D28" s="920"/>
      <c r="E28" s="920"/>
      <c r="F28" s="1159"/>
    </row>
    <row r="29" spans="1:6" ht="13.5" thickBot="1" x14ac:dyDescent="0.25">
      <c r="A29" s="730" t="s">
        <v>770</v>
      </c>
      <c r="B29" s="731"/>
      <c r="C29" s="732">
        <f>SUM(C12:C28)</f>
        <v>0</v>
      </c>
      <c r="D29" s="733">
        <f t="shared" ref="D29:E29" si="1">SUM(D12:D28)</f>
        <v>0</v>
      </c>
      <c r="E29" s="733">
        <f t="shared" si="1"/>
        <v>0</v>
      </c>
      <c r="F29" s="734">
        <f>D29-E29</f>
        <v>0</v>
      </c>
    </row>
    <row r="30" spans="1:6" ht="12.75" customHeight="1" x14ac:dyDescent="0.2">
      <c r="A30" s="720"/>
      <c r="B30" s="735"/>
      <c r="C30" s="735"/>
      <c r="D30" s="735"/>
      <c r="E30" s="735"/>
      <c r="F30" s="746"/>
    </row>
    <row r="31" spans="1:6" ht="13.5" thickBot="1" x14ac:dyDescent="0.25">
      <c r="A31" s="513" t="s">
        <v>891</v>
      </c>
      <c r="B31" s="717"/>
      <c r="C31" s="717"/>
      <c r="D31" s="717"/>
      <c r="E31" s="717"/>
      <c r="F31" s="718"/>
    </row>
    <row r="32" spans="1:6" ht="12.75" customHeight="1" x14ac:dyDescent="0.2">
      <c r="A32" s="2698" t="s">
        <v>768</v>
      </c>
      <c r="B32" s="2698" t="s">
        <v>769</v>
      </c>
      <c r="C32" s="2701" t="str">
        <f>'PAGE DE GARDE'!$B$16</f>
        <v>REALITE 2017</v>
      </c>
      <c r="D32" s="2701" t="str">
        <f>'PAGE DE GARDE'!$B$15</f>
        <v>BUDGET 2018</v>
      </c>
      <c r="E32" s="2701" t="str">
        <f>'PAGE DE GARDE'!$B$14</f>
        <v>REALITE 2018</v>
      </c>
      <c r="F32" s="2695" t="s">
        <v>921</v>
      </c>
    </row>
    <row r="33" spans="1:6" x14ac:dyDescent="0.2">
      <c r="A33" s="2699"/>
      <c r="B33" s="2699"/>
      <c r="C33" s="2702"/>
      <c r="D33" s="2702"/>
      <c r="E33" s="2702"/>
      <c r="F33" s="2696"/>
    </row>
    <row r="34" spans="1:6" ht="13.5" thickBot="1" x14ac:dyDescent="0.25">
      <c r="A34" s="2700"/>
      <c r="B34" s="2700"/>
      <c r="C34" s="2703"/>
      <c r="D34" s="2703"/>
      <c r="E34" s="2703"/>
      <c r="F34" s="2697"/>
    </row>
    <row r="35" spans="1:6" x14ac:dyDescent="0.2">
      <c r="A35" s="720"/>
      <c r="B35" s="721"/>
      <c r="C35" s="722"/>
      <c r="D35" s="723"/>
      <c r="E35" s="723"/>
      <c r="F35" s="888"/>
    </row>
    <row r="36" spans="1:6" x14ac:dyDescent="0.2">
      <c r="A36" s="724"/>
      <c r="B36" s="725"/>
      <c r="C36" s="726"/>
      <c r="D36" s="727"/>
      <c r="E36" s="727"/>
      <c r="F36" s="889">
        <f t="shared" ref="F36:F50" si="2">D36-E36</f>
        <v>0</v>
      </c>
    </row>
    <row r="37" spans="1:6" x14ac:dyDescent="0.2">
      <c r="A37" s="724"/>
      <c r="B37" s="725"/>
      <c r="C37" s="726"/>
      <c r="D37" s="727"/>
      <c r="E37" s="727"/>
      <c r="F37" s="889">
        <f t="shared" si="2"/>
        <v>0</v>
      </c>
    </row>
    <row r="38" spans="1:6" x14ac:dyDescent="0.2">
      <c r="A38" s="724"/>
      <c r="B38" s="725"/>
      <c r="C38" s="726"/>
      <c r="D38" s="727"/>
      <c r="E38" s="727"/>
      <c r="F38" s="889">
        <f t="shared" si="2"/>
        <v>0</v>
      </c>
    </row>
    <row r="39" spans="1:6" x14ac:dyDescent="0.2">
      <c r="A39" s="724"/>
      <c r="B39" s="725"/>
      <c r="C39" s="726"/>
      <c r="D39" s="727"/>
      <c r="E39" s="727"/>
      <c r="F39" s="889">
        <f t="shared" si="2"/>
        <v>0</v>
      </c>
    </row>
    <row r="40" spans="1:6" x14ac:dyDescent="0.2">
      <c r="A40" s="724"/>
      <c r="B40" s="725"/>
      <c r="C40" s="726"/>
      <c r="D40" s="727"/>
      <c r="E40" s="727"/>
      <c r="F40" s="889">
        <f t="shared" si="2"/>
        <v>0</v>
      </c>
    </row>
    <row r="41" spans="1:6" x14ac:dyDescent="0.2">
      <c r="A41" s="724"/>
      <c r="B41" s="725"/>
      <c r="C41" s="726"/>
      <c r="D41" s="727"/>
      <c r="E41" s="727"/>
      <c r="F41" s="889">
        <f t="shared" si="2"/>
        <v>0</v>
      </c>
    </row>
    <row r="42" spans="1:6" x14ac:dyDescent="0.2">
      <c r="A42" s="724"/>
      <c r="B42" s="725"/>
      <c r="C42" s="726"/>
      <c r="D42" s="727"/>
      <c r="E42" s="727"/>
      <c r="F42" s="889">
        <f t="shared" si="2"/>
        <v>0</v>
      </c>
    </row>
    <row r="43" spans="1:6" x14ac:dyDescent="0.2">
      <c r="A43" s="724"/>
      <c r="B43" s="725"/>
      <c r="C43" s="726"/>
      <c r="D43" s="727"/>
      <c r="E43" s="727"/>
      <c r="F43" s="889">
        <f t="shared" si="2"/>
        <v>0</v>
      </c>
    </row>
    <row r="44" spans="1:6" x14ac:dyDescent="0.2">
      <c r="A44" s="724"/>
      <c r="B44" s="725"/>
      <c r="C44" s="726"/>
      <c r="D44" s="727"/>
      <c r="E44" s="727"/>
      <c r="F44" s="889">
        <f t="shared" si="2"/>
        <v>0</v>
      </c>
    </row>
    <row r="45" spans="1:6" x14ac:dyDescent="0.2">
      <c r="A45" s="724"/>
      <c r="B45" s="725"/>
      <c r="C45" s="726"/>
      <c r="D45" s="727"/>
      <c r="E45" s="727"/>
      <c r="F45" s="889">
        <f t="shared" si="2"/>
        <v>0</v>
      </c>
    </row>
    <row r="46" spans="1:6" x14ac:dyDescent="0.2">
      <c r="A46" s="724"/>
      <c r="B46" s="725"/>
      <c r="C46" s="726"/>
      <c r="D46" s="727"/>
      <c r="E46" s="727"/>
      <c r="F46" s="889">
        <f t="shared" si="2"/>
        <v>0</v>
      </c>
    </row>
    <row r="47" spans="1:6" x14ac:dyDescent="0.2">
      <c r="A47" s="724"/>
      <c r="B47" s="725"/>
      <c r="C47" s="726"/>
      <c r="D47" s="727"/>
      <c r="E47" s="727"/>
      <c r="F47" s="889">
        <f t="shared" si="2"/>
        <v>0</v>
      </c>
    </row>
    <row r="48" spans="1:6" x14ac:dyDescent="0.2">
      <c r="A48" s="724"/>
      <c r="B48" s="725"/>
      <c r="C48" s="726"/>
      <c r="D48" s="727"/>
      <c r="E48" s="727"/>
      <c r="F48" s="889">
        <f t="shared" si="2"/>
        <v>0</v>
      </c>
    </row>
    <row r="49" spans="1:9" x14ac:dyDescent="0.2">
      <c r="A49" s="724"/>
      <c r="B49" s="725"/>
      <c r="C49" s="726"/>
      <c r="D49" s="727"/>
      <c r="E49" s="727"/>
      <c r="F49" s="889">
        <f t="shared" si="2"/>
        <v>0</v>
      </c>
    </row>
    <row r="50" spans="1:9" x14ac:dyDescent="0.2">
      <c r="A50" s="724"/>
      <c r="B50" s="725"/>
      <c r="C50" s="726"/>
      <c r="D50" s="727"/>
      <c r="E50" s="727"/>
      <c r="F50" s="889">
        <f t="shared" si="2"/>
        <v>0</v>
      </c>
    </row>
    <row r="51" spans="1:9" ht="13.5" thickBot="1" x14ac:dyDescent="0.25">
      <c r="A51" s="720"/>
      <c r="B51" s="721"/>
      <c r="C51" s="728"/>
      <c r="D51" s="920"/>
      <c r="E51" s="920"/>
      <c r="F51" s="1159"/>
    </row>
    <row r="52" spans="1:9" ht="13.5" thickBot="1" x14ac:dyDescent="0.25">
      <c r="A52" s="730" t="s">
        <v>772</v>
      </c>
      <c r="B52" s="731"/>
      <c r="C52" s="732">
        <f>SUM(C35:C51)</f>
        <v>0</v>
      </c>
      <c r="D52" s="733">
        <f t="shared" ref="D52:E52" si="3">SUM(D35:D51)</f>
        <v>0</v>
      </c>
      <c r="E52" s="733">
        <f t="shared" si="3"/>
        <v>0</v>
      </c>
      <c r="F52" s="734">
        <f>D52-E52</f>
        <v>0</v>
      </c>
    </row>
    <row r="53" spans="1:9" ht="13.5" thickBot="1" x14ac:dyDescent="0.25">
      <c r="A53" s="736"/>
      <c r="B53" s="737"/>
      <c r="C53" s="737"/>
      <c r="D53" s="737"/>
      <c r="E53" s="737"/>
      <c r="F53" s="738"/>
    </row>
    <row r="54" spans="1:9" ht="13.5" thickBot="1" x14ac:dyDescent="0.25">
      <c r="A54" s="730" t="s">
        <v>773</v>
      </c>
      <c r="B54" s="731"/>
      <c r="C54" s="732">
        <f>+C29+C52</f>
        <v>0</v>
      </c>
      <c r="D54" s="733">
        <f t="shared" ref="D54:E54" si="4">+D29+D52</f>
        <v>0</v>
      </c>
      <c r="E54" s="733">
        <f t="shared" si="4"/>
        <v>0</v>
      </c>
      <c r="F54" s="734">
        <f>D54-E54</f>
        <v>0</v>
      </c>
    </row>
    <row r="55" spans="1:9" ht="13.5" thickBot="1" x14ac:dyDescent="0.25">
      <c r="A55" s="1160"/>
      <c r="B55" s="1161"/>
      <c r="C55" s="1161"/>
      <c r="D55" s="1161"/>
      <c r="E55" s="1161"/>
      <c r="F55" s="1162"/>
    </row>
    <row r="56" spans="1:9" ht="12.75" customHeight="1" x14ac:dyDescent="0.2">
      <c r="A56" s="977" t="s">
        <v>923</v>
      </c>
      <c r="B56" s="978"/>
      <c r="C56" s="979"/>
      <c r="D56" s="979"/>
      <c r="E56" s="979"/>
      <c r="F56" s="980"/>
      <c r="G56" s="518"/>
      <c r="H56" s="530"/>
      <c r="I56" s="530"/>
    </row>
    <row r="57" spans="1:9" x14ac:dyDescent="0.2">
      <c r="A57" s="890"/>
      <c r="B57" s="518"/>
      <c r="C57" s="518"/>
      <c r="D57" s="518"/>
      <c r="E57" s="518"/>
      <c r="F57" s="981"/>
      <c r="G57" s="518"/>
      <c r="H57" s="530"/>
      <c r="I57" s="530"/>
    </row>
    <row r="58" spans="1:9" ht="12.75" customHeight="1" x14ac:dyDescent="0.2">
      <c r="A58" s="2704" t="s">
        <v>922</v>
      </c>
      <c r="B58" s="2577"/>
      <c r="C58" s="2577"/>
      <c r="D58" s="2577"/>
      <c r="E58" s="2577"/>
      <c r="F58" s="2705"/>
      <c r="G58" s="742"/>
      <c r="H58" s="742"/>
      <c r="I58" s="742"/>
    </row>
    <row r="59" spans="1:9" ht="12.75" customHeight="1" x14ac:dyDescent="0.2">
      <c r="A59" s="2704"/>
      <c r="B59" s="2577"/>
      <c r="C59" s="2577"/>
      <c r="D59" s="2577"/>
      <c r="E59" s="2577"/>
      <c r="F59" s="2705"/>
      <c r="G59" s="742"/>
      <c r="H59" s="742"/>
      <c r="I59" s="742"/>
    </row>
    <row r="60" spans="1:9" ht="12.75" customHeight="1" x14ac:dyDescent="0.2">
      <c r="A60" s="1135"/>
      <c r="B60" s="1136"/>
      <c r="C60" s="1136"/>
      <c r="D60" s="1136"/>
      <c r="E60" s="1136"/>
      <c r="F60" s="1137"/>
      <c r="G60" s="742"/>
      <c r="H60" s="742"/>
      <c r="I60" s="742"/>
    </row>
    <row r="61" spans="1:9" ht="12.75" customHeight="1" x14ac:dyDescent="0.2">
      <c r="A61" s="1135"/>
      <c r="B61" s="1136"/>
      <c r="C61" s="1136"/>
      <c r="D61" s="1136"/>
      <c r="E61" s="1136"/>
      <c r="F61" s="1137"/>
      <c r="G61" s="742"/>
      <c r="H61" s="742"/>
      <c r="I61" s="742"/>
    </row>
    <row r="62" spans="1:9" ht="12.75" customHeight="1" x14ac:dyDescent="0.2">
      <c r="A62" s="1135"/>
      <c r="B62" s="1136"/>
      <c r="C62" s="1136"/>
      <c r="D62" s="1136"/>
      <c r="E62" s="1136"/>
      <c r="F62" s="1137"/>
      <c r="G62" s="742"/>
      <c r="H62" s="742"/>
      <c r="I62" s="742"/>
    </row>
    <row r="63" spans="1:9" ht="12.75" customHeight="1" x14ac:dyDescent="0.2">
      <c r="A63" s="1135"/>
      <c r="B63" s="1136"/>
      <c r="C63" s="1136"/>
      <c r="D63" s="1136"/>
      <c r="E63" s="1136"/>
      <c r="F63" s="1137"/>
      <c r="G63" s="742"/>
      <c r="H63" s="742"/>
      <c r="I63" s="742"/>
    </row>
    <row r="64" spans="1:9" ht="12.75" customHeight="1" x14ac:dyDescent="0.2">
      <c r="A64" s="1135"/>
      <c r="B64" s="1136"/>
      <c r="C64" s="1136"/>
      <c r="D64" s="1136"/>
      <c r="E64" s="1136"/>
      <c r="F64" s="1137"/>
      <c r="G64" s="742"/>
      <c r="H64" s="742"/>
      <c r="I64" s="742"/>
    </row>
    <row r="65" spans="1:9" ht="12.75" customHeight="1" x14ac:dyDescent="0.2">
      <c r="A65" s="1135"/>
      <c r="B65" s="1136"/>
      <c r="C65" s="1136"/>
      <c r="D65" s="1136"/>
      <c r="E65" s="1136"/>
      <c r="F65" s="1137"/>
      <c r="G65" s="742"/>
      <c r="H65" s="742"/>
      <c r="I65" s="742"/>
    </row>
    <row r="66" spans="1:9" ht="12.75" customHeight="1" x14ac:dyDescent="0.2">
      <c r="A66" s="1135"/>
      <c r="B66" s="1136"/>
      <c r="C66" s="1136"/>
      <c r="D66" s="1136"/>
      <c r="E66" s="1136"/>
      <c r="F66" s="1137"/>
      <c r="G66" s="742"/>
      <c r="H66" s="742"/>
      <c r="I66" s="742"/>
    </row>
    <row r="67" spans="1:9" ht="12.75" customHeight="1" x14ac:dyDescent="0.2">
      <c r="A67" s="1135"/>
      <c r="B67" s="1136"/>
      <c r="C67" s="1136"/>
      <c r="D67" s="1136"/>
      <c r="E67" s="1136"/>
      <c r="F67" s="1137"/>
      <c r="G67" s="742"/>
      <c r="H67" s="742"/>
      <c r="I67" s="742"/>
    </row>
    <row r="68" spans="1:9" ht="12.75" customHeight="1" x14ac:dyDescent="0.2">
      <c r="A68" s="1135"/>
      <c r="B68" s="1136"/>
      <c r="C68" s="1136"/>
      <c r="D68" s="1136"/>
      <c r="E68" s="1136"/>
      <c r="F68" s="1137"/>
      <c r="G68" s="742"/>
      <c r="H68" s="742"/>
      <c r="I68" s="742"/>
    </row>
    <row r="69" spans="1:9" ht="12.75" customHeight="1" x14ac:dyDescent="0.2">
      <c r="A69" s="1135"/>
      <c r="B69" s="1136"/>
      <c r="C69" s="1136"/>
      <c r="D69" s="1136"/>
      <c r="E69" s="1136"/>
      <c r="F69" s="1137"/>
      <c r="G69" s="742"/>
      <c r="H69" s="742"/>
      <c r="I69" s="742"/>
    </row>
    <row r="70" spans="1:9" ht="12.75" customHeight="1" x14ac:dyDescent="0.2">
      <c r="A70" s="1135"/>
      <c r="B70" s="1136"/>
      <c r="C70" s="1136"/>
      <c r="D70" s="1136"/>
      <c r="E70" s="1136"/>
      <c r="F70" s="1137"/>
      <c r="G70" s="742"/>
      <c r="H70" s="742"/>
      <c r="I70" s="742"/>
    </row>
    <row r="71" spans="1:9" ht="12.75" customHeight="1" x14ac:dyDescent="0.2">
      <c r="A71" s="1135"/>
      <c r="B71" s="1136"/>
      <c r="C71" s="1136"/>
      <c r="D71" s="1136"/>
      <c r="E71" s="1136"/>
      <c r="F71" s="1137"/>
      <c r="G71" s="742"/>
      <c r="H71" s="742"/>
      <c r="I71" s="742"/>
    </row>
    <row r="72" spans="1:9" ht="12.75" customHeight="1" x14ac:dyDescent="0.2">
      <c r="A72" s="1135"/>
      <c r="B72" s="1136"/>
      <c r="C72" s="1136"/>
      <c r="D72" s="1136"/>
      <c r="E72" s="1136"/>
      <c r="F72" s="1137"/>
      <c r="G72" s="742"/>
      <c r="H72" s="742"/>
      <c r="I72" s="742"/>
    </row>
    <row r="73" spans="1:9" ht="12.75" customHeight="1" x14ac:dyDescent="0.2">
      <c r="A73" s="1135"/>
      <c r="B73" s="1136"/>
      <c r="C73" s="1136"/>
      <c r="D73" s="1136"/>
      <c r="E73" s="1136"/>
      <c r="F73" s="1137"/>
      <c r="G73" s="742"/>
      <c r="H73" s="742"/>
      <c r="I73" s="742"/>
    </row>
    <row r="74" spans="1:9" ht="12.75" customHeight="1" x14ac:dyDescent="0.2">
      <c r="A74" s="1135"/>
      <c r="B74" s="1136"/>
      <c r="C74" s="1136"/>
      <c r="D74" s="1136"/>
      <c r="E74" s="1136"/>
      <c r="F74" s="1137"/>
      <c r="G74" s="742"/>
      <c r="H74" s="742"/>
      <c r="I74" s="742"/>
    </row>
    <row r="75" spans="1:9" ht="13.5" thickBot="1" x14ac:dyDescent="0.25">
      <c r="A75" s="751"/>
      <c r="B75" s="752"/>
      <c r="C75" s="752"/>
      <c r="D75" s="752"/>
      <c r="E75" s="752"/>
      <c r="F75" s="1057"/>
    </row>
    <row r="76" spans="1:9" x14ac:dyDescent="0.2">
      <c r="A76" s="739"/>
      <c r="B76" s="740"/>
      <c r="C76" s="740"/>
      <c r="D76" s="740"/>
      <c r="E76" s="740"/>
      <c r="F76" s="740"/>
    </row>
    <row r="77" spans="1:9" x14ac:dyDescent="0.2">
      <c r="A77" s="739"/>
      <c r="B77" s="740"/>
      <c r="C77" s="740"/>
      <c r="D77" s="740"/>
      <c r="E77" s="740"/>
      <c r="F77" s="740"/>
    </row>
    <row r="78" spans="1:9" x14ac:dyDescent="0.2">
      <c r="A78" s="739"/>
      <c r="B78" s="740"/>
      <c r="C78" s="740"/>
      <c r="D78" s="740"/>
      <c r="E78" s="740"/>
      <c r="F78" s="740"/>
    </row>
    <row r="79" spans="1:9" x14ac:dyDescent="0.2">
      <c r="A79" s="739"/>
      <c r="B79" s="740"/>
      <c r="C79" s="740"/>
      <c r="D79" s="740"/>
      <c r="E79" s="740"/>
      <c r="F79" s="740"/>
    </row>
    <row r="80" spans="1:9" x14ac:dyDescent="0.2">
      <c r="A80" s="739"/>
      <c r="B80" s="740"/>
      <c r="C80" s="740"/>
      <c r="D80" s="740"/>
      <c r="E80" s="740"/>
      <c r="F80" s="740"/>
    </row>
    <row r="81" spans="1:6" x14ac:dyDescent="0.2">
      <c r="A81" s="739"/>
      <c r="B81" s="740"/>
      <c r="C81" s="740"/>
      <c r="D81" s="740"/>
      <c r="E81" s="740"/>
      <c r="F81" s="740"/>
    </row>
    <row r="82" spans="1:6" x14ac:dyDescent="0.2">
      <c r="A82" s="739"/>
      <c r="B82" s="740"/>
      <c r="C82" s="740"/>
      <c r="D82" s="740"/>
      <c r="E82" s="740"/>
      <c r="F82" s="740"/>
    </row>
    <row r="83" spans="1:6" x14ac:dyDescent="0.2">
      <c r="A83" s="739"/>
      <c r="B83" s="740"/>
      <c r="C83" s="740"/>
      <c r="D83" s="740"/>
      <c r="E83" s="740"/>
      <c r="F83" s="740"/>
    </row>
    <row r="84" spans="1:6" x14ac:dyDescent="0.2">
      <c r="A84" s="739"/>
      <c r="B84" s="740"/>
      <c r="C84" s="740"/>
      <c r="D84" s="740"/>
      <c r="E84" s="740"/>
      <c r="F84" s="740"/>
    </row>
    <row r="85" spans="1:6" x14ac:dyDescent="0.2">
      <c r="A85" s="739"/>
      <c r="B85" s="740"/>
      <c r="C85" s="740"/>
      <c r="D85" s="740"/>
      <c r="E85" s="740"/>
      <c r="F85" s="740"/>
    </row>
    <row r="86" spans="1:6" x14ac:dyDescent="0.2">
      <c r="A86" s="739"/>
      <c r="B86" s="740"/>
      <c r="C86" s="740"/>
      <c r="D86" s="740"/>
      <c r="E86" s="740"/>
      <c r="F86" s="740"/>
    </row>
    <row r="87" spans="1:6" x14ac:dyDescent="0.2">
      <c r="A87" s="739"/>
      <c r="B87" s="740"/>
      <c r="C87" s="740"/>
      <c r="D87" s="740"/>
      <c r="E87" s="740"/>
      <c r="F87" s="740"/>
    </row>
    <row r="88" spans="1:6" x14ac:dyDescent="0.2">
      <c r="A88" s="739"/>
      <c r="B88" s="740"/>
      <c r="C88" s="740"/>
      <c r="D88" s="740"/>
      <c r="E88" s="740"/>
      <c r="F88" s="740"/>
    </row>
    <row r="89" spans="1:6" x14ac:dyDescent="0.2">
      <c r="A89" s="739"/>
      <c r="B89" s="740"/>
      <c r="C89" s="740"/>
      <c r="D89" s="740"/>
      <c r="E89" s="740"/>
      <c r="F89" s="740"/>
    </row>
    <row r="90" spans="1:6" x14ac:dyDescent="0.2">
      <c r="A90" s="739"/>
      <c r="B90" s="740"/>
      <c r="C90" s="740"/>
      <c r="D90" s="740"/>
      <c r="E90" s="740"/>
      <c r="F90" s="740"/>
    </row>
    <row r="91" spans="1:6" x14ac:dyDescent="0.2">
      <c r="A91" s="739"/>
      <c r="B91" s="740"/>
      <c r="C91" s="740"/>
      <c r="D91" s="740"/>
      <c r="E91" s="740"/>
      <c r="F91" s="740"/>
    </row>
    <row r="92" spans="1:6" x14ac:dyDescent="0.2">
      <c r="A92" s="739"/>
      <c r="B92" s="740"/>
      <c r="C92" s="740"/>
      <c r="D92" s="740"/>
      <c r="E92" s="740"/>
      <c r="F92" s="740"/>
    </row>
    <row r="93" spans="1:6" x14ac:dyDescent="0.2">
      <c r="A93" s="739"/>
      <c r="B93" s="740"/>
      <c r="C93" s="740"/>
      <c r="D93" s="740"/>
      <c r="E93" s="740"/>
      <c r="F93" s="740"/>
    </row>
    <row r="94" spans="1:6" x14ac:dyDescent="0.2">
      <c r="A94" s="739"/>
      <c r="B94" s="740"/>
      <c r="C94" s="740"/>
      <c r="D94" s="740"/>
      <c r="E94" s="740"/>
      <c r="F94" s="740"/>
    </row>
    <row r="95" spans="1:6" x14ac:dyDescent="0.2">
      <c r="A95" s="739"/>
      <c r="B95" s="740"/>
      <c r="C95" s="740"/>
      <c r="D95" s="740"/>
      <c r="E95" s="740"/>
      <c r="F95" s="740"/>
    </row>
    <row r="96" spans="1:6" x14ac:dyDescent="0.2">
      <c r="A96" s="739"/>
      <c r="B96" s="740"/>
      <c r="C96" s="740"/>
      <c r="D96" s="740"/>
      <c r="E96" s="740"/>
      <c r="F96" s="740"/>
    </row>
  </sheetData>
  <mergeCells count="14">
    <mergeCell ref="A58:F58"/>
    <mergeCell ref="A59:F59"/>
    <mergeCell ref="A32:A34"/>
    <mergeCell ref="B32:B34"/>
    <mergeCell ref="C32:C34"/>
    <mergeCell ref="D32:D34"/>
    <mergeCell ref="E32:E34"/>
    <mergeCell ref="F32:F34"/>
    <mergeCell ref="F9:F11"/>
    <mergeCell ref="A9:A11"/>
    <mergeCell ref="B9:B11"/>
    <mergeCell ref="C9:C11"/>
    <mergeCell ref="D9:D11"/>
    <mergeCell ref="E9:E11"/>
  </mergeCells>
  <pageMargins left="0.70866141732283472" right="0.70866141732283472" top="0.74803149606299213" bottom="0.74803149606299213" header="0.31496062992125984" footer="0.31496062992125984"/>
  <pageSetup paperSize="9" scale="51" orientation="landscape" r:id="rId1"/>
  <headerFooter scaleWithDoc="0" alignWithMargins="0">
    <oddFooter>&amp;C&amp;P/&amp;N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tint="0.39997558519241921"/>
    <pageSetUpPr fitToPage="1"/>
  </sheetPr>
  <dimension ref="A1:F79"/>
  <sheetViews>
    <sheetView zoomScaleNormal="100" workbookViewId="0"/>
  </sheetViews>
  <sheetFormatPr baseColWidth="10" defaultColWidth="8.85546875" defaultRowHeight="12.75" x14ac:dyDescent="0.2"/>
  <cols>
    <col min="1" max="1" width="22" style="331" customWidth="1"/>
    <col min="2" max="2" width="58.5703125" style="331" customWidth="1"/>
    <col min="3" max="6" width="21.28515625" style="331" customWidth="1"/>
    <col min="7" max="16384" width="8.85546875" style="331"/>
  </cols>
  <sheetData>
    <row r="1" spans="1:6" ht="18" x14ac:dyDescent="0.25">
      <c r="A1" s="64" t="s">
        <v>795</v>
      </c>
      <c r="B1" s="64"/>
      <c r="C1" s="469"/>
      <c r="D1" s="469"/>
      <c r="E1" s="469"/>
      <c r="F1" s="469"/>
    </row>
    <row r="2" spans="1:6" x14ac:dyDescent="0.2">
      <c r="A2" s="56" t="str">
        <f>'PAGE DE GARDE'!C8</f>
        <v>GAZ</v>
      </c>
      <c r="B2" s="62" t="str">
        <f>'PAGE DE GARDE'!C10</f>
        <v>REALITE 2018 V0</v>
      </c>
      <c r="C2" s="471"/>
      <c r="D2" s="711"/>
      <c r="E2" s="471"/>
      <c r="F2" s="471"/>
    </row>
    <row r="3" spans="1:6" x14ac:dyDescent="0.2">
      <c r="A3" s="249" t="str">
        <f>'PAGE DE GARDE'!C7</f>
        <v>GRD</v>
      </c>
      <c r="B3" s="62"/>
      <c r="C3" s="471"/>
      <c r="D3" s="471"/>
      <c r="E3" s="471"/>
      <c r="F3" s="471"/>
    </row>
    <row r="4" spans="1:6" ht="13.5" thickBot="1" x14ac:dyDescent="0.25"/>
    <row r="5" spans="1:6" x14ac:dyDescent="0.2">
      <c r="A5" s="713"/>
      <c r="B5" s="714"/>
      <c r="C5" s="714"/>
      <c r="D5" s="714"/>
      <c r="E5" s="714"/>
      <c r="F5" s="887"/>
    </row>
    <row r="6" spans="1:6" x14ac:dyDescent="0.2">
      <c r="A6" s="715" t="s">
        <v>766</v>
      </c>
      <c r="B6" s="716"/>
      <c r="C6" s="717"/>
      <c r="D6" s="717"/>
      <c r="E6" s="717"/>
      <c r="F6" s="718"/>
    </row>
    <row r="7" spans="1:6" x14ac:dyDescent="0.2">
      <c r="A7" s="719"/>
      <c r="B7" s="717"/>
      <c r="C7" s="717"/>
      <c r="D7" s="717"/>
      <c r="E7" s="717"/>
      <c r="F7" s="718"/>
    </row>
    <row r="8" spans="1:6" ht="12.75" customHeight="1" thickBot="1" x14ac:dyDescent="0.25">
      <c r="A8" s="513" t="s">
        <v>890</v>
      </c>
      <c r="B8" s="717"/>
      <c r="C8" s="717"/>
      <c r="D8" s="717"/>
      <c r="E8" s="717"/>
      <c r="F8" s="718"/>
    </row>
    <row r="9" spans="1:6" ht="12.75" customHeight="1" x14ac:dyDescent="0.2">
      <c r="A9" s="2698" t="s">
        <v>768</v>
      </c>
      <c r="B9" s="2698" t="s">
        <v>769</v>
      </c>
      <c r="C9" s="2701" t="str">
        <f>'PAGE DE GARDE'!$B$16</f>
        <v>REALITE 2017</v>
      </c>
      <c r="D9" s="2701" t="str">
        <f>'PAGE DE GARDE'!$B$15</f>
        <v>BUDGET 2018</v>
      </c>
      <c r="E9" s="2701" t="str">
        <f>'PAGE DE GARDE'!$B$14</f>
        <v>REALITE 2018</v>
      </c>
      <c r="F9" s="2695" t="s">
        <v>921</v>
      </c>
    </row>
    <row r="10" spans="1:6" x14ac:dyDescent="0.2">
      <c r="A10" s="2699"/>
      <c r="B10" s="2699"/>
      <c r="C10" s="2702"/>
      <c r="D10" s="2702"/>
      <c r="E10" s="2702"/>
      <c r="F10" s="2696"/>
    </row>
    <row r="11" spans="1:6" ht="13.5" thickBot="1" x14ac:dyDescent="0.25">
      <c r="A11" s="2700"/>
      <c r="B11" s="2700"/>
      <c r="C11" s="2703"/>
      <c r="D11" s="2703"/>
      <c r="E11" s="2703"/>
      <c r="F11" s="2697"/>
    </row>
    <row r="12" spans="1:6" x14ac:dyDescent="0.2">
      <c r="A12" s="720"/>
      <c r="B12" s="721"/>
      <c r="C12" s="722"/>
      <c r="D12" s="723"/>
      <c r="E12" s="723"/>
      <c r="F12" s="888"/>
    </row>
    <row r="13" spans="1:6" x14ac:dyDescent="0.2">
      <c r="A13" s="724"/>
      <c r="B13" s="725"/>
      <c r="C13" s="726"/>
      <c r="D13" s="727"/>
      <c r="E13" s="727"/>
      <c r="F13" s="889">
        <f>D13-E13</f>
        <v>0</v>
      </c>
    </row>
    <row r="14" spans="1:6" x14ac:dyDescent="0.2">
      <c r="A14" s="724"/>
      <c r="B14" s="725"/>
      <c r="C14" s="726"/>
      <c r="D14" s="727"/>
      <c r="E14" s="727"/>
      <c r="F14" s="889">
        <f t="shared" ref="F14:F27" si="0">D14-E14</f>
        <v>0</v>
      </c>
    </row>
    <row r="15" spans="1:6" x14ac:dyDescent="0.2">
      <c r="A15" s="724"/>
      <c r="B15" s="725"/>
      <c r="C15" s="726"/>
      <c r="D15" s="727"/>
      <c r="E15" s="727"/>
      <c r="F15" s="889">
        <f t="shared" si="0"/>
        <v>0</v>
      </c>
    </row>
    <row r="16" spans="1:6" x14ac:dyDescent="0.2">
      <c r="A16" s="724"/>
      <c r="B16" s="725"/>
      <c r="C16" s="726"/>
      <c r="D16" s="727"/>
      <c r="E16" s="727"/>
      <c r="F16" s="889">
        <f t="shared" si="0"/>
        <v>0</v>
      </c>
    </row>
    <row r="17" spans="1:6" x14ac:dyDescent="0.2">
      <c r="A17" s="724"/>
      <c r="B17" s="725"/>
      <c r="C17" s="726"/>
      <c r="D17" s="727"/>
      <c r="E17" s="727"/>
      <c r="F17" s="889">
        <f t="shared" si="0"/>
        <v>0</v>
      </c>
    </row>
    <row r="18" spans="1:6" x14ac:dyDescent="0.2">
      <c r="A18" s="724"/>
      <c r="B18" s="725"/>
      <c r="C18" s="726"/>
      <c r="D18" s="727"/>
      <c r="E18" s="727"/>
      <c r="F18" s="889">
        <f t="shared" si="0"/>
        <v>0</v>
      </c>
    </row>
    <row r="19" spans="1:6" x14ac:dyDescent="0.2">
      <c r="A19" s="724"/>
      <c r="B19" s="725"/>
      <c r="C19" s="726"/>
      <c r="D19" s="727"/>
      <c r="E19" s="727"/>
      <c r="F19" s="889">
        <f t="shared" si="0"/>
        <v>0</v>
      </c>
    </row>
    <row r="20" spans="1:6" x14ac:dyDescent="0.2">
      <c r="A20" s="724"/>
      <c r="B20" s="725"/>
      <c r="C20" s="726"/>
      <c r="D20" s="727"/>
      <c r="E20" s="727"/>
      <c r="F20" s="889">
        <f t="shared" si="0"/>
        <v>0</v>
      </c>
    </row>
    <row r="21" spans="1:6" x14ac:dyDescent="0.2">
      <c r="A21" s="724"/>
      <c r="B21" s="725"/>
      <c r="C21" s="726"/>
      <c r="D21" s="727"/>
      <c r="E21" s="727"/>
      <c r="F21" s="889">
        <f t="shared" si="0"/>
        <v>0</v>
      </c>
    </row>
    <row r="22" spans="1:6" x14ac:dyDescent="0.2">
      <c r="A22" s="724"/>
      <c r="B22" s="725"/>
      <c r="C22" s="726"/>
      <c r="D22" s="727"/>
      <c r="E22" s="727"/>
      <c r="F22" s="889">
        <f t="shared" si="0"/>
        <v>0</v>
      </c>
    </row>
    <row r="23" spans="1:6" x14ac:dyDescent="0.2">
      <c r="A23" s="724"/>
      <c r="B23" s="725"/>
      <c r="C23" s="726"/>
      <c r="D23" s="727"/>
      <c r="E23" s="727"/>
      <c r="F23" s="889">
        <f t="shared" si="0"/>
        <v>0</v>
      </c>
    </row>
    <row r="24" spans="1:6" x14ac:dyDescent="0.2">
      <c r="A24" s="724"/>
      <c r="B24" s="725"/>
      <c r="C24" s="726"/>
      <c r="D24" s="727"/>
      <c r="E24" s="727"/>
      <c r="F24" s="889">
        <f t="shared" si="0"/>
        <v>0</v>
      </c>
    </row>
    <row r="25" spans="1:6" x14ac:dyDescent="0.2">
      <c r="A25" s="724"/>
      <c r="B25" s="725"/>
      <c r="C25" s="726"/>
      <c r="D25" s="727"/>
      <c r="E25" s="727"/>
      <c r="F25" s="889">
        <f t="shared" si="0"/>
        <v>0</v>
      </c>
    </row>
    <row r="26" spans="1:6" x14ac:dyDescent="0.2">
      <c r="A26" s="724"/>
      <c r="B26" s="725"/>
      <c r="C26" s="726"/>
      <c r="D26" s="727"/>
      <c r="E26" s="727"/>
      <c r="F26" s="889">
        <f t="shared" si="0"/>
        <v>0</v>
      </c>
    </row>
    <row r="27" spans="1:6" x14ac:dyDescent="0.2">
      <c r="A27" s="724"/>
      <c r="B27" s="725"/>
      <c r="C27" s="726"/>
      <c r="D27" s="727"/>
      <c r="E27" s="727"/>
      <c r="F27" s="889">
        <f t="shared" si="0"/>
        <v>0</v>
      </c>
    </row>
    <row r="28" spans="1:6" ht="13.5" thickBot="1" x14ac:dyDescent="0.25">
      <c r="A28" s="720"/>
      <c r="B28" s="721"/>
      <c r="C28" s="728"/>
      <c r="D28" s="920"/>
      <c r="E28" s="920"/>
      <c r="F28" s="1159"/>
    </row>
    <row r="29" spans="1:6" ht="13.5" thickBot="1" x14ac:dyDescent="0.25">
      <c r="A29" s="730" t="s">
        <v>770</v>
      </c>
      <c r="B29" s="731"/>
      <c r="C29" s="732">
        <f>SUM(C12:C28)</f>
        <v>0</v>
      </c>
      <c r="D29" s="733">
        <f t="shared" ref="D29:E29" si="1">SUM(D12:D28)</f>
        <v>0</v>
      </c>
      <c r="E29" s="733">
        <f t="shared" si="1"/>
        <v>0</v>
      </c>
      <c r="F29" s="734">
        <f>D29-E29</f>
        <v>0</v>
      </c>
    </row>
    <row r="30" spans="1:6" ht="12.75" customHeight="1" x14ac:dyDescent="0.2">
      <c r="A30" s="720"/>
      <c r="B30" s="735"/>
      <c r="C30" s="735"/>
      <c r="D30" s="735"/>
      <c r="E30" s="735"/>
      <c r="F30" s="746"/>
    </row>
    <row r="31" spans="1:6" ht="12.75" customHeight="1" thickBot="1" x14ac:dyDescent="0.25">
      <c r="A31" s="513" t="s">
        <v>891</v>
      </c>
      <c r="B31" s="717"/>
      <c r="C31" s="717"/>
      <c r="D31" s="717"/>
      <c r="E31" s="717"/>
      <c r="F31" s="718"/>
    </row>
    <row r="32" spans="1:6" ht="12.75" customHeight="1" x14ac:dyDescent="0.2">
      <c r="A32" s="2698" t="s">
        <v>768</v>
      </c>
      <c r="B32" s="2698" t="s">
        <v>769</v>
      </c>
      <c r="C32" s="2701" t="str">
        <f>'PAGE DE GARDE'!$B$16</f>
        <v>REALITE 2017</v>
      </c>
      <c r="D32" s="2701" t="str">
        <f>'PAGE DE GARDE'!$B$15</f>
        <v>BUDGET 2018</v>
      </c>
      <c r="E32" s="2701" t="str">
        <f>'PAGE DE GARDE'!$B$14</f>
        <v>REALITE 2018</v>
      </c>
      <c r="F32" s="2695" t="s">
        <v>921</v>
      </c>
    </row>
    <row r="33" spans="1:6" x14ac:dyDescent="0.2">
      <c r="A33" s="2699"/>
      <c r="B33" s="2699"/>
      <c r="C33" s="2702"/>
      <c r="D33" s="2702"/>
      <c r="E33" s="2702"/>
      <c r="F33" s="2696"/>
    </row>
    <row r="34" spans="1:6" ht="13.5" thickBot="1" x14ac:dyDescent="0.25">
      <c r="A34" s="2700"/>
      <c r="B34" s="2700"/>
      <c r="C34" s="2703"/>
      <c r="D34" s="2703"/>
      <c r="E34" s="2703"/>
      <c r="F34" s="2697"/>
    </row>
    <row r="35" spans="1:6" x14ac:dyDescent="0.2">
      <c r="A35" s="720"/>
      <c r="B35" s="721"/>
      <c r="C35" s="722"/>
      <c r="D35" s="723"/>
      <c r="E35" s="723"/>
      <c r="F35" s="888"/>
    </row>
    <row r="36" spans="1:6" x14ac:dyDescent="0.2">
      <c r="A36" s="724"/>
      <c r="B36" s="725"/>
      <c r="C36" s="726"/>
      <c r="D36" s="727"/>
      <c r="E36" s="727"/>
      <c r="F36" s="889">
        <f t="shared" ref="F36:F50" si="2">D36-E36</f>
        <v>0</v>
      </c>
    </row>
    <row r="37" spans="1:6" x14ac:dyDescent="0.2">
      <c r="A37" s="724"/>
      <c r="B37" s="725"/>
      <c r="C37" s="726"/>
      <c r="D37" s="727"/>
      <c r="E37" s="727"/>
      <c r="F37" s="889">
        <f t="shared" si="2"/>
        <v>0</v>
      </c>
    </row>
    <row r="38" spans="1:6" x14ac:dyDescent="0.2">
      <c r="A38" s="724"/>
      <c r="B38" s="725"/>
      <c r="C38" s="726"/>
      <c r="D38" s="727"/>
      <c r="E38" s="727"/>
      <c r="F38" s="889">
        <f t="shared" si="2"/>
        <v>0</v>
      </c>
    </row>
    <row r="39" spans="1:6" x14ac:dyDescent="0.2">
      <c r="A39" s="724"/>
      <c r="B39" s="725"/>
      <c r="C39" s="726"/>
      <c r="D39" s="727"/>
      <c r="E39" s="727"/>
      <c r="F39" s="889">
        <f t="shared" si="2"/>
        <v>0</v>
      </c>
    </row>
    <row r="40" spans="1:6" x14ac:dyDescent="0.2">
      <c r="A40" s="724"/>
      <c r="B40" s="725"/>
      <c r="C40" s="726"/>
      <c r="D40" s="727"/>
      <c r="E40" s="727"/>
      <c r="F40" s="889">
        <f t="shared" si="2"/>
        <v>0</v>
      </c>
    </row>
    <row r="41" spans="1:6" x14ac:dyDescent="0.2">
      <c r="A41" s="724"/>
      <c r="B41" s="725"/>
      <c r="C41" s="726"/>
      <c r="D41" s="727"/>
      <c r="E41" s="727"/>
      <c r="F41" s="889">
        <f t="shared" si="2"/>
        <v>0</v>
      </c>
    </row>
    <row r="42" spans="1:6" x14ac:dyDescent="0.2">
      <c r="A42" s="724"/>
      <c r="B42" s="725"/>
      <c r="C42" s="726"/>
      <c r="D42" s="727"/>
      <c r="E42" s="727"/>
      <c r="F42" s="889">
        <f t="shared" si="2"/>
        <v>0</v>
      </c>
    </row>
    <row r="43" spans="1:6" x14ac:dyDescent="0.2">
      <c r="A43" s="724"/>
      <c r="B43" s="725"/>
      <c r="C43" s="726"/>
      <c r="D43" s="727"/>
      <c r="E43" s="727"/>
      <c r="F43" s="889">
        <f t="shared" si="2"/>
        <v>0</v>
      </c>
    </row>
    <row r="44" spans="1:6" x14ac:dyDescent="0.2">
      <c r="A44" s="724"/>
      <c r="B44" s="725"/>
      <c r="C44" s="726"/>
      <c r="D44" s="727"/>
      <c r="E44" s="727"/>
      <c r="F44" s="889">
        <f t="shared" si="2"/>
        <v>0</v>
      </c>
    </row>
    <row r="45" spans="1:6" x14ac:dyDescent="0.2">
      <c r="A45" s="724"/>
      <c r="B45" s="725"/>
      <c r="C45" s="726"/>
      <c r="D45" s="727"/>
      <c r="E45" s="727"/>
      <c r="F45" s="889">
        <f t="shared" si="2"/>
        <v>0</v>
      </c>
    </row>
    <row r="46" spans="1:6" x14ac:dyDescent="0.2">
      <c r="A46" s="724"/>
      <c r="B46" s="725"/>
      <c r="C46" s="726"/>
      <c r="D46" s="727"/>
      <c r="E46" s="727"/>
      <c r="F46" s="889">
        <f t="shared" si="2"/>
        <v>0</v>
      </c>
    </row>
    <row r="47" spans="1:6" x14ac:dyDescent="0.2">
      <c r="A47" s="724"/>
      <c r="B47" s="725"/>
      <c r="C47" s="726"/>
      <c r="D47" s="727"/>
      <c r="E47" s="727"/>
      <c r="F47" s="889">
        <f t="shared" si="2"/>
        <v>0</v>
      </c>
    </row>
    <row r="48" spans="1:6" x14ac:dyDescent="0.2">
      <c r="A48" s="724"/>
      <c r="B48" s="725"/>
      <c r="C48" s="726"/>
      <c r="D48" s="727"/>
      <c r="E48" s="727"/>
      <c r="F48" s="889">
        <f t="shared" si="2"/>
        <v>0</v>
      </c>
    </row>
    <row r="49" spans="1:6" x14ac:dyDescent="0.2">
      <c r="A49" s="724"/>
      <c r="B49" s="725"/>
      <c r="C49" s="726"/>
      <c r="D49" s="727"/>
      <c r="E49" s="727"/>
      <c r="F49" s="889">
        <f t="shared" si="2"/>
        <v>0</v>
      </c>
    </row>
    <row r="50" spans="1:6" x14ac:dyDescent="0.2">
      <c r="A50" s="724"/>
      <c r="B50" s="725"/>
      <c r="C50" s="726"/>
      <c r="D50" s="727"/>
      <c r="E50" s="727"/>
      <c r="F50" s="889">
        <f t="shared" si="2"/>
        <v>0</v>
      </c>
    </row>
    <row r="51" spans="1:6" ht="13.5" thickBot="1" x14ac:dyDescent="0.25">
      <c r="A51" s="720"/>
      <c r="B51" s="721"/>
      <c r="C51" s="728"/>
      <c r="D51" s="920"/>
      <c r="E51" s="920"/>
      <c r="F51" s="1159"/>
    </row>
    <row r="52" spans="1:6" ht="13.5" thickBot="1" x14ac:dyDescent="0.25">
      <c r="A52" s="730" t="s">
        <v>772</v>
      </c>
      <c r="B52" s="731"/>
      <c r="C52" s="732">
        <f>SUM(C35:C51)</f>
        <v>0</v>
      </c>
      <c r="D52" s="733">
        <f t="shared" ref="D52:E52" si="3">SUM(D35:D51)</f>
        <v>0</v>
      </c>
      <c r="E52" s="733">
        <f t="shared" si="3"/>
        <v>0</v>
      </c>
      <c r="F52" s="734">
        <f>D52-E52</f>
        <v>0</v>
      </c>
    </row>
    <row r="53" spans="1:6" ht="13.5" thickBot="1" x14ac:dyDescent="0.25">
      <c r="A53" s="736"/>
      <c r="B53" s="737"/>
      <c r="C53" s="737"/>
      <c r="D53" s="737"/>
      <c r="E53" s="737"/>
      <c r="F53" s="738"/>
    </row>
    <row r="54" spans="1:6" ht="13.5" thickBot="1" x14ac:dyDescent="0.25">
      <c r="A54" s="730" t="s">
        <v>773</v>
      </c>
      <c r="B54" s="731"/>
      <c r="C54" s="732">
        <f>+C29+C52</f>
        <v>0</v>
      </c>
      <c r="D54" s="733">
        <f t="shared" ref="D54:E54" si="4">+D29+D52</f>
        <v>0</v>
      </c>
      <c r="E54" s="733">
        <f t="shared" si="4"/>
        <v>0</v>
      </c>
      <c r="F54" s="734">
        <f>D54-E54</f>
        <v>0</v>
      </c>
    </row>
    <row r="55" spans="1:6" ht="13.5" thickBot="1" x14ac:dyDescent="0.25">
      <c r="A55" s="1160"/>
      <c r="B55" s="1161"/>
      <c r="C55" s="1161"/>
      <c r="D55" s="1161"/>
      <c r="E55" s="1161"/>
      <c r="F55" s="1162"/>
    </row>
    <row r="56" spans="1:6" ht="14.25" x14ac:dyDescent="0.2">
      <c r="A56" s="977" t="s">
        <v>923</v>
      </c>
      <c r="B56" s="978"/>
      <c r="C56" s="979"/>
      <c r="D56" s="979"/>
      <c r="E56" s="979"/>
      <c r="F56" s="980"/>
    </row>
    <row r="57" spans="1:6" x14ac:dyDescent="0.2">
      <c r="A57" s="890"/>
      <c r="B57" s="518"/>
      <c r="C57" s="518"/>
      <c r="D57" s="518"/>
      <c r="E57" s="518"/>
      <c r="F57" s="981"/>
    </row>
    <row r="58" spans="1:6" ht="12.75" customHeight="1" x14ac:dyDescent="0.2">
      <c r="A58" s="2704" t="s">
        <v>922</v>
      </c>
      <c r="B58" s="2577"/>
      <c r="C58" s="2577"/>
      <c r="D58" s="2577"/>
      <c r="E58" s="2577"/>
      <c r="F58" s="2705"/>
    </row>
    <row r="59" spans="1:6" ht="12.75" customHeight="1" x14ac:dyDescent="0.2">
      <c r="A59" s="2704"/>
      <c r="B59" s="2577"/>
      <c r="C59" s="2577"/>
      <c r="D59" s="2577"/>
      <c r="E59" s="2577"/>
      <c r="F59" s="2705"/>
    </row>
    <row r="60" spans="1:6" x14ac:dyDescent="0.2">
      <c r="A60" s="1135"/>
      <c r="B60" s="1136"/>
      <c r="C60" s="1136"/>
      <c r="D60" s="1136"/>
      <c r="E60" s="1136"/>
      <c r="F60" s="1137"/>
    </row>
    <row r="61" spans="1:6" x14ac:dyDescent="0.2">
      <c r="A61" s="1135"/>
      <c r="B61" s="1136"/>
      <c r="C61" s="1136"/>
      <c r="D61" s="1136"/>
      <c r="E61" s="1136"/>
      <c r="F61" s="1137"/>
    </row>
    <row r="62" spans="1:6" x14ac:dyDescent="0.2">
      <c r="A62" s="1135"/>
      <c r="B62" s="1136"/>
      <c r="C62" s="1136"/>
      <c r="D62" s="1136"/>
      <c r="E62" s="1136"/>
      <c r="F62" s="1137"/>
    </row>
    <row r="63" spans="1:6" x14ac:dyDescent="0.2">
      <c r="A63" s="1135"/>
      <c r="B63" s="1136"/>
      <c r="C63" s="1136"/>
      <c r="D63" s="1136"/>
      <c r="E63" s="1136"/>
      <c r="F63" s="1137"/>
    </row>
    <row r="64" spans="1:6" x14ac:dyDescent="0.2">
      <c r="A64" s="1135"/>
      <c r="B64" s="1136"/>
      <c r="C64" s="1136"/>
      <c r="D64" s="1136"/>
      <c r="E64" s="1136"/>
      <c r="F64" s="1137"/>
    </row>
    <row r="65" spans="1:6" x14ac:dyDescent="0.2">
      <c r="A65" s="1135"/>
      <c r="B65" s="1136"/>
      <c r="C65" s="1136"/>
      <c r="D65" s="1136"/>
      <c r="E65" s="1136"/>
      <c r="F65" s="1137"/>
    </row>
    <row r="66" spans="1:6" x14ac:dyDescent="0.2">
      <c r="A66" s="1135"/>
      <c r="B66" s="1136"/>
      <c r="C66" s="1136"/>
      <c r="D66" s="1136"/>
      <c r="E66" s="1136"/>
      <c r="F66" s="1137"/>
    </row>
    <row r="67" spans="1:6" x14ac:dyDescent="0.2">
      <c r="A67" s="1135"/>
      <c r="B67" s="1136"/>
      <c r="C67" s="1136"/>
      <c r="D67" s="1136"/>
      <c r="E67" s="1136"/>
      <c r="F67" s="1137"/>
    </row>
    <row r="68" spans="1:6" x14ac:dyDescent="0.2">
      <c r="A68" s="1135"/>
      <c r="B68" s="1136"/>
      <c r="C68" s="1136"/>
      <c r="D68" s="1136"/>
      <c r="E68" s="1136"/>
      <c r="F68" s="1137"/>
    </row>
    <row r="69" spans="1:6" x14ac:dyDescent="0.2">
      <c r="A69" s="1135"/>
      <c r="B69" s="1136"/>
      <c r="C69" s="1136"/>
      <c r="D69" s="1136"/>
      <c r="E69" s="1136"/>
      <c r="F69" s="1137"/>
    </row>
    <row r="70" spans="1:6" x14ac:dyDescent="0.2">
      <c r="A70" s="1135"/>
      <c r="B70" s="1136"/>
      <c r="C70" s="1136"/>
      <c r="D70" s="1136"/>
      <c r="E70" s="1136"/>
      <c r="F70" s="1137"/>
    </row>
    <row r="71" spans="1:6" x14ac:dyDescent="0.2">
      <c r="A71" s="1135"/>
      <c r="B71" s="1136"/>
      <c r="C71" s="1136"/>
      <c r="D71" s="1136"/>
      <c r="E71" s="1136"/>
      <c r="F71" s="1137"/>
    </row>
    <row r="72" spans="1:6" x14ac:dyDescent="0.2">
      <c r="A72" s="1135"/>
      <c r="B72" s="1136"/>
      <c r="C72" s="1136"/>
      <c r="D72" s="1136"/>
      <c r="E72" s="1136"/>
      <c r="F72" s="1137"/>
    </row>
    <row r="73" spans="1:6" x14ac:dyDescent="0.2">
      <c r="A73" s="1135"/>
      <c r="B73" s="1136"/>
      <c r="C73" s="1136"/>
      <c r="D73" s="1136"/>
      <c r="E73" s="1136"/>
      <c r="F73" s="1137"/>
    </row>
    <row r="74" spans="1:6" x14ac:dyDescent="0.2">
      <c r="A74" s="1135"/>
      <c r="B74" s="1136"/>
      <c r="C74" s="1136"/>
      <c r="D74" s="1136"/>
      <c r="E74" s="1136"/>
      <c r="F74" s="1137"/>
    </row>
    <row r="75" spans="1:6" ht="13.5" thickBot="1" x14ac:dyDescent="0.25">
      <c r="A75" s="751"/>
      <c r="B75" s="752"/>
      <c r="C75" s="752"/>
      <c r="D75" s="752"/>
      <c r="E75" s="752"/>
      <c r="F75" s="1057"/>
    </row>
    <row r="76" spans="1:6" x14ac:dyDescent="0.2">
      <c r="A76" s="739"/>
      <c r="B76" s="740"/>
      <c r="C76" s="740"/>
      <c r="D76" s="740"/>
      <c r="E76" s="740"/>
      <c r="F76" s="740"/>
    </row>
    <row r="77" spans="1:6" x14ac:dyDescent="0.2">
      <c r="A77" s="739"/>
      <c r="B77" s="740"/>
      <c r="C77" s="740"/>
      <c r="D77" s="740"/>
      <c r="E77" s="740"/>
      <c r="F77" s="740"/>
    </row>
    <row r="78" spans="1:6" x14ac:dyDescent="0.2">
      <c r="A78" s="739"/>
      <c r="B78" s="740"/>
      <c r="C78" s="740"/>
      <c r="D78" s="740"/>
      <c r="E78" s="740"/>
      <c r="F78" s="740"/>
    </row>
    <row r="79" spans="1:6" x14ac:dyDescent="0.2">
      <c r="A79" s="739"/>
      <c r="B79" s="740"/>
      <c r="C79" s="740"/>
      <c r="D79" s="740"/>
      <c r="E79" s="740"/>
      <c r="F79" s="740"/>
    </row>
  </sheetData>
  <mergeCells count="14">
    <mergeCell ref="A58:F58"/>
    <mergeCell ref="A59:F59"/>
    <mergeCell ref="A32:A34"/>
    <mergeCell ref="B32:B34"/>
    <mergeCell ref="C32:C34"/>
    <mergeCell ref="D32:D34"/>
    <mergeCell ref="E32:E34"/>
    <mergeCell ref="F32:F34"/>
    <mergeCell ref="F9:F11"/>
    <mergeCell ref="A9:A11"/>
    <mergeCell ref="B9:B11"/>
    <mergeCell ref="C9:C11"/>
    <mergeCell ref="D9:D11"/>
    <mergeCell ref="E9:E11"/>
  </mergeCells>
  <pageMargins left="0.70866141732283472" right="0.70866141732283472" top="0.74803149606299213" bottom="0.74803149606299213" header="0.31496062992125984" footer="0.31496062992125984"/>
  <pageSetup paperSize="9" scale="51" orientation="landscape" r:id="rId1"/>
  <headerFooter scaleWithDoc="0" alignWithMargins="0">
    <oddFooter>&amp;C&amp;P/&amp;N</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tint="0.39997558519241921"/>
    <pageSetUpPr fitToPage="1"/>
  </sheetPr>
  <dimension ref="A1:F79"/>
  <sheetViews>
    <sheetView zoomScaleNormal="100" workbookViewId="0"/>
  </sheetViews>
  <sheetFormatPr baseColWidth="10" defaultColWidth="8.85546875" defaultRowHeight="12.75" x14ac:dyDescent="0.2"/>
  <cols>
    <col min="1" max="1" width="22" style="331" customWidth="1"/>
    <col min="2" max="2" width="58.5703125" style="331" customWidth="1"/>
    <col min="3" max="6" width="21.28515625" style="331" customWidth="1"/>
    <col min="7" max="16384" width="8.85546875" style="331"/>
  </cols>
  <sheetData>
    <row r="1" spans="1:6" ht="18" x14ac:dyDescent="0.25">
      <c r="A1" s="64" t="s">
        <v>817</v>
      </c>
      <c r="B1" s="741"/>
      <c r="C1" s="741"/>
      <c r="D1" s="741"/>
      <c r="E1" s="741"/>
      <c r="F1" s="741"/>
    </row>
    <row r="2" spans="1:6" x14ac:dyDescent="0.2">
      <c r="A2" s="56" t="str">
        <f>'PAGE DE GARDE'!C8</f>
        <v>GAZ</v>
      </c>
      <c r="B2" s="62" t="str">
        <f>'PAGE DE GARDE'!C10</f>
        <v>REALITE 2018 V0</v>
      </c>
      <c r="C2" s="471"/>
      <c r="D2" s="711"/>
      <c r="E2" s="471"/>
      <c r="F2" s="471"/>
    </row>
    <row r="3" spans="1:6" x14ac:dyDescent="0.2">
      <c r="A3" s="249" t="str">
        <f>'PAGE DE GARDE'!C7</f>
        <v>GRD</v>
      </c>
      <c r="B3" s="62"/>
      <c r="C3" s="471"/>
      <c r="D3" s="471"/>
      <c r="E3" s="471"/>
      <c r="F3" s="471"/>
    </row>
    <row r="4" spans="1:6" ht="13.5" thickBot="1" x14ac:dyDescent="0.25"/>
    <row r="5" spans="1:6" x14ac:dyDescent="0.2">
      <c r="A5" s="713"/>
      <c r="B5" s="714"/>
      <c r="C5" s="714"/>
      <c r="D5" s="714"/>
      <c r="E5" s="714"/>
      <c r="F5" s="887"/>
    </row>
    <row r="6" spans="1:6" x14ac:dyDescent="0.2">
      <c r="A6" s="715" t="s">
        <v>766</v>
      </c>
      <c r="B6" s="716"/>
      <c r="C6" s="717"/>
      <c r="D6" s="717"/>
      <c r="E6" s="717"/>
      <c r="F6" s="718"/>
    </row>
    <row r="7" spans="1:6" x14ac:dyDescent="0.2">
      <c r="A7" s="719"/>
      <c r="B7" s="717"/>
      <c r="C7" s="717"/>
      <c r="D7" s="717"/>
      <c r="E7" s="717"/>
      <c r="F7" s="718"/>
    </row>
    <row r="8" spans="1:6" ht="12.75" customHeight="1" thickBot="1" x14ac:dyDescent="0.25">
      <c r="A8" s="513" t="s">
        <v>786</v>
      </c>
      <c r="B8" s="717"/>
      <c r="C8" s="717"/>
      <c r="D8" s="717"/>
      <c r="E8" s="717"/>
      <c r="F8" s="718"/>
    </row>
    <row r="9" spans="1:6" ht="12.75" customHeight="1" x14ac:dyDescent="0.2">
      <c r="A9" s="2698" t="s">
        <v>768</v>
      </c>
      <c r="B9" s="2698" t="s">
        <v>769</v>
      </c>
      <c r="C9" s="2701" t="str">
        <f>'PAGE DE GARDE'!$B$16</f>
        <v>REALITE 2017</v>
      </c>
      <c r="D9" s="2701" t="str">
        <f>'PAGE DE GARDE'!$B$15</f>
        <v>BUDGET 2018</v>
      </c>
      <c r="E9" s="2701" t="str">
        <f>'PAGE DE GARDE'!$B$14</f>
        <v>REALITE 2018</v>
      </c>
      <c r="F9" s="2695" t="s">
        <v>921</v>
      </c>
    </row>
    <row r="10" spans="1:6" x14ac:dyDescent="0.2">
      <c r="A10" s="2699"/>
      <c r="B10" s="2699"/>
      <c r="C10" s="2702"/>
      <c r="D10" s="2702"/>
      <c r="E10" s="2702"/>
      <c r="F10" s="2696"/>
    </row>
    <row r="11" spans="1:6" ht="13.5" thickBot="1" x14ac:dyDescent="0.25">
      <c r="A11" s="2700"/>
      <c r="B11" s="2700"/>
      <c r="C11" s="2703"/>
      <c r="D11" s="2703"/>
      <c r="E11" s="2703"/>
      <c r="F11" s="2697"/>
    </row>
    <row r="12" spans="1:6" x14ac:dyDescent="0.2">
      <c r="A12" s="720"/>
      <c r="B12" s="721"/>
      <c r="C12" s="722"/>
      <c r="D12" s="723"/>
      <c r="E12" s="723"/>
      <c r="F12" s="888"/>
    </row>
    <row r="13" spans="1:6" x14ac:dyDescent="0.2">
      <c r="A13" s="724"/>
      <c r="B13" s="725"/>
      <c r="C13" s="726"/>
      <c r="D13" s="727"/>
      <c r="E13" s="727"/>
      <c r="F13" s="889">
        <f>D13-E13</f>
        <v>0</v>
      </c>
    </row>
    <row r="14" spans="1:6" x14ac:dyDescent="0.2">
      <c r="A14" s="724"/>
      <c r="B14" s="725"/>
      <c r="C14" s="726"/>
      <c r="D14" s="727"/>
      <c r="E14" s="727"/>
      <c r="F14" s="889">
        <f t="shared" ref="F14:F27" si="0">D14-E14</f>
        <v>0</v>
      </c>
    </row>
    <row r="15" spans="1:6" x14ac:dyDescent="0.2">
      <c r="A15" s="724"/>
      <c r="B15" s="725"/>
      <c r="C15" s="726"/>
      <c r="D15" s="727"/>
      <c r="E15" s="727"/>
      <c r="F15" s="889">
        <f t="shared" si="0"/>
        <v>0</v>
      </c>
    </row>
    <row r="16" spans="1:6" x14ac:dyDescent="0.2">
      <c r="A16" s="724"/>
      <c r="B16" s="725"/>
      <c r="C16" s="726"/>
      <c r="D16" s="727"/>
      <c r="E16" s="727"/>
      <c r="F16" s="889">
        <f t="shared" si="0"/>
        <v>0</v>
      </c>
    </row>
    <row r="17" spans="1:6" x14ac:dyDescent="0.2">
      <c r="A17" s="724"/>
      <c r="B17" s="725"/>
      <c r="C17" s="726"/>
      <c r="D17" s="727"/>
      <c r="E17" s="727"/>
      <c r="F17" s="889">
        <f t="shared" si="0"/>
        <v>0</v>
      </c>
    </row>
    <row r="18" spans="1:6" x14ac:dyDescent="0.2">
      <c r="A18" s="724"/>
      <c r="B18" s="725"/>
      <c r="C18" s="726"/>
      <c r="D18" s="727"/>
      <c r="E18" s="727"/>
      <c r="F18" s="889">
        <f t="shared" si="0"/>
        <v>0</v>
      </c>
    </row>
    <row r="19" spans="1:6" x14ac:dyDescent="0.2">
      <c r="A19" s="724"/>
      <c r="B19" s="725"/>
      <c r="C19" s="726"/>
      <c r="D19" s="727"/>
      <c r="E19" s="727"/>
      <c r="F19" s="889">
        <f t="shared" si="0"/>
        <v>0</v>
      </c>
    </row>
    <row r="20" spans="1:6" x14ac:dyDescent="0.2">
      <c r="A20" s="724"/>
      <c r="B20" s="725"/>
      <c r="C20" s="726"/>
      <c r="D20" s="727"/>
      <c r="E20" s="727"/>
      <c r="F20" s="889">
        <f t="shared" si="0"/>
        <v>0</v>
      </c>
    </row>
    <row r="21" spans="1:6" x14ac:dyDescent="0.2">
      <c r="A21" s="724"/>
      <c r="B21" s="725"/>
      <c r="C21" s="726"/>
      <c r="D21" s="727"/>
      <c r="E21" s="727"/>
      <c r="F21" s="889">
        <f t="shared" si="0"/>
        <v>0</v>
      </c>
    </row>
    <row r="22" spans="1:6" x14ac:dyDescent="0.2">
      <c r="A22" s="724"/>
      <c r="B22" s="725"/>
      <c r="C22" s="726"/>
      <c r="D22" s="727"/>
      <c r="E22" s="727"/>
      <c r="F22" s="889">
        <f t="shared" si="0"/>
        <v>0</v>
      </c>
    </row>
    <row r="23" spans="1:6" x14ac:dyDescent="0.2">
      <c r="A23" s="724"/>
      <c r="B23" s="725"/>
      <c r="C23" s="726"/>
      <c r="D23" s="727"/>
      <c r="E23" s="727"/>
      <c r="F23" s="889">
        <f t="shared" si="0"/>
        <v>0</v>
      </c>
    </row>
    <row r="24" spans="1:6" x14ac:dyDescent="0.2">
      <c r="A24" s="724"/>
      <c r="B24" s="725"/>
      <c r="C24" s="726"/>
      <c r="D24" s="727"/>
      <c r="E24" s="727"/>
      <c r="F24" s="889">
        <f t="shared" si="0"/>
        <v>0</v>
      </c>
    </row>
    <row r="25" spans="1:6" x14ac:dyDescent="0.2">
      <c r="A25" s="724"/>
      <c r="B25" s="725"/>
      <c r="C25" s="726"/>
      <c r="D25" s="727"/>
      <c r="E25" s="727"/>
      <c r="F25" s="889">
        <f t="shared" si="0"/>
        <v>0</v>
      </c>
    </row>
    <row r="26" spans="1:6" x14ac:dyDescent="0.2">
      <c r="A26" s="724"/>
      <c r="B26" s="725"/>
      <c r="C26" s="726"/>
      <c r="D26" s="727"/>
      <c r="E26" s="727"/>
      <c r="F26" s="889">
        <f t="shared" si="0"/>
        <v>0</v>
      </c>
    </row>
    <row r="27" spans="1:6" x14ac:dyDescent="0.2">
      <c r="A27" s="724"/>
      <c r="B27" s="725"/>
      <c r="C27" s="726"/>
      <c r="D27" s="727"/>
      <c r="E27" s="727"/>
      <c r="F27" s="889">
        <f t="shared" si="0"/>
        <v>0</v>
      </c>
    </row>
    <row r="28" spans="1:6" ht="13.5" thickBot="1" x14ac:dyDescent="0.25">
      <c r="A28" s="720"/>
      <c r="B28" s="721"/>
      <c r="C28" s="728"/>
      <c r="D28" s="920"/>
      <c r="E28" s="920"/>
      <c r="F28" s="1159"/>
    </row>
    <row r="29" spans="1:6" ht="12.75" customHeight="1" thickBot="1" x14ac:dyDescent="0.25">
      <c r="A29" s="730" t="s">
        <v>770</v>
      </c>
      <c r="B29" s="731"/>
      <c r="C29" s="732">
        <f>SUM(C12:C28)</f>
        <v>0</v>
      </c>
      <c r="D29" s="733">
        <f t="shared" ref="D29:E29" si="1">SUM(D12:D28)</f>
        <v>0</v>
      </c>
      <c r="E29" s="733">
        <f t="shared" si="1"/>
        <v>0</v>
      </c>
      <c r="F29" s="734">
        <f>D29-E29</f>
        <v>0</v>
      </c>
    </row>
    <row r="30" spans="1:6" ht="12.75" customHeight="1" x14ac:dyDescent="0.2">
      <c r="A30" s="720"/>
      <c r="B30" s="735"/>
      <c r="C30" s="735"/>
      <c r="D30" s="735"/>
      <c r="E30" s="735"/>
      <c r="F30" s="746"/>
    </row>
    <row r="31" spans="1:6" ht="13.5" thickBot="1" x14ac:dyDescent="0.25">
      <c r="A31" s="513" t="s">
        <v>787</v>
      </c>
      <c r="B31" s="717"/>
      <c r="C31" s="717"/>
      <c r="D31" s="717"/>
      <c r="E31" s="717"/>
      <c r="F31" s="718"/>
    </row>
    <row r="32" spans="1:6" ht="12.75" customHeight="1" x14ac:dyDescent="0.2">
      <c r="A32" s="2698" t="s">
        <v>768</v>
      </c>
      <c r="B32" s="2698" t="s">
        <v>769</v>
      </c>
      <c r="C32" s="2701" t="str">
        <f>'PAGE DE GARDE'!$B$16</f>
        <v>REALITE 2017</v>
      </c>
      <c r="D32" s="2701" t="str">
        <f>'PAGE DE GARDE'!$B$15</f>
        <v>BUDGET 2018</v>
      </c>
      <c r="E32" s="2701" t="str">
        <f>'PAGE DE GARDE'!$B$14</f>
        <v>REALITE 2018</v>
      </c>
      <c r="F32" s="2695" t="s">
        <v>921</v>
      </c>
    </row>
    <row r="33" spans="1:6" x14ac:dyDescent="0.2">
      <c r="A33" s="2699"/>
      <c r="B33" s="2699"/>
      <c r="C33" s="2702"/>
      <c r="D33" s="2702"/>
      <c r="E33" s="2702"/>
      <c r="F33" s="2696"/>
    </row>
    <row r="34" spans="1:6" ht="13.5" thickBot="1" x14ac:dyDescent="0.25">
      <c r="A34" s="2700"/>
      <c r="B34" s="2700"/>
      <c r="C34" s="2703"/>
      <c r="D34" s="2703"/>
      <c r="E34" s="2703"/>
      <c r="F34" s="2697"/>
    </row>
    <row r="35" spans="1:6" x14ac:dyDescent="0.2">
      <c r="A35" s="720"/>
      <c r="B35" s="721"/>
      <c r="C35" s="722"/>
      <c r="D35" s="723"/>
      <c r="E35" s="723"/>
      <c r="F35" s="888"/>
    </row>
    <row r="36" spans="1:6" x14ac:dyDescent="0.2">
      <c r="A36" s="724"/>
      <c r="B36" s="725"/>
      <c r="C36" s="726"/>
      <c r="D36" s="727"/>
      <c r="E36" s="727"/>
      <c r="F36" s="889">
        <f>D36-E36</f>
        <v>0</v>
      </c>
    </row>
    <row r="37" spans="1:6" x14ac:dyDescent="0.2">
      <c r="A37" s="724"/>
      <c r="B37" s="725"/>
      <c r="C37" s="726"/>
      <c r="D37" s="727"/>
      <c r="E37" s="727"/>
      <c r="F37" s="889">
        <f t="shared" ref="F37:F50" si="2">D37-E37</f>
        <v>0</v>
      </c>
    </row>
    <row r="38" spans="1:6" x14ac:dyDescent="0.2">
      <c r="A38" s="724"/>
      <c r="B38" s="725"/>
      <c r="C38" s="726"/>
      <c r="D38" s="727"/>
      <c r="E38" s="727"/>
      <c r="F38" s="889">
        <f t="shared" si="2"/>
        <v>0</v>
      </c>
    </row>
    <row r="39" spans="1:6" x14ac:dyDescent="0.2">
      <c r="A39" s="724"/>
      <c r="B39" s="725"/>
      <c r="C39" s="726"/>
      <c r="D39" s="727"/>
      <c r="E39" s="727"/>
      <c r="F39" s="889">
        <f t="shared" si="2"/>
        <v>0</v>
      </c>
    </row>
    <row r="40" spans="1:6" x14ac:dyDescent="0.2">
      <c r="A40" s="724"/>
      <c r="B40" s="725"/>
      <c r="C40" s="726"/>
      <c r="D40" s="727"/>
      <c r="E40" s="727"/>
      <c r="F40" s="889">
        <f t="shared" si="2"/>
        <v>0</v>
      </c>
    </row>
    <row r="41" spans="1:6" x14ac:dyDescent="0.2">
      <c r="A41" s="724"/>
      <c r="B41" s="725"/>
      <c r="C41" s="726"/>
      <c r="D41" s="727"/>
      <c r="E41" s="727"/>
      <c r="F41" s="889">
        <f t="shared" si="2"/>
        <v>0</v>
      </c>
    </row>
    <row r="42" spans="1:6" x14ac:dyDescent="0.2">
      <c r="A42" s="724"/>
      <c r="B42" s="725"/>
      <c r="C42" s="726"/>
      <c r="D42" s="727"/>
      <c r="E42" s="727"/>
      <c r="F42" s="889">
        <f t="shared" si="2"/>
        <v>0</v>
      </c>
    </row>
    <row r="43" spans="1:6" x14ac:dyDescent="0.2">
      <c r="A43" s="724"/>
      <c r="B43" s="725"/>
      <c r="C43" s="726"/>
      <c r="D43" s="727"/>
      <c r="E43" s="727"/>
      <c r="F43" s="889">
        <f t="shared" si="2"/>
        <v>0</v>
      </c>
    </row>
    <row r="44" spans="1:6" x14ac:dyDescent="0.2">
      <c r="A44" s="724"/>
      <c r="B44" s="725"/>
      <c r="C44" s="726"/>
      <c r="D44" s="727"/>
      <c r="E44" s="727"/>
      <c r="F44" s="889">
        <f t="shared" si="2"/>
        <v>0</v>
      </c>
    </row>
    <row r="45" spans="1:6" x14ac:dyDescent="0.2">
      <c r="A45" s="724"/>
      <c r="B45" s="725"/>
      <c r="C45" s="726"/>
      <c r="D45" s="727"/>
      <c r="E45" s="727"/>
      <c r="F45" s="889">
        <f t="shared" si="2"/>
        <v>0</v>
      </c>
    </row>
    <row r="46" spans="1:6" x14ac:dyDescent="0.2">
      <c r="A46" s="724"/>
      <c r="B46" s="725"/>
      <c r="C46" s="726"/>
      <c r="D46" s="727"/>
      <c r="E46" s="727"/>
      <c r="F46" s="889">
        <f t="shared" si="2"/>
        <v>0</v>
      </c>
    </row>
    <row r="47" spans="1:6" x14ac:dyDescent="0.2">
      <c r="A47" s="724"/>
      <c r="B47" s="725"/>
      <c r="C47" s="726"/>
      <c r="D47" s="727"/>
      <c r="E47" s="727"/>
      <c r="F47" s="889">
        <f t="shared" si="2"/>
        <v>0</v>
      </c>
    </row>
    <row r="48" spans="1:6" x14ac:dyDescent="0.2">
      <c r="A48" s="724"/>
      <c r="B48" s="725"/>
      <c r="C48" s="726"/>
      <c r="D48" s="727"/>
      <c r="E48" s="727"/>
      <c r="F48" s="889">
        <f t="shared" si="2"/>
        <v>0</v>
      </c>
    </row>
    <row r="49" spans="1:6" x14ac:dyDescent="0.2">
      <c r="A49" s="724"/>
      <c r="B49" s="725"/>
      <c r="C49" s="726"/>
      <c r="D49" s="727"/>
      <c r="E49" s="727"/>
      <c r="F49" s="889">
        <f t="shared" si="2"/>
        <v>0</v>
      </c>
    </row>
    <row r="50" spans="1:6" x14ac:dyDescent="0.2">
      <c r="A50" s="724"/>
      <c r="B50" s="725"/>
      <c r="C50" s="726"/>
      <c r="D50" s="727"/>
      <c r="E50" s="727"/>
      <c r="F50" s="889">
        <f t="shared" si="2"/>
        <v>0</v>
      </c>
    </row>
    <row r="51" spans="1:6" ht="13.5" thickBot="1" x14ac:dyDescent="0.25">
      <c r="A51" s="720"/>
      <c r="B51" s="721"/>
      <c r="C51" s="728"/>
      <c r="D51" s="920"/>
      <c r="E51" s="920"/>
      <c r="F51" s="1159"/>
    </row>
    <row r="52" spans="1:6" ht="13.5" thickBot="1" x14ac:dyDescent="0.25">
      <c r="A52" s="730" t="s">
        <v>772</v>
      </c>
      <c r="B52" s="731"/>
      <c r="C52" s="732">
        <f>SUM(C35:C51)</f>
        <v>0</v>
      </c>
      <c r="D52" s="733">
        <f t="shared" ref="D52:E52" si="3">SUM(D35:D51)</f>
        <v>0</v>
      </c>
      <c r="E52" s="733">
        <f t="shared" si="3"/>
        <v>0</v>
      </c>
      <c r="F52" s="734">
        <f>D52-E52</f>
        <v>0</v>
      </c>
    </row>
    <row r="53" spans="1:6" ht="13.5" thickBot="1" x14ac:dyDescent="0.25">
      <c r="A53" s="736"/>
      <c r="B53" s="737"/>
      <c r="C53" s="737"/>
      <c r="D53" s="737"/>
      <c r="E53" s="737"/>
      <c r="F53" s="738"/>
    </row>
    <row r="54" spans="1:6" ht="13.5" thickBot="1" x14ac:dyDescent="0.25">
      <c r="A54" s="730" t="s">
        <v>773</v>
      </c>
      <c r="B54" s="731"/>
      <c r="C54" s="732">
        <f>+C29+C52</f>
        <v>0</v>
      </c>
      <c r="D54" s="733">
        <f t="shared" ref="D54:E54" si="4">+D29+D52</f>
        <v>0</v>
      </c>
      <c r="E54" s="733">
        <f t="shared" si="4"/>
        <v>0</v>
      </c>
      <c r="F54" s="734">
        <f>D54-E54</f>
        <v>0</v>
      </c>
    </row>
    <row r="55" spans="1:6" ht="13.5" thickBot="1" x14ac:dyDescent="0.25">
      <c r="A55" s="1160"/>
      <c r="B55" s="1161"/>
      <c r="C55" s="1161"/>
      <c r="D55" s="1161"/>
      <c r="E55" s="1161"/>
      <c r="F55" s="1162"/>
    </row>
    <row r="56" spans="1:6" ht="14.25" x14ac:dyDescent="0.2">
      <c r="A56" s="977" t="s">
        <v>923</v>
      </c>
      <c r="B56" s="978"/>
      <c r="C56" s="979"/>
      <c r="D56" s="979"/>
      <c r="E56" s="979"/>
      <c r="F56" s="980"/>
    </row>
    <row r="57" spans="1:6" x14ac:dyDescent="0.2">
      <c r="A57" s="890"/>
      <c r="B57" s="518"/>
      <c r="C57" s="518"/>
      <c r="D57" s="518"/>
      <c r="E57" s="518"/>
      <c r="F57" s="981"/>
    </row>
    <row r="58" spans="1:6" ht="12.75" customHeight="1" x14ac:dyDescent="0.2">
      <c r="A58" s="2704" t="s">
        <v>922</v>
      </c>
      <c r="B58" s="2577"/>
      <c r="C58" s="2577"/>
      <c r="D58" s="2577"/>
      <c r="E58" s="2577"/>
      <c r="F58" s="2705"/>
    </row>
    <row r="59" spans="1:6" ht="12.75" customHeight="1" x14ac:dyDescent="0.2">
      <c r="A59" s="2704"/>
      <c r="B59" s="2577"/>
      <c r="C59" s="2577"/>
      <c r="D59" s="2577"/>
      <c r="E59" s="2577"/>
      <c r="F59" s="2705"/>
    </row>
    <row r="60" spans="1:6" x14ac:dyDescent="0.2">
      <c r="A60" s="1135"/>
      <c r="B60" s="1136"/>
      <c r="C60" s="1136"/>
      <c r="D60" s="1136"/>
      <c r="E60" s="1136"/>
      <c r="F60" s="1137"/>
    </row>
    <row r="61" spans="1:6" x14ac:dyDescent="0.2">
      <c r="A61" s="1135"/>
      <c r="B61" s="1136"/>
      <c r="C61" s="1136"/>
      <c r="D61" s="1136"/>
      <c r="E61" s="1136"/>
      <c r="F61" s="1137"/>
    </row>
    <row r="62" spans="1:6" x14ac:dyDescent="0.2">
      <c r="A62" s="1135"/>
      <c r="B62" s="1136"/>
      <c r="C62" s="1136"/>
      <c r="D62" s="1136"/>
      <c r="E62" s="1136"/>
      <c r="F62" s="1137"/>
    </row>
    <row r="63" spans="1:6" x14ac:dyDescent="0.2">
      <c r="A63" s="1135"/>
      <c r="B63" s="1136"/>
      <c r="C63" s="1136"/>
      <c r="D63" s="1136"/>
      <c r="E63" s="1136"/>
      <c r="F63" s="1137"/>
    </row>
    <row r="64" spans="1:6" x14ac:dyDescent="0.2">
      <c r="A64" s="1135"/>
      <c r="B64" s="1136"/>
      <c r="C64" s="1136"/>
      <c r="D64" s="1136"/>
      <c r="E64" s="1136"/>
      <c r="F64" s="1137"/>
    </row>
    <row r="65" spans="1:6" x14ac:dyDescent="0.2">
      <c r="A65" s="1135"/>
      <c r="B65" s="1136"/>
      <c r="C65" s="1136"/>
      <c r="D65" s="1136"/>
      <c r="E65" s="1136"/>
      <c r="F65" s="1137"/>
    </row>
    <row r="66" spans="1:6" x14ac:dyDescent="0.2">
      <c r="A66" s="1135"/>
      <c r="B66" s="1136"/>
      <c r="C66" s="1136"/>
      <c r="D66" s="1136"/>
      <c r="E66" s="1136"/>
      <c r="F66" s="1137"/>
    </row>
    <row r="67" spans="1:6" x14ac:dyDescent="0.2">
      <c r="A67" s="1135"/>
      <c r="B67" s="1136"/>
      <c r="C67" s="1136"/>
      <c r="D67" s="1136"/>
      <c r="E67" s="1136"/>
      <c r="F67" s="1137"/>
    </row>
    <row r="68" spans="1:6" x14ac:dyDescent="0.2">
      <c r="A68" s="1135"/>
      <c r="B68" s="1136"/>
      <c r="C68" s="1136"/>
      <c r="D68" s="1136"/>
      <c r="E68" s="1136"/>
      <c r="F68" s="1137"/>
    </row>
    <row r="69" spans="1:6" x14ac:dyDescent="0.2">
      <c r="A69" s="1135"/>
      <c r="B69" s="1136"/>
      <c r="C69" s="1136"/>
      <c r="D69" s="1136"/>
      <c r="E69" s="1136"/>
      <c r="F69" s="1137"/>
    </row>
    <row r="70" spans="1:6" x14ac:dyDescent="0.2">
      <c r="A70" s="1135"/>
      <c r="B70" s="1136"/>
      <c r="C70" s="1136"/>
      <c r="D70" s="1136"/>
      <c r="E70" s="1136"/>
      <c r="F70" s="1137"/>
    </row>
    <row r="71" spans="1:6" x14ac:dyDescent="0.2">
      <c r="A71" s="1135"/>
      <c r="B71" s="1136"/>
      <c r="C71" s="1136"/>
      <c r="D71" s="1136"/>
      <c r="E71" s="1136"/>
      <c r="F71" s="1137"/>
    </row>
    <row r="72" spans="1:6" x14ac:dyDescent="0.2">
      <c r="A72" s="1135"/>
      <c r="B72" s="1136"/>
      <c r="C72" s="1136"/>
      <c r="D72" s="1136"/>
      <c r="E72" s="1136"/>
      <c r="F72" s="1137"/>
    </row>
    <row r="73" spans="1:6" x14ac:dyDescent="0.2">
      <c r="A73" s="1135"/>
      <c r="B73" s="1136"/>
      <c r="C73" s="1136"/>
      <c r="D73" s="1136"/>
      <c r="E73" s="1136"/>
      <c r="F73" s="1137"/>
    </row>
    <row r="74" spans="1:6" x14ac:dyDescent="0.2">
      <c r="A74" s="1135"/>
      <c r="B74" s="1136"/>
      <c r="C74" s="1136"/>
      <c r="D74" s="1136"/>
      <c r="E74" s="1136"/>
      <c r="F74" s="1137"/>
    </row>
    <row r="75" spans="1:6" ht="13.5" thickBot="1" x14ac:dyDescent="0.25">
      <c r="A75" s="751"/>
      <c r="B75" s="752"/>
      <c r="C75" s="752"/>
      <c r="D75" s="752"/>
      <c r="E75" s="752"/>
      <c r="F75" s="1057"/>
    </row>
    <row r="76" spans="1:6" x14ac:dyDescent="0.2">
      <c r="A76" s="739"/>
      <c r="B76" s="740"/>
      <c r="C76" s="740"/>
      <c r="D76" s="740"/>
      <c r="E76" s="740"/>
      <c r="F76" s="740"/>
    </row>
    <row r="77" spans="1:6" x14ac:dyDescent="0.2">
      <c r="A77" s="739"/>
      <c r="B77" s="740"/>
      <c r="C77" s="740"/>
      <c r="D77" s="740"/>
      <c r="E77" s="740"/>
      <c r="F77" s="740"/>
    </row>
    <row r="78" spans="1:6" x14ac:dyDescent="0.2">
      <c r="A78" s="739"/>
      <c r="B78" s="740"/>
      <c r="C78" s="740"/>
      <c r="D78" s="740"/>
      <c r="E78" s="740"/>
      <c r="F78" s="740"/>
    </row>
    <row r="79" spans="1:6" x14ac:dyDescent="0.2">
      <c r="A79" s="739"/>
      <c r="B79" s="740"/>
      <c r="C79" s="740"/>
      <c r="D79" s="740"/>
      <c r="E79" s="740"/>
      <c r="F79" s="740"/>
    </row>
  </sheetData>
  <mergeCells count="14">
    <mergeCell ref="A58:F58"/>
    <mergeCell ref="A59:F59"/>
    <mergeCell ref="A32:A34"/>
    <mergeCell ref="B32:B34"/>
    <mergeCell ref="C32:C34"/>
    <mergeCell ref="D32:D34"/>
    <mergeCell ref="E32:E34"/>
    <mergeCell ref="F32:F34"/>
    <mergeCell ref="F9:F11"/>
    <mergeCell ref="A9:A11"/>
    <mergeCell ref="B9:B11"/>
    <mergeCell ref="C9:C11"/>
    <mergeCell ref="D9:D11"/>
    <mergeCell ref="E9:E11"/>
  </mergeCells>
  <pageMargins left="0.70866141732283472" right="0.70866141732283472" top="0.74803149606299213" bottom="0.74803149606299213" header="0.31496062992125984" footer="0.31496062992125984"/>
  <pageSetup paperSize="9" scale="51" orientation="landscape" r:id="rId1"/>
  <headerFooter scaleWithDoc="0" alignWithMargins="0">
    <oddFooter>&amp;C&amp;P/&amp;N</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tint="0.39997558519241921"/>
    <pageSetUpPr fitToPage="1"/>
  </sheetPr>
  <dimension ref="A1:F76"/>
  <sheetViews>
    <sheetView zoomScaleNormal="100" workbookViewId="0"/>
  </sheetViews>
  <sheetFormatPr baseColWidth="10" defaultColWidth="8.85546875" defaultRowHeight="12.75" x14ac:dyDescent="0.2"/>
  <cols>
    <col min="1" max="1" width="22" style="331" customWidth="1"/>
    <col min="2" max="2" width="58.5703125" style="331" customWidth="1"/>
    <col min="3" max="6" width="21.28515625" style="331" customWidth="1"/>
    <col min="7" max="16384" width="8.85546875" style="331"/>
  </cols>
  <sheetData>
    <row r="1" spans="1:6" s="465" customFormat="1" ht="18" x14ac:dyDescent="0.25">
      <c r="A1" s="64" t="s">
        <v>1218</v>
      </c>
      <c r="B1" s="64"/>
      <c r="C1" s="58"/>
      <c r="D1" s="58"/>
      <c r="E1" s="58"/>
      <c r="F1" s="711"/>
    </row>
    <row r="2" spans="1:6" x14ac:dyDescent="0.2">
      <c r="A2" s="56" t="str">
        <f>'PAGE DE GARDE'!C8</f>
        <v>GAZ</v>
      </c>
      <c r="B2" s="62" t="str">
        <f>'PAGE DE GARDE'!C10</f>
        <v>REALITE 2018 V0</v>
      </c>
      <c r="C2" s="471"/>
      <c r="D2" s="711"/>
      <c r="E2" s="471"/>
      <c r="F2" s="471"/>
    </row>
    <row r="3" spans="1:6" x14ac:dyDescent="0.2">
      <c r="A3" s="249" t="str">
        <f>'PAGE DE GARDE'!C7</f>
        <v>GRD</v>
      </c>
      <c r="B3" s="62"/>
      <c r="C3" s="471"/>
      <c r="D3" s="471"/>
      <c r="E3" s="471"/>
      <c r="F3" s="471"/>
    </row>
    <row r="4" spans="1:6" ht="13.5" thickBot="1" x14ac:dyDescent="0.25"/>
    <row r="5" spans="1:6" x14ac:dyDescent="0.2">
      <c r="A5" s="713"/>
      <c r="B5" s="714"/>
      <c r="C5" s="714"/>
      <c r="D5" s="714"/>
      <c r="E5" s="714"/>
      <c r="F5" s="887"/>
    </row>
    <row r="6" spans="1:6" x14ac:dyDescent="0.2">
      <c r="A6" s="715" t="s">
        <v>766</v>
      </c>
      <c r="B6" s="716"/>
      <c r="C6" s="717"/>
      <c r="D6" s="717"/>
      <c r="E6" s="717"/>
      <c r="F6" s="718"/>
    </row>
    <row r="7" spans="1:6" x14ac:dyDescent="0.2">
      <c r="A7" s="719"/>
      <c r="B7" s="717"/>
      <c r="C7" s="717"/>
      <c r="D7" s="717"/>
      <c r="E7" s="717"/>
      <c r="F7" s="718"/>
    </row>
    <row r="8" spans="1:6" ht="12.75" customHeight="1" thickBot="1" x14ac:dyDescent="0.25">
      <c r="A8" s="513" t="s">
        <v>767</v>
      </c>
      <c r="B8" s="717"/>
      <c r="C8" s="717"/>
      <c r="D8" s="717"/>
      <c r="E8" s="717"/>
      <c r="F8" s="718"/>
    </row>
    <row r="9" spans="1:6" ht="12.75" customHeight="1" x14ac:dyDescent="0.2">
      <c r="A9" s="2698" t="s">
        <v>768</v>
      </c>
      <c r="B9" s="2698" t="s">
        <v>769</v>
      </c>
      <c r="C9" s="2701" t="str">
        <f>'PAGE DE GARDE'!$B$16</f>
        <v>REALITE 2017</v>
      </c>
      <c r="D9" s="2701" t="str">
        <f>'PAGE DE GARDE'!$B$15</f>
        <v>BUDGET 2018</v>
      </c>
      <c r="E9" s="2701" t="str">
        <f>'PAGE DE GARDE'!$B$14</f>
        <v>REALITE 2018</v>
      </c>
      <c r="F9" s="2695" t="s">
        <v>921</v>
      </c>
    </row>
    <row r="10" spans="1:6" x14ac:dyDescent="0.2">
      <c r="A10" s="2699"/>
      <c r="B10" s="2699"/>
      <c r="C10" s="2702"/>
      <c r="D10" s="2702"/>
      <c r="E10" s="2702"/>
      <c r="F10" s="2696"/>
    </row>
    <row r="11" spans="1:6" ht="13.5" thickBot="1" x14ac:dyDescent="0.25">
      <c r="A11" s="2700"/>
      <c r="B11" s="2700"/>
      <c r="C11" s="2703"/>
      <c r="D11" s="2703"/>
      <c r="E11" s="2703"/>
      <c r="F11" s="2697"/>
    </row>
    <row r="12" spans="1:6" x14ac:dyDescent="0.2">
      <c r="A12" s="720"/>
      <c r="B12" s="721"/>
      <c r="C12" s="722"/>
      <c r="D12" s="723"/>
      <c r="E12" s="723"/>
      <c r="F12" s="888"/>
    </row>
    <row r="13" spans="1:6" x14ac:dyDescent="0.2">
      <c r="A13" s="724"/>
      <c r="B13" s="725"/>
      <c r="C13" s="726"/>
      <c r="D13" s="727"/>
      <c r="E13" s="727"/>
      <c r="F13" s="889">
        <f>D13-E13</f>
        <v>0</v>
      </c>
    </row>
    <row r="14" spans="1:6" x14ac:dyDescent="0.2">
      <c r="A14" s="724"/>
      <c r="B14" s="725"/>
      <c r="C14" s="726"/>
      <c r="D14" s="727"/>
      <c r="E14" s="727"/>
      <c r="F14" s="889">
        <f t="shared" ref="F14:F27" si="0">D14-E14</f>
        <v>0</v>
      </c>
    </row>
    <row r="15" spans="1:6" x14ac:dyDescent="0.2">
      <c r="A15" s="724"/>
      <c r="B15" s="725"/>
      <c r="C15" s="726"/>
      <c r="D15" s="727"/>
      <c r="E15" s="727"/>
      <c r="F15" s="889">
        <f t="shared" si="0"/>
        <v>0</v>
      </c>
    </row>
    <row r="16" spans="1:6" x14ac:dyDescent="0.2">
      <c r="A16" s="724"/>
      <c r="B16" s="725"/>
      <c r="C16" s="726"/>
      <c r="D16" s="727"/>
      <c r="E16" s="727"/>
      <c r="F16" s="889">
        <f t="shared" si="0"/>
        <v>0</v>
      </c>
    </row>
    <row r="17" spans="1:6" x14ac:dyDescent="0.2">
      <c r="A17" s="724"/>
      <c r="B17" s="725"/>
      <c r="C17" s="726"/>
      <c r="D17" s="727"/>
      <c r="E17" s="727"/>
      <c r="F17" s="889">
        <f t="shared" si="0"/>
        <v>0</v>
      </c>
    </row>
    <row r="18" spans="1:6" x14ac:dyDescent="0.2">
      <c r="A18" s="724"/>
      <c r="B18" s="725"/>
      <c r="C18" s="726"/>
      <c r="D18" s="727"/>
      <c r="E18" s="727"/>
      <c r="F18" s="889">
        <f t="shared" si="0"/>
        <v>0</v>
      </c>
    </row>
    <row r="19" spans="1:6" x14ac:dyDescent="0.2">
      <c r="A19" s="724"/>
      <c r="B19" s="725"/>
      <c r="C19" s="726"/>
      <c r="D19" s="727"/>
      <c r="E19" s="727"/>
      <c r="F19" s="889">
        <f t="shared" si="0"/>
        <v>0</v>
      </c>
    </row>
    <row r="20" spans="1:6" x14ac:dyDescent="0.2">
      <c r="A20" s="724"/>
      <c r="B20" s="725"/>
      <c r="C20" s="726"/>
      <c r="D20" s="727"/>
      <c r="E20" s="727"/>
      <c r="F20" s="889">
        <f t="shared" si="0"/>
        <v>0</v>
      </c>
    </row>
    <row r="21" spans="1:6" x14ac:dyDescent="0.2">
      <c r="A21" s="724"/>
      <c r="B21" s="725"/>
      <c r="C21" s="726"/>
      <c r="D21" s="727"/>
      <c r="E21" s="727"/>
      <c r="F21" s="889">
        <f t="shared" si="0"/>
        <v>0</v>
      </c>
    </row>
    <row r="22" spans="1:6" x14ac:dyDescent="0.2">
      <c r="A22" s="724"/>
      <c r="B22" s="725"/>
      <c r="C22" s="726"/>
      <c r="D22" s="727"/>
      <c r="E22" s="727"/>
      <c r="F22" s="889">
        <f t="shared" si="0"/>
        <v>0</v>
      </c>
    </row>
    <row r="23" spans="1:6" x14ac:dyDescent="0.2">
      <c r="A23" s="724"/>
      <c r="B23" s="725"/>
      <c r="C23" s="726"/>
      <c r="D23" s="727"/>
      <c r="E23" s="727"/>
      <c r="F23" s="889">
        <f t="shared" si="0"/>
        <v>0</v>
      </c>
    </row>
    <row r="24" spans="1:6" x14ac:dyDescent="0.2">
      <c r="A24" s="724"/>
      <c r="B24" s="725"/>
      <c r="C24" s="726"/>
      <c r="D24" s="727"/>
      <c r="E24" s="727"/>
      <c r="F24" s="889">
        <f t="shared" si="0"/>
        <v>0</v>
      </c>
    </row>
    <row r="25" spans="1:6" x14ac:dyDescent="0.2">
      <c r="A25" s="724"/>
      <c r="B25" s="725"/>
      <c r="C25" s="726"/>
      <c r="D25" s="727"/>
      <c r="E25" s="727"/>
      <c r="F25" s="889">
        <f t="shared" si="0"/>
        <v>0</v>
      </c>
    </row>
    <row r="26" spans="1:6" x14ac:dyDescent="0.2">
      <c r="A26" s="724"/>
      <c r="B26" s="725"/>
      <c r="C26" s="726"/>
      <c r="D26" s="727"/>
      <c r="E26" s="727"/>
      <c r="F26" s="889">
        <f t="shared" si="0"/>
        <v>0</v>
      </c>
    </row>
    <row r="27" spans="1:6" x14ac:dyDescent="0.2">
      <c r="A27" s="724"/>
      <c r="B27" s="725"/>
      <c r="C27" s="726"/>
      <c r="D27" s="727"/>
      <c r="E27" s="727"/>
      <c r="F27" s="889">
        <f t="shared" si="0"/>
        <v>0</v>
      </c>
    </row>
    <row r="28" spans="1:6" ht="13.5" thickBot="1" x14ac:dyDescent="0.25">
      <c r="A28" s="720"/>
      <c r="B28" s="721"/>
      <c r="C28" s="728"/>
      <c r="D28" s="920"/>
      <c r="E28" s="920"/>
      <c r="F28" s="1159"/>
    </row>
    <row r="29" spans="1:6" ht="12.75" customHeight="1" thickBot="1" x14ac:dyDescent="0.25">
      <c r="A29" s="730" t="s">
        <v>770</v>
      </c>
      <c r="B29" s="731"/>
      <c r="C29" s="732">
        <f>SUM(C12:C28)</f>
        <v>0</v>
      </c>
      <c r="D29" s="733">
        <f t="shared" ref="D29:E29" si="1">SUM(D12:D28)</f>
        <v>0</v>
      </c>
      <c r="E29" s="733">
        <f t="shared" si="1"/>
        <v>0</v>
      </c>
      <c r="F29" s="734">
        <f>D29-E29</f>
        <v>0</v>
      </c>
    </row>
    <row r="30" spans="1:6" ht="12.75" customHeight="1" x14ac:dyDescent="0.2">
      <c r="A30" s="720"/>
      <c r="B30" s="735"/>
      <c r="C30" s="735"/>
      <c r="D30" s="735"/>
      <c r="E30" s="735"/>
      <c r="F30" s="746"/>
    </row>
    <row r="31" spans="1:6" ht="13.5" thickBot="1" x14ac:dyDescent="0.25">
      <c r="A31" s="513" t="s">
        <v>771</v>
      </c>
      <c r="B31" s="717"/>
      <c r="C31" s="717"/>
      <c r="D31" s="717"/>
      <c r="E31" s="717"/>
      <c r="F31" s="718"/>
    </row>
    <row r="32" spans="1:6" ht="12.75" customHeight="1" x14ac:dyDescent="0.2">
      <c r="A32" s="2698" t="s">
        <v>768</v>
      </c>
      <c r="B32" s="2698" t="s">
        <v>769</v>
      </c>
      <c r="C32" s="2701" t="str">
        <f>'PAGE DE GARDE'!$B$16</f>
        <v>REALITE 2017</v>
      </c>
      <c r="D32" s="2701" t="str">
        <f>'PAGE DE GARDE'!$B$15</f>
        <v>BUDGET 2018</v>
      </c>
      <c r="E32" s="2701" t="str">
        <f>'PAGE DE GARDE'!$B$14</f>
        <v>REALITE 2018</v>
      </c>
      <c r="F32" s="2695" t="s">
        <v>921</v>
      </c>
    </row>
    <row r="33" spans="1:6" x14ac:dyDescent="0.2">
      <c r="A33" s="2699"/>
      <c r="B33" s="2699"/>
      <c r="C33" s="2702"/>
      <c r="D33" s="2702"/>
      <c r="E33" s="2702"/>
      <c r="F33" s="2696"/>
    </row>
    <row r="34" spans="1:6" ht="13.5" thickBot="1" x14ac:dyDescent="0.25">
      <c r="A34" s="2700"/>
      <c r="B34" s="2700"/>
      <c r="C34" s="2703"/>
      <c r="D34" s="2703"/>
      <c r="E34" s="2703"/>
      <c r="F34" s="2697"/>
    </row>
    <row r="35" spans="1:6" x14ac:dyDescent="0.2">
      <c r="A35" s="720"/>
      <c r="B35" s="721"/>
      <c r="C35" s="722"/>
      <c r="D35" s="723"/>
      <c r="E35" s="723"/>
      <c r="F35" s="888"/>
    </row>
    <row r="36" spans="1:6" x14ac:dyDescent="0.2">
      <c r="A36" s="724"/>
      <c r="B36" s="725"/>
      <c r="C36" s="726"/>
      <c r="D36" s="727"/>
      <c r="E36" s="727"/>
      <c r="F36" s="889">
        <f t="shared" ref="F36:F50" si="2">D36-E36</f>
        <v>0</v>
      </c>
    </row>
    <row r="37" spans="1:6" x14ac:dyDescent="0.2">
      <c r="A37" s="724"/>
      <c r="B37" s="725"/>
      <c r="C37" s="726"/>
      <c r="D37" s="727"/>
      <c r="E37" s="727"/>
      <c r="F37" s="889">
        <f t="shared" si="2"/>
        <v>0</v>
      </c>
    </row>
    <row r="38" spans="1:6" x14ac:dyDescent="0.2">
      <c r="A38" s="724"/>
      <c r="B38" s="725"/>
      <c r="C38" s="726"/>
      <c r="D38" s="727"/>
      <c r="E38" s="727"/>
      <c r="F38" s="889">
        <f t="shared" si="2"/>
        <v>0</v>
      </c>
    </row>
    <row r="39" spans="1:6" x14ac:dyDescent="0.2">
      <c r="A39" s="724"/>
      <c r="B39" s="725"/>
      <c r="C39" s="726"/>
      <c r="D39" s="727"/>
      <c r="E39" s="727"/>
      <c r="F39" s="889">
        <f t="shared" si="2"/>
        <v>0</v>
      </c>
    </row>
    <row r="40" spans="1:6" x14ac:dyDescent="0.2">
      <c r="A40" s="724"/>
      <c r="B40" s="725"/>
      <c r="C40" s="726"/>
      <c r="D40" s="727"/>
      <c r="E40" s="727"/>
      <c r="F40" s="889">
        <f t="shared" si="2"/>
        <v>0</v>
      </c>
    </row>
    <row r="41" spans="1:6" x14ac:dyDescent="0.2">
      <c r="A41" s="724"/>
      <c r="B41" s="725"/>
      <c r="C41" s="726"/>
      <c r="D41" s="727"/>
      <c r="E41" s="727"/>
      <c r="F41" s="889">
        <f t="shared" si="2"/>
        <v>0</v>
      </c>
    </row>
    <row r="42" spans="1:6" x14ac:dyDescent="0.2">
      <c r="A42" s="724"/>
      <c r="B42" s="725"/>
      <c r="C42" s="726"/>
      <c r="D42" s="727"/>
      <c r="E42" s="727"/>
      <c r="F42" s="889">
        <f t="shared" si="2"/>
        <v>0</v>
      </c>
    </row>
    <row r="43" spans="1:6" x14ac:dyDescent="0.2">
      <c r="A43" s="724"/>
      <c r="B43" s="725"/>
      <c r="C43" s="726"/>
      <c r="D43" s="727"/>
      <c r="E43" s="727"/>
      <c r="F43" s="889">
        <f t="shared" si="2"/>
        <v>0</v>
      </c>
    </row>
    <row r="44" spans="1:6" x14ac:dyDescent="0.2">
      <c r="A44" s="724"/>
      <c r="B44" s="725"/>
      <c r="C44" s="726"/>
      <c r="D44" s="727"/>
      <c r="E44" s="727"/>
      <c r="F44" s="889">
        <f t="shared" si="2"/>
        <v>0</v>
      </c>
    </row>
    <row r="45" spans="1:6" x14ac:dyDescent="0.2">
      <c r="A45" s="724"/>
      <c r="B45" s="725"/>
      <c r="C45" s="726"/>
      <c r="D45" s="727"/>
      <c r="E45" s="727"/>
      <c r="F45" s="889">
        <f t="shared" si="2"/>
        <v>0</v>
      </c>
    </row>
    <row r="46" spans="1:6" x14ac:dyDescent="0.2">
      <c r="A46" s="724"/>
      <c r="B46" s="725"/>
      <c r="C46" s="726"/>
      <c r="D46" s="727"/>
      <c r="E46" s="727"/>
      <c r="F46" s="889">
        <f t="shared" si="2"/>
        <v>0</v>
      </c>
    </row>
    <row r="47" spans="1:6" x14ac:dyDescent="0.2">
      <c r="A47" s="724"/>
      <c r="B47" s="725"/>
      <c r="C47" s="726"/>
      <c r="D47" s="727"/>
      <c r="E47" s="727"/>
      <c r="F47" s="889">
        <f t="shared" si="2"/>
        <v>0</v>
      </c>
    </row>
    <row r="48" spans="1:6" x14ac:dyDescent="0.2">
      <c r="A48" s="724"/>
      <c r="B48" s="725"/>
      <c r="C48" s="726"/>
      <c r="D48" s="727"/>
      <c r="E48" s="727"/>
      <c r="F48" s="889">
        <f t="shared" si="2"/>
        <v>0</v>
      </c>
    </row>
    <row r="49" spans="1:6" x14ac:dyDescent="0.2">
      <c r="A49" s="724"/>
      <c r="B49" s="725"/>
      <c r="C49" s="726"/>
      <c r="D49" s="727"/>
      <c r="E49" s="727"/>
      <c r="F49" s="889">
        <f t="shared" si="2"/>
        <v>0</v>
      </c>
    </row>
    <row r="50" spans="1:6" x14ac:dyDescent="0.2">
      <c r="A50" s="724"/>
      <c r="B50" s="725"/>
      <c r="C50" s="726"/>
      <c r="D50" s="727"/>
      <c r="E50" s="727"/>
      <c r="F50" s="889">
        <f t="shared" si="2"/>
        <v>0</v>
      </c>
    </row>
    <row r="51" spans="1:6" ht="13.5" thickBot="1" x14ac:dyDescent="0.25">
      <c r="A51" s="720"/>
      <c r="B51" s="721"/>
      <c r="C51" s="728"/>
      <c r="D51" s="920"/>
      <c r="E51" s="920"/>
      <c r="F51" s="1159"/>
    </row>
    <row r="52" spans="1:6" ht="13.5" thickBot="1" x14ac:dyDescent="0.25">
      <c r="A52" s="730" t="s">
        <v>772</v>
      </c>
      <c r="B52" s="731"/>
      <c r="C52" s="732">
        <f>SUM(C35:C51)</f>
        <v>0</v>
      </c>
      <c r="D52" s="733">
        <f t="shared" ref="D52:E52" si="3">SUM(D35:D51)</f>
        <v>0</v>
      </c>
      <c r="E52" s="733">
        <f t="shared" si="3"/>
        <v>0</v>
      </c>
      <c r="F52" s="734">
        <f>D52-E52</f>
        <v>0</v>
      </c>
    </row>
    <row r="53" spans="1:6" ht="13.5" thickBot="1" x14ac:dyDescent="0.25">
      <c r="A53" s="736"/>
      <c r="B53" s="737"/>
      <c r="C53" s="737"/>
      <c r="D53" s="737"/>
      <c r="E53" s="737"/>
      <c r="F53" s="738"/>
    </row>
    <row r="54" spans="1:6" ht="13.5" thickBot="1" x14ac:dyDescent="0.25">
      <c r="A54" s="730" t="s">
        <v>773</v>
      </c>
      <c r="B54" s="731"/>
      <c r="C54" s="732">
        <f>+C29+C52</f>
        <v>0</v>
      </c>
      <c r="D54" s="733">
        <f t="shared" ref="D54:E54" si="4">+D29+D52</f>
        <v>0</v>
      </c>
      <c r="E54" s="733">
        <f t="shared" si="4"/>
        <v>0</v>
      </c>
      <c r="F54" s="734">
        <f>D54-E54</f>
        <v>0</v>
      </c>
    </row>
    <row r="55" spans="1:6" ht="13.5" thickBot="1" x14ac:dyDescent="0.25">
      <c r="A55" s="1160"/>
      <c r="B55" s="1161"/>
      <c r="C55" s="1161"/>
      <c r="D55" s="1161"/>
      <c r="E55" s="1161"/>
      <c r="F55" s="1162"/>
    </row>
    <row r="56" spans="1:6" ht="14.25" x14ac:dyDescent="0.2">
      <c r="A56" s="977" t="s">
        <v>923</v>
      </c>
      <c r="B56" s="978"/>
      <c r="C56" s="979"/>
      <c r="D56" s="979"/>
      <c r="E56" s="979"/>
      <c r="F56" s="980"/>
    </row>
    <row r="57" spans="1:6" x14ac:dyDescent="0.2">
      <c r="A57" s="890"/>
      <c r="B57" s="518"/>
      <c r="C57" s="518"/>
      <c r="D57" s="518"/>
      <c r="E57" s="518"/>
      <c r="F57" s="981"/>
    </row>
    <row r="58" spans="1:6" ht="12.75" customHeight="1" x14ac:dyDescent="0.2">
      <c r="A58" s="2704" t="s">
        <v>922</v>
      </c>
      <c r="B58" s="2577"/>
      <c r="C58" s="2577"/>
      <c r="D58" s="2577"/>
      <c r="E58" s="2577"/>
      <c r="F58" s="2705"/>
    </row>
    <row r="59" spans="1:6" ht="12.75" customHeight="1" x14ac:dyDescent="0.2">
      <c r="A59" s="2704"/>
      <c r="B59" s="2577"/>
      <c r="C59" s="2577"/>
      <c r="D59" s="2577"/>
      <c r="E59" s="2577"/>
      <c r="F59" s="2705"/>
    </row>
    <row r="60" spans="1:6" x14ac:dyDescent="0.2">
      <c r="A60" s="1135"/>
      <c r="B60" s="1136"/>
      <c r="C60" s="1136"/>
      <c r="D60" s="1136"/>
      <c r="E60" s="1136"/>
      <c r="F60" s="1137"/>
    </row>
    <row r="61" spans="1:6" x14ac:dyDescent="0.2">
      <c r="A61" s="1135"/>
      <c r="B61" s="1136"/>
      <c r="C61" s="1136"/>
      <c r="D61" s="1136"/>
      <c r="E61" s="1136"/>
      <c r="F61" s="1137"/>
    </row>
    <row r="62" spans="1:6" x14ac:dyDescent="0.2">
      <c r="A62" s="1135"/>
      <c r="B62" s="1136"/>
      <c r="C62" s="1136"/>
      <c r="D62" s="1136"/>
      <c r="E62" s="1136"/>
      <c r="F62" s="1137"/>
    </row>
    <row r="63" spans="1:6" x14ac:dyDescent="0.2">
      <c r="A63" s="1135"/>
      <c r="B63" s="1136"/>
      <c r="C63" s="1136"/>
      <c r="D63" s="1136"/>
      <c r="E63" s="1136"/>
      <c r="F63" s="1137"/>
    </row>
    <row r="64" spans="1:6" x14ac:dyDescent="0.2">
      <c r="A64" s="1135"/>
      <c r="B64" s="1136"/>
      <c r="C64" s="1136"/>
      <c r="D64" s="1136"/>
      <c r="E64" s="1136"/>
      <c r="F64" s="1137"/>
    </row>
    <row r="65" spans="1:6" x14ac:dyDescent="0.2">
      <c r="A65" s="1135"/>
      <c r="B65" s="1136"/>
      <c r="C65" s="1136"/>
      <c r="D65" s="1136"/>
      <c r="E65" s="1136"/>
      <c r="F65" s="1137"/>
    </row>
    <row r="66" spans="1:6" x14ac:dyDescent="0.2">
      <c r="A66" s="1135"/>
      <c r="B66" s="1136"/>
      <c r="C66" s="1136"/>
      <c r="D66" s="1136"/>
      <c r="E66" s="1136"/>
      <c r="F66" s="1137"/>
    </row>
    <row r="67" spans="1:6" x14ac:dyDescent="0.2">
      <c r="A67" s="1135"/>
      <c r="B67" s="1136"/>
      <c r="C67" s="1136"/>
      <c r="D67" s="1136"/>
      <c r="E67" s="1136"/>
      <c r="F67" s="1137"/>
    </row>
    <row r="68" spans="1:6" x14ac:dyDescent="0.2">
      <c r="A68" s="1135"/>
      <c r="B68" s="1136"/>
      <c r="C68" s="1136"/>
      <c r="D68" s="1136"/>
      <c r="E68" s="1136"/>
      <c r="F68" s="1137"/>
    </row>
    <row r="69" spans="1:6" x14ac:dyDescent="0.2">
      <c r="A69" s="1135"/>
      <c r="B69" s="1136"/>
      <c r="C69" s="1136"/>
      <c r="D69" s="1136"/>
      <c r="E69" s="1136"/>
      <c r="F69" s="1137"/>
    </row>
    <row r="70" spans="1:6" x14ac:dyDescent="0.2">
      <c r="A70" s="1135"/>
      <c r="B70" s="1136"/>
      <c r="C70" s="1136"/>
      <c r="D70" s="1136"/>
      <c r="E70" s="1136"/>
      <c r="F70" s="1137"/>
    </row>
    <row r="71" spans="1:6" x14ac:dyDescent="0.2">
      <c r="A71" s="1135"/>
      <c r="B71" s="1136"/>
      <c r="C71" s="1136"/>
      <c r="D71" s="1136"/>
      <c r="E71" s="1136"/>
      <c r="F71" s="1137"/>
    </row>
    <row r="72" spans="1:6" x14ac:dyDescent="0.2">
      <c r="A72" s="1135"/>
      <c r="B72" s="1136"/>
      <c r="C72" s="1136"/>
      <c r="D72" s="1136"/>
      <c r="E72" s="1136"/>
      <c r="F72" s="1137"/>
    </row>
    <row r="73" spans="1:6" x14ac:dyDescent="0.2">
      <c r="A73" s="1135"/>
      <c r="B73" s="1136"/>
      <c r="C73" s="1136"/>
      <c r="D73" s="1136"/>
      <c r="E73" s="1136"/>
      <c r="F73" s="1137"/>
    </row>
    <row r="74" spans="1:6" x14ac:dyDescent="0.2">
      <c r="A74" s="1135"/>
      <c r="B74" s="1136"/>
      <c r="C74" s="1136"/>
      <c r="D74" s="1136"/>
      <c r="E74" s="1136"/>
      <c r="F74" s="1137"/>
    </row>
    <row r="75" spans="1:6" ht="13.5" thickBot="1" x14ac:dyDescent="0.25">
      <c r="A75" s="751"/>
      <c r="B75" s="752"/>
      <c r="C75" s="752"/>
      <c r="D75" s="752"/>
      <c r="E75" s="752"/>
      <c r="F75" s="1057"/>
    </row>
    <row r="76" spans="1:6" x14ac:dyDescent="0.2">
      <c r="A76" s="739"/>
      <c r="B76" s="740"/>
      <c r="C76" s="740"/>
      <c r="D76" s="740"/>
      <c r="E76" s="740"/>
      <c r="F76" s="740"/>
    </row>
  </sheetData>
  <mergeCells count="14">
    <mergeCell ref="A58:F58"/>
    <mergeCell ref="A59:F59"/>
    <mergeCell ref="A32:A34"/>
    <mergeCell ref="B32:B34"/>
    <mergeCell ref="C32:C34"/>
    <mergeCell ref="D32:D34"/>
    <mergeCell ref="E32:E34"/>
    <mergeCell ref="F32:F34"/>
    <mergeCell ref="F9:F11"/>
    <mergeCell ref="A9:A11"/>
    <mergeCell ref="B9:B11"/>
    <mergeCell ref="C9:C11"/>
    <mergeCell ref="D9:D11"/>
    <mergeCell ref="E9:E11"/>
  </mergeCells>
  <pageMargins left="0.70866141732283472" right="0.70866141732283472" top="0.74803149606299213" bottom="0.74803149606299213" header="0.31496062992125984" footer="0.31496062992125984"/>
  <pageSetup paperSize="9" scale="51" orientation="landscape" r:id="rId1"/>
  <headerFooter scaleWithDoc="0" alignWithMargins="0">
    <oddFooter>&amp;C&amp;P/&amp;N</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tint="0.39997558519241921"/>
    <pageSetUpPr fitToPage="1"/>
  </sheetPr>
  <dimension ref="A1:F75"/>
  <sheetViews>
    <sheetView zoomScaleNormal="100" workbookViewId="0"/>
  </sheetViews>
  <sheetFormatPr baseColWidth="10" defaultColWidth="8.85546875" defaultRowHeight="12.75" x14ac:dyDescent="0.2"/>
  <cols>
    <col min="1" max="1" width="22" style="331" customWidth="1"/>
    <col min="2" max="2" width="58.5703125" style="331" customWidth="1"/>
    <col min="3" max="6" width="21.28515625" style="331" customWidth="1"/>
    <col min="7" max="16384" width="8.85546875" style="331"/>
  </cols>
  <sheetData>
    <row r="1" spans="1:6" s="465" customFormat="1" ht="18" x14ac:dyDescent="0.25">
      <c r="A1" s="64" t="s">
        <v>1219</v>
      </c>
      <c r="B1" s="64"/>
      <c r="C1" s="58"/>
      <c r="D1" s="58"/>
      <c r="E1" s="58"/>
      <c r="F1" s="711"/>
    </row>
    <row r="2" spans="1:6" x14ac:dyDescent="0.2">
      <c r="A2" s="56" t="str">
        <f>'PAGE DE GARDE'!C8</f>
        <v>GAZ</v>
      </c>
      <c r="B2" s="62" t="str">
        <f>'PAGE DE GARDE'!C10</f>
        <v>REALITE 2018 V0</v>
      </c>
      <c r="C2" s="471"/>
      <c r="D2" s="711"/>
      <c r="E2" s="471"/>
      <c r="F2" s="471"/>
    </row>
    <row r="3" spans="1:6" x14ac:dyDescent="0.2">
      <c r="A3" s="249" t="str">
        <f>'PAGE DE GARDE'!C7</f>
        <v>GRD</v>
      </c>
      <c r="B3" s="62"/>
      <c r="C3" s="471"/>
      <c r="D3" s="471"/>
      <c r="E3" s="471"/>
      <c r="F3" s="471"/>
    </row>
    <row r="4" spans="1:6" ht="13.5" thickBot="1" x14ac:dyDescent="0.25"/>
    <row r="5" spans="1:6" x14ac:dyDescent="0.2">
      <c r="A5" s="713"/>
      <c r="B5" s="714"/>
      <c r="C5" s="714"/>
      <c r="D5" s="714"/>
      <c r="E5" s="714"/>
      <c r="F5" s="887"/>
    </row>
    <row r="6" spans="1:6" x14ac:dyDescent="0.2">
      <c r="A6" s="715" t="s">
        <v>766</v>
      </c>
      <c r="B6" s="716"/>
      <c r="C6" s="717"/>
      <c r="D6" s="717"/>
      <c r="E6" s="717"/>
      <c r="F6" s="718"/>
    </row>
    <row r="7" spans="1:6" x14ac:dyDescent="0.2">
      <c r="A7" s="719"/>
      <c r="B7" s="717"/>
      <c r="C7" s="717"/>
      <c r="D7" s="717"/>
      <c r="E7" s="717"/>
      <c r="F7" s="718"/>
    </row>
    <row r="8" spans="1:6" ht="12.75" customHeight="1" thickBot="1" x14ac:dyDescent="0.25">
      <c r="A8" s="513" t="s">
        <v>774</v>
      </c>
      <c r="B8" s="717"/>
      <c r="C8" s="717"/>
      <c r="D8" s="717"/>
      <c r="E8" s="717"/>
      <c r="F8" s="718"/>
    </row>
    <row r="9" spans="1:6" ht="12.75" customHeight="1" x14ac:dyDescent="0.2">
      <c r="A9" s="2698" t="s">
        <v>768</v>
      </c>
      <c r="B9" s="2698" t="s">
        <v>769</v>
      </c>
      <c r="C9" s="2701" t="str">
        <f>'PAGE DE GARDE'!$B$16</f>
        <v>REALITE 2017</v>
      </c>
      <c r="D9" s="2701" t="str">
        <f>'PAGE DE GARDE'!$B$15</f>
        <v>BUDGET 2018</v>
      </c>
      <c r="E9" s="2701" t="str">
        <f>'PAGE DE GARDE'!$B$14</f>
        <v>REALITE 2018</v>
      </c>
      <c r="F9" s="2695" t="s">
        <v>921</v>
      </c>
    </row>
    <row r="10" spans="1:6" x14ac:dyDescent="0.2">
      <c r="A10" s="2699"/>
      <c r="B10" s="2699"/>
      <c r="C10" s="2702"/>
      <c r="D10" s="2702"/>
      <c r="E10" s="2702"/>
      <c r="F10" s="2696"/>
    </row>
    <row r="11" spans="1:6" ht="13.5" thickBot="1" x14ac:dyDescent="0.25">
      <c r="A11" s="2700"/>
      <c r="B11" s="2700"/>
      <c r="C11" s="2703"/>
      <c r="D11" s="2703"/>
      <c r="E11" s="2703"/>
      <c r="F11" s="2697"/>
    </row>
    <row r="12" spans="1:6" x14ac:dyDescent="0.2">
      <c r="A12" s="720"/>
      <c r="B12" s="721"/>
      <c r="C12" s="722"/>
      <c r="D12" s="723"/>
      <c r="E12" s="723"/>
      <c r="F12" s="888"/>
    </row>
    <row r="13" spans="1:6" x14ac:dyDescent="0.2">
      <c r="A13" s="724"/>
      <c r="B13" s="725"/>
      <c r="C13" s="726"/>
      <c r="D13" s="727"/>
      <c r="E13" s="727"/>
      <c r="F13" s="889">
        <f>D13-E13</f>
        <v>0</v>
      </c>
    </row>
    <row r="14" spans="1:6" x14ac:dyDescent="0.2">
      <c r="A14" s="724"/>
      <c r="B14" s="725"/>
      <c r="C14" s="726"/>
      <c r="D14" s="727"/>
      <c r="E14" s="727"/>
      <c r="F14" s="889">
        <f t="shared" ref="F14:F26" si="0">D14-E14</f>
        <v>0</v>
      </c>
    </row>
    <row r="15" spans="1:6" x14ac:dyDescent="0.2">
      <c r="A15" s="724"/>
      <c r="B15" s="725"/>
      <c r="C15" s="726"/>
      <c r="D15" s="727"/>
      <c r="E15" s="727"/>
      <c r="F15" s="889">
        <f t="shared" si="0"/>
        <v>0</v>
      </c>
    </row>
    <row r="16" spans="1:6" x14ac:dyDescent="0.2">
      <c r="A16" s="724"/>
      <c r="B16" s="725"/>
      <c r="C16" s="726"/>
      <c r="D16" s="727"/>
      <c r="E16" s="727"/>
      <c r="F16" s="889">
        <f t="shared" si="0"/>
        <v>0</v>
      </c>
    </row>
    <row r="17" spans="1:6" x14ac:dyDescent="0.2">
      <c r="A17" s="724"/>
      <c r="B17" s="725"/>
      <c r="C17" s="726"/>
      <c r="D17" s="727"/>
      <c r="E17" s="727"/>
      <c r="F17" s="889">
        <f t="shared" si="0"/>
        <v>0</v>
      </c>
    </row>
    <row r="18" spans="1:6" x14ac:dyDescent="0.2">
      <c r="A18" s="724"/>
      <c r="B18" s="725"/>
      <c r="C18" s="726"/>
      <c r="D18" s="727"/>
      <c r="E18" s="727"/>
      <c r="F18" s="889">
        <f t="shared" si="0"/>
        <v>0</v>
      </c>
    </row>
    <row r="19" spans="1:6" x14ac:dyDescent="0.2">
      <c r="A19" s="724"/>
      <c r="B19" s="725"/>
      <c r="C19" s="726"/>
      <c r="D19" s="727"/>
      <c r="E19" s="727"/>
      <c r="F19" s="889">
        <f t="shared" si="0"/>
        <v>0</v>
      </c>
    </row>
    <row r="20" spans="1:6" x14ac:dyDescent="0.2">
      <c r="A20" s="724"/>
      <c r="B20" s="725"/>
      <c r="C20" s="726"/>
      <c r="D20" s="727"/>
      <c r="E20" s="727"/>
      <c r="F20" s="889">
        <f t="shared" si="0"/>
        <v>0</v>
      </c>
    </row>
    <row r="21" spans="1:6" x14ac:dyDescent="0.2">
      <c r="A21" s="724"/>
      <c r="B21" s="725"/>
      <c r="C21" s="726"/>
      <c r="D21" s="727"/>
      <c r="E21" s="727"/>
      <c r="F21" s="889">
        <f t="shared" si="0"/>
        <v>0</v>
      </c>
    </row>
    <row r="22" spans="1:6" x14ac:dyDescent="0.2">
      <c r="A22" s="724"/>
      <c r="B22" s="725"/>
      <c r="C22" s="726"/>
      <c r="D22" s="727"/>
      <c r="E22" s="727"/>
      <c r="F22" s="889">
        <f t="shared" si="0"/>
        <v>0</v>
      </c>
    </row>
    <row r="23" spans="1:6" x14ac:dyDescent="0.2">
      <c r="A23" s="724"/>
      <c r="B23" s="725"/>
      <c r="C23" s="726"/>
      <c r="D23" s="727"/>
      <c r="E23" s="727"/>
      <c r="F23" s="889">
        <f t="shared" si="0"/>
        <v>0</v>
      </c>
    </row>
    <row r="24" spans="1:6" x14ac:dyDescent="0.2">
      <c r="A24" s="724"/>
      <c r="B24" s="725"/>
      <c r="C24" s="726"/>
      <c r="D24" s="727"/>
      <c r="E24" s="727"/>
      <c r="F24" s="889">
        <f t="shared" si="0"/>
        <v>0</v>
      </c>
    </row>
    <row r="25" spans="1:6" x14ac:dyDescent="0.2">
      <c r="A25" s="724"/>
      <c r="B25" s="725"/>
      <c r="C25" s="726"/>
      <c r="D25" s="727"/>
      <c r="E25" s="727"/>
      <c r="F25" s="889">
        <f t="shared" si="0"/>
        <v>0</v>
      </c>
    </row>
    <row r="26" spans="1:6" x14ac:dyDescent="0.2">
      <c r="A26" s="724"/>
      <c r="B26" s="725"/>
      <c r="C26" s="726"/>
      <c r="D26" s="727"/>
      <c r="E26" s="727"/>
      <c r="F26" s="889">
        <f t="shared" si="0"/>
        <v>0</v>
      </c>
    </row>
    <row r="27" spans="1:6" x14ac:dyDescent="0.2">
      <c r="A27" s="724"/>
      <c r="B27" s="725"/>
      <c r="C27" s="726"/>
      <c r="D27" s="727"/>
      <c r="E27" s="727"/>
      <c r="F27" s="889">
        <f>D27-E27</f>
        <v>0</v>
      </c>
    </row>
    <row r="28" spans="1:6" ht="13.5" thickBot="1" x14ac:dyDescent="0.25">
      <c r="A28" s="720"/>
      <c r="B28" s="721"/>
      <c r="C28" s="728"/>
      <c r="D28" s="920"/>
      <c r="E28" s="920"/>
      <c r="F28" s="1159"/>
    </row>
    <row r="29" spans="1:6" ht="13.5" thickBot="1" x14ac:dyDescent="0.25">
      <c r="A29" s="730" t="s">
        <v>770</v>
      </c>
      <c r="B29" s="731"/>
      <c r="C29" s="732">
        <f>SUM(C12:C28)</f>
        <v>0</v>
      </c>
      <c r="D29" s="733">
        <f t="shared" ref="D29:E29" si="1">SUM(D12:D28)</f>
        <v>0</v>
      </c>
      <c r="E29" s="733">
        <f t="shared" si="1"/>
        <v>0</v>
      </c>
      <c r="F29" s="734">
        <f>D29-E29</f>
        <v>0</v>
      </c>
    </row>
    <row r="30" spans="1:6" x14ac:dyDescent="0.2">
      <c r="A30" s="720"/>
      <c r="B30" s="735"/>
      <c r="C30" s="735"/>
      <c r="D30" s="735"/>
      <c r="E30" s="735"/>
      <c r="F30" s="746"/>
    </row>
    <row r="31" spans="1:6" ht="12.75" customHeight="1" thickBot="1" x14ac:dyDescent="0.25">
      <c r="A31" s="513" t="s">
        <v>775</v>
      </c>
      <c r="B31" s="717"/>
      <c r="C31" s="717"/>
      <c r="D31" s="717"/>
      <c r="E31" s="717"/>
      <c r="F31" s="718"/>
    </row>
    <row r="32" spans="1:6" ht="12.75" customHeight="1" x14ac:dyDescent="0.2">
      <c r="A32" s="2698" t="s">
        <v>768</v>
      </c>
      <c r="B32" s="2698" t="s">
        <v>769</v>
      </c>
      <c r="C32" s="2701" t="str">
        <f>'PAGE DE GARDE'!$B$16</f>
        <v>REALITE 2017</v>
      </c>
      <c r="D32" s="2701" t="str">
        <f>'PAGE DE GARDE'!$B$15</f>
        <v>BUDGET 2018</v>
      </c>
      <c r="E32" s="2701" t="str">
        <f>'PAGE DE GARDE'!$B$14</f>
        <v>REALITE 2018</v>
      </c>
      <c r="F32" s="2695" t="s">
        <v>921</v>
      </c>
    </row>
    <row r="33" spans="1:6" x14ac:dyDescent="0.2">
      <c r="A33" s="2699"/>
      <c r="B33" s="2699"/>
      <c r="C33" s="2702"/>
      <c r="D33" s="2702"/>
      <c r="E33" s="2702"/>
      <c r="F33" s="2696"/>
    </row>
    <row r="34" spans="1:6" ht="13.5" thickBot="1" x14ac:dyDescent="0.25">
      <c r="A34" s="2700"/>
      <c r="B34" s="2700"/>
      <c r="C34" s="2703"/>
      <c r="D34" s="2703"/>
      <c r="E34" s="2703"/>
      <c r="F34" s="2697"/>
    </row>
    <row r="35" spans="1:6" x14ac:dyDescent="0.2">
      <c r="A35" s="720"/>
      <c r="B35" s="721"/>
      <c r="C35" s="722"/>
      <c r="D35" s="723"/>
      <c r="E35" s="723"/>
      <c r="F35" s="888"/>
    </row>
    <row r="36" spans="1:6" x14ac:dyDescent="0.2">
      <c r="A36" s="724"/>
      <c r="B36" s="725"/>
      <c r="C36" s="726"/>
      <c r="D36" s="727"/>
      <c r="E36" s="727"/>
      <c r="F36" s="889">
        <f t="shared" ref="F36:F50" si="2">D36-E36</f>
        <v>0</v>
      </c>
    </row>
    <row r="37" spans="1:6" x14ac:dyDescent="0.2">
      <c r="A37" s="724"/>
      <c r="B37" s="725"/>
      <c r="C37" s="726"/>
      <c r="D37" s="727"/>
      <c r="E37" s="727"/>
      <c r="F37" s="889">
        <f t="shared" si="2"/>
        <v>0</v>
      </c>
    </row>
    <row r="38" spans="1:6" x14ac:dyDescent="0.2">
      <c r="A38" s="724"/>
      <c r="B38" s="725"/>
      <c r="C38" s="726"/>
      <c r="D38" s="727"/>
      <c r="E38" s="727"/>
      <c r="F38" s="889">
        <f t="shared" si="2"/>
        <v>0</v>
      </c>
    </row>
    <row r="39" spans="1:6" x14ac:dyDescent="0.2">
      <c r="A39" s="724"/>
      <c r="B39" s="725"/>
      <c r="C39" s="726"/>
      <c r="D39" s="727"/>
      <c r="E39" s="727"/>
      <c r="F39" s="889">
        <f t="shared" si="2"/>
        <v>0</v>
      </c>
    </row>
    <row r="40" spans="1:6" x14ac:dyDescent="0.2">
      <c r="A40" s="724"/>
      <c r="B40" s="725"/>
      <c r="C40" s="726"/>
      <c r="D40" s="727"/>
      <c r="E40" s="727"/>
      <c r="F40" s="889">
        <f t="shared" si="2"/>
        <v>0</v>
      </c>
    </row>
    <row r="41" spans="1:6" x14ac:dyDescent="0.2">
      <c r="A41" s="724"/>
      <c r="B41" s="725"/>
      <c r="C41" s="726"/>
      <c r="D41" s="727"/>
      <c r="E41" s="727"/>
      <c r="F41" s="889">
        <f t="shared" si="2"/>
        <v>0</v>
      </c>
    </row>
    <row r="42" spans="1:6" x14ac:dyDescent="0.2">
      <c r="A42" s="724"/>
      <c r="B42" s="725"/>
      <c r="C42" s="726"/>
      <c r="D42" s="727"/>
      <c r="E42" s="727"/>
      <c r="F42" s="889">
        <f t="shared" si="2"/>
        <v>0</v>
      </c>
    </row>
    <row r="43" spans="1:6" x14ac:dyDescent="0.2">
      <c r="A43" s="724"/>
      <c r="B43" s="725"/>
      <c r="C43" s="726"/>
      <c r="D43" s="727"/>
      <c r="E43" s="727"/>
      <c r="F43" s="889">
        <f t="shared" si="2"/>
        <v>0</v>
      </c>
    </row>
    <row r="44" spans="1:6" x14ac:dyDescent="0.2">
      <c r="A44" s="724"/>
      <c r="B44" s="725"/>
      <c r="C44" s="726"/>
      <c r="D44" s="727"/>
      <c r="E44" s="727"/>
      <c r="F44" s="889">
        <f t="shared" si="2"/>
        <v>0</v>
      </c>
    </row>
    <row r="45" spans="1:6" x14ac:dyDescent="0.2">
      <c r="A45" s="724"/>
      <c r="B45" s="725"/>
      <c r="C45" s="726"/>
      <c r="D45" s="727"/>
      <c r="E45" s="727"/>
      <c r="F45" s="889">
        <f t="shared" si="2"/>
        <v>0</v>
      </c>
    </row>
    <row r="46" spans="1:6" x14ac:dyDescent="0.2">
      <c r="A46" s="724"/>
      <c r="B46" s="725"/>
      <c r="C46" s="726"/>
      <c r="D46" s="727"/>
      <c r="E46" s="727"/>
      <c r="F46" s="889">
        <f t="shared" si="2"/>
        <v>0</v>
      </c>
    </row>
    <row r="47" spans="1:6" x14ac:dyDescent="0.2">
      <c r="A47" s="724"/>
      <c r="B47" s="725"/>
      <c r="C47" s="726"/>
      <c r="D47" s="727"/>
      <c r="E47" s="727"/>
      <c r="F47" s="889">
        <f t="shared" si="2"/>
        <v>0</v>
      </c>
    </row>
    <row r="48" spans="1:6" x14ac:dyDescent="0.2">
      <c r="A48" s="724"/>
      <c r="B48" s="725"/>
      <c r="C48" s="726"/>
      <c r="D48" s="727"/>
      <c r="E48" s="727"/>
      <c r="F48" s="889">
        <f t="shared" si="2"/>
        <v>0</v>
      </c>
    </row>
    <row r="49" spans="1:6" x14ac:dyDescent="0.2">
      <c r="A49" s="724"/>
      <c r="B49" s="725"/>
      <c r="C49" s="726"/>
      <c r="D49" s="727"/>
      <c r="E49" s="727"/>
      <c r="F49" s="889">
        <f t="shared" si="2"/>
        <v>0</v>
      </c>
    </row>
    <row r="50" spans="1:6" x14ac:dyDescent="0.2">
      <c r="A50" s="724"/>
      <c r="B50" s="725"/>
      <c r="C50" s="726"/>
      <c r="D50" s="727"/>
      <c r="E50" s="727"/>
      <c r="F50" s="889">
        <f t="shared" si="2"/>
        <v>0</v>
      </c>
    </row>
    <row r="51" spans="1:6" ht="13.5" thickBot="1" x14ac:dyDescent="0.25">
      <c r="A51" s="720"/>
      <c r="B51" s="721"/>
      <c r="C51" s="728"/>
      <c r="D51" s="920"/>
      <c r="E51" s="920"/>
      <c r="F51" s="1159"/>
    </row>
    <row r="52" spans="1:6" ht="13.5" thickBot="1" x14ac:dyDescent="0.25">
      <c r="A52" s="730" t="s">
        <v>772</v>
      </c>
      <c r="B52" s="731"/>
      <c r="C52" s="732">
        <f>SUM(C35:C51)</f>
        <v>0</v>
      </c>
      <c r="D52" s="733">
        <f t="shared" ref="D52:E52" si="3">SUM(D35:D51)</f>
        <v>0</v>
      </c>
      <c r="E52" s="733">
        <f t="shared" si="3"/>
        <v>0</v>
      </c>
      <c r="F52" s="734">
        <f>D52-E52</f>
        <v>0</v>
      </c>
    </row>
    <row r="53" spans="1:6" ht="13.5" thickBot="1" x14ac:dyDescent="0.25">
      <c r="A53" s="736"/>
      <c r="B53" s="737"/>
      <c r="C53" s="737"/>
      <c r="D53" s="737"/>
      <c r="E53" s="737"/>
      <c r="F53" s="738"/>
    </row>
    <row r="54" spans="1:6" ht="13.5" thickBot="1" x14ac:dyDescent="0.25">
      <c r="A54" s="730" t="s">
        <v>773</v>
      </c>
      <c r="B54" s="731"/>
      <c r="C54" s="732">
        <f>+C29+C52</f>
        <v>0</v>
      </c>
      <c r="D54" s="733">
        <f t="shared" ref="D54:E54" si="4">+D29+D52</f>
        <v>0</v>
      </c>
      <c r="E54" s="733">
        <f t="shared" si="4"/>
        <v>0</v>
      </c>
      <c r="F54" s="734">
        <f>D54-E54</f>
        <v>0</v>
      </c>
    </row>
    <row r="55" spans="1:6" ht="13.5" thickBot="1" x14ac:dyDescent="0.25">
      <c r="A55" s="1160"/>
      <c r="B55" s="1161"/>
      <c r="C55" s="1161"/>
      <c r="D55" s="1161"/>
      <c r="E55" s="1161"/>
      <c r="F55" s="1162"/>
    </row>
    <row r="56" spans="1:6" ht="14.25" x14ac:dyDescent="0.2">
      <c r="A56" s="977" t="s">
        <v>923</v>
      </c>
      <c r="B56" s="978"/>
      <c r="C56" s="979"/>
      <c r="D56" s="979"/>
      <c r="E56" s="979"/>
      <c r="F56" s="980"/>
    </row>
    <row r="57" spans="1:6" x14ac:dyDescent="0.2">
      <c r="A57" s="890"/>
      <c r="B57" s="518"/>
      <c r="C57" s="518"/>
      <c r="D57" s="518"/>
      <c r="E57" s="518"/>
      <c r="F57" s="981"/>
    </row>
    <row r="58" spans="1:6" ht="12.75" customHeight="1" x14ac:dyDescent="0.2">
      <c r="A58" s="2704" t="s">
        <v>922</v>
      </c>
      <c r="B58" s="2577"/>
      <c r="C58" s="2577"/>
      <c r="D58" s="2577"/>
      <c r="E58" s="2577"/>
      <c r="F58" s="2705"/>
    </row>
    <row r="59" spans="1:6" ht="12.75" customHeight="1" x14ac:dyDescent="0.2">
      <c r="A59" s="2704"/>
      <c r="B59" s="2577"/>
      <c r="C59" s="2577"/>
      <c r="D59" s="2577"/>
      <c r="E59" s="2577"/>
      <c r="F59" s="2705"/>
    </row>
    <row r="60" spans="1:6" x14ac:dyDescent="0.2">
      <c r="A60" s="1135"/>
      <c r="B60" s="1136"/>
      <c r="C60" s="1136"/>
      <c r="D60" s="1136"/>
      <c r="E60" s="1136"/>
      <c r="F60" s="1137"/>
    </row>
    <row r="61" spans="1:6" x14ac:dyDescent="0.2">
      <c r="A61" s="1135"/>
      <c r="B61" s="1136"/>
      <c r="C61" s="1136"/>
      <c r="D61" s="1136"/>
      <c r="E61" s="1136"/>
      <c r="F61" s="1137"/>
    </row>
    <row r="62" spans="1:6" x14ac:dyDescent="0.2">
      <c r="A62" s="1135"/>
      <c r="B62" s="1136"/>
      <c r="C62" s="1136"/>
      <c r="D62" s="1136"/>
      <c r="E62" s="1136"/>
      <c r="F62" s="1137"/>
    </row>
    <row r="63" spans="1:6" x14ac:dyDescent="0.2">
      <c r="A63" s="1135"/>
      <c r="B63" s="1136"/>
      <c r="C63" s="1136"/>
      <c r="D63" s="1136"/>
      <c r="E63" s="1136"/>
      <c r="F63" s="1137"/>
    </row>
    <row r="64" spans="1:6" x14ac:dyDescent="0.2">
      <c r="A64" s="1135"/>
      <c r="B64" s="1136"/>
      <c r="C64" s="1136"/>
      <c r="D64" s="1136"/>
      <c r="E64" s="1136"/>
      <c r="F64" s="1137"/>
    </row>
    <row r="65" spans="1:6" x14ac:dyDescent="0.2">
      <c r="A65" s="1135"/>
      <c r="B65" s="1136"/>
      <c r="C65" s="1136"/>
      <c r="D65" s="1136"/>
      <c r="E65" s="1136"/>
      <c r="F65" s="1137"/>
    </row>
    <row r="66" spans="1:6" x14ac:dyDescent="0.2">
      <c r="A66" s="1135"/>
      <c r="B66" s="1136"/>
      <c r="C66" s="1136"/>
      <c r="D66" s="1136"/>
      <c r="E66" s="1136"/>
      <c r="F66" s="1137"/>
    </row>
    <row r="67" spans="1:6" x14ac:dyDescent="0.2">
      <c r="A67" s="1135"/>
      <c r="B67" s="1136"/>
      <c r="C67" s="1136"/>
      <c r="D67" s="1136"/>
      <c r="E67" s="1136"/>
      <c r="F67" s="1137"/>
    </row>
    <row r="68" spans="1:6" x14ac:dyDescent="0.2">
      <c r="A68" s="1135"/>
      <c r="B68" s="1136"/>
      <c r="C68" s="1136"/>
      <c r="D68" s="1136"/>
      <c r="E68" s="1136"/>
      <c r="F68" s="1137"/>
    </row>
    <row r="69" spans="1:6" x14ac:dyDescent="0.2">
      <c r="A69" s="1135"/>
      <c r="B69" s="1136"/>
      <c r="C69" s="1136"/>
      <c r="D69" s="1136"/>
      <c r="E69" s="1136"/>
      <c r="F69" s="1137"/>
    </row>
    <row r="70" spans="1:6" x14ac:dyDescent="0.2">
      <c r="A70" s="1135"/>
      <c r="B70" s="1136"/>
      <c r="C70" s="1136"/>
      <c r="D70" s="1136"/>
      <c r="E70" s="1136"/>
      <c r="F70" s="1137"/>
    </row>
    <row r="71" spans="1:6" x14ac:dyDescent="0.2">
      <c r="A71" s="1135"/>
      <c r="B71" s="1136"/>
      <c r="C71" s="1136"/>
      <c r="D71" s="1136"/>
      <c r="E71" s="1136"/>
      <c r="F71" s="1137"/>
    </row>
    <row r="72" spans="1:6" x14ac:dyDescent="0.2">
      <c r="A72" s="1135"/>
      <c r="B72" s="1136"/>
      <c r="C72" s="1136"/>
      <c r="D72" s="1136"/>
      <c r="E72" s="1136"/>
      <c r="F72" s="1137"/>
    </row>
    <row r="73" spans="1:6" x14ac:dyDescent="0.2">
      <c r="A73" s="1135"/>
      <c r="B73" s="1136"/>
      <c r="C73" s="1136"/>
      <c r="D73" s="1136"/>
      <c r="E73" s="1136"/>
      <c r="F73" s="1137"/>
    </row>
    <row r="74" spans="1:6" x14ac:dyDescent="0.2">
      <c r="A74" s="1135"/>
      <c r="B74" s="1136"/>
      <c r="C74" s="1136"/>
      <c r="D74" s="1136"/>
      <c r="E74" s="1136"/>
      <c r="F74" s="1137"/>
    </row>
    <row r="75" spans="1:6" ht="13.5" thickBot="1" x14ac:dyDescent="0.25">
      <c r="A75" s="751"/>
      <c r="B75" s="752"/>
      <c r="C75" s="752"/>
      <c r="D75" s="752"/>
      <c r="E75" s="752"/>
      <c r="F75" s="1057"/>
    </row>
  </sheetData>
  <mergeCells count="14">
    <mergeCell ref="A58:F58"/>
    <mergeCell ref="A59:F59"/>
    <mergeCell ref="A32:A34"/>
    <mergeCell ref="B32:B34"/>
    <mergeCell ref="C32:C34"/>
    <mergeCell ref="D32:D34"/>
    <mergeCell ref="E32:E34"/>
    <mergeCell ref="F32:F34"/>
    <mergeCell ref="F9:F11"/>
    <mergeCell ref="A9:A11"/>
    <mergeCell ref="B9:B11"/>
    <mergeCell ref="C9:C11"/>
    <mergeCell ref="D9:D11"/>
    <mergeCell ref="E9:E11"/>
  </mergeCells>
  <pageMargins left="0.70866141732283472" right="0.70866141732283472" top="0.74803149606299213" bottom="0.74803149606299213" header="0.31496062992125984" footer="0.31496062992125984"/>
  <pageSetup paperSize="9" scale="51" orientation="landscape" r:id="rId1"/>
  <headerFooter scaleWithDoc="0" alignWithMargins="0">
    <oddFooter>&amp;C&amp;P/&amp;N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1"/>
  </sheetPr>
  <dimension ref="B1:D33"/>
  <sheetViews>
    <sheetView showGridLines="0" zoomScaleNormal="100" workbookViewId="0">
      <selection activeCell="C11" sqref="C11"/>
    </sheetView>
  </sheetViews>
  <sheetFormatPr baseColWidth="10" defaultColWidth="8.85546875" defaultRowHeight="12.75" x14ac:dyDescent="0.2"/>
  <cols>
    <col min="1" max="1" width="12.28515625" customWidth="1"/>
    <col min="2" max="2" width="35.42578125" customWidth="1"/>
    <col min="3" max="3" width="32.85546875" customWidth="1"/>
    <col min="4" max="4" width="14.85546875" bestFit="1" customWidth="1"/>
  </cols>
  <sheetData>
    <row r="1" spans="2:4" x14ac:dyDescent="0.2">
      <c r="B1" s="17"/>
      <c r="C1" s="20"/>
    </row>
    <row r="2" spans="2:4" ht="26.25" x14ac:dyDescent="0.4">
      <c r="B2" s="2618" t="s">
        <v>246</v>
      </c>
      <c r="C2" s="2619"/>
      <c r="D2" s="2619"/>
    </row>
    <row r="3" spans="2:4" x14ac:dyDescent="0.2">
      <c r="B3" s="17"/>
      <c r="C3" s="20"/>
    </row>
    <row r="4" spans="2:4" ht="26.25" x14ac:dyDescent="0.4">
      <c r="B4" s="2618" t="s">
        <v>1428</v>
      </c>
      <c r="C4" s="2619"/>
      <c r="D4" s="2619"/>
    </row>
    <row r="5" spans="2:4" x14ac:dyDescent="0.2">
      <c r="B5" s="17"/>
      <c r="C5" s="21"/>
    </row>
    <row r="6" spans="2:4" x14ac:dyDescent="0.2">
      <c r="B6" s="17"/>
      <c r="C6" s="20"/>
    </row>
    <row r="7" spans="2:4" x14ac:dyDescent="0.2">
      <c r="B7" s="17" t="s">
        <v>229</v>
      </c>
      <c r="C7" s="20" t="s">
        <v>361</v>
      </c>
    </row>
    <row r="8" spans="2:4" x14ac:dyDescent="0.2">
      <c r="B8" s="17" t="s">
        <v>230</v>
      </c>
      <c r="C8" s="22" t="s">
        <v>1193</v>
      </c>
    </row>
    <row r="9" spans="2:4" ht="13.5" thickBot="1" x14ac:dyDescent="0.25">
      <c r="B9" s="2582"/>
      <c r="C9" s="2582"/>
      <c r="D9" s="2582"/>
    </row>
    <row r="10" spans="2:4" ht="24" customHeight="1" thickBot="1" x14ac:dyDescent="0.25">
      <c r="B10" s="2396" t="s">
        <v>231</v>
      </c>
      <c r="C10" s="2356" t="s">
        <v>1570</v>
      </c>
      <c r="D10" s="2397"/>
    </row>
    <row r="11" spans="2:4" x14ac:dyDescent="0.2">
      <c r="B11" s="17"/>
      <c r="C11" s="20"/>
    </row>
    <row r="12" spans="2:4" x14ac:dyDescent="0.2">
      <c r="B12" s="17"/>
      <c r="C12" s="20"/>
    </row>
    <row r="13" spans="2:4" x14ac:dyDescent="0.2">
      <c r="B13" s="88" t="s">
        <v>897</v>
      </c>
      <c r="C13" s="20"/>
    </row>
    <row r="14" spans="2:4" x14ac:dyDescent="0.2">
      <c r="B14" s="1138" t="s">
        <v>1567</v>
      </c>
      <c r="C14" s="22" t="s">
        <v>893</v>
      </c>
      <c r="D14" s="30"/>
    </row>
    <row r="15" spans="2:4" x14ac:dyDescent="0.2">
      <c r="B15" s="1138" t="s">
        <v>1568</v>
      </c>
      <c r="C15" s="22" t="s">
        <v>894</v>
      </c>
      <c r="D15" s="1138" t="s">
        <v>1569</v>
      </c>
    </row>
    <row r="16" spans="2:4" x14ac:dyDescent="0.2">
      <c r="B16" s="1138" t="s">
        <v>1485</v>
      </c>
      <c r="C16" s="22" t="s">
        <v>895</v>
      </c>
      <c r="D16" s="30"/>
    </row>
    <row r="17" spans="2:4" x14ac:dyDescent="0.2">
      <c r="B17" s="1138" t="s">
        <v>1486</v>
      </c>
      <c r="C17" s="22" t="s">
        <v>896</v>
      </c>
      <c r="D17" s="30"/>
    </row>
    <row r="18" spans="2:4" x14ac:dyDescent="0.2">
      <c r="B18" s="17"/>
      <c r="C18" s="20"/>
    </row>
    <row r="19" spans="2:4" x14ac:dyDescent="0.2">
      <c r="B19" s="17"/>
      <c r="C19" s="20"/>
    </row>
    <row r="20" spans="2:4" ht="42" customHeight="1" x14ac:dyDescent="0.2">
      <c r="B20" s="2616" t="s">
        <v>747</v>
      </c>
      <c r="C20" s="2617"/>
      <c r="D20" s="2398"/>
    </row>
    <row r="21" spans="2:4" ht="42" customHeight="1" x14ac:dyDescent="0.2">
      <c r="B21" s="2399"/>
      <c r="C21" s="2403"/>
      <c r="D21" s="704"/>
    </row>
    <row r="22" spans="2:4" x14ac:dyDescent="0.2">
      <c r="B22" s="2399"/>
      <c r="C22" s="2403"/>
      <c r="D22" s="704"/>
    </row>
    <row r="23" spans="2:4" x14ac:dyDescent="0.2">
      <c r="B23" s="2400" t="s">
        <v>748</v>
      </c>
      <c r="C23" s="2403"/>
      <c r="D23" s="704"/>
    </row>
    <row r="24" spans="2:4" x14ac:dyDescent="0.2">
      <c r="B24" s="2400" t="s">
        <v>749</v>
      </c>
      <c r="C24" s="2403"/>
      <c r="D24" s="704"/>
    </row>
    <row r="25" spans="2:4" x14ac:dyDescent="0.2">
      <c r="B25" s="2400" t="s">
        <v>750</v>
      </c>
      <c r="C25" s="893"/>
      <c r="D25" s="704"/>
    </row>
    <row r="26" spans="2:4" x14ac:dyDescent="0.2">
      <c r="B26" s="2400" t="s">
        <v>751</v>
      </c>
      <c r="C26" s="893"/>
      <c r="D26" s="704"/>
    </row>
    <row r="27" spans="2:4" x14ac:dyDescent="0.2">
      <c r="B27" s="2401"/>
      <c r="C27" s="893"/>
      <c r="D27" s="704"/>
    </row>
    <row r="28" spans="2:4" x14ac:dyDescent="0.2">
      <c r="B28" s="2401" t="s">
        <v>752</v>
      </c>
      <c r="C28" s="893"/>
      <c r="D28" s="704"/>
    </row>
    <row r="29" spans="2:4" x14ac:dyDescent="0.2">
      <c r="B29" s="2401" t="s">
        <v>753</v>
      </c>
      <c r="C29" s="893"/>
      <c r="D29" s="704"/>
    </row>
    <row r="30" spans="2:4" x14ac:dyDescent="0.2">
      <c r="B30" s="2401" t="s">
        <v>754</v>
      </c>
      <c r="C30" s="893"/>
      <c r="D30" s="704"/>
    </row>
    <row r="31" spans="2:4" x14ac:dyDescent="0.2">
      <c r="B31" s="705"/>
      <c r="C31" s="2404"/>
      <c r="D31" s="2402"/>
    </row>
    <row r="33" spans="2:2" x14ac:dyDescent="0.2">
      <c r="B33" s="17" t="s">
        <v>1105</v>
      </c>
    </row>
  </sheetData>
  <mergeCells count="4">
    <mergeCell ref="B20:C20"/>
    <mergeCell ref="B2:D2"/>
    <mergeCell ref="B4:D4"/>
    <mergeCell ref="B9:D9"/>
  </mergeCells>
  <pageMargins left="0.7" right="0.7" top="0.75" bottom="0.75" header="0.3" footer="0.3"/>
  <pageSetup paperSize="9" scale="75" orientation="portrait" r:id="rId1"/>
  <headerFooter scaleWithDoc="0" alignWithMargins="0">
    <oddFooter>&amp;C&amp;P/&amp;N</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tint="0.39997558519241921"/>
    <pageSetUpPr fitToPage="1"/>
  </sheetPr>
  <dimension ref="A1:F75"/>
  <sheetViews>
    <sheetView zoomScaleNormal="100" workbookViewId="0"/>
  </sheetViews>
  <sheetFormatPr baseColWidth="10" defaultColWidth="8.85546875" defaultRowHeight="12.75" x14ac:dyDescent="0.2"/>
  <cols>
    <col min="1" max="1" width="22" style="331" customWidth="1"/>
    <col min="2" max="2" width="58.5703125" style="331" customWidth="1"/>
    <col min="3" max="6" width="21.28515625" style="331" customWidth="1"/>
    <col min="7" max="16384" width="8.85546875" style="331"/>
  </cols>
  <sheetData>
    <row r="1" spans="1:6" s="465" customFormat="1" ht="18" x14ac:dyDescent="0.25">
      <c r="A1" s="64" t="s">
        <v>1220</v>
      </c>
      <c r="B1" s="64"/>
      <c r="C1" s="58"/>
      <c r="D1" s="58"/>
      <c r="E1" s="58"/>
      <c r="F1" s="711"/>
    </row>
    <row r="2" spans="1:6" x14ac:dyDescent="0.2">
      <c r="A2" s="56" t="str">
        <f>'PAGE DE GARDE'!C8</f>
        <v>GAZ</v>
      </c>
      <c r="B2" s="62" t="str">
        <f>'PAGE DE GARDE'!C10</f>
        <v>REALITE 2018 V0</v>
      </c>
      <c r="C2" s="471"/>
      <c r="D2" s="711"/>
      <c r="E2" s="471"/>
      <c r="F2" s="471"/>
    </row>
    <row r="3" spans="1:6" x14ac:dyDescent="0.2">
      <c r="A3" s="249" t="str">
        <f>'PAGE DE GARDE'!C7</f>
        <v>GRD</v>
      </c>
      <c r="B3" s="62"/>
      <c r="C3" s="471"/>
      <c r="D3" s="471"/>
      <c r="E3" s="471"/>
      <c r="F3" s="471"/>
    </row>
    <row r="4" spans="1:6" ht="13.5" thickBot="1" x14ac:dyDescent="0.25"/>
    <row r="5" spans="1:6" x14ac:dyDescent="0.2">
      <c r="A5" s="713"/>
      <c r="B5" s="714"/>
      <c r="C5" s="714"/>
      <c r="D5" s="714"/>
      <c r="E5" s="714"/>
      <c r="F5" s="887"/>
    </row>
    <row r="6" spans="1:6" x14ac:dyDescent="0.2">
      <c r="A6" s="715" t="s">
        <v>766</v>
      </c>
      <c r="B6" s="716"/>
      <c r="C6" s="717"/>
      <c r="D6" s="717"/>
      <c r="E6" s="717"/>
      <c r="F6" s="718"/>
    </row>
    <row r="7" spans="1:6" x14ac:dyDescent="0.2">
      <c r="A7" s="719"/>
      <c r="B7" s="717"/>
      <c r="C7" s="717"/>
      <c r="D7" s="717"/>
      <c r="E7" s="717"/>
      <c r="F7" s="718"/>
    </row>
    <row r="8" spans="1:6" ht="12.75" customHeight="1" thickBot="1" x14ac:dyDescent="0.25">
      <c r="A8" s="513" t="s">
        <v>776</v>
      </c>
      <c r="B8" s="717"/>
      <c r="C8" s="717"/>
      <c r="D8" s="717"/>
      <c r="E8" s="717"/>
      <c r="F8" s="718"/>
    </row>
    <row r="9" spans="1:6" ht="12.75" customHeight="1" x14ac:dyDescent="0.2">
      <c r="A9" s="2698" t="s">
        <v>768</v>
      </c>
      <c r="B9" s="2698" t="s">
        <v>769</v>
      </c>
      <c r="C9" s="2701" t="str">
        <f>'PAGE DE GARDE'!$B$16</f>
        <v>REALITE 2017</v>
      </c>
      <c r="D9" s="2701" t="str">
        <f>'PAGE DE GARDE'!$B$15</f>
        <v>BUDGET 2018</v>
      </c>
      <c r="E9" s="2701" t="str">
        <f>'PAGE DE GARDE'!$B$14</f>
        <v>REALITE 2018</v>
      </c>
      <c r="F9" s="2695" t="s">
        <v>921</v>
      </c>
    </row>
    <row r="10" spans="1:6" x14ac:dyDescent="0.2">
      <c r="A10" s="2699"/>
      <c r="B10" s="2699"/>
      <c r="C10" s="2702"/>
      <c r="D10" s="2702"/>
      <c r="E10" s="2702"/>
      <c r="F10" s="2696"/>
    </row>
    <row r="11" spans="1:6" ht="13.5" thickBot="1" x14ac:dyDescent="0.25">
      <c r="A11" s="2700"/>
      <c r="B11" s="2700"/>
      <c r="C11" s="2703"/>
      <c r="D11" s="2703"/>
      <c r="E11" s="2703"/>
      <c r="F11" s="2697"/>
    </row>
    <row r="12" spans="1:6" x14ac:dyDescent="0.2">
      <c r="A12" s="720"/>
      <c r="B12" s="721"/>
      <c r="C12" s="722"/>
      <c r="D12" s="723"/>
      <c r="E12" s="723"/>
      <c r="F12" s="888"/>
    </row>
    <row r="13" spans="1:6" x14ac:dyDescent="0.2">
      <c r="A13" s="724"/>
      <c r="B13" s="725"/>
      <c r="C13" s="726"/>
      <c r="D13" s="727"/>
      <c r="E13" s="727"/>
      <c r="F13" s="889">
        <f t="shared" ref="F13:F27" si="0">D13-E13</f>
        <v>0</v>
      </c>
    </row>
    <row r="14" spans="1:6" x14ac:dyDescent="0.2">
      <c r="A14" s="724"/>
      <c r="B14" s="725"/>
      <c r="C14" s="726"/>
      <c r="D14" s="727"/>
      <c r="E14" s="727"/>
      <c r="F14" s="889">
        <f t="shared" si="0"/>
        <v>0</v>
      </c>
    </row>
    <row r="15" spans="1:6" x14ac:dyDescent="0.2">
      <c r="A15" s="724"/>
      <c r="B15" s="725"/>
      <c r="C15" s="726"/>
      <c r="D15" s="727"/>
      <c r="E15" s="727"/>
      <c r="F15" s="889">
        <f t="shared" si="0"/>
        <v>0</v>
      </c>
    </row>
    <row r="16" spans="1:6" x14ac:dyDescent="0.2">
      <c r="A16" s="724"/>
      <c r="B16" s="725"/>
      <c r="C16" s="726"/>
      <c r="D16" s="727"/>
      <c r="E16" s="727"/>
      <c r="F16" s="889">
        <f t="shared" si="0"/>
        <v>0</v>
      </c>
    </row>
    <row r="17" spans="1:6" x14ac:dyDescent="0.2">
      <c r="A17" s="724"/>
      <c r="B17" s="725"/>
      <c r="C17" s="726"/>
      <c r="D17" s="727"/>
      <c r="E17" s="727"/>
      <c r="F17" s="889">
        <f t="shared" si="0"/>
        <v>0</v>
      </c>
    </row>
    <row r="18" spans="1:6" x14ac:dyDescent="0.2">
      <c r="A18" s="724"/>
      <c r="B18" s="725"/>
      <c r="C18" s="726"/>
      <c r="D18" s="727"/>
      <c r="E18" s="727"/>
      <c r="F18" s="889">
        <f t="shared" si="0"/>
        <v>0</v>
      </c>
    </row>
    <row r="19" spans="1:6" x14ac:dyDescent="0.2">
      <c r="A19" s="724"/>
      <c r="B19" s="725"/>
      <c r="C19" s="726"/>
      <c r="D19" s="727"/>
      <c r="E19" s="727"/>
      <c r="F19" s="889">
        <f t="shared" si="0"/>
        <v>0</v>
      </c>
    </row>
    <row r="20" spans="1:6" x14ac:dyDescent="0.2">
      <c r="A20" s="724"/>
      <c r="B20" s="725"/>
      <c r="C20" s="726"/>
      <c r="D20" s="727"/>
      <c r="E20" s="727"/>
      <c r="F20" s="889">
        <f t="shared" si="0"/>
        <v>0</v>
      </c>
    </row>
    <row r="21" spans="1:6" x14ac:dyDescent="0.2">
      <c r="A21" s="724"/>
      <c r="B21" s="725"/>
      <c r="C21" s="726"/>
      <c r="D21" s="727"/>
      <c r="E21" s="727"/>
      <c r="F21" s="889">
        <f t="shared" si="0"/>
        <v>0</v>
      </c>
    </row>
    <row r="22" spans="1:6" x14ac:dyDescent="0.2">
      <c r="A22" s="724"/>
      <c r="B22" s="725"/>
      <c r="C22" s="726"/>
      <c r="D22" s="727"/>
      <c r="E22" s="727"/>
      <c r="F22" s="889">
        <f t="shared" si="0"/>
        <v>0</v>
      </c>
    </row>
    <row r="23" spans="1:6" x14ac:dyDescent="0.2">
      <c r="A23" s="724"/>
      <c r="B23" s="725"/>
      <c r="C23" s="726"/>
      <c r="D23" s="727"/>
      <c r="E23" s="727"/>
      <c r="F23" s="889">
        <f t="shared" si="0"/>
        <v>0</v>
      </c>
    </row>
    <row r="24" spans="1:6" x14ac:dyDescent="0.2">
      <c r="A24" s="724"/>
      <c r="B24" s="725"/>
      <c r="C24" s="726"/>
      <c r="D24" s="727"/>
      <c r="E24" s="727"/>
      <c r="F24" s="889">
        <f t="shared" si="0"/>
        <v>0</v>
      </c>
    </row>
    <row r="25" spans="1:6" x14ac:dyDescent="0.2">
      <c r="A25" s="724"/>
      <c r="B25" s="725"/>
      <c r="C25" s="726"/>
      <c r="D25" s="727"/>
      <c r="E25" s="727"/>
      <c r="F25" s="889">
        <f t="shared" si="0"/>
        <v>0</v>
      </c>
    </row>
    <row r="26" spans="1:6" x14ac:dyDescent="0.2">
      <c r="A26" s="724"/>
      <c r="B26" s="725"/>
      <c r="C26" s="726"/>
      <c r="D26" s="727"/>
      <c r="E26" s="727"/>
      <c r="F26" s="889">
        <f t="shared" si="0"/>
        <v>0</v>
      </c>
    </row>
    <row r="27" spans="1:6" x14ac:dyDescent="0.2">
      <c r="A27" s="724"/>
      <c r="B27" s="725"/>
      <c r="C27" s="726"/>
      <c r="D27" s="727"/>
      <c r="E27" s="727"/>
      <c r="F27" s="889">
        <f t="shared" si="0"/>
        <v>0</v>
      </c>
    </row>
    <row r="28" spans="1:6" ht="13.5" thickBot="1" x14ac:dyDescent="0.25">
      <c r="A28" s="720"/>
      <c r="B28" s="721"/>
      <c r="C28" s="728"/>
      <c r="D28" s="920"/>
      <c r="E28" s="920"/>
      <c r="F28" s="1159"/>
    </row>
    <row r="29" spans="1:6" ht="12.75" customHeight="1" thickBot="1" x14ac:dyDescent="0.25">
      <c r="A29" s="730" t="s">
        <v>770</v>
      </c>
      <c r="B29" s="731"/>
      <c r="C29" s="732">
        <f>SUM(C12:C28)</f>
        <v>0</v>
      </c>
      <c r="D29" s="733">
        <f t="shared" ref="D29:E29" si="1">SUM(D12:D28)</f>
        <v>0</v>
      </c>
      <c r="E29" s="733">
        <f t="shared" si="1"/>
        <v>0</v>
      </c>
      <c r="F29" s="734">
        <f>D29-E29</f>
        <v>0</v>
      </c>
    </row>
    <row r="30" spans="1:6" ht="12.75" customHeight="1" x14ac:dyDescent="0.2">
      <c r="A30" s="720"/>
      <c r="B30" s="735"/>
      <c r="C30" s="735"/>
      <c r="D30" s="735"/>
      <c r="E30" s="735"/>
      <c r="F30" s="746"/>
    </row>
    <row r="31" spans="1:6" ht="13.5" thickBot="1" x14ac:dyDescent="0.25">
      <c r="A31" s="513" t="s">
        <v>777</v>
      </c>
      <c r="B31" s="717"/>
      <c r="C31" s="717"/>
      <c r="D31" s="717"/>
      <c r="E31" s="717"/>
      <c r="F31" s="718"/>
    </row>
    <row r="32" spans="1:6" ht="12.75" customHeight="1" x14ac:dyDescent="0.2">
      <c r="A32" s="2698" t="s">
        <v>768</v>
      </c>
      <c r="B32" s="2698" t="s">
        <v>769</v>
      </c>
      <c r="C32" s="2701" t="str">
        <f>'PAGE DE GARDE'!$B$16</f>
        <v>REALITE 2017</v>
      </c>
      <c r="D32" s="2701" t="str">
        <f>'PAGE DE GARDE'!$B$15</f>
        <v>BUDGET 2018</v>
      </c>
      <c r="E32" s="2701" t="str">
        <f>'PAGE DE GARDE'!$B$14</f>
        <v>REALITE 2018</v>
      </c>
      <c r="F32" s="2695" t="s">
        <v>921</v>
      </c>
    </row>
    <row r="33" spans="1:6" x14ac:dyDescent="0.2">
      <c r="A33" s="2699"/>
      <c r="B33" s="2699"/>
      <c r="C33" s="2702"/>
      <c r="D33" s="2702"/>
      <c r="E33" s="2702"/>
      <c r="F33" s="2696"/>
    </row>
    <row r="34" spans="1:6" ht="13.5" thickBot="1" x14ac:dyDescent="0.25">
      <c r="A34" s="2700"/>
      <c r="B34" s="2700"/>
      <c r="C34" s="2703"/>
      <c r="D34" s="2703"/>
      <c r="E34" s="2703"/>
      <c r="F34" s="2697"/>
    </row>
    <row r="35" spans="1:6" x14ac:dyDescent="0.2">
      <c r="A35" s="720"/>
      <c r="B35" s="721"/>
      <c r="C35" s="722"/>
      <c r="D35" s="723"/>
      <c r="E35" s="723"/>
      <c r="F35" s="888"/>
    </row>
    <row r="36" spans="1:6" x14ac:dyDescent="0.2">
      <c r="A36" s="724"/>
      <c r="B36" s="725"/>
      <c r="C36" s="726"/>
      <c r="D36" s="727"/>
      <c r="E36" s="727"/>
      <c r="F36" s="889">
        <f t="shared" ref="F36:F50" si="2">D36-E36</f>
        <v>0</v>
      </c>
    </row>
    <row r="37" spans="1:6" x14ac:dyDescent="0.2">
      <c r="A37" s="724"/>
      <c r="B37" s="725"/>
      <c r="C37" s="726"/>
      <c r="D37" s="727"/>
      <c r="E37" s="727"/>
      <c r="F37" s="889">
        <f t="shared" si="2"/>
        <v>0</v>
      </c>
    </row>
    <row r="38" spans="1:6" x14ac:dyDescent="0.2">
      <c r="A38" s="724"/>
      <c r="B38" s="725"/>
      <c r="C38" s="726"/>
      <c r="D38" s="727"/>
      <c r="E38" s="727"/>
      <c r="F38" s="889">
        <f t="shared" si="2"/>
        <v>0</v>
      </c>
    </row>
    <row r="39" spans="1:6" x14ac:dyDescent="0.2">
      <c r="A39" s="724"/>
      <c r="B39" s="725"/>
      <c r="C39" s="726"/>
      <c r="D39" s="727"/>
      <c r="E39" s="727"/>
      <c r="F39" s="889">
        <f t="shared" si="2"/>
        <v>0</v>
      </c>
    </row>
    <row r="40" spans="1:6" x14ac:dyDescent="0.2">
      <c r="A40" s="724"/>
      <c r="B40" s="725"/>
      <c r="C40" s="726"/>
      <c r="D40" s="727"/>
      <c r="E40" s="727"/>
      <c r="F40" s="889">
        <f t="shared" si="2"/>
        <v>0</v>
      </c>
    </row>
    <row r="41" spans="1:6" x14ac:dyDescent="0.2">
      <c r="A41" s="724"/>
      <c r="B41" s="725"/>
      <c r="C41" s="726"/>
      <c r="D41" s="727"/>
      <c r="E41" s="727"/>
      <c r="F41" s="889">
        <f t="shared" si="2"/>
        <v>0</v>
      </c>
    </row>
    <row r="42" spans="1:6" x14ac:dyDescent="0.2">
      <c r="A42" s="724"/>
      <c r="B42" s="725"/>
      <c r="C42" s="726"/>
      <c r="D42" s="727"/>
      <c r="E42" s="727"/>
      <c r="F42" s="889">
        <f t="shared" si="2"/>
        <v>0</v>
      </c>
    </row>
    <row r="43" spans="1:6" x14ac:dyDescent="0.2">
      <c r="A43" s="724"/>
      <c r="B43" s="725"/>
      <c r="C43" s="726"/>
      <c r="D43" s="727"/>
      <c r="E43" s="727"/>
      <c r="F43" s="889">
        <f t="shared" si="2"/>
        <v>0</v>
      </c>
    </row>
    <row r="44" spans="1:6" x14ac:dyDescent="0.2">
      <c r="A44" s="724"/>
      <c r="B44" s="725"/>
      <c r="C44" s="726"/>
      <c r="D44" s="727"/>
      <c r="E44" s="727"/>
      <c r="F44" s="889">
        <f t="shared" si="2"/>
        <v>0</v>
      </c>
    </row>
    <row r="45" spans="1:6" x14ac:dyDescent="0.2">
      <c r="A45" s="724"/>
      <c r="B45" s="725"/>
      <c r="C45" s="726"/>
      <c r="D45" s="727"/>
      <c r="E45" s="727"/>
      <c r="F45" s="889">
        <f t="shared" si="2"/>
        <v>0</v>
      </c>
    </row>
    <row r="46" spans="1:6" x14ac:dyDescent="0.2">
      <c r="A46" s="724"/>
      <c r="B46" s="725"/>
      <c r="C46" s="726"/>
      <c r="D46" s="727"/>
      <c r="E46" s="727"/>
      <c r="F46" s="889">
        <f t="shared" si="2"/>
        <v>0</v>
      </c>
    </row>
    <row r="47" spans="1:6" x14ac:dyDescent="0.2">
      <c r="A47" s="724"/>
      <c r="B47" s="725"/>
      <c r="C47" s="726"/>
      <c r="D47" s="727"/>
      <c r="E47" s="727"/>
      <c r="F47" s="889">
        <f t="shared" si="2"/>
        <v>0</v>
      </c>
    </row>
    <row r="48" spans="1:6" x14ac:dyDescent="0.2">
      <c r="A48" s="724"/>
      <c r="B48" s="725"/>
      <c r="C48" s="726"/>
      <c r="D48" s="727"/>
      <c r="E48" s="727"/>
      <c r="F48" s="889">
        <f t="shared" si="2"/>
        <v>0</v>
      </c>
    </row>
    <row r="49" spans="1:6" x14ac:dyDescent="0.2">
      <c r="A49" s="724"/>
      <c r="B49" s="725"/>
      <c r="C49" s="726"/>
      <c r="D49" s="727"/>
      <c r="E49" s="727"/>
      <c r="F49" s="889">
        <f t="shared" si="2"/>
        <v>0</v>
      </c>
    </row>
    <row r="50" spans="1:6" x14ac:dyDescent="0.2">
      <c r="A50" s="724"/>
      <c r="B50" s="725"/>
      <c r="C50" s="726"/>
      <c r="D50" s="727"/>
      <c r="E50" s="727"/>
      <c r="F50" s="889">
        <f t="shared" si="2"/>
        <v>0</v>
      </c>
    </row>
    <row r="51" spans="1:6" ht="13.5" thickBot="1" x14ac:dyDescent="0.25">
      <c r="A51" s="720"/>
      <c r="B51" s="721"/>
      <c r="C51" s="728"/>
      <c r="D51" s="920"/>
      <c r="E51" s="920"/>
      <c r="F51" s="1159"/>
    </row>
    <row r="52" spans="1:6" ht="13.5" thickBot="1" x14ac:dyDescent="0.25">
      <c r="A52" s="730" t="s">
        <v>772</v>
      </c>
      <c r="B52" s="731"/>
      <c r="C52" s="732">
        <f>SUM(C35:C51)</f>
        <v>0</v>
      </c>
      <c r="D52" s="733">
        <f t="shared" ref="D52:E52" si="3">SUM(D35:D51)</f>
        <v>0</v>
      </c>
      <c r="E52" s="733">
        <f t="shared" si="3"/>
        <v>0</v>
      </c>
      <c r="F52" s="734">
        <f>D52-E52</f>
        <v>0</v>
      </c>
    </row>
    <row r="53" spans="1:6" ht="13.5" thickBot="1" x14ac:dyDescent="0.25">
      <c r="A53" s="736"/>
      <c r="B53" s="737"/>
      <c r="C53" s="737"/>
      <c r="D53" s="737"/>
      <c r="E53" s="737"/>
      <c r="F53" s="738"/>
    </row>
    <row r="54" spans="1:6" ht="13.5" thickBot="1" x14ac:dyDescent="0.25">
      <c r="A54" s="730" t="s">
        <v>773</v>
      </c>
      <c r="B54" s="731"/>
      <c r="C54" s="732">
        <f>+C29+C52</f>
        <v>0</v>
      </c>
      <c r="D54" s="733">
        <f t="shared" ref="D54:E54" si="4">+D29+D52</f>
        <v>0</v>
      </c>
      <c r="E54" s="733">
        <f t="shared" si="4"/>
        <v>0</v>
      </c>
      <c r="F54" s="734">
        <f>D54-E54</f>
        <v>0</v>
      </c>
    </row>
    <row r="55" spans="1:6" ht="13.5" thickBot="1" x14ac:dyDescent="0.25">
      <c r="A55" s="1160"/>
      <c r="B55" s="1161"/>
      <c r="C55" s="1161"/>
      <c r="D55" s="1161"/>
      <c r="E55" s="1161"/>
      <c r="F55" s="1162"/>
    </row>
    <row r="56" spans="1:6" ht="12.75" customHeight="1" x14ac:dyDescent="0.2">
      <c r="A56" s="977" t="s">
        <v>923</v>
      </c>
      <c r="B56" s="978"/>
      <c r="C56" s="979"/>
      <c r="D56" s="979"/>
      <c r="E56" s="979"/>
      <c r="F56" s="980"/>
    </row>
    <row r="57" spans="1:6" ht="13.5" customHeight="1" x14ac:dyDescent="0.2">
      <c r="A57" s="890"/>
      <c r="B57" s="518"/>
      <c r="C57" s="518"/>
      <c r="D57" s="518"/>
      <c r="E57" s="518"/>
      <c r="F57" s="981"/>
    </row>
    <row r="58" spans="1:6" ht="12.75" customHeight="1" x14ac:dyDescent="0.2">
      <c r="A58" s="2704" t="s">
        <v>922</v>
      </c>
      <c r="B58" s="2577"/>
      <c r="C58" s="2577"/>
      <c r="D58" s="2577"/>
      <c r="E58" s="2577"/>
      <c r="F58" s="2705"/>
    </row>
    <row r="59" spans="1:6" ht="12.75" customHeight="1" x14ac:dyDescent="0.2">
      <c r="A59" s="2704"/>
      <c r="B59" s="2577"/>
      <c r="C59" s="2577"/>
      <c r="D59" s="2577"/>
      <c r="E59" s="2577"/>
      <c r="F59" s="2705"/>
    </row>
    <row r="60" spans="1:6" x14ac:dyDescent="0.2">
      <c r="A60" s="1135"/>
      <c r="B60" s="1136"/>
      <c r="C60" s="1136"/>
      <c r="D60" s="1136"/>
      <c r="E60" s="1136"/>
      <c r="F60" s="1137"/>
    </row>
    <row r="61" spans="1:6" x14ac:dyDescent="0.2">
      <c r="A61" s="1135"/>
      <c r="B61" s="1136"/>
      <c r="C61" s="1136"/>
      <c r="D61" s="1136"/>
      <c r="E61" s="1136"/>
      <c r="F61" s="1137"/>
    </row>
    <row r="62" spans="1:6" x14ac:dyDescent="0.2">
      <c r="A62" s="1135"/>
      <c r="B62" s="1136"/>
      <c r="C62" s="1136"/>
      <c r="D62" s="1136"/>
      <c r="E62" s="1136"/>
      <c r="F62" s="1137"/>
    </row>
    <row r="63" spans="1:6" x14ac:dyDescent="0.2">
      <c r="A63" s="1135"/>
      <c r="B63" s="1136"/>
      <c r="C63" s="1136"/>
      <c r="D63" s="1136"/>
      <c r="E63" s="1136"/>
      <c r="F63" s="1137"/>
    </row>
    <row r="64" spans="1:6" x14ac:dyDescent="0.2">
      <c r="A64" s="1135"/>
      <c r="B64" s="1136"/>
      <c r="C64" s="1136"/>
      <c r="D64" s="1136"/>
      <c r="E64" s="1136"/>
      <c r="F64" s="1137"/>
    </row>
    <row r="65" spans="1:6" x14ac:dyDescent="0.2">
      <c r="A65" s="1135"/>
      <c r="B65" s="1136"/>
      <c r="C65" s="1136"/>
      <c r="D65" s="1136"/>
      <c r="E65" s="1136"/>
      <c r="F65" s="1137"/>
    </row>
    <row r="66" spans="1:6" x14ac:dyDescent="0.2">
      <c r="A66" s="1135"/>
      <c r="B66" s="1136"/>
      <c r="C66" s="1136"/>
      <c r="D66" s="1136"/>
      <c r="E66" s="1136"/>
      <c r="F66" s="1137"/>
    </row>
    <row r="67" spans="1:6" x14ac:dyDescent="0.2">
      <c r="A67" s="1135"/>
      <c r="B67" s="1136"/>
      <c r="C67" s="1136"/>
      <c r="D67" s="1136"/>
      <c r="E67" s="1136"/>
      <c r="F67" s="1137"/>
    </row>
    <row r="68" spans="1:6" x14ac:dyDescent="0.2">
      <c r="A68" s="1135"/>
      <c r="B68" s="1136"/>
      <c r="C68" s="1136"/>
      <c r="D68" s="1136"/>
      <c r="E68" s="1136"/>
      <c r="F68" s="1137"/>
    </row>
    <row r="69" spans="1:6" x14ac:dyDescent="0.2">
      <c r="A69" s="1135"/>
      <c r="B69" s="1136"/>
      <c r="C69" s="1136"/>
      <c r="D69" s="1136"/>
      <c r="E69" s="1136"/>
      <c r="F69" s="1137"/>
    </row>
    <row r="70" spans="1:6" x14ac:dyDescent="0.2">
      <c r="A70" s="1135"/>
      <c r="B70" s="1136"/>
      <c r="C70" s="1136"/>
      <c r="D70" s="1136"/>
      <c r="E70" s="1136"/>
      <c r="F70" s="1137"/>
    </row>
    <row r="71" spans="1:6" x14ac:dyDescent="0.2">
      <c r="A71" s="1135"/>
      <c r="B71" s="1136"/>
      <c r="C71" s="1136"/>
      <c r="D71" s="1136"/>
      <c r="E71" s="1136"/>
      <c r="F71" s="1137"/>
    </row>
    <row r="72" spans="1:6" x14ac:dyDescent="0.2">
      <c r="A72" s="1135"/>
      <c r="B72" s="1136"/>
      <c r="C72" s="1136"/>
      <c r="D72" s="1136"/>
      <c r="E72" s="1136"/>
      <c r="F72" s="1137"/>
    </row>
    <row r="73" spans="1:6" x14ac:dyDescent="0.2">
      <c r="A73" s="1135"/>
      <c r="B73" s="1136"/>
      <c r="C73" s="1136"/>
      <c r="D73" s="1136"/>
      <c r="E73" s="1136"/>
      <c r="F73" s="1137"/>
    </row>
    <row r="74" spans="1:6" x14ac:dyDescent="0.2">
      <c r="A74" s="1135"/>
      <c r="B74" s="1136"/>
      <c r="C74" s="1136"/>
      <c r="D74" s="1136"/>
      <c r="E74" s="1136"/>
      <c r="F74" s="1137"/>
    </row>
    <row r="75" spans="1:6" ht="13.5" thickBot="1" x14ac:dyDescent="0.25">
      <c r="A75" s="751"/>
      <c r="B75" s="752"/>
      <c r="C75" s="752"/>
      <c r="D75" s="752"/>
      <c r="E75" s="752"/>
      <c r="F75" s="1057"/>
    </row>
  </sheetData>
  <mergeCells count="14">
    <mergeCell ref="A58:F58"/>
    <mergeCell ref="A59:F59"/>
    <mergeCell ref="A32:A34"/>
    <mergeCell ref="B32:B34"/>
    <mergeCell ref="C32:C34"/>
    <mergeCell ref="D32:D34"/>
    <mergeCell ref="E32:E34"/>
    <mergeCell ref="F32:F34"/>
    <mergeCell ref="F9:F11"/>
    <mergeCell ref="A9:A11"/>
    <mergeCell ref="B9:B11"/>
    <mergeCell ref="C9:C11"/>
    <mergeCell ref="D9:D11"/>
    <mergeCell ref="E9:E11"/>
  </mergeCells>
  <pageMargins left="0.70866141732283472" right="0.70866141732283472" top="0.74803149606299213" bottom="0.74803149606299213" header="0.31496062992125984" footer="0.31496062992125984"/>
  <pageSetup paperSize="9" scale="51" orientation="landscape" r:id="rId1"/>
  <headerFooter scaleWithDoc="0" alignWithMargins="0">
    <oddFooter>&amp;C&amp;P/&amp;N</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tint="0.39997558519241921"/>
    <pageSetUpPr fitToPage="1"/>
  </sheetPr>
  <dimension ref="A1:H75"/>
  <sheetViews>
    <sheetView zoomScaleNormal="100" workbookViewId="0"/>
  </sheetViews>
  <sheetFormatPr baseColWidth="10" defaultColWidth="8.85546875" defaultRowHeight="12.75" x14ac:dyDescent="0.2"/>
  <cols>
    <col min="1" max="1" width="22" style="331" customWidth="1"/>
    <col min="2" max="2" width="81" style="331" customWidth="1"/>
    <col min="3" max="6" width="21.28515625" style="331" customWidth="1"/>
    <col min="7" max="16384" width="8.85546875" style="331"/>
  </cols>
  <sheetData>
    <row r="1" spans="1:8" ht="18" x14ac:dyDescent="0.25">
      <c r="A1" s="64" t="s">
        <v>1221</v>
      </c>
      <c r="B1" s="64"/>
      <c r="C1" s="58"/>
      <c r="D1" s="58"/>
      <c r="E1" s="58"/>
      <c r="F1" s="711"/>
      <c r="H1" s="465"/>
    </row>
    <row r="2" spans="1:8" x14ac:dyDescent="0.2">
      <c r="A2" s="56" t="str">
        <f>'PAGE DE GARDE'!C8</f>
        <v>GAZ</v>
      </c>
      <c r="B2" s="62" t="str">
        <f>'PAGE DE GARDE'!C10</f>
        <v>REALITE 2018 V0</v>
      </c>
      <c r="C2" s="471"/>
      <c r="D2" s="711"/>
      <c r="E2" s="471"/>
      <c r="F2" s="471"/>
    </row>
    <row r="3" spans="1:8" x14ac:dyDescent="0.2">
      <c r="A3" s="249" t="str">
        <f>'PAGE DE GARDE'!C7</f>
        <v>GRD</v>
      </c>
      <c r="B3" s="62"/>
      <c r="C3" s="471"/>
      <c r="D3" s="471"/>
      <c r="E3" s="471"/>
      <c r="F3" s="471"/>
    </row>
    <row r="4" spans="1:8" ht="13.5" thickBot="1" x14ac:dyDescent="0.25"/>
    <row r="5" spans="1:8" x14ac:dyDescent="0.2">
      <c r="A5" s="713"/>
      <c r="B5" s="714"/>
      <c r="C5" s="714"/>
      <c r="D5" s="714"/>
      <c r="E5" s="714"/>
      <c r="F5" s="887"/>
    </row>
    <row r="6" spans="1:8" x14ac:dyDescent="0.2">
      <c r="A6" s="715" t="s">
        <v>766</v>
      </c>
      <c r="B6" s="716"/>
      <c r="C6" s="717"/>
      <c r="D6" s="717"/>
      <c r="E6" s="717"/>
      <c r="F6" s="718"/>
    </row>
    <row r="7" spans="1:8" x14ac:dyDescent="0.2">
      <c r="A7" s="719"/>
      <c r="B7" s="717"/>
      <c r="C7" s="717"/>
      <c r="D7" s="717"/>
      <c r="E7" s="717"/>
      <c r="F7" s="718"/>
    </row>
    <row r="8" spans="1:8" ht="12.75" customHeight="1" thickBot="1" x14ac:dyDescent="0.25">
      <c r="A8" s="513" t="s">
        <v>778</v>
      </c>
      <c r="B8" s="717"/>
      <c r="C8" s="717"/>
      <c r="D8" s="717"/>
      <c r="E8" s="717"/>
      <c r="F8" s="718"/>
    </row>
    <row r="9" spans="1:8" ht="12.75" customHeight="1" x14ac:dyDescent="0.2">
      <c r="A9" s="2698" t="s">
        <v>768</v>
      </c>
      <c r="B9" s="2698" t="s">
        <v>769</v>
      </c>
      <c r="C9" s="2701" t="str">
        <f>'PAGE DE GARDE'!$B$16</f>
        <v>REALITE 2017</v>
      </c>
      <c r="D9" s="2701" t="str">
        <f>'PAGE DE GARDE'!$B$15</f>
        <v>BUDGET 2018</v>
      </c>
      <c r="E9" s="2701" t="str">
        <f>'PAGE DE GARDE'!$B$14</f>
        <v>REALITE 2018</v>
      </c>
      <c r="F9" s="2695" t="s">
        <v>921</v>
      </c>
    </row>
    <row r="10" spans="1:8" x14ac:dyDescent="0.2">
      <c r="A10" s="2699"/>
      <c r="B10" s="2699"/>
      <c r="C10" s="2702"/>
      <c r="D10" s="2702"/>
      <c r="E10" s="2702"/>
      <c r="F10" s="2696"/>
    </row>
    <row r="11" spans="1:8" ht="13.5" thickBot="1" x14ac:dyDescent="0.25">
      <c r="A11" s="2700"/>
      <c r="B11" s="2700"/>
      <c r="C11" s="2703"/>
      <c r="D11" s="2703"/>
      <c r="E11" s="2703"/>
      <c r="F11" s="2697"/>
    </row>
    <row r="12" spans="1:8" x14ac:dyDescent="0.2">
      <c r="A12" s="720"/>
      <c r="B12" s="721"/>
      <c r="C12" s="722"/>
      <c r="D12" s="723"/>
      <c r="E12" s="723"/>
      <c r="F12" s="888"/>
    </row>
    <row r="13" spans="1:8" x14ac:dyDescent="0.2">
      <c r="A13" s="724"/>
      <c r="B13" s="725"/>
      <c r="C13" s="726"/>
      <c r="D13" s="727"/>
      <c r="E13" s="727"/>
      <c r="F13" s="889">
        <f>D13-E13</f>
        <v>0</v>
      </c>
    </row>
    <row r="14" spans="1:8" x14ac:dyDescent="0.2">
      <c r="A14" s="724"/>
      <c r="B14" s="725"/>
      <c r="C14" s="726"/>
      <c r="D14" s="727"/>
      <c r="E14" s="727"/>
      <c r="F14" s="889">
        <f t="shared" ref="F14:F27" si="0">D14-E14</f>
        <v>0</v>
      </c>
    </row>
    <row r="15" spans="1:8" x14ac:dyDescent="0.2">
      <c r="A15" s="724"/>
      <c r="B15" s="725"/>
      <c r="C15" s="726"/>
      <c r="D15" s="727"/>
      <c r="E15" s="727"/>
      <c r="F15" s="889">
        <f t="shared" si="0"/>
        <v>0</v>
      </c>
    </row>
    <row r="16" spans="1:8" x14ac:dyDescent="0.2">
      <c r="A16" s="724"/>
      <c r="B16" s="725"/>
      <c r="C16" s="726"/>
      <c r="D16" s="727"/>
      <c r="E16" s="727"/>
      <c r="F16" s="889">
        <f t="shared" si="0"/>
        <v>0</v>
      </c>
    </row>
    <row r="17" spans="1:6" x14ac:dyDescent="0.2">
      <c r="A17" s="724"/>
      <c r="B17" s="725"/>
      <c r="C17" s="726"/>
      <c r="D17" s="727"/>
      <c r="E17" s="727"/>
      <c r="F17" s="889">
        <f t="shared" si="0"/>
        <v>0</v>
      </c>
    </row>
    <row r="18" spans="1:6" x14ac:dyDescent="0.2">
      <c r="A18" s="724"/>
      <c r="B18" s="725"/>
      <c r="C18" s="726"/>
      <c r="D18" s="727"/>
      <c r="E18" s="727"/>
      <c r="F18" s="889">
        <f t="shared" si="0"/>
        <v>0</v>
      </c>
    </row>
    <row r="19" spans="1:6" x14ac:dyDescent="0.2">
      <c r="A19" s="724"/>
      <c r="B19" s="725"/>
      <c r="C19" s="726"/>
      <c r="D19" s="727"/>
      <c r="E19" s="727"/>
      <c r="F19" s="889">
        <f t="shared" si="0"/>
        <v>0</v>
      </c>
    </row>
    <row r="20" spans="1:6" x14ac:dyDescent="0.2">
      <c r="A20" s="724"/>
      <c r="B20" s="725"/>
      <c r="C20" s="726"/>
      <c r="D20" s="727"/>
      <c r="E20" s="727"/>
      <c r="F20" s="889">
        <f t="shared" si="0"/>
        <v>0</v>
      </c>
    </row>
    <row r="21" spans="1:6" x14ac:dyDescent="0.2">
      <c r="A21" s="724"/>
      <c r="B21" s="725"/>
      <c r="C21" s="726"/>
      <c r="D21" s="727"/>
      <c r="E21" s="727"/>
      <c r="F21" s="889">
        <f t="shared" si="0"/>
        <v>0</v>
      </c>
    </row>
    <row r="22" spans="1:6" x14ac:dyDescent="0.2">
      <c r="A22" s="724"/>
      <c r="B22" s="725"/>
      <c r="C22" s="726"/>
      <c r="D22" s="727"/>
      <c r="E22" s="727"/>
      <c r="F22" s="889">
        <f t="shared" si="0"/>
        <v>0</v>
      </c>
    </row>
    <row r="23" spans="1:6" x14ac:dyDescent="0.2">
      <c r="A23" s="724"/>
      <c r="B23" s="725"/>
      <c r="C23" s="726"/>
      <c r="D23" s="727"/>
      <c r="E23" s="727"/>
      <c r="F23" s="889">
        <f t="shared" si="0"/>
        <v>0</v>
      </c>
    </row>
    <row r="24" spans="1:6" x14ac:dyDescent="0.2">
      <c r="A24" s="724"/>
      <c r="B24" s="725"/>
      <c r="C24" s="726"/>
      <c r="D24" s="727"/>
      <c r="E24" s="727"/>
      <c r="F24" s="889">
        <f t="shared" si="0"/>
        <v>0</v>
      </c>
    </row>
    <row r="25" spans="1:6" x14ac:dyDescent="0.2">
      <c r="A25" s="724"/>
      <c r="B25" s="725"/>
      <c r="C25" s="726"/>
      <c r="D25" s="727"/>
      <c r="E25" s="727"/>
      <c r="F25" s="889">
        <f t="shared" si="0"/>
        <v>0</v>
      </c>
    </row>
    <row r="26" spans="1:6" x14ac:dyDescent="0.2">
      <c r="A26" s="724"/>
      <c r="B26" s="725"/>
      <c r="C26" s="726"/>
      <c r="D26" s="727"/>
      <c r="E26" s="727"/>
      <c r="F26" s="889">
        <f t="shared" si="0"/>
        <v>0</v>
      </c>
    </row>
    <row r="27" spans="1:6" x14ac:dyDescent="0.2">
      <c r="A27" s="724"/>
      <c r="B27" s="725"/>
      <c r="C27" s="726"/>
      <c r="D27" s="727"/>
      <c r="E27" s="727"/>
      <c r="F27" s="889">
        <f t="shared" si="0"/>
        <v>0</v>
      </c>
    </row>
    <row r="28" spans="1:6" ht="13.5" thickBot="1" x14ac:dyDescent="0.25">
      <c r="A28" s="720"/>
      <c r="B28" s="721"/>
      <c r="C28" s="728"/>
      <c r="D28" s="920"/>
      <c r="E28" s="920"/>
      <c r="F28" s="1159"/>
    </row>
    <row r="29" spans="1:6" ht="13.5" thickBot="1" x14ac:dyDescent="0.25">
      <c r="A29" s="730" t="s">
        <v>770</v>
      </c>
      <c r="B29" s="731"/>
      <c r="C29" s="732">
        <f>SUM(C12:C28)</f>
        <v>0</v>
      </c>
      <c r="D29" s="733">
        <f t="shared" ref="D29:E29" si="1">SUM(D12:D28)</f>
        <v>0</v>
      </c>
      <c r="E29" s="733">
        <f t="shared" si="1"/>
        <v>0</v>
      </c>
      <c r="F29" s="734">
        <f>D29-E29</f>
        <v>0</v>
      </c>
    </row>
    <row r="30" spans="1:6" ht="12.75" customHeight="1" x14ac:dyDescent="0.2">
      <c r="A30" s="720"/>
      <c r="B30" s="735"/>
      <c r="C30" s="735"/>
      <c r="D30" s="735"/>
      <c r="E30" s="735"/>
      <c r="F30" s="746"/>
    </row>
    <row r="31" spans="1:6" ht="12.75" customHeight="1" thickBot="1" x14ac:dyDescent="0.25">
      <c r="A31" s="513" t="s">
        <v>779</v>
      </c>
      <c r="B31" s="717"/>
      <c r="C31" s="717"/>
      <c r="D31" s="717"/>
      <c r="E31" s="717"/>
      <c r="F31" s="718"/>
    </row>
    <row r="32" spans="1:6" ht="12.75" customHeight="1" x14ac:dyDescent="0.2">
      <c r="A32" s="2698" t="s">
        <v>768</v>
      </c>
      <c r="B32" s="2698" t="s">
        <v>769</v>
      </c>
      <c r="C32" s="2701" t="str">
        <f>'PAGE DE GARDE'!$B$16</f>
        <v>REALITE 2017</v>
      </c>
      <c r="D32" s="2701" t="str">
        <f>'PAGE DE GARDE'!$B$15</f>
        <v>BUDGET 2018</v>
      </c>
      <c r="E32" s="2701" t="str">
        <f>'PAGE DE GARDE'!$B$14</f>
        <v>REALITE 2018</v>
      </c>
      <c r="F32" s="2695" t="s">
        <v>921</v>
      </c>
    </row>
    <row r="33" spans="1:6" x14ac:dyDescent="0.2">
      <c r="A33" s="2699"/>
      <c r="B33" s="2699"/>
      <c r="C33" s="2702"/>
      <c r="D33" s="2702"/>
      <c r="E33" s="2702"/>
      <c r="F33" s="2696"/>
    </row>
    <row r="34" spans="1:6" ht="13.5" thickBot="1" x14ac:dyDescent="0.25">
      <c r="A34" s="2700"/>
      <c r="B34" s="2700"/>
      <c r="C34" s="2703"/>
      <c r="D34" s="2703"/>
      <c r="E34" s="2703"/>
      <c r="F34" s="2697"/>
    </row>
    <row r="35" spans="1:6" x14ac:dyDescent="0.2">
      <c r="A35" s="720"/>
      <c r="B35" s="721"/>
      <c r="C35" s="722"/>
      <c r="D35" s="723"/>
      <c r="E35" s="723"/>
      <c r="F35" s="888"/>
    </row>
    <row r="36" spans="1:6" x14ac:dyDescent="0.2">
      <c r="A36" s="724"/>
      <c r="B36" s="725"/>
      <c r="C36" s="726"/>
      <c r="D36" s="727"/>
      <c r="E36" s="727"/>
      <c r="F36" s="889">
        <f t="shared" ref="F36:F50" si="2">D36-E36</f>
        <v>0</v>
      </c>
    </row>
    <row r="37" spans="1:6" x14ac:dyDescent="0.2">
      <c r="A37" s="724"/>
      <c r="B37" s="725"/>
      <c r="C37" s="726"/>
      <c r="D37" s="727"/>
      <c r="E37" s="727"/>
      <c r="F37" s="889">
        <f t="shared" si="2"/>
        <v>0</v>
      </c>
    </row>
    <row r="38" spans="1:6" x14ac:dyDescent="0.2">
      <c r="A38" s="724"/>
      <c r="B38" s="725"/>
      <c r="C38" s="726"/>
      <c r="D38" s="727"/>
      <c r="E38" s="727"/>
      <c r="F38" s="889">
        <f t="shared" si="2"/>
        <v>0</v>
      </c>
    </row>
    <row r="39" spans="1:6" x14ac:dyDescent="0.2">
      <c r="A39" s="724"/>
      <c r="B39" s="725"/>
      <c r="C39" s="726"/>
      <c r="D39" s="727"/>
      <c r="E39" s="727"/>
      <c r="F39" s="889">
        <f t="shared" si="2"/>
        <v>0</v>
      </c>
    </row>
    <row r="40" spans="1:6" x14ac:dyDescent="0.2">
      <c r="A40" s="724"/>
      <c r="B40" s="725"/>
      <c r="C40" s="726"/>
      <c r="D40" s="727"/>
      <c r="E40" s="727"/>
      <c r="F40" s="889">
        <f t="shared" si="2"/>
        <v>0</v>
      </c>
    </row>
    <row r="41" spans="1:6" x14ac:dyDescent="0.2">
      <c r="A41" s="724"/>
      <c r="B41" s="725"/>
      <c r="C41" s="726"/>
      <c r="D41" s="727"/>
      <c r="E41" s="727"/>
      <c r="F41" s="889">
        <f t="shared" si="2"/>
        <v>0</v>
      </c>
    </row>
    <row r="42" spans="1:6" x14ac:dyDescent="0.2">
      <c r="A42" s="724"/>
      <c r="B42" s="725"/>
      <c r="C42" s="726"/>
      <c r="D42" s="727"/>
      <c r="E42" s="727"/>
      <c r="F42" s="889">
        <f t="shared" si="2"/>
        <v>0</v>
      </c>
    </row>
    <row r="43" spans="1:6" x14ac:dyDescent="0.2">
      <c r="A43" s="724"/>
      <c r="B43" s="725"/>
      <c r="C43" s="726"/>
      <c r="D43" s="727"/>
      <c r="E43" s="727"/>
      <c r="F43" s="889">
        <f t="shared" si="2"/>
        <v>0</v>
      </c>
    </row>
    <row r="44" spans="1:6" x14ac:dyDescent="0.2">
      <c r="A44" s="724"/>
      <c r="B44" s="725"/>
      <c r="C44" s="726"/>
      <c r="D44" s="727"/>
      <c r="E44" s="727"/>
      <c r="F44" s="889">
        <f t="shared" si="2"/>
        <v>0</v>
      </c>
    </row>
    <row r="45" spans="1:6" x14ac:dyDescent="0.2">
      <c r="A45" s="724"/>
      <c r="B45" s="725"/>
      <c r="C45" s="726"/>
      <c r="D45" s="727"/>
      <c r="E45" s="727"/>
      <c r="F45" s="889">
        <f t="shared" si="2"/>
        <v>0</v>
      </c>
    </row>
    <row r="46" spans="1:6" x14ac:dyDescent="0.2">
      <c r="A46" s="724"/>
      <c r="B46" s="725"/>
      <c r="C46" s="726"/>
      <c r="D46" s="727"/>
      <c r="E46" s="727"/>
      <c r="F46" s="889">
        <f t="shared" si="2"/>
        <v>0</v>
      </c>
    </row>
    <row r="47" spans="1:6" x14ac:dyDescent="0.2">
      <c r="A47" s="724"/>
      <c r="B47" s="725"/>
      <c r="C47" s="726"/>
      <c r="D47" s="727"/>
      <c r="E47" s="727"/>
      <c r="F47" s="889">
        <f t="shared" si="2"/>
        <v>0</v>
      </c>
    </row>
    <row r="48" spans="1:6" x14ac:dyDescent="0.2">
      <c r="A48" s="724"/>
      <c r="B48" s="725"/>
      <c r="C48" s="726"/>
      <c r="D48" s="727"/>
      <c r="E48" s="727"/>
      <c r="F48" s="889">
        <f t="shared" si="2"/>
        <v>0</v>
      </c>
    </row>
    <row r="49" spans="1:6" x14ac:dyDescent="0.2">
      <c r="A49" s="724"/>
      <c r="B49" s="725"/>
      <c r="C49" s="726"/>
      <c r="D49" s="727"/>
      <c r="E49" s="727"/>
      <c r="F49" s="889">
        <f t="shared" si="2"/>
        <v>0</v>
      </c>
    </row>
    <row r="50" spans="1:6" x14ac:dyDescent="0.2">
      <c r="A50" s="724"/>
      <c r="B50" s="725"/>
      <c r="C50" s="726"/>
      <c r="D50" s="727"/>
      <c r="E50" s="727"/>
      <c r="F50" s="889">
        <f t="shared" si="2"/>
        <v>0</v>
      </c>
    </row>
    <row r="51" spans="1:6" ht="13.5" thickBot="1" x14ac:dyDescent="0.25">
      <c r="A51" s="720"/>
      <c r="B51" s="721"/>
      <c r="C51" s="728"/>
      <c r="D51" s="920"/>
      <c r="E51" s="920"/>
      <c r="F51" s="1159"/>
    </row>
    <row r="52" spans="1:6" ht="13.5" thickBot="1" x14ac:dyDescent="0.25">
      <c r="A52" s="730" t="s">
        <v>772</v>
      </c>
      <c r="B52" s="731"/>
      <c r="C52" s="732">
        <f>SUM(C35:C51)</f>
        <v>0</v>
      </c>
      <c r="D52" s="733">
        <f t="shared" ref="D52:E52" si="3">SUM(D35:D51)</f>
        <v>0</v>
      </c>
      <c r="E52" s="733">
        <f t="shared" si="3"/>
        <v>0</v>
      </c>
      <c r="F52" s="734">
        <f>D52-E52</f>
        <v>0</v>
      </c>
    </row>
    <row r="53" spans="1:6" ht="13.5" thickBot="1" x14ac:dyDescent="0.25">
      <c r="A53" s="736"/>
      <c r="B53" s="737"/>
      <c r="C53" s="737"/>
      <c r="D53" s="737"/>
      <c r="E53" s="737"/>
      <c r="F53" s="738"/>
    </row>
    <row r="54" spans="1:6" ht="13.5" thickBot="1" x14ac:dyDescent="0.25">
      <c r="A54" s="730" t="s">
        <v>773</v>
      </c>
      <c r="B54" s="731"/>
      <c r="C54" s="732">
        <f>+C29+C52</f>
        <v>0</v>
      </c>
      <c r="D54" s="733">
        <f t="shared" ref="D54:E54" si="4">+D29+D52</f>
        <v>0</v>
      </c>
      <c r="E54" s="733">
        <f t="shared" si="4"/>
        <v>0</v>
      </c>
      <c r="F54" s="734">
        <f>D54-E54</f>
        <v>0</v>
      </c>
    </row>
    <row r="55" spans="1:6" ht="13.5" thickBot="1" x14ac:dyDescent="0.25">
      <c r="A55" s="1160"/>
      <c r="B55" s="1161"/>
      <c r="C55" s="1161"/>
      <c r="D55" s="1161"/>
      <c r="E55" s="1161"/>
      <c r="F55" s="1162"/>
    </row>
    <row r="56" spans="1:6" ht="12.75" customHeight="1" x14ac:dyDescent="0.2">
      <c r="A56" s="977" t="s">
        <v>923</v>
      </c>
      <c r="B56" s="978"/>
      <c r="C56" s="979"/>
      <c r="D56" s="979"/>
      <c r="E56" s="979"/>
      <c r="F56" s="980"/>
    </row>
    <row r="57" spans="1:6" ht="13.5" customHeight="1" x14ac:dyDescent="0.2">
      <c r="A57" s="890"/>
      <c r="B57" s="518"/>
      <c r="C57" s="518"/>
      <c r="D57" s="518"/>
      <c r="E57" s="518"/>
      <c r="F57" s="981"/>
    </row>
    <row r="58" spans="1:6" ht="12.75" customHeight="1" x14ac:dyDescent="0.2">
      <c r="A58" s="2704" t="s">
        <v>922</v>
      </c>
      <c r="B58" s="2577"/>
      <c r="C58" s="2577"/>
      <c r="D58" s="2577"/>
      <c r="E58" s="2577"/>
      <c r="F58" s="2705"/>
    </row>
    <row r="59" spans="1:6" ht="12.75" customHeight="1" x14ac:dyDescent="0.2">
      <c r="A59" s="2704"/>
      <c r="B59" s="2577"/>
      <c r="C59" s="2577"/>
      <c r="D59" s="2577"/>
      <c r="E59" s="2577"/>
      <c r="F59" s="2705"/>
    </row>
    <row r="60" spans="1:6" x14ac:dyDescent="0.2">
      <c r="A60" s="1135"/>
      <c r="B60" s="1136"/>
      <c r="C60" s="1136"/>
      <c r="D60" s="1136"/>
      <c r="E60" s="1136"/>
      <c r="F60" s="1137"/>
    </row>
    <row r="61" spans="1:6" x14ac:dyDescent="0.2">
      <c r="A61" s="1135"/>
      <c r="B61" s="1136"/>
      <c r="C61" s="1136"/>
      <c r="D61" s="1136"/>
      <c r="E61" s="1136"/>
      <c r="F61" s="1137"/>
    </row>
    <row r="62" spans="1:6" x14ac:dyDescent="0.2">
      <c r="A62" s="1135"/>
      <c r="B62" s="1136"/>
      <c r="C62" s="1136"/>
      <c r="D62" s="1136"/>
      <c r="E62" s="1136"/>
      <c r="F62" s="1137"/>
    </row>
    <row r="63" spans="1:6" x14ac:dyDescent="0.2">
      <c r="A63" s="1135"/>
      <c r="B63" s="1136"/>
      <c r="C63" s="1136"/>
      <c r="D63" s="1136"/>
      <c r="E63" s="1136"/>
      <c r="F63" s="1137"/>
    </row>
    <row r="64" spans="1:6" x14ac:dyDescent="0.2">
      <c r="A64" s="1135"/>
      <c r="B64" s="1136"/>
      <c r="C64" s="1136"/>
      <c r="D64" s="1136"/>
      <c r="E64" s="1136"/>
      <c r="F64" s="1137"/>
    </row>
    <row r="65" spans="1:6" x14ac:dyDescent="0.2">
      <c r="A65" s="1135"/>
      <c r="B65" s="1136"/>
      <c r="C65" s="1136"/>
      <c r="D65" s="1136"/>
      <c r="E65" s="1136"/>
      <c r="F65" s="1137"/>
    </row>
    <row r="66" spans="1:6" x14ac:dyDescent="0.2">
      <c r="A66" s="1135"/>
      <c r="B66" s="1136"/>
      <c r="C66" s="1136"/>
      <c r="D66" s="1136"/>
      <c r="E66" s="1136"/>
      <c r="F66" s="1137"/>
    </row>
    <row r="67" spans="1:6" x14ac:dyDescent="0.2">
      <c r="A67" s="1135"/>
      <c r="B67" s="1136"/>
      <c r="C67" s="1136"/>
      <c r="D67" s="1136"/>
      <c r="E67" s="1136"/>
      <c r="F67" s="1137"/>
    </row>
    <row r="68" spans="1:6" x14ac:dyDescent="0.2">
      <c r="A68" s="1135"/>
      <c r="B68" s="1136"/>
      <c r="C68" s="1136"/>
      <c r="D68" s="1136"/>
      <c r="E68" s="1136"/>
      <c r="F68" s="1137"/>
    </row>
    <row r="69" spans="1:6" x14ac:dyDescent="0.2">
      <c r="A69" s="1135"/>
      <c r="B69" s="1136"/>
      <c r="C69" s="1136"/>
      <c r="D69" s="1136"/>
      <c r="E69" s="1136"/>
      <c r="F69" s="1137"/>
    </row>
    <row r="70" spans="1:6" x14ac:dyDescent="0.2">
      <c r="A70" s="1135"/>
      <c r="B70" s="1136"/>
      <c r="C70" s="1136"/>
      <c r="D70" s="1136"/>
      <c r="E70" s="1136"/>
      <c r="F70" s="1137"/>
    </row>
    <row r="71" spans="1:6" x14ac:dyDescent="0.2">
      <c r="A71" s="1135"/>
      <c r="B71" s="1136"/>
      <c r="C71" s="1136"/>
      <c r="D71" s="1136"/>
      <c r="E71" s="1136"/>
      <c r="F71" s="1137"/>
    </row>
    <row r="72" spans="1:6" x14ac:dyDescent="0.2">
      <c r="A72" s="1135"/>
      <c r="B72" s="1136"/>
      <c r="C72" s="1136"/>
      <c r="D72" s="1136"/>
      <c r="E72" s="1136"/>
      <c r="F72" s="1137"/>
    </row>
    <row r="73" spans="1:6" x14ac:dyDescent="0.2">
      <c r="A73" s="1135"/>
      <c r="B73" s="1136"/>
      <c r="C73" s="1136"/>
      <c r="D73" s="1136"/>
      <c r="E73" s="1136"/>
      <c r="F73" s="1137"/>
    </row>
    <row r="74" spans="1:6" x14ac:dyDescent="0.2">
      <c r="A74" s="1135"/>
      <c r="B74" s="1136"/>
      <c r="C74" s="1136"/>
      <c r="D74" s="1136"/>
      <c r="E74" s="1136"/>
      <c r="F74" s="1137"/>
    </row>
    <row r="75" spans="1:6" ht="13.5" thickBot="1" x14ac:dyDescent="0.25">
      <c r="A75" s="751"/>
      <c r="B75" s="752"/>
      <c r="C75" s="752"/>
      <c r="D75" s="752"/>
      <c r="E75" s="752"/>
      <c r="F75" s="1057"/>
    </row>
  </sheetData>
  <mergeCells count="14">
    <mergeCell ref="A58:F58"/>
    <mergeCell ref="A59:F59"/>
    <mergeCell ref="A32:A34"/>
    <mergeCell ref="B32:B34"/>
    <mergeCell ref="C32:C34"/>
    <mergeCell ref="D32:D34"/>
    <mergeCell ref="E32:E34"/>
    <mergeCell ref="F32:F34"/>
    <mergeCell ref="F9:F11"/>
    <mergeCell ref="A9:A11"/>
    <mergeCell ref="B9:B11"/>
    <mergeCell ref="C9:C11"/>
    <mergeCell ref="D9:D11"/>
    <mergeCell ref="E9:E11"/>
  </mergeCells>
  <pageMargins left="0.70866141732283472" right="0.70866141732283472" top="0.74803149606299213" bottom="0.74803149606299213" header="0.31496062992125984" footer="0.31496062992125984"/>
  <pageSetup paperSize="9" scale="51" orientation="landscape" r:id="rId1"/>
  <headerFooter scaleWithDoc="0" alignWithMargins="0">
    <oddFooter>&amp;C&amp;P/&amp;N</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tint="0.39997558519241921"/>
    <pageSetUpPr fitToPage="1"/>
  </sheetPr>
  <dimension ref="A1:F75"/>
  <sheetViews>
    <sheetView zoomScaleNormal="100" workbookViewId="0"/>
  </sheetViews>
  <sheetFormatPr baseColWidth="10" defaultColWidth="8.85546875" defaultRowHeight="12.75" x14ac:dyDescent="0.2"/>
  <cols>
    <col min="1" max="1" width="22" style="331" customWidth="1"/>
    <col min="2" max="2" width="58.5703125" style="331" customWidth="1"/>
    <col min="3" max="6" width="21.28515625" style="331" customWidth="1"/>
    <col min="7" max="16384" width="8.85546875" style="331"/>
  </cols>
  <sheetData>
    <row r="1" spans="1:6" ht="18" x14ac:dyDescent="0.25">
      <c r="A1" s="64" t="s">
        <v>1222</v>
      </c>
      <c r="B1" s="741"/>
      <c r="C1" s="741"/>
      <c r="D1" s="741"/>
      <c r="E1" s="741"/>
      <c r="F1" s="741"/>
    </row>
    <row r="2" spans="1:6" x14ac:dyDescent="0.2">
      <c r="A2" s="56" t="str">
        <f>'PAGE DE GARDE'!C8</f>
        <v>GAZ</v>
      </c>
      <c r="B2" s="62" t="str">
        <f>'PAGE DE GARDE'!C10</f>
        <v>REALITE 2018 V0</v>
      </c>
      <c r="C2" s="471"/>
      <c r="D2" s="711"/>
      <c r="E2" s="471"/>
      <c r="F2" s="471"/>
    </row>
    <row r="3" spans="1:6" x14ac:dyDescent="0.2">
      <c r="A3" s="249" t="str">
        <f>'PAGE DE GARDE'!C7</f>
        <v>GRD</v>
      </c>
      <c r="B3" s="62"/>
      <c r="C3" s="471"/>
      <c r="D3" s="471"/>
      <c r="E3" s="471"/>
      <c r="F3" s="471"/>
    </row>
    <row r="4" spans="1:6" ht="13.5" thickBot="1" x14ac:dyDescent="0.25"/>
    <row r="5" spans="1:6" x14ac:dyDescent="0.2">
      <c r="A5" s="713"/>
      <c r="B5" s="714"/>
      <c r="C5" s="714"/>
      <c r="D5" s="714"/>
      <c r="E5" s="714"/>
      <c r="F5" s="887"/>
    </row>
    <row r="6" spans="1:6" x14ac:dyDescent="0.2">
      <c r="A6" s="715" t="s">
        <v>766</v>
      </c>
      <c r="B6" s="716"/>
      <c r="C6" s="717"/>
      <c r="D6" s="717"/>
      <c r="E6" s="717"/>
      <c r="F6" s="718"/>
    </row>
    <row r="7" spans="1:6" x14ac:dyDescent="0.2">
      <c r="A7" s="719"/>
      <c r="B7" s="717"/>
      <c r="C7" s="717"/>
      <c r="D7" s="717"/>
      <c r="E7" s="717"/>
      <c r="F7" s="718"/>
    </row>
    <row r="8" spans="1:6" ht="12.75" customHeight="1" thickBot="1" x14ac:dyDescent="0.25">
      <c r="A8" s="513" t="s">
        <v>780</v>
      </c>
      <c r="B8" s="717"/>
      <c r="C8" s="717"/>
      <c r="D8" s="717"/>
      <c r="E8" s="717"/>
      <c r="F8" s="718"/>
    </row>
    <row r="9" spans="1:6" ht="12.75" customHeight="1" x14ac:dyDescent="0.2">
      <c r="A9" s="2698" t="s">
        <v>768</v>
      </c>
      <c r="B9" s="2698" t="s">
        <v>769</v>
      </c>
      <c r="C9" s="2701" t="str">
        <f>'PAGE DE GARDE'!$B$16</f>
        <v>REALITE 2017</v>
      </c>
      <c r="D9" s="2701" t="str">
        <f>'PAGE DE GARDE'!$B$15</f>
        <v>BUDGET 2018</v>
      </c>
      <c r="E9" s="2701" t="str">
        <f>'PAGE DE GARDE'!$B$14</f>
        <v>REALITE 2018</v>
      </c>
      <c r="F9" s="2695" t="s">
        <v>921</v>
      </c>
    </row>
    <row r="10" spans="1:6" x14ac:dyDescent="0.2">
      <c r="A10" s="2699"/>
      <c r="B10" s="2699"/>
      <c r="C10" s="2702"/>
      <c r="D10" s="2702"/>
      <c r="E10" s="2702"/>
      <c r="F10" s="2696"/>
    </row>
    <row r="11" spans="1:6" ht="13.5" thickBot="1" x14ac:dyDescent="0.25">
      <c r="A11" s="2700"/>
      <c r="B11" s="2700"/>
      <c r="C11" s="2703"/>
      <c r="D11" s="2703"/>
      <c r="E11" s="2703"/>
      <c r="F11" s="2697"/>
    </row>
    <row r="12" spans="1:6" x14ac:dyDescent="0.2">
      <c r="A12" s="720"/>
      <c r="B12" s="721"/>
      <c r="C12" s="722"/>
      <c r="D12" s="723"/>
      <c r="E12" s="723"/>
      <c r="F12" s="888"/>
    </row>
    <row r="13" spans="1:6" x14ac:dyDescent="0.2">
      <c r="A13" s="724"/>
      <c r="B13" s="725"/>
      <c r="C13" s="726"/>
      <c r="D13" s="727"/>
      <c r="E13" s="727"/>
      <c r="F13" s="889">
        <f>D13-E13</f>
        <v>0</v>
      </c>
    </row>
    <row r="14" spans="1:6" x14ac:dyDescent="0.2">
      <c r="A14" s="724"/>
      <c r="B14" s="725"/>
      <c r="C14" s="726"/>
      <c r="D14" s="727"/>
      <c r="E14" s="727"/>
      <c r="F14" s="889">
        <f t="shared" ref="F14:F27" si="0">D14-E14</f>
        <v>0</v>
      </c>
    </row>
    <row r="15" spans="1:6" x14ac:dyDescent="0.2">
      <c r="A15" s="724"/>
      <c r="B15" s="725"/>
      <c r="C15" s="726"/>
      <c r="D15" s="727"/>
      <c r="E15" s="727"/>
      <c r="F15" s="889">
        <f t="shared" si="0"/>
        <v>0</v>
      </c>
    </row>
    <row r="16" spans="1:6" x14ac:dyDescent="0.2">
      <c r="A16" s="724"/>
      <c r="B16" s="725"/>
      <c r="C16" s="726"/>
      <c r="D16" s="727"/>
      <c r="E16" s="727"/>
      <c r="F16" s="889">
        <f t="shared" si="0"/>
        <v>0</v>
      </c>
    </row>
    <row r="17" spans="1:6" x14ac:dyDescent="0.2">
      <c r="A17" s="724"/>
      <c r="B17" s="725"/>
      <c r="C17" s="726"/>
      <c r="D17" s="727"/>
      <c r="E17" s="727"/>
      <c r="F17" s="889">
        <f t="shared" si="0"/>
        <v>0</v>
      </c>
    </row>
    <row r="18" spans="1:6" x14ac:dyDescent="0.2">
      <c r="A18" s="724"/>
      <c r="B18" s="725"/>
      <c r="C18" s="726"/>
      <c r="D18" s="727"/>
      <c r="E18" s="727"/>
      <c r="F18" s="889">
        <f t="shared" si="0"/>
        <v>0</v>
      </c>
    </row>
    <row r="19" spans="1:6" x14ac:dyDescent="0.2">
      <c r="A19" s="724"/>
      <c r="B19" s="725"/>
      <c r="C19" s="726"/>
      <c r="D19" s="727"/>
      <c r="E19" s="727"/>
      <c r="F19" s="889">
        <f t="shared" si="0"/>
        <v>0</v>
      </c>
    </row>
    <row r="20" spans="1:6" x14ac:dyDescent="0.2">
      <c r="A20" s="724"/>
      <c r="B20" s="725"/>
      <c r="C20" s="726"/>
      <c r="D20" s="727"/>
      <c r="E20" s="727"/>
      <c r="F20" s="889">
        <f t="shared" si="0"/>
        <v>0</v>
      </c>
    </row>
    <row r="21" spans="1:6" x14ac:dyDescent="0.2">
      <c r="A21" s="724"/>
      <c r="B21" s="725"/>
      <c r="C21" s="726"/>
      <c r="D21" s="727"/>
      <c r="E21" s="727"/>
      <c r="F21" s="889">
        <f t="shared" si="0"/>
        <v>0</v>
      </c>
    </row>
    <row r="22" spans="1:6" x14ac:dyDescent="0.2">
      <c r="A22" s="724"/>
      <c r="B22" s="725"/>
      <c r="C22" s="726"/>
      <c r="D22" s="727"/>
      <c r="E22" s="727"/>
      <c r="F22" s="889">
        <f t="shared" si="0"/>
        <v>0</v>
      </c>
    </row>
    <row r="23" spans="1:6" x14ac:dyDescent="0.2">
      <c r="A23" s="724"/>
      <c r="B23" s="725"/>
      <c r="C23" s="726"/>
      <c r="D23" s="727"/>
      <c r="E23" s="727"/>
      <c r="F23" s="889">
        <f t="shared" si="0"/>
        <v>0</v>
      </c>
    </row>
    <row r="24" spans="1:6" x14ac:dyDescent="0.2">
      <c r="A24" s="724"/>
      <c r="B24" s="725"/>
      <c r="C24" s="726"/>
      <c r="D24" s="727"/>
      <c r="E24" s="727"/>
      <c r="F24" s="889">
        <f t="shared" si="0"/>
        <v>0</v>
      </c>
    </row>
    <row r="25" spans="1:6" x14ac:dyDescent="0.2">
      <c r="A25" s="724"/>
      <c r="B25" s="725"/>
      <c r="C25" s="726"/>
      <c r="D25" s="727"/>
      <c r="E25" s="727"/>
      <c r="F25" s="889">
        <f t="shared" si="0"/>
        <v>0</v>
      </c>
    </row>
    <row r="26" spans="1:6" x14ac:dyDescent="0.2">
      <c r="A26" s="724"/>
      <c r="B26" s="725"/>
      <c r="C26" s="726"/>
      <c r="D26" s="727"/>
      <c r="E26" s="727"/>
      <c r="F26" s="889">
        <f t="shared" si="0"/>
        <v>0</v>
      </c>
    </row>
    <row r="27" spans="1:6" x14ac:dyDescent="0.2">
      <c r="A27" s="724"/>
      <c r="B27" s="725"/>
      <c r="C27" s="726"/>
      <c r="D27" s="727"/>
      <c r="E27" s="727"/>
      <c r="F27" s="889">
        <f t="shared" si="0"/>
        <v>0</v>
      </c>
    </row>
    <row r="28" spans="1:6" ht="13.5" thickBot="1" x14ac:dyDescent="0.25">
      <c r="A28" s="720"/>
      <c r="B28" s="721"/>
      <c r="C28" s="728"/>
      <c r="D28" s="920"/>
      <c r="E28" s="920"/>
      <c r="F28" s="1159"/>
    </row>
    <row r="29" spans="1:6" ht="12.75" customHeight="1" thickBot="1" x14ac:dyDescent="0.25">
      <c r="A29" s="730" t="s">
        <v>770</v>
      </c>
      <c r="B29" s="731"/>
      <c r="C29" s="732">
        <f>SUM(C12:C28)</f>
        <v>0</v>
      </c>
      <c r="D29" s="733">
        <f t="shared" ref="D29:E29" si="1">SUM(D12:D28)</f>
        <v>0</v>
      </c>
      <c r="E29" s="733">
        <f t="shared" si="1"/>
        <v>0</v>
      </c>
      <c r="F29" s="734">
        <f>D29-E29</f>
        <v>0</v>
      </c>
    </row>
    <row r="30" spans="1:6" ht="12.75" customHeight="1" x14ac:dyDescent="0.2">
      <c r="A30" s="720"/>
      <c r="B30" s="735"/>
      <c r="C30" s="735"/>
      <c r="D30" s="735"/>
      <c r="E30" s="735"/>
      <c r="F30" s="746"/>
    </row>
    <row r="31" spans="1:6" ht="13.5" thickBot="1" x14ac:dyDescent="0.25">
      <c r="A31" s="513" t="s">
        <v>781</v>
      </c>
      <c r="B31" s="717"/>
      <c r="C31" s="717"/>
      <c r="D31" s="717"/>
      <c r="E31" s="717"/>
      <c r="F31" s="718"/>
    </row>
    <row r="32" spans="1:6" ht="12.75" customHeight="1" x14ac:dyDescent="0.2">
      <c r="A32" s="2698" t="s">
        <v>768</v>
      </c>
      <c r="B32" s="2698" t="s">
        <v>769</v>
      </c>
      <c r="C32" s="2701" t="str">
        <f>'PAGE DE GARDE'!$B$16</f>
        <v>REALITE 2017</v>
      </c>
      <c r="D32" s="2701" t="str">
        <f>'PAGE DE GARDE'!$B$15</f>
        <v>BUDGET 2018</v>
      </c>
      <c r="E32" s="2701" t="str">
        <f>'PAGE DE GARDE'!$B$14</f>
        <v>REALITE 2018</v>
      </c>
      <c r="F32" s="2695" t="s">
        <v>921</v>
      </c>
    </row>
    <row r="33" spans="1:6" x14ac:dyDescent="0.2">
      <c r="A33" s="2699"/>
      <c r="B33" s="2699"/>
      <c r="C33" s="2702"/>
      <c r="D33" s="2702"/>
      <c r="E33" s="2702"/>
      <c r="F33" s="2696"/>
    </row>
    <row r="34" spans="1:6" ht="13.5" thickBot="1" x14ac:dyDescent="0.25">
      <c r="A34" s="2700"/>
      <c r="B34" s="2700"/>
      <c r="C34" s="2703"/>
      <c r="D34" s="2703"/>
      <c r="E34" s="2703"/>
      <c r="F34" s="2697"/>
    </row>
    <row r="35" spans="1:6" x14ac:dyDescent="0.2">
      <c r="A35" s="720"/>
      <c r="B35" s="721"/>
      <c r="C35" s="722"/>
      <c r="D35" s="723"/>
      <c r="E35" s="723"/>
      <c r="F35" s="888"/>
    </row>
    <row r="36" spans="1:6" x14ac:dyDescent="0.2">
      <c r="A36" s="724"/>
      <c r="B36" s="725"/>
      <c r="C36" s="726"/>
      <c r="D36" s="727"/>
      <c r="E36" s="727"/>
      <c r="F36" s="889">
        <f t="shared" ref="F36:F50" si="2">D36-E36</f>
        <v>0</v>
      </c>
    </row>
    <row r="37" spans="1:6" x14ac:dyDescent="0.2">
      <c r="A37" s="724"/>
      <c r="B37" s="725"/>
      <c r="C37" s="726"/>
      <c r="D37" s="727"/>
      <c r="E37" s="727"/>
      <c r="F37" s="889">
        <f t="shared" si="2"/>
        <v>0</v>
      </c>
    </row>
    <row r="38" spans="1:6" x14ac:dyDescent="0.2">
      <c r="A38" s="724"/>
      <c r="B38" s="725"/>
      <c r="C38" s="726"/>
      <c r="D38" s="727"/>
      <c r="E38" s="727"/>
      <c r="F38" s="889">
        <f t="shared" si="2"/>
        <v>0</v>
      </c>
    </row>
    <row r="39" spans="1:6" x14ac:dyDescent="0.2">
      <c r="A39" s="724"/>
      <c r="B39" s="725"/>
      <c r="C39" s="726"/>
      <c r="D39" s="727"/>
      <c r="E39" s="727"/>
      <c r="F39" s="889">
        <f t="shared" si="2"/>
        <v>0</v>
      </c>
    </row>
    <row r="40" spans="1:6" x14ac:dyDescent="0.2">
      <c r="A40" s="724"/>
      <c r="B40" s="725"/>
      <c r="C40" s="726"/>
      <c r="D40" s="727"/>
      <c r="E40" s="727"/>
      <c r="F40" s="889">
        <f t="shared" si="2"/>
        <v>0</v>
      </c>
    </row>
    <row r="41" spans="1:6" x14ac:dyDescent="0.2">
      <c r="A41" s="724"/>
      <c r="B41" s="725"/>
      <c r="C41" s="726"/>
      <c r="D41" s="727"/>
      <c r="E41" s="727"/>
      <c r="F41" s="889">
        <f t="shared" si="2"/>
        <v>0</v>
      </c>
    </row>
    <row r="42" spans="1:6" x14ac:dyDescent="0.2">
      <c r="A42" s="724"/>
      <c r="B42" s="725"/>
      <c r="C42" s="726"/>
      <c r="D42" s="727"/>
      <c r="E42" s="727"/>
      <c r="F42" s="889">
        <f t="shared" si="2"/>
        <v>0</v>
      </c>
    </row>
    <row r="43" spans="1:6" x14ac:dyDescent="0.2">
      <c r="A43" s="724"/>
      <c r="B43" s="725"/>
      <c r="C43" s="726"/>
      <c r="D43" s="727"/>
      <c r="E43" s="727"/>
      <c r="F43" s="889">
        <f t="shared" si="2"/>
        <v>0</v>
      </c>
    </row>
    <row r="44" spans="1:6" x14ac:dyDescent="0.2">
      <c r="A44" s="724"/>
      <c r="B44" s="725"/>
      <c r="C44" s="726"/>
      <c r="D44" s="727"/>
      <c r="E44" s="727"/>
      <c r="F44" s="889">
        <f t="shared" si="2"/>
        <v>0</v>
      </c>
    </row>
    <row r="45" spans="1:6" x14ac:dyDescent="0.2">
      <c r="A45" s="724"/>
      <c r="B45" s="725"/>
      <c r="C45" s="726"/>
      <c r="D45" s="727"/>
      <c r="E45" s="727"/>
      <c r="F45" s="889">
        <f t="shared" si="2"/>
        <v>0</v>
      </c>
    </row>
    <row r="46" spans="1:6" x14ac:dyDescent="0.2">
      <c r="A46" s="724"/>
      <c r="B46" s="725"/>
      <c r="C46" s="726"/>
      <c r="D46" s="727"/>
      <c r="E46" s="727"/>
      <c r="F46" s="889">
        <f t="shared" si="2"/>
        <v>0</v>
      </c>
    </row>
    <row r="47" spans="1:6" x14ac:dyDescent="0.2">
      <c r="A47" s="724"/>
      <c r="B47" s="725"/>
      <c r="C47" s="726"/>
      <c r="D47" s="727"/>
      <c r="E47" s="727"/>
      <c r="F47" s="889">
        <f t="shared" si="2"/>
        <v>0</v>
      </c>
    </row>
    <row r="48" spans="1:6" x14ac:dyDescent="0.2">
      <c r="A48" s="724"/>
      <c r="B48" s="725"/>
      <c r="C48" s="726"/>
      <c r="D48" s="727"/>
      <c r="E48" s="727"/>
      <c r="F48" s="889">
        <f t="shared" si="2"/>
        <v>0</v>
      </c>
    </row>
    <row r="49" spans="1:6" x14ac:dyDescent="0.2">
      <c r="A49" s="724"/>
      <c r="B49" s="725"/>
      <c r="C49" s="726"/>
      <c r="D49" s="727"/>
      <c r="E49" s="727"/>
      <c r="F49" s="889">
        <f t="shared" si="2"/>
        <v>0</v>
      </c>
    </row>
    <row r="50" spans="1:6" x14ac:dyDescent="0.2">
      <c r="A50" s="724"/>
      <c r="B50" s="725"/>
      <c r="C50" s="726"/>
      <c r="D50" s="727"/>
      <c r="E50" s="727"/>
      <c r="F50" s="889">
        <f t="shared" si="2"/>
        <v>0</v>
      </c>
    </row>
    <row r="51" spans="1:6" ht="13.5" thickBot="1" x14ac:dyDescent="0.25">
      <c r="A51" s="720"/>
      <c r="B51" s="721"/>
      <c r="C51" s="728"/>
      <c r="D51" s="920"/>
      <c r="E51" s="920"/>
      <c r="F51" s="1159"/>
    </row>
    <row r="52" spans="1:6" ht="13.5" thickBot="1" x14ac:dyDescent="0.25">
      <c r="A52" s="730" t="s">
        <v>772</v>
      </c>
      <c r="B52" s="731"/>
      <c r="C52" s="732">
        <f>SUM(C35:C51)</f>
        <v>0</v>
      </c>
      <c r="D52" s="733">
        <f t="shared" ref="D52:E52" si="3">SUM(D35:D51)</f>
        <v>0</v>
      </c>
      <c r="E52" s="733">
        <f t="shared" si="3"/>
        <v>0</v>
      </c>
      <c r="F52" s="734">
        <f>D52-E52</f>
        <v>0</v>
      </c>
    </row>
    <row r="53" spans="1:6" ht="13.5" thickBot="1" x14ac:dyDescent="0.25">
      <c r="A53" s="736"/>
      <c r="B53" s="737"/>
      <c r="C53" s="737"/>
      <c r="D53" s="737"/>
      <c r="E53" s="737"/>
      <c r="F53" s="738"/>
    </row>
    <row r="54" spans="1:6" ht="13.5" thickBot="1" x14ac:dyDescent="0.25">
      <c r="A54" s="730" t="s">
        <v>773</v>
      </c>
      <c r="B54" s="731"/>
      <c r="C54" s="732">
        <f>+C29+C52</f>
        <v>0</v>
      </c>
      <c r="D54" s="733">
        <f t="shared" ref="D54:E54" si="4">+D29+D52</f>
        <v>0</v>
      </c>
      <c r="E54" s="733">
        <f t="shared" si="4"/>
        <v>0</v>
      </c>
      <c r="F54" s="734">
        <f>D54-E54</f>
        <v>0</v>
      </c>
    </row>
    <row r="55" spans="1:6" ht="13.5" thickBot="1" x14ac:dyDescent="0.25">
      <c r="A55" s="1160"/>
      <c r="B55" s="1161"/>
      <c r="C55" s="1161"/>
      <c r="D55" s="1161"/>
      <c r="E55" s="1161"/>
      <c r="F55" s="1162"/>
    </row>
    <row r="56" spans="1:6" ht="12.75" customHeight="1" x14ac:dyDescent="0.2">
      <c r="A56" s="977" t="s">
        <v>923</v>
      </c>
      <c r="B56" s="978"/>
      <c r="C56" s="979"/>
      <c r="D56" s="979"/>
      <c r="E56" s="979"/>
      <c r="F56" s="980"/>
    </row>
    <row r="57" spans="1:6" ht="13.5" customHeight="1" x14ac:dyDescent="0.2">
      <c r="A57" s="890"/>
      <c r="B57" s="518"/>
      <c r="C57" s="518"/>
      <c r="D57" s="518"/>
      <c r="E57" s="518"/>
      <c r="F57" s="981"/>
    </row>
    <row r="58" spans="1:6" ht="12.75" customHeight="1" x14ac:dyDescent="0.2">
      <c r="A58" s="2704" t="s">
        <v>922</v>
      </c>
      <c r="B58" s="2577"/>
      <c r="C58" s="2577"/>
      <c r="D58" s="2577"/>
      <c r="E58" s="2577"/>
      <c r="F58" s="2705"/>
    </row>
    <row r="59" spans="1:6" ht="12.75" customHeight="1" x14ac:dyDescent="0.2">
      <c r="A59" s="2704"/>
      <c r="B59" s="2577"/>
      <c r="C59" s="2577"/>
      <c r="D59" s="2577"/>
      <c r="E59" s="2577"/>
      <c r="F59" s="2705"/>
    </row>
    <row r="60" spans="1:6" x14ac:dyDescent="0.2">
      <c r="A60" s="1135"/>
      <c r="B60" s="1136"/>
      <c r="C60" s="1136"/>
      <c r="D60" s="1136"/>
      <c r="E60" s="1136"/>
      <c r="F60" s="1137"/>
    </row>
    <row r="61" spans="1:6" x14ac:dyDescent="0.2">
      <c r="A61" s="1135"/>
      <c r="B61" s="1136"/>
      <c r="C61" s="1136"/>
      <c r="D61" s="1136"/>
      <c r="E61" s="1136"/>
      <c r="F61" s="1137"/>
    </row>
    <row r="62" spans="1:6" x14ac:dyDescent="0.2">
      <c r="A62" s="1135"/>
      <c r="B62" s="1136"/>
      <c r="C62" s="1136"/>
      <c r="D62" s="1136"/>
      <c r="E62" s="1136"/>
      <c r="F62" s="1137"/>
    </row>
    <row r="63" spans="1:6" x14ac:dyDescent="0.2">
      <c r="A63" s="1135"/>
      <c r="B63" s="1136"/>
      <c r="C63" s="1136"/>
      <c r="D63" s="1136"/>
      <c r="E63" s="1136"/>
      <c r="F63" s="1137"/>
    </row>
    <row r="64" spans="1:6" x14ac:dyDescent="0.2">
      <c r="A64" s="1135"/>
      <c r="B64" s="1136"/>
      <c r="C64" s="1136"/>
      <c r="D64" s="1136"/>
      <c r="E64" s="1136"/>
      <c r="F64" s="1137"/>
    </row>
    <row r="65" spans="1:6" x14ac:dyDescent="0.2">
      <c r="A65" s="1135"/>
      <c r="B65" s="1136"/>
      <c r="C65" s="1136"/>
      <c r="D65" s="1136"/>
      <c r="E65" s="1136"/>
      <c r="F65" s="1137"/>
    </row>
    <row r="66" spans="1:6" x14ac:dyDescent="0.2">
      <c r="A66" s="1135"/>
      <c r="B66" s="1136"/>
      <c r="C66" s="1136"/>
      <c r="D66" s="1136"/>
      <c r="E66" s="1136"/>
      <c r="F66" s="1137"/>
    </row>
    <row r="67" spans="1:6" x14ac:dyDescent="0.2">
      <c r="A67" s="1135"/>
      <c r="B67" s="1136"/>
      <c r="C67" s="1136"/>
      <c r="D67" s="1136"/>
      <c r="E67" s="1136"/>
      <c r="F67" s="1137"/>
    </row>
    <row r="68" spans="1:6" x14ac:dyDescent="0.2">
      <c r="A68" s="1135"/>
      <c r="B68" s="1136"/>
      <c r="C68" s="1136"/>
      <c r="D68" s="1136"/>
      <c r="E68" s="1136"/>
      <c r="F68" s="1137"/>
    </row>
    <row r="69" spans="1:6" x14ac:dyDescent="0.2">
      <c r="A69" s="1135"/>
      <c r="B69" s="1136"/>
      <c r="C69" s="1136"/>
      <c r="D69" s="1136"/>
      <c r="E69" s="1136"/>
      <c r="F69" s="1137"/>
    </row>
    <row r="70" spans="1:6" x14ac:dyDescent="0.2">
      <c r="A70" s="1135"/>
      <c r="B70" s="1136"/>
      <c r="C70" s="1136"/>
      <c r="D70" s="1136"/>
      <c r="E70" s="1136"/>
      <c r="F70" s="1137"/>
    </row>
    <row r="71" spans="1:6" x14ac:dyDescent="0.2">
      <c r="A71" s="1135"/>
      <c r="B71" s="1136"/>
      <c r="C71" s="1136"/>
      <c r="D71" s="1136"/>
      <c r="E71" s="1136"/>
      <c r="F71" s="1137"/>
    </row>
    <row r="72" spans="1:6" x14ac:dyDescent="0.2">
      <c r="A72" s="1135"/>
      <c r="B72" s="1136"/>
      <c r="C72" s="1136"/>
      <c r="D72" s="1136"/>
      <c r="E72" s="1136"/>
      <c r="F72" s="1137"/>
    </row>
    <row r="73" spans="1:6" x14ac:dyDescent="0.2">
      <c r="A73" s="1135"/>
      <c r="B73" s="1136"/>
      <c r="C73" s="1136"/>
      <c r="D73" s="1136"/>
      <c r="E73" s="1136"/>
      <c r="F73" s="1137"/>
    </row>
    <row r="74" spans="1:6" x14ac:dyDescent="0.2">
      <c r="A74" s="1135"/>
      <c r="B74" s="1136"/>
      <c r="C74" s="1136"/>
      <c r="D74" s="1136"/>
      <c r="E74" s="1136"/>
      <c r="F74" s="1137"/>
    </row>
    <row r="75" spans="1:6" ht="13.5" thickBot="1" x14ac:dyDescent="0.25">
      <c r="A75" s="751"/>
      <c r="B75" s="752"/>
      <c r="C75" s="752"/>
      <c r="D75" s="752"/>
      <c r="E75" s="752"/>
      <c r="F75" s="1057"/>
    </row>
  </sheetData>
  <mergeCells count="14">
    <mergeCell ref="A58:F58"/>
    <mergeCell ref="A59:F59"/>
    <mergeCell ref="A32:A34"/>
    <mergeCell ref="B32:B34"/>
    <mergeCell ref="C32:C34"/>
    <mergeCell ref="D32:D34"/>
    <mergeCell ref="E32:E34"/>
    <mergeCell ref="F32:F34"/>
    <mergeCell ref="F9:F11"/>
    <mergeCell ref="A9:A11"/>
    <mergeCell ref="B9:B11"/>
    <mergeCell ref="C9:C11"/>
    <mergeCell ref="D9:D11"/>
    <mergeCell ref="E9:E11"/>
  </mergeCells>
  <pageMargins left="0.70866141732283472" right="0.70866141732283472" top="0.74803149606299213" bottom="0.74803149606299213" header="0.31496062992125984" footer="0.31496062992125984"/>
  <pageSetup paperSize="9" scale="51" orientation="landscape" r:id="rId1"/>
  <headerFooter scaleWithDoc="0" alignWithMargins="0">
    <oddFooter>&amp;C&amp;P/&amp;N</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tint="0.39997558519241921"/>
    <pageSetUpPr fitToPage="1"/>
  </sheetPr>
  <dimension ref="A1:F75"/>
  <sheetViews>
    <sheetView workbookViewId="0"/>
  </sheetViews>
  <sheetFormatPr baseColWidth="10" defaultColWidth="8.85546875" defaultRowHeight="12.75" x14ac:dyDescent="0.2"/>
  <cols>
    <col min="1" max="1" width="22" style="331" customWidth="1"/>
    <col min="2" max="2" width="58.5703125" style="331" customWidth="1"/>
    <col min="3" max="6" width="21.28515625" style="331" customWidth="1"/>
    <col min="7" max="16384" width="8.85546875" style="331"/>
  </cols>
  <sheetData>
    <row r="1" spans="1:6" ht="18" x14ac:dyDescent="0.25">
      <c r="A1" s="64" t="s">
        <v>1223</v>
      </c>
      <c r="B1" s="741"/>
      <c r="C1" s="741"/>
      <c r="D1" s="741"/>
      <c r="E1" s="741"/>
      <c r="F1" s="741"/>
    </row>
    <row r="2" spans="1:6" x14ac:dyDescent="0.2">
      <c r="A2" s="56" t="str">
        <f>'PAGE DE GARDE'!C8</f>
        <v>GAZ</v>
      </c>
      <c r="B2" s="62" t="str">
        <f>'PAGE DE GARDE'!C10</f>
        <v>REALITE 2018 V0</v>
      </c>
      <c r="C2" s="471"/>
      <c r="D2" s="711"/>
      <c r="E2" s="471"/>
      <c r="F2" s="471"/>
    </row>
    <row r="3" spans="1:6" x14ac:dyDescent="0.2">
      <c r="A3" s="249" t="str">
        <f>'PAGE DE GARDE'!C7</f>
        <v>GRD</v>
      </c>
      <c r="B3" s="62"/>
      <c r="C3" s="471"/>
      <c r="D3" s="471"/>
      <c r="E3" s="471"/>
      <c r="F3" s="471"/>
    </row>
    <row r="4" spans="1:6" ht="13.5" thickBot="1" x14ac:dyDescent="0.25"/>
    <row r="5" spans="1:6" x14ac:dyDescent="0.2">
      <c r="A5" s="713"/>
      <c r="B5" s="714"/>
      <c r="C5" s="714"/>
      <c r="D5" s="714"/>
      <c r="E5" s="714"/>
      <c r="F5" s="887"/>
    </row>
    <row r="6" spans="1:6" x14ac:dyDescent="0.2">
      <c r="A6" s="715" t="s">
        <v>766</v>
      </c>
      <c r="B6" s="716"/>
      <c r="C6" s="717"/>
      <c r="D6" s="717"/>
      <c r="E6" s="717"/>
      <c r="F6" s="718"/>
    </row>
    <row r="7" spans="1:6" x14ac:dyDescent="0.2">
      <c r="A7" s="719"/>
      <c r="B7" s="717"/>
      <c r="C7" s="717"/>
      <c r="D7" s="717"/>
      <c r="E7" s="717"/>
      <c r="F7" s="718"/>
    </row>
    <row r="8" spans="1:6" ht="12.75" customHeight="1" thickBot="1" x14ac:dyDescent="0.25">
      <c r="A8" s="513" t="s">
        <v>782</v>
      </c>
      <c r="B8" s="717"/>
      <c r="C8" s="717"/>
      <c r="D8" s="717"/>
      <c r="E8" s="717"/>
      <c r="F8" s="718"/>
    </row>
    <row r="9" spans="1:6" ht="12.75" customHeight="1" x14ac:dyDescent="0.2">
      <c r="A9" s="2698" t="s">
        <v>768</v>
      </c>
      <c r="B9" s="2698" t="s">
        <v>769</v>
      </c>
      <c r="C9" s="2701" t="str">
        <f>'PAGE DE GARDE'!$B$16</f>
        <v>REALITE 2017</v>
      </c>
      <c r="D9" s="2701" t="str">
        <f>'PAGE DE GARDE'!$B$15</f>
        <v>BUDGET 2018</v>
      </c>
      <c r="E9" s="2701" t="str">
        <f>'PAGE DE GARDE'!$B$14</f>
        <v>REALITE 2018</v>
      </c>
      <c r="F9" s="2695" t="s">
        <v>921</v>
      </c>
    </row>
    <row r="10" spans="1:6" x14ac:dyDescent="0.2">
      <c r="A10" s="2699"/>
      <c r="B10" s="2699"/>
      <c r="C10" s="2702"/>
      <c r="D10" s="2702"/>
      <c r="E10" s="2702"/>
      <c r="F10" s="2696"/>
    </row>
    <row r="11" spans="1:6" ht="13.5" thickBot="1" x14ac:dyDescent="0.25">
      <c r="A11" s="2700"/>
      <c r="B11" s="2700"/>
      <c r="C11" s="2703"/>
      <c r="D11" s="2703"/>
      <c r="E11" s="2703"/>
      <c r="F11" s="2697"/>
    </row>
    <row r="12" spans="1:6" x14ac:dyDescent="0.2">
      <c r="A12" s="720"/>
      <c r="B12" s="721"/>
      <c r="C12" s="722"/>
      <c r="D12" s="723"/>
      <c r="E12" s="723"/>
      <c r="F12" s="888"/>
    </row>
    <row r="13" spans="1:6" x14ac:dyDescent="0.2">
      <c r="A13" s="724"/>
      <c r="B13" s="725"/>
      <c r="C13" s="726"/>
      <c r="D13" s="727"/>
      <c r="E13" s="727"/>
      <c r="F13" s="889">
        <f>D13-E13</f>
        <v>0</v>
      </c>
    </row>
    <row r="14" spans="1:6" x14ac:dyDescent="0.2">
      <c r="A14" s="724"/>
      <c r="B14" s="725"/>
      <c r="C14" s="726"/>
      <c r="D14" s="727"/>
      <c r="E14" s="727"/>
      <c r="F14" s="889">
        <f t="shared" ref="F14:F27" si="0">D14-E14</f>
        <v>0</v>
      </c>
    </row>
    <row r="15" spans="1:6" x14ac:dyDescent="0.2">
      <c r="A15" s="724"/>
      <c r="B15" s="725"/>
      <c r="C15" s="726"/>
      <c r="D15" s="727"/>
      <c r="E15" s="727"/>
      <c r="F15" s="889">
        <f t="shared" si="0"/>
        <v>0</v>
      </c>
    </row>
    <row r="16" spans="1:6" x14ac:dyDescent="0.2">
      <c r="A16" s="724"/>
      <c r="B16" s="725"/>
      <c r="C16" s="726"/>
      <c r="D16" s="727"/>
      <c r="E16" s="727"/>
      <c r="F16" s="889">
        <f t="shared" si="0"/>
        <v>0</v>
      </c>
    </row>
    <row r="17" spans="1:6" x14ac:dyDescent="0.2">
      <c r="A17" s="724"/>
      <c r="B17" s="725"/>
      <c r="C17" s="726"/>
      <c r="D17" s="727"/>
      <c r="E17" s="727"/>
      <c r="F17" s="889">
        <f t="shared" si="0"/>
        <v>0</v>
      </c>
    </row>
    <row r="18" spans="1:6" x14ac:dyDescent="0.2">
      <c r="A18" s="724"/>
      <c r="B18" s="725"/>
      <c r="C18" s="726"/>
      <c r="D18" s="727"/>
      <c r="E18" s="727"/>
      <c r="F18" s="889">
        <f t="shared" si="0"/>
        <v>0</v>
      </c>
    </row>
    <row r="19" spans="1:6" x14ac:dyDescent="0.2">
      <c r="A19" s="724"/>
      <c r="B19" s="725"/>
      <c r="C19" s="726"/>
      <c r="D19" s="727"/>
      <c r="E19" s="727"/>
      <c r="F19" s="889">
        <f t="shared" si="0"/>
        <v>0</v>
      </c>
    </row>
    <row r="20" spans="1:6" x14ac:dyDescent="0.2">
      <c r="A20" s="724"/>
      <c r="B20" s="725"/>
      <c r="C20" s="726"/>
      <c r="D20" s="727"/>
      <c r="E20" s="727"/>
      <c r="F20" s="889">
        <f t="shared" si="0"/>
        <v>0</v>
      </c>
    </row>
    <row r="21" spans="1:6" x14ac:dyDescent="0.2">
      <c r="A21" s="724"/>
      <c r="B21" s="725"/>
      <c r="C21" s="726"/>
      <c r="D21" s="727"/>
      <c r="E21" s="727"/>
      <c r="F21" s="889">
        <f t="shared" si="0"/>
        <v>0</v>
      </c>
    </row>
    <row r="22" spans="1:6" x14ac:dyDescent="0.2">
      <c r="A22" s="724"/>
      <c r="B22" s="725"/>
      <c r="C22" s="726"/>
      <c r="D22" s="727"/>
      <c r="E22" s="727"/>
      <c r="F22" s="889">
        <f t="shared" si="0"/>
        <v>0</v>
      </c>
    </row>
    <row r="23" spans="1:6" x14ac:dyDescent="0.2">
      <c r="A23" s="724"/>
      <c r="B23" s="725"/>
      <c r="C23" s="726"/>
      <c r="D23" s="727"/>
      <c r="E23" s="727"/>
      <c r="F23" s="889">
        <f t="shared" si="0"/>
        <v>0</v>
      </c>
    </row>
    <row r="24" spans="1:6" x14ac:dyDescent="0.2">
      <c r="A24" s="724"/>
      <c r="B24" s="725"/>
      <c r="C24" s="726"/>
      <c r="D24" s="727"/>
      <c r="E24" s="727"/>
      <c r="F24" s="889">
        <f t="shared" si="0"/>
        <v>0</v>
      </c>
    </row>
    <row r="25" spans="1:6" x14ac:dyDescent="0.2">
      <c r="A25" s="724"/>
      <c r="B25" s="725"/>
      <c r="C25" s="726"/>
      <c r="D25" s="727"/>
      <c r="E25" s="727"/>
      <c r="F25" s="889">
        <f t="shared" si="0"/>
        <v>0</v>
      </c>
    </row>
    <row r="26" spans="1:6" x14ac:dyDescent="0.2">
      <c r="A26" s="724"/>
      <c r="B26" s="725"/>
      <c r="C26" s="726"/>
      <c r="D26" s="727"/>
      <c r="E26" s="727"/>
      <c r="F26" s="889">
        <f t="shared" si="0"/>
        <v>0</v>
      </c>
    </row>
    <row r="27" spans="1:6" x14ac:dyDescent="0.2">
      <c r="A27" s="724"/>
      <c r="B27" s="725"/>
      <c r="C27" s="726"/>
      <c r="D27" s="727"/>
      <c r="E27" s="727"/>
      <c r="F27" s="889">
        <f t="shared" si="0"/>
        <v>0</v>
      </c>
    </row>
    <row r="28" spans="1:6" ht="13.5" thickBot="1" x14ac:dyDescent="0.25">
      <c r="A28" s="720"/>
      <c r="B28" s="721"/>
      <c r="C28" s="728"/>
      <c r="D28" s="920"/>
      <c r="E28" s="920"/>
      <c r="F28" s="1159"/>
    </row>
    <row r="29" spans="1:6" ht="12.75" customHeight="1" thickBot="1" x14ac:dyDescent="0.25">
      <c r="A29" s="730" t="s">
        <v>770</v>
      </c>
      <c r="B29" s="731"/>
      <c r="C29" s="732">
        <f>SUM(C12:C28)</f>
        <v>0</v>
      </c>
      <c r="D29" s="733">
        <f t="shared" ref="D29:E29" si="1">SUM(D12:D28)</f>
        <v>0</v>
      </c>
      <c r="E29" s="733">
        <f t="shared" si="1"/>
        <v>0</v>
      </c>
      <c r="F29" s="734">
        <f>D29-E29</f>
        <v>0</v>
      </c>
    </row>
    <row r="30" spans="1:6" ht="12.75" customHeight="1" x14ac:dyDescent="0.2">
      <c r="A30" s="720"/>
      <c r="B30" s="735"/>
      <c r="C30" s="735"/>
      <c r="D30" s="735"/>
      <c r="E30" s="735"/>
      <c r="F30" s="746"/>
    </row>
    <row r="31" spans="1:6" ht="13.5" thickBot="1" x14ac:dyDescent="0.25">
      <c r="A31" s="513" t="s">
        <v>783</v>
      </c>
      <c r="B31" s="717"/>
      <c r="C31" s="717"/>
      <c r="D31" s="717"/>
      <c r="E31" s="717"/>
      <c r="F31" s="718"/>
    </row>
    <row r="32" spans="1:6" ht="12.75" customHeight="1" x14ac:dyDescent="0.2">
      <c r="A32" s="2698" t="s">
        <v>768</v>
      </c>
      <c r="B32" s="2698" t="s">
        <v>769</v>
      </c>
      <c r="C32" s="2701" t="str">
        <f>'PAGE DE GARDE'!$B$16</f>
        <v>REALITE 2017</v>
      </c>
      <c r="D32" s="2701" t="str">
        <f>'PAGE DE GARDE'!$B$15</f>
        <v>BUDGET 2018</v>
      </c>
      <c r="E32" s="2701" t="str">
        <f>'PAGE DE GARDE'!$B$14</f>
        <v>REALITE 2018</v>
      </c>
      <c r="F32" s="2695" t="s">
        <v>921</v>
      </c>
    </row>
    <row r="33" spans="1:6" x14ac:dyDescent="0.2">
      <c r="A33" s="2699"/>
      <c r="B33" s="2699"/>
      <c r="C33" s="2702"/>
      <c r="D33" s="2702"/>
      <c r="E33" s="2702"/>
      <c r="F33" s="2696"/>
    </row>
    <row r="34" spans="1:6" ht="13.5" thickBot="1" x14ac:dyDescent="0.25">
      <c r="A34" s="2700"/>
      <c r="B34" s="2700"/>
      <c r="C34" s="2703"/>
      <c r="D34" s="2703"/>
      <c r="E34" s="2703"/>
      <c r="F34" s="2697"/>
    </row>
    <row r="35" spans="1:6" x14ac:dyDescent="0.2">
      <c r="A35" s="720"/>
      <c r="B35" s="721"/>
      <c r="C35" s="722"/>
      <c r="D35" s="723"/>
      <c r="E35" s="723"/>
      <c r="F35" s="888"/>
    </row>
    <row r="36" spans="1:6" x14ac:dyDescent="0.2">
      <c r="A36" s="724"/>
      <c r="B36" s="725"/>
      <c r="C36" s="726"/>
      <c r="D36" s="727"/>
      <c r="E36" s="727"/>
      <c r="F36" s="889">
        <f t="shared" ref="F36:F50" si="2">D36-E36</f>
        <v>0</v>
      </c>
    </row>
    <row r="37" spans="1:6" x14ac:dyDescent="0.2">
      <c r="A37" s="724"/>
      <c r="B37" s="725"/>
      <c r="C37" s="726"/>
      <c r="D37" s="727"/>
      <c r="E37" s="727"/>
      <c r="F37" s="889">
        <f t="shared" si="2"/>
        <v>0</v>
      </c>
    </row>
    <row r="38" spans="1:6" x14ac:dyDescent="0.2">
      <c r="A38" s="724"/>
      <c r="B38" s="725"/>
      <c r="C38" s="726"/>
      <c r="D38" s="727"/>
      <c r="E38" s="727"/>
      <c r="F38" s="889">
        <f t="shared" si="2"/>
        <v>0</v>
      </c>
    </row>
    <row r="39" spans="1:6" x14ac:dyDescent="0.2">
      <c r="A39" s="724"/>
      <c r="B39" s="725"/>
      <c r="C39" s="726"/>
      <c r="D39" s="727"/>
      <c r="E39" s="727"/>
      <c r="F39" s="889">
        <f t="shared" si="2"/>
        <v>0</v>
      </c>
    </row>
    <row r="40" spans="1:6" x14ac:dyDescent="0.2">
      <c r="A40" s="724"/>
      <c r="B40" s="725"/>
      <c r="C40" s="726"/>
      <c r="D40" s="727"/>
      <c r="E40" s="727"/>
      <c r="F40" s="889">
        <f t="shared" si="2"/>
        <v>0</v>
      </c>
    </row>
    <row r="41" spans="1:6" x14ac:dyDescent="0.2">
      <c r="A41" s="724"/>
      <c r="B41" s="725"/>
      <c r="C41" s="726"/>
      <c r="D41" s="727"/>
      <c r="E41" s="727"/>
      <c r="F41" s="889">
        <f t="shared" si="2"/>
        <v>0</v>
      </c>
    </row>
    <row r="42" spans="1:6" x14ac:dyDescent="0.2">
      <c r="A42" s="724"/>
      <c r="B42" s="725"/>
      <c r="C42" s="726"/>
      <c r="D42" s="727"/>
      <c r="E42" s="727"/>
      <c r="F42" s="889">
        <f t="shared" si="2"/>
        <v>0</v>
      </c>
    </row>
    <row r="43" spans="1:6" x14ac:dyDescent="0.2">
      <c r="A43" s="724"/>
      <c r="B43" s="725"/>
      <c r="C43" s="726"/>
      <c r="D43" s="727"/>
      <c r="E43" s="727"/>
      <c r="F43" s="889">
        <f t="shared" si="2"/>
        <v>0</v>
      </c>
    </row>
    <row r="44" spans="1:6" x14ac:dyDescent="0.2">
      <c r="A44" s="724"/>
      <c r="B44" s="725"/>
      <c r="C44" s="726"/>
      <c r="D44" s="727"/>
      <c r="E44" s="727"/>
      <c r="F44" s="889">
        <f t="shared" si="2"/>
        <v>0</v>
      </c>
    </row>
    <row r="45" spans="1:6" x14ac:dyDescent="0.2">
      <c r="A45" s="724"/>
      <c r="B45" s="725"/>
      <c r="C45" s="726"/>
      <c r="D45" s="727"/>
      <c r="E45" s="727"/>
      <c r="F45" s="889">
        <f t="shared" si="2"/>
        <v>0</v>
      </c>
    </row>
    <row r="46" spans="1:6" x14ac:dyDescent="0.2">
      <c r="A46" s="724"/>
      <c r="B46" s="725"/>
      <c r="C46" s="726"/>
      <c r="D46" s="727"/>
      <c r="E46" s="727"/>
      <c r="F46" s="889">
        <f t="shared" si="2"/>
        <v>0</v>
      </c>
    </row>
    <row r="47" spans="1:6" x14ac:dyDescent="0.2">
      <c r="A47" s="724"/>
      <c r="B47" s="725"/>
      <c r="C47" s="726"/>
      <c r="D47" s="727"/>
      <c r="E47" s="727"/>
      <c r="F47" s="889">
        <f t="shared" si="2"/>
        <v>0</v>
      </c>
    </row>
    <row r="48" spans="1:6" x14ac:dyDescent="0.2">
      <c r="A48" s="724"/>
      <c r="B48" s="725"/>
      <c r="C48" s="726"/>
      <c r="D48" s="727"/>
      <c r="E48" s="727"/>
      <c r="F48" s="889">
        <f t="shared" si="2"/>
        <v>0</v>
      </c>
    </row>
    <row r="49" spans="1:6" x14ac:dyDescent="0.2">
      <c r="A49" s="724"/>
      <c r="B49" s="725"/>
      <c r="C49" s="726"/>
      <c r="D49" s="727"/>
      <c r="E49" s="727"/>
      <c r="F49" s="889">
        <f t="shared" si="2"/>
        <v>0</v>
      </c>
    </row>
    <row r="50" spans="1:6" x14ac:dyDescent="0.2">
      <c r="A50" s="724"/>
      <c r="B50" s="725"/>
      <c r="C50" s="726"/>
      <c r="D50" s="727"/>
      <c r="E50" s="727"/>
      <c r="F50" s="889">
        <f t="shared" si="2"/>
        <v>0</v>
      </c>
    </row>
    <row r="51" spans="1:6" ht="13.5" thickBot="1" x14ac:dyDescent="0.25">
      <c r="A51" s="720"/>
      <c r="B51" s="721"/>
      <c r="C51" s="728"/>
      <c r="D51" s="920"/>
      <c r="E51" s="920"/>
      <c r="F51" s="1159"/>
    </row>
    <row r="52" spans="1:6" ht="13.5" thickBot="1" x14ac:dyDescent="0.25">
      <c r="A52" s="730" t="s">
        <v>772</v>
      </c>
      <c r="B52" s="731"/>
      <c r="C52" s="732">
        <f>SUM(C35:C51)</f>
        <v>0</v>
      </c>
      <c r="D52" s="733">
        <f t="shared" ref="D52:E52" si="3">SUM(D35:D51)</f>
        <v>0</v>
      </c>
      <c r="E52" s="733">
        <f t="shared" si="3"/>
        <v>0</v>
      </c>
      <c r="F52" s="734">
        <f>D52-E52</f>
        <v>0</v>
      </c>
    </row>
    <row r="53" spans="1:6" ht="13.5" thickBot="1" x14ac:dyDescent="0.25">
      <c r="A53" s="736"/>
      <c r="B53" s="737"/>
      <c r="C53" s="737"/>
      <c r="D53" s="737"/>
      <c r="E53" s="737"/>
      <c r="F53" s="738"/>
    </row>
    <row r="54" spans="1:6" ht="13.5" thickBot="1" x14ac:dyDescent="0.25">
      <c r="A54" s="730" t="s">
        <v>773</v>
      </c>
      <c r="B54" s="731"/>
      <c r="C54" s="732">
        <f>+C29+C52</f>
        <v>0</v>
      </c>
      <c r="D54" s="733">
        <f t="shared" ref="D54:E54" si="4">+D29+D52</f>
        <v>0</v>
      </c>
      <c r="E54" s="733">
        <f t="shared" si="4"/>
        <v>0</v>
      </c>
      <c r="F54" s="734">
        <f>D54-E54</f>
        <v>0</v>
      </c>
    </row>
    <row r="55" spans="1:6" ht="13.5" thickBot="1" x14ac:dyDescent="0.25">
      <c r="A55" s="1160"/>
      <c r="B55" s="1161"/>
      <c r="C55" s="1161"/>
      <c r="D55" s="1161"/>
      <c r="E55" s="1161"/>
      <c r="F55" s="1162"/>
    </row>
    <row r="56" spans="1:6" ht="12.75" customHeight="1" x14ac:dyDescent="0.2">
      <c r="A56" s="977" t="s">
        <v>923</v>
      </c>
      <c r="B56" s="978"/>
      <c r="C56" s="979"/>
      <c r="D56" s="979"/>
      <c r="E56" s="979"/>
      <c r="F56" s="980"/>
    </row>
    <row r="57" spans="1:6" ht="13.5" customHeight="1" x14ac:dyDescent="0.2">
      <c r="A57" s="890"/>
      <c r="B57" s="518"/>
      <c r="C57" s="518"/>
      <c r="D57" s="518"/>
      <c r="E57" s="518"/>
      <c r="F57" s="981"/>
    </row>
    <row r="58" spans="1:6" ht="12.75" customHeight="1" x14ac:dyDescent="0.2">
      <c r="A58" s="2704" t="s">
        <v>922</v>
      </c>
      <c r="B58" s="2577"/>
      <c r="C58" s="2577"/>
      <c r="D58" s="2577"/>
      <c r="E58" s="2577"/>
      <c r="F58" s="2705"/>
    </row>
    <row r="59" spans="1:6" ht="12.75" customHeight="1" x14ac:dyDescent="0.2">
      <c r="A59" s="2704"/>
      <c r="B59" s="2577"/>
      <c r="C59" s="2577"/>
      <c r="D59" s="2577"/>
      <c r="E59" s="2577"/>
      <c r="F59" s="2705"/>
    </row>
    <row r="60" spans="1:6" x14ac:dyDescent="0.2">
      <c r="A60" s="1135"/>
      <c r="B60" s="1136"/>
      <c r="C60" s="1136"/>
      <c r="D60" s="1136"/>
      <c r="E60" s="1136"/>
      <c r="F60" s="1137"/>
    </row>
    <row r="61" spans="1:6" x14ac:dyDescent="0.2">
      <c r="A61" s="1135"/>
      <c r="B61" s="1136"/>
      <c r="C61" s="1136"/>
      <c r="D61" s="1136"/>
      <c r="E61" s="1136"/>
      <c r="F61" s="1137"/>
    </row>
    <row r="62" spans="1:6" x14ac:dyDescent="0.2">
      <c r="A62" s="1135"/>
      <c r="B62" s="1136"/>
      <c r="C62" s="1136"/>
      <c r="D62" s="1136"/>
      <c r="E62" s="1136"/>
      <c r="F62" s="1137"/>
    </row>
    <row r="63" spans="1:6" x14ac:dyDescent="0.2">
      <c r="A63" s="1135"/>
      <c r="B63" s="1136"/>
      <c r="C63" s="1136"/>
      <c r="D63" s="1136"/>
      <c r="E63" s="1136"/>
      <c r="F63" s="1137"/>
    </row>
    <row r="64" spans="1:6" x14ac:dyDescent="0.2">
      <c r="A64" s="1135"/>
      <c r="B64" s="1136"/>
      <c r="C64" s="1136"/>
      <c r="D64" s="1136"/>
      <c r="E64" s="1136"/>
      <c r="F64" s="1137"/>
    </row>
    <row r="65" spans="1:6" x14ac:dyDescent="0.2">
      <c r="A65" s="1135"/>
      <c r="B65" s="1136"/>
      <c r="C65" s="1136"/>
      <c r="D65" s="1136"/>
      <c r="E65" s="1136"/>
      <c r="F65" s="1137"/>
    </row>
    <row r="66" spans="1:6" x14ac:dyDescent="0.2">
      <c r="A66" s="1135"/>
      <c r="B66" s="1136"/>
      <c r="C66" s="1136"/>
      <c r="D66" s="1136"/>
      <c r="E66" s="1136"/>
      <c r="F66" s="1137"/>
    </row>
    <row r="67" spans="1:6" x14ac:dyDescent="0.2">
      <c r="A67" s="1135"/>
      <c r="B67" s="1136"/>
      <c r="C67" s="1136"/>
      <c r="D67" s="1136"/>
      <c r="E67" s="1136"/>
      <c r="F67" s="1137"/>
    </row>
    <row r="68" spans="1:6" x14ac:dyDescent="0.2">
      <c r="A68" s="1135"/>
      <c r="B68" s="1136"/>
      <c r="C68" s="1136"/>
      <c r="D68" s="1136"/>
      <c r="E68" s="1136"/>
      <c r="F68" s="1137"/>
    </row>
    <row r="69" spans="1:6" x14ac:dyDescent="0.2">
      <c r="A69" s="1135"/>
      <c r="B69" s="1136"/>
      <c r="C69" s="1136"/>
      <c r="D69" s="1136"/>
      <c r="E69" s="1136"/>
      <c r="F69" s="1137"/>
    </row>
    <row r="70" spans="1:6" x14ac:dyDescent="0.2">
      <c r="A70" s="1135"/>
      <c r="B70" s="1136"/>
      <c r="C70" s="1136"/>
      <c r="D70" s="1136"/>
      <c r="E70" s="1136"/>
      <c r="F70" s="1137"/>
    </row>
    <row r="71" spans="1:6" x14ac:dyDescent="0.2">
      <c r="A71" s="1135"/>
      <c r="B71" s="1136"/>
      <c r="C71" s="1136"/>
      <c r="D71" s="1136"/>
      <c r="E71" s="1136"/>
      <c r="F71" s="1137"/>
    </row>
    <row r="72" spans="1:6" x14ac:dyDescent="0.2">
      <c r="A72" s="1135"/>
      <c r="B72" s="1136"/>
      <c r="C72" s="1136"/>
      <c r="D72" s="1136"/>
      <c r="E72" s="1136"/>
      <c r="F72" s="1137"/>
    </row>
    <row r="73" spans="1:6" x14ac:dyDescent="0.2">
      <c r="A73" s="1135"/>
      <c r="B73" s="1136"/>
      <c r="C73" s="1136"/>
      <c r="D73" s="1136"/>
      <c r="E73" s="1136"/>
      <c r="F73" s="1137"/>
    </row>
    <row r="74" spans="1:6" x14ac:dyDescent="0.2">
      <c r="A74" s="1135"/>
      <c r="B74" s="1136"/>
      <c r="C74" s="1136"/>
      <c r="D74" s="1136"/>
      <c r="E74" s="1136"/>
      <c r="F74" s="1137"/>
    </row>
    <row r="75" spans="1:6" ht="13.5" thickBot="1" x14ac:dyDescent="0.25">
      <c r="A75" s="751"/>
      <c r="B75" s="752"/>
      <c r="C75" s="752"/>
      <c r="D75" s="752"/>
      <c r="E75" s="752"/>
      <c r="F75" s="1057"/>
    </row>
  </sheetData>
  <mergeCells count="14">
    <mergeCell ref="A58:F58"/>
    <mergeCell ref="A59:F59"/>
    <mergeCell ref="A32:A34"/>
    <mergeCell ref="B32:B34"/>
    <mergeCell ref="C32:C34"/>
    <mergeCell ref="D32:D34"/>
    <mergeCell ref="E32:E34"/>
    <mergeCell ref="F32:F34"/>
    <mergeCell ref="F9:F11"/>
    <mergeCell ref="A9:A11"/>
    <mergeCell ref="B9:B11"/>
    <mergeCell ref="C9:C11"/>
    <mergeCell ref="D9:D11"/>
    <mergeCell ref="E9:E11"/>
  </mergeCells>
  <pageMargins left="0.70866141732283472" right="0.70866141732283472" top="0.74803149606299213" bottom="0.74803149606299213" header="0.31496062992125984" footer="0.31496062992125984"/>
  <pageSetup paperSize="9" scale="51" orientation="landscape" r:id="rId1"/>
  <headerFooter scaleWithDoc="0" alignWithMargins="0">
    <oddFooter>&amp;C&amp;P/&amp;N</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tint="0.39997558519241921"/>
    <pageSetUpPr fitToPage="1"/>
  </sheetPr>
  <dimension ref="A1:F75"/>
  <sheetViews>
    <sheetView workbookViewId="0"/>
  </sheetViews>
  <sheetFormatPr baseColWidth="10" defaultColWidth="8.85546875" defaultRowHeight="12.75" x14ac:dyDescent="0.2"/>
  <cols>
    <col min="1" max="1" width="22" style="331" customWidth="1"/>
    <col min="2" max="2" width="58.5703125" style="331" customWidth="1"/>
    <col min="3" max="6" width="21.28515625" style="331" customWidth="1"/>
    <col min="7" max="16384" width="8.85546875" style="331"/>
  </cols>
  <sheetData>
    <row r="1" spans="1:6" ht="18" x14ac:dyDescent="0.25">
      <c r="A1" s="64" t="s">
        <v>796</v>
      </c>
      <c r="B1" s="64"/>
      <c r="C1" s="58"/>
      <c r="D1" s="58"/>
      <c r="E1" s="58"/>
      <c r="F1" s="711"/>
    </row>
    <row r="2" spans="1:6" x14ac:dyDescent="0.2">
      <c r="A2" s="56" t="str">
        <f>'PAGE DE GARDE'!C8</f>
        <v>GAZ</v>
      </c>
      <c r="B2" s="62" t="str">
        <f>'PAGE DE GARDE'!C10</f>
        <v>REALITE 2018 V0</v>
      </c>
      <c r="C2" s="471"/>
      <c r="D2" s="711"/>
      <c r="E2" s="471"/>
      <c r="F2" s="471"/>
    </row>
    <row r="3" spans="1:6" x14ac:dyDescent="0.2">
      <c r="A3" s="249" t="str">
        <f>'PAGE DE GARDE'!C7</f>
        <v>GRD</v>
      </c>
      <c r="B3" s="62"/>
      <c r="C3" s="471"/>
      <c r="D3" s="471"/>
      <c r="E3" s="471"/>
      <c r="F3" s="471"/>
    </row>
    <row r="4" spans="1:6" ht="13.5" thickBot="1" x14ac:dyDescent="0.25"/>
    <row r="5" spans="1:6" x14ac:dyDescent="0.2">
      <c r="A5" s="713"/>
      <c r="B5" s="714"/>
      <c r="C5" s="714"/>
      <c r="D5" s="714"/>
      <c r="E5" s="714"/>
      <c r="F5" s="887"/>
    </row>
    <row r="6" spans="1:6" x14ac:dyDescent="0.2">
      <c r="A6" s="715" t="s">
        <v>766</v>
      </c>
      <c r="B6" s="716"/>
      <c r="C6" s="717"/>
      <c r="D6" s="717"/>
      <c r="E6" s="717"/>
      <c r="F6" s="718"/>
    </row>
    <row r="7" spans="1:6" x14ac:dyDescent="0.2">
      <c r="A7" s="719"/>
      <c r="B7" s="717"/>
      <c r="C7" s="717"/>
      <c r="D7" s="717"/>
      <c r="E7" s="717"/>
      <c r="F7" s="718"/>
    </row>
    <row r="8" spans="1:6" ht="12.75" customHeight="1" thickBot="1" x14ac:dyDescent="0.25">
      <c r="A8" s="513" t="s">
        <v>784</v>
      </c>
      <c r="B8" s="717"/>
      <c r="C8" s="717"/>
      <c r="D8" s="717"/>
      <c r="E8" s="717"/>
      <c r="F8" s="718"/>
    </row>
    <row r="9" spans="1:6" ht="12.75" customHeight="1" x14ac:dyDescent="0.2">
      <c r="A9" s="2698" t="s">
        <v>768</v>
      </c>
      <c r="B9" s="2698" t="s">
        <v>769</v>
      </c>
      <c r="C9" s="2701" t="str">
        <f>'PAGE DE GARDE'!$B$16</f>
        <v>REALITE 2017</v>
      </c>
      <c r="D9" s="2701" t="str">
        <f>'PAGE DE GARDE'!$B$15</f>
        <v>BUDGET 2018</v>
      </c>
      <c r="E9" s="2701" t="str">
        <f>'PAGE DE GARDE'!$B$14</f>
        <v>REALITE 2018</v>
      </c>
      <c r="F9" s="2695" t="s">
        <v>921</v>
      </c>
    </row>
    <row r="10" spans="1:6" x14ac:dyDescent="0.2">
      <c r="A10" s="2699"/>
      <c r="B10" s="2699"/>
      <c r="C10" s="2702"/>
      <c r="D10" s="2702"/>
      <c r="E10" s="2702"/>
      <c r="F10" s="2696"/>
    </row>
    <row r="11" spans="1:6" ht="13.5" thickBot="1" x14ac:dyDescent="0.25">
      <c r="A11" s="2700"/>
      <c r="B11" s="2700"/>
      <c r="C11" s="2703"/>
      <c r="D11" s="2703"/>
      <c r="E11" s="2703"/>
      <c r="F11" s="2697"/>
    </row>
    <row r="12" spans="1:6" x14ac:dyDescent="0.2">
      <c r="A12" s="720"/>
      <c r="B12" s="721"/>
      <c r="C12" s="722"/>
      <c r="D12" s="723"/>
      <c r="E12" s="723"/>
      <c r="F12" s="888"/>
    </row>
    <row r="13" spans="1:6" x14ac:dyDescent="0.2">
      <c r="A13" s="724"/>
      <c r="B13" s="725"/>
      <c r="C13" s="726"/>
      <c r="D13" s="727"/>
      <c r="E13" s="727"/>
      <c r="F13" s="889">
        <f t="shared" ref="F13:F27" si="0">D13-E13</f>
        <v>0</v>
      </c>
    </row>
    <row r="14" spans="1:6" x14ac:dyDescent="0.2">
      <c r="A14" s="724"/>
      <c r="B14" s="725"/>
      <c r="C14" s="726"/>
      <c r="D14" s="727"/>
      <c r="E14" s="727"/>
      <c r="F14" s="889">
        <f t="shared" si="0"/>
        <v>0</v>
      </c>
    </row>
    <row r="15" spans="1:6" x14ac:dyDescent="0.2">
      <c r="A15" s="724"/>
      <c r="B15" s="725"/>
      <c r="C15" s="726"/>
      <c r="D15" s="727"/>
      <c r="E15" s="727"/>
      <c r="F15" s="889">
        <f t="shared" si="0"/>
        <v>0</v>
      </c>
    </row>
    <row r="16" spans="1:6" x14ac:dyDescent="0.2">
      <c r="A16" s="724"/>
      <c r="B16" s="725"/>
      <c r="C16" s="726"/>
      <c r="D16" s="727"/>
      <c r="E16" s="727"/>
      <c r="F16" s="889">
        <f t="shared" si="0"/>
        <v>0</v>
      </c>
    </row>
    <row r="17" spans="1:6" x14ac:dyDescent="0.2">
      <c r="A17" s="724"/>
      <c r="B17" s="725"/>
      <c r="C17" s="726"/>
      <c r="D17" s="727"/>
      <c r="E17" s="727"/>
      <c r="F17" s="889">
        <f t="shared" si="0"/>
        <v>0</v>
      </c>
    </row>
    <row r="18" spans="1:6" x14ac:dyDescent="0.2">
      <c r="A18" s="724"/>
      <c r="B18" s="725"/>
      <c r="C18" s="726"/>
      <c r="D18" s="727"/>
      <c r="E18" s="727"/>
      <c r="F18" s="889">
        <f t="shared" si="0"/>
        <v>0</v>
      </c>
    </row>
    <row r="19" spans="1:6" x14ac:dyDescent="0.2">
      <c r="A19" s="724"/>
      <c r="B19" s="725"/>
      <c r="C19" s="726"/>
      <c r="D19" s="727"/>
      <c r="E19" s="727"/>
      <c r="F19" s="889">
        <f t="shared" si="0"/>
        <v>0</v>
      </c>
    </row>
    <row r="20" spans="1:6" x14ac:dyDescent="0.2">
      <c r="A20" s="724"/>
      <c r="B20" s="725"/>
      <c r="C20" s="726"/>
      <c r="D20" s="727"/>
      <c r="E20" s="727"/>
      <c r="F20" s="889">
        <f t="shared" si="0"/>
        <v>0</v>
      </c>
    </row>
    <row r="21" spans="1:6" x14ac:dyDescent="0.2">
      <c r="A21" s="724"/>
      <c r="B21" s="725"/>
      <c r="C21" s="726"/>
      <c r="D21" s="727"/>
      <c r="E21" s="727"/>
      <c r="F21" s="889">
        <f t="shared" si="0"/>
        <v>0</v>
      </c>
    </row>
    <row r="22" spans="1:6" x14ac:dyDescent="0.2">
      <c r="A22" s="724"/>
      <c r="B22" s="725"/>
      <c r="C22" s="726"/>
      <c r="D22" s="727"/>
      <c r="E22" s="727"/>
      <c r="F22" s="889">
        <f t="shared" si="0"/>
        <v>0</v>
      </c>
    </row>
    <row r="23" spans="1:6" x14ac:dyDescent="0.2">
      <c r="A23" s="724"/>
      <c r="B23" s="725"/>
      <c r="C23" s="726"/>
      <c r="D23" s="727"/>
      <c r="E23" s="727"/>
      <c r="F23" s="889">
        <f t="shared" si="0"/>
        <v>0</v>
      </c>
    </row>
    <row r="24" spans="1:6" x14ac:dyDescent="0.2">
      <c r="A24" s="724"/>
      <c r="B24" s="725"/>
      <c r="C24" s="726"/>
      <c r="D24" s="727"/>
      <c r="E24" s="727"/>
      <c r="F24" s="889">
        <f t="shared" si="0"/>
        <v>0</v>
      </c>
    </row>
    <row r="25" spans="1:6" x14ac:dyDescent="0.2">
      <c r="A25" s="724"/>
      <c r="B25" s="725"/>
      <c r="C25" s="726"/>
      <c r="D25" s="727"/>
      <c r="E25" s="727"/>
      <c r="F25" s="889">
        <f t="shared" si="0"/>
        <v>0</v>
      </c>
    </row>
    <row r="26" spans="1:6" x14ac:dyDescent="0.2">
      <c r="A26" s="724"/>
      <c r="B26" s="725"/>
      <c r="C26" s="726"/>
      <c r="D26" s="727"/>
      <c r="E26" s="727"/>
      <c r="F26" s="889">
        <f t="shared" si="0"/>
        <v>0</v>
      </c>
    </row>
    <row r="27" spans="1:6" x14ac:dyDescent="0.2">
      <c r="A27" s="724"/>
      <c r="B27" s="725"/>
      <c r="C27" s="726"/>
      <c r="D27" s="727"/>
      <c r="E27" s="727"/>
      <c r="F27" s="889">
        <f t="shared" si="0"/>
        <v>0</v>
      </c>
    </row>
    <row r="28" spans="1:6" ht="13.5" thickBot="1" x14ac:dyDescent="0.25">
      <c r="A28" s="720"/>
      <c r="B28" s="721"/>
      <c r="C28" s="728"/>
      <c r="D28" s="920"/>
      <c r="E28" s="920"/>
      <c r="F28" s="1159"/>
    </row>
    <row r="29" spans="1:6" ht="13.5" thickBot="1" x14ac:dyDescent="0.25">
      <c r="A29" s="730" t="s">
        <v>770</v>
      </c>
      <c r="B29" s="731"/>
      <c r="C29" s="732">
        <f>SUM(C12:C28)</f>
        <v>0</v>
      </c>
      <c r="D29" s="733">
        <f t="shared" ref="D29:E29" si="1">SUM(D12:D28)</f>
        <v>0</v>
      </c>
      <c r="E29" s="733">
        <f t="shared" si="1"/>
        <v>0</v>
      </c>
      <c r="F29" s="734">
        <f>D29-E29</f>
        <v>0</v>
      </c>
    </row>
    <row r="30" spans="1:6" ht="12.75" customHeight="1" x14ac:dyDescent="0.2">
      <c r="A30" s="720"/>
      <c r="B30" s="735"/>
      <c r="C30" s="735"/>
      <c r="D30" s="735"/>
      <c r="E30" s="735"/>
      <c r="F30" s="746"/>
    </row>
    <row r="31" spans="1:6" ht="12.75" customHeight="1" thickBot="1" x14ac:dyDescent="0.25">
      <c r="A31" s="513" t="s">
        <v>785</v>
      </c>
      <c r="B31" s="717"/>
      <c r="C31" s="717"/>
      <c r="D31" s="717"/>
      <c r="E31" s="717"/>
      <c r="F31" s="718"/>
    </row>
    <row r="32" spans="1:6" ht="12.75" customHeight="1" x14ac:dyDescent="0.2">
      <c r="A32" s="2698" t="s">
        <v>768</v>
      </c>
      <c r="B32" s="2698" t="s">
        <v>769</v>
      </c>
      <c r="C32" s="2701" t="str">
        <f>'PAGE DE GARDE'!$B$16</f>
        <v>REALITE 2017</v>
      </c>
      <c r="D32" s="2701" t="str">
        <f>'PAGE DE GARDE'!$B$15</f>
        <v>BUDGET 2018</v>
      </c>
      <c r="E32" s="2701" t="str">
        <f>'PAGE DE GARDE'!$B$14</f>
        <v>REALITE 2018</v>
      </c>
      <c r="F32" s="2695" t="s">
        <v>921</v>
      </c>
    </row>
    <row r="33" spans="1:6" x14ac:dyDescent="0.2">
      <c r="A33" s="2699"/>
      <c r="B33" s="2699"/>
      <c r="C33" s="2702"/>
      <c r="D33" s="2702"/>
      <c r="E33" s="2702"/>
      <c r="F33" s="2696"/>
    </row>
    <row r="34" spans="1:6" ht="13.5" thickBot="1" x14ac:dyDescent="0.25">
      <c r="A34" s="2700"/>
      <c r="B34" s="2700"/>
      <c r="C34" s="2703"/>
      <c r="D34" s="2703"/>
      <c r="E34" s="2703"/>
      <c r="F34" s="2697"/>
    </row>
    <row r="35" spans="1:6" x14ac:dyDescent="0.2">
      <c r="A35" s="720"/>
      <c r="B35" s="721"/>
      <c r="C35" s="722"/>
      <c r="D35" s="723"/>
      <c r="E35" s="723"/>
      <c r="F35" s="888"/>
    </row>
    <row r="36" spans="1:6" x14ac:dyDescent="0.2">
      <c r="A36" s="724"/>
      <c r="B36" s="725"/>
      <c r="C36" s="726"/>
      <c r="D36" s="727"/>
      <c r="E36" s="727"/>
      <c r="F36" s="889">
        <f t="shared" ref="F36:F50" si="2">D36-E36</f>
        <v>0</v>
      </c>
    </row>
    <row r="37" spans="1:6" x14ac:dyDescent="0.2">
      <c r="A37" s="724"/>
      <c r="B37" s="725"/>
      <c r="C37" s="726"/>
      <c r="D37" s="727"/>
      <c r="E37" s="727"/>
      <c r="F37" s="889">
        <f t="shared" si="2"/>
        <v>0</v>
      </c>
    </row>
    <row r="38" spans="1:6" x14ac:dyDescent="0.2">
      <c r="A38" s="724"/>
      <c r="B38" s="725"/>
      <c r="C38" s="726"/>
      <c r="D38" s="727"/>
      <c r="E38" s="727"/>
      <c r="F38" s="889">
        <f t="shared" si="2"/>
        <v>0</v>
      </c>
    </row>
    <row r="39" spans="1:6" x14ac:dyDescent="0.2">
      <c r="A39" s="724"/>
      <c r="B39" s="725"/>
      <c r="C39" s="726"/>
      <c r="D39" s="727"/>
      <c r="E39" s="727"/>
      <c r="F39" s="889">
        <f t="shared" si="2"/>
        <v>0</v>
      </c>
    </row>
    <row r="40" spans="1:6" x14ac:dyDescent="0.2">
      <c r="A40" s="724"/>
      <c r="B40" s="725"/>
      <c r="C40" s="726"/>
      <c r="D40" s="727"/>
      <c r="E40" s="727"/>
      <c r="F40" s="889">
        <f t="shared" si="2"/>
        <v>0</v>
      </c>
    </row>
    <row r="41" spans="1:6" x14ac:dyDescent="0.2">
      <c r="A41" s="724"/>
      <c r="B41" s="725"/>
      <c r="C41" s="726"/>
      <c r="D41" s="727"/>
      <c r="E41" s="727"/>
      <c r="F41" s="889">
        <f t="shared" si="2"/>
        <v>0</v>
      </c>
    </row>
    <row r="42" spans="1:6" x14ac:dyDescent="0.2">
      <c r="A42" s="724"/>
      <c r="B42" s="725"/>
      <c r="C42" s="726"/>
      <c r="D42" s="727"/>
      <c r="E42" s="727"/>
      <c r="F42" s="889">
        <f t="shared" si="2"/>
        <v>0</v>
      </c>
    </row>
    <row r="43" spans="1:6" x14ac:dyDescent="0.2">
      <c r="A43" s="724"/>
      <c r="B43" s="725"/>
      <c r="C43" s="726"/>
      <c r="D43" s="727"/>
      <c r="E43" s="727"/>
      <c r="F43" s="889">
        <f t="shared" si="2"/>
        <v>0</v>
      </c>
    </row>
    <row r="44" spans="1:6" x14ac:dyDescent="0.2">
      <c r="A44" s="724"/>
      <c r="B44" s="725"/>
      <c r="C44" s="726"/>
      <c r="D44" s="727"/>
      <c r="E44" s="727"/>
      <c r="F44" s="889">
        <f t="shared" si="2"/>
        <v>0</v>
      </c>
    </row>
    <row r="45" spans="1:6" x14ac:dyDescent="0.2">
      <c r="A45" s="724"/>
      <c r="B45" s="725"/>
      <c r="C45" s="726"/>
      <c r="D45" s="727"/>
      <c r="E45" s="727"/>
      <c r="F45" s="889">
        <f t="shared" si="2"/>
        <v>0</v>
      </c>
    </row>
    <row r="46" spans="1:6" x14ac:dyDescent="0.2">
      <c r="A46" s="724"/>
      <c r="B46" s="725"/>
      <c r="C46" s="726"/>
      <c r="D46" s="727"/>
      <c r="E46" s="727"/>
      <c r="F46" s="889">
        <f t="shared" si="2"/>
        <v>0</v>
      </c>
    </row>
    <row r="47" spans="1:6" x14ac:dyDescent="0.2">
      <c r="A47" s="724"/>
      <c r="B47" s="725"/>
      <c r="C47" s="726"/>
      <c r="D47" s="727"/>
      <c r="E47" s="727"/>
      <c r="F47" s="889">
        <f t="shared" si="2"/>
        <v>0</v>
      </c>
    </row>
    <row r="48" spans="1:6" x14ac:dyDescent="0.2">
      <c r="A48" s="724"/>
      <c r="B48" s="725"/>
      <c r="C48" s="726"/>
      <c r="D48" s="727"/>
      <c r="E48" s="727"/>
      <c r="F48" s="889">
        <f t="shared" si="2"/>
        <v>0</v>
      </c>
    </row>
    <row r="49" spans="1:6" x14ac:dyDescent="0.2">
      <c r="A49" s="724"/>
      <c r="B49" s="725"/>
      <c r="C49" s="726"/>
      <c r="D49" s="727"/>
      <c r="E49" s="727"/>
      <c r="F49" s="889">
        <f t="shared" si="2"/>
        <v>0</v>
      </c>
    </row>
    <row r="50" spans="1:6" x14ac:dyDescent="0.2">
      <c r="A50" s="724"/>
      <c r="B50" s="725"/>
      <c r="C50" s="726"/>
      <c r="D50" s="727"/>
      <c r="E50" s="727"/>
      <c r="F50" s="889">
        <f t="shared" si="2"/>
        <v>0</v>
      </c>
    </row>
    <row r="51" spans="1:6" ht="13.5" thickBot="1" x14ac:dyDescent="0.25">
      <c r="A51" s="720"/>
      <c r="B51" s="721"/>
      <c r="C51" s="728"/>
      <c r="D51" s="920"/>
      <c r="E51" s="920"/>
      <c r="F51" s="1159"/>
    </row>
    <row r="52" spans="1:6" ht="13.5" thickBot="1" x14ac:dyDescent="0.25">
      <c r="A52" s="730" t="s">
        <v>772</v>
      </c>
      <c r="B52" s="731"/>
      <c r="C52" s="732">
        <f>SUM(C35:C51)</f>
        <v>0</v>
      </c>
      <c r="D52" s="733">
        <f t="shared" ref="D52:E52" si="3">SUM(D35:D51)</f>
        <v>0</v>
      </c>
      <c r="E52" s="733">
        <f t="shared" si="3"/>
        <v>0</v>
      </c>
      <c r="F52" s="734">
        <f>D52-E52</f>
        <v>0</v>
      </c>
    </row>
    <row r="53" spans="1:6" ht="13.5" thickBot="1" x14ac:dyDescent="0.25">
      <c r="A53" s="736"/>
      <c r="B53" s="737"/>
      <c r="C53" s="737"/>
      <c r="D53" s="737"/>
      <c r="E53" s="737"/>
      <c r="F53" s="738"/>
    </row>
    <row r="54" spans="1:6" ht="13.5" thickBot="1" x14ac:dyDescent="0.25">
      <c r="A54" s="730" t="s">
        <v>773</v>
      </c>
      <c r="B54" s="731"/>
      <c r="C54" s="732">
        <f>+C29+C52</f>
        <v>0</v>
      </c>
      <c r="D54" s="733">
        <f t="shared" ref="D54:E54" si="4">+D29+D52</f>
        <v>0</v>
      </c>
      <c r="E54" s="733">
        <f t="shared" si="4"/>
        <v>0</v>
      </c>
      <c r="F54" s="734">
        <f>D54-E54</f>
        <v>0</v>
      </c>
    </row>
    <row r="55" spans="1:6" ht="13.5" thickBot="1" x14ac:dyDescent="0.25">
      <c r="A55" s="1160"/>
      <c r="B55" s="1161"/>
      <c r="C55" s="1161"/>
      <c r="D55" s="1161"/>
      <c r="E55" s="1161"/>
      <c r="F55" s="1162"/>
    </row>
    <row r="56" spans="1:6" ht="12.75" customHeight="1" x14ac:dyDescent="0.2">
      <c r="A56" s="977" t="s">
        <v>923</v>
      </c>
      <c r="B56" s="978"/>
      <c r="C56" s="979"/>
      <c r="D56" s="979"/>
      <c r="E56" s="979"/>
      <c r="F56" s="980"/>
    </row>
    <row r="57" spans="1:6" ht="13.5" customHeight="1" x14ac:dyDescent="0.2">
      <c r="A57" s="890"/>
      <c r="B57" s="518"/>
      <c r="C57" s="518"/>
      <c r="D57" s="518"/>
      <c r="E57" s="518"/>
      <c r="F57" s="981"/>
    </row>
    <row r="58" spans="1:6" ht="12.75" customHeight="1" x14ac:dyDescent="0.2">
      <c r="A58" s="2704" t="s">
        <v>922</v>
      </c>
      <c r="B58" s="2577"/>
      <c r="C58" s="2577"/>
      <c r="D58" s="2577"/>
      <c r="E58" s="2577"/>
      <c r="F58" s="2705"/>
    </row>
    <row r="59" spans="1:6" ht="12.75" customHeight="1" x14ac:dyDescent="0.2">
      <c r="A59" s="2704"/>
      <c r="B59" s="2577"/>
      <c r="C59" s="2577"/>
      <c r="D59" s="2577"/>
      <c r="E59" s="2577"/>
      <c r="F59" s="2705"/>
    </row>
    <row r="60" spans="1:6" x14ac:dyDescent="0.2">
      <c r="A60" s="1135"/>
      <c r="B60" s="1136"/>
      <c r="C60" s="1136"/>
      <c r="D60" s="1136"/>
      <c r="E60" s="1136"/>
      <c r="F60" s="1137"/>
    </row>
    <row r="61" spans="1:6" x14ac:dyDescent="0.2">
      <c r="A61" s="1135"/>
      <c r="B61" s="1136"/>
      <c r="C61" s="1136"/>
      <c r="D61" s="1136"/>
      <c r="E61" s="1136"/>
      <c r="F61" s="1137"/>
    </row>
    <row r="62" spans="1:6" x14ac:dyDescent="0.2">
      <c r="A62" s="1135"/>
      <c r="B62" s="1136"/>
      <c r="C62" s="1136"/>
      <c r="D62" s="1136"/>
      <c r="E62" s="1136"/>
      <c r="F62" s="1137"/>
    </row>
    <row r="63" spans="1:6" x14ac:dyDescent="0.2">
      <c r="A63" s="1135"/>
      <c r="B63" s="1136"/>
      <c r="C63" s="1136"/>
      <c r="D63" s="1136"/>
      <c r="E63" s="1136"/>
      <c r="F63" s="1137"/>
    </row>
    <row r="64" spans="1:6" x14ac:dyDescent="0.2">
      <c r="A64" s="1135"/>
      <c r="B64" s="1136"/>
      <c r="C64" s="1136"/>
      <c r="D64" s="1136"/>
      <c r="E64" s="1136"/>
      <c r="F64" s="1137"/>
    </row>
    <row r="65" spans="1:6" x14ac:dyDescent="0.2">
      <c r="A65" s="1135"/>
      <c r="B65" s="1136"/>
      <c r="C65" s="1136"/>
      <c r="D65" s="1136"/>
      <c r="E65" s="1136"/>
      <c r="F65" s="1137"/>
    </row>
    <row r="66" spans="1:6" x14ac:dyDescent="0.2">
      <c r="A66" s="1135"/>
      <c r="B66" s="1136"/>
      <c r="C66" s="1136"/>
      <c r="D66" s="1136"/>
      <c r="E66" s="1136"/>
      <c r="F66" s="1137"/>
    </row>
    <row r="67" spans="1:6" x14ac:dyDescent="0.2">
      <c r="A67" s="1135"/>
      <c r="B67" s="1136"/>
      <c r="C67" s="1136"/>
      <c r="D67" s="1136"/>
      <c r="E67" s="1136"/>
      <c r="F67" s="1137"/>
    </row>
    <row r="68" spans="1:6" x14ac:dyDescent="0.2">
      <c r="A68" s="1135"/>
      <c r="B68" s="1136"/>
      <c r="C68" s="1136"/>
      <c r="D68" s="1136"/>
      <c r="E68" s="1136"/>
      <c r="F68" s="1137"/>
    </row>
    <row r="69" spans="1:6" x14ac:dyDescent="0.2">
      <c r="A69" s="1135"/>
      <c r="B69" s="1136"/>
      <c r="C69" s="1136"/>
      <c r="D69" s="1136"/>
      <c r="E69" s="1136"/>
      <c r="F69" s="1137"/>
    </row>
    <row r="70" spans="1:6" x14ac:dyDescent="0.2">
      <c r="A70" s="1135"/>
      <c r="B70" s="1136"/>
      <c r="C70" s="1136"/>
      <c r="D70" s="1136"/>
      <c r="E70" s="1136"/>
      <c r="F70" s="1137"/>
    </row>
    <row r="71" spans="1:6" x14ac:dyDescent="0.2">
      <c r="A71" s="1135"/>
      <c r="B71" s="1136"/>
      <c r="C71" s="1136"/>
      <c r="D71" s="1136"/>
      <c r="E71" s="1136"/>
      <c r="F71" s="1137"/>
    </row>
    <row r="72" spans="1:6" x14ac:dyDescent="0.2">
      <c r="A72" s="1135"/>
      <c r="B72" s="1136"/>
      <c r="C72" s="1136"/>
      <c r="D72" s="1136"/>
      <c r="E72" s="1136"/>
      <c r="F72" s="1137"/>
    </row>
    <row r="73" spans="1:6" x14ac:dyDescent="0.2">
      <c r="A73" s="1135"/>
      <c r="B73" s="1136"/>
      <c r="C73" s="1136"/>
      <c r="D73" s="1136"/>
      <c r="E73" s="1136"/>
      <c r="F73" s="1137"/>
    </row>
    <row r="74" spans="1:6" x14ac:dyDescent="0.2">
      <c r="A74" s="1135"/>
      <c r="B74" s="1136"/>
      <c r="C74" s="1136"/>
      <c r="D74" s="1136"/>
      <c r="E74" s="1136"/>
      <c r="F74" s="1137"/>
    </row>
    <row r="75" spans="1:6" ht="13.5" thickBot="1" x14ac:dyDescent="0.25">
      <c r="A75" s="751"/>
      <c r="B75" s="752"/>
      <c r="C75" s="752"/>
      <c r="D75" s="752"/>
      <c r="E75" s="752"/>
      <c r="F75" s="1057"/>
    </row>
  </sheetData>
  <mergeCells count="14">
    <mergeCell ref="A58:F58"/>
    <mergeCell ref="A59:F59"/>
    <mergeCell ref="A32:A34"/>
    <mergeCell ref="B32:B34"/>
    <mergeCell ref="C32:C34"/>
    <mergeCell ref="D32:D34"/>
    <mergeCell ref="E32:E34"/>
    <mergeCell ref="F32:F34"/>
    <mergeCell ref="F9:F11"/>
    <mergeCell ref="A9:A11"/>
    <mergeCell ref="B9:B11"/>
    <mergeCell ref="C9:C11"/>
    <mergeCell ref="D9:D11"/>
    <mergeCell ref="E9:E11"/>
  </mergeCells>
  <pageMargins left="0.70866141732283472" right="0.70866141732283472" top="0.74803149606299213" bottom="0.74803149606299213" header="0.31496062992125984" footer="0.31496062992125984"/>
  <pageSetup paperSize="9" scale="51" orientation="landscape" r:id="rId1"/>
  <headerFooter scaleWithDoc="0" alignWithMargins="0">
    <oddFooter>&amp;C&amp;P/&amp;N</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tint="0.39997558519241921"/>
    <pageSetUpPr fitToPage="1"/>
  </sheetPr>
  <dimension ref="A1:F75"/>
  <sheetViews>
    <sheetView workbookViewId="0"/>
  </sheetViews>
  <sheetFormatPr baseColWidth="10" defaultColWidth="8.85546875" defaultRowHeight="12.75" x14ac:dyDescent="0.2"/>
  <cols>
    <col min="1" max="1" width="22" style="331" customWidth="1"/>
    <col min="2" max="2" width="58.5703125" style="331" customWidth="1"/>
    <col min="3" max="6" width="21.28515625" style="331" customWidth="1"/>
    <col min="7" max="16384" width="8.85546875" style="331"/>
  </cols>
  <sheetData>
    <row r="1" spans="1:6" ht="18" x14ac:dyDescent="0.25">
      <c r="A1" s="64" t="s">
        <v>797</v>
      </c>
      <c r="B1" s="64"/>
      <c r="C1" s="58"/>
      <c r="D1" s="58"/>
      <c r="E1" s="58"/>
      <c r="F1" s="711"/>
    </row>
    <row r="2" spans="1:6" x14ac:dyDescent="0.2">
      <c r="A2" s="56" t="str">
        <f>'PAGE DE GARDE'!C8</f>
        <v>GAZ</v>
      </c>
      <c r="B2" s="62" t="str">
        <f>'PAGE DE GARDE'!C10</f>
        <v>REALITE 2018 V0</v>
      </c>
      <c r="C2" s="471"/>
      <c r="D2" s="711"/>
      <c r="E2" s="471"/>
      <c r="F2" s="471"/>
    </row>
    <row r="3" spans="1:6" x14ac:dyDescent="0.2">
      <c r="A3" s="249" t="str">
        <f>'PAGE DE GARDE'!C7</f>
        <v>GRD</v>
      </c>
      <c r="B3" s="62"/>
      <c r="C3" s="471"/>
      <c r="D3" s="471"/>
      <c r="E3" s="471"/>
      <c r="F3" s="471"/>
    </row>
    <row r="4" spans="1:6" ht="13.5" thickBot="1" x14ac:dyDescent="0.25"/>
    <row r="5" spans="1:6" x14ac:dyDescent="0.2">
      <c r="A5" s="713"/>
      <c r="B5" s="714"/>
      <c r="C5" s="714"/>
      <c r="D5" s="714"/>
      <c r="E5" s="714"/>
      <c r="F5" s="887"/>
    </row>
    <row r="6" spans="1:6" x14ac:dyDescent="0.2">
      <c r="A6" s="715" t="s">
        <v>766</v>
      </c>
      <c r="B6" s="716"/>
      <c r="C6" s="717"/>
      <c r="D6" s="717"/>
      <c r="E6" s="717"/>
      <c r="F6" s="718"/>
    </row>
    <row r="7" spans="1:6" x14ac:dyDescent="0.2">
      <c r="A7" s="719"/>
      <c r="B7" s="717"/>
      <c r="C7" s="717"/>
      <c r="D7" s="717"/>
      <c r="E7" s="717"/>
      <c r="F7" s="718"/>
    </row>
    <row r="8" spans="1:6" ht="12.75" customHeight="1" thickBot="1" x14ac:dyDescent="0.25">
      <c r="A8" s="513" t="s">
        <v>788</v>
      </c>
      <c r="B8" s="717"/>
      <c r="C8" s="717"/>
      <c r="D8" s="717"/>
      <c r="E8" s="717"/>
      <c r="F8" s="718"/>
    </row>
    <row r="9" spans="1:6" ht="12.75" customHeight="1" x14ac:dyDescent="0.2">
      <c r="A9" s="2698" t="s">
        <v>768</v>
      </c>
      <c r="B9" s="2698" t="s">
        <v>769</v>
      </c>
      <c r="C9" s="2701" t="str">
        <f>'PAGE DE GARDE'!$B$16</f>
        <v>REALITE 2017</v>
      </c>
      <c r="D9" s="2701" t="str">
        <f>'PAGE DE GARDE'!$B$15</f>
        <v>BUDGET 2018</v>
      </c>
      <c r="E9" s="2701" t="str">
        <f>'PAGE DE GARDE'!$B$14</f>
        <v>REALITE 2018</v>
      </c>
      <c r="F9" s="2695" t="s">
        <v>921</v>
      </c>
    </row>
    <row r="10" spans="1:6" x14ac:dyDescent="0.2">
      <c r="A10" s="2699"/>
      <c r="B10" s="2699"/>
      <c r="C10" s="2702"/>
      <c r="D10" s="2702"/>
      <c r="E10" s="2702"/>
      <c r="F10" s="2696"/>
    </row>
    <row r="11" spans="1:6" ht="13.5" thickBot="1" x14ac:dyDescent="0.25">
      <c r="A11" s="2700"/>
      <c r="B11" s="2700"/>
      <c r="C11" s="2703"/>
      <c r="D11" s="2703"/>
      <c r="E11" s="2703"/>
      <c r="F11" s="2697"/>
    </row>
    <row r="12" spans="1:6" x14ac:dyDescent="0.2">
      <c r="A12" s="720"/>
      <c r="B12" s="721"/>
      <c r="C12" s="722"/>
      <c r="D12" s="723"/>
      <c r="E12" s="723"/>
      <c r="F12" s="888"/>
    </row>
    <row r="13" spans="1:6" x14ac:dyDescent="0.2">
      <c r="A13" s="724"/>
      <c r="B13" s="725"/>
      <c r="C13" s="726"/>
      <c r="D13" s="727"/>
      <c r="E13" s="727"/>
      <c r="F13" s="889">
        <f t="shared" ref="F13:F27" si="0">D13-E13</f>
        <v>0</v>
      </c>
    </row>
    <row r="14" spans="1:6" x14ac:dyDescent="0.2">
      <c r="A14" s="724"/>
      <c r="B14" s="725"/>
      <c r="C14" s="726"/>
      <c r="D14" s="727"/>
      <c r="E14" s="727"/>
      <c r="F14" s="889">
        <f t="shared" si="0"/>
        <v>0</v>
      </c>
    </row>
    <row r="15" spans="1:6" x14ac:dyDescent="0.2">
      <c r="A15" s="724"/>
      <c r="B15" s="725"/>
      <c r="C15" s="726"/>
      <c r="D15" s="727"/>
      <c r="E15" s="727"/>
      <c r="F15" s="889">
        <f t="shared" si="0"/>
        <v>0</v>
      </c>
    </row>
    <row r="16" spans="1:6" x14ac:dyDescent="0.2">
      <c r="A16" s="724"/>
      <c r="B16" s="725"/>
      <c r="C16" s="726"/>
      <c r="D16" s="727"/>
      <c r="E16" s="727"/>
      <c r="F16" s="889">
        <f t="shared" si="0"/>
        <v>0</v>
      </c>
    </row>
    <row r="17" spans="1:6" x14ac:dyDescent="0.2">
      <c r="A17" s="724"/>
      <c r="B17" s="725"/>
      <c r="C17" s="726"/>
      <c r="D17" s="727"/>
      <c r="E17" s="727"/>
      <c r="F17" s="889">
        <f t="shared" si="0"/>
        <v>0</v>
      </c>
    </row>
    <row r="18" spans="1:6" x14ac:dyDescent="0.2">
      <c r="A18" s="724"/>
      <c r="B18" s="725"/>
      <c r="C18" s="726"/>
      <c r="D18" s="727"/>
      <c r="E18" s="727"/>
      <c r="F18" s="889">
        <f t="shared" si="0"/>
        <v>0</v>
      </c>
    </row>
    <row r="19" spans="1:6" x14ac:dyDescent="0.2">
      <c r="A19" s="724"/>
      <c r="B19" s="725"/>
      <c r="C19" s="726"/>
      <c r="D19" s="727"/>
      <c r="E19" s="727"/>
      <c r="F19" s="889">
        <f t="shared" si="0"/>
        <v>0</v>
      </c>
    </row>
    <row r="20" spans="1:6" x14ac:dyDescent="0.2">
      <c r="A20" s="724"/>
      <c r="B20" s="725"/>
      <c r="C20" s="726"/>
      <c r="D20" s="727"/>
      <c r="E20" s="727"/>
      <c r="F20" s="889">
        <f t="shared" si="0"/>
        <v>0</v>
      </c>
    </row>
    <row r="21" spans="1:6" x14ac:dyDescent="0.2">
      <c r="A21" s="724"/>
      <c r="B21" s="725"/>
      <c r="C21" s="726"/>
      <c r="D21" s="727"/>
      <c r="E21" s="727"/>
      <c r="F21" s="889">
        <f t="shared" si="0"/>
        <v>0</v>
      </c>
    </row>
    <row r="22" spans="1:6" x14ac:dyDescent="0.2">
      <c r="A22" s="724"/>
      <c r="B22" s="725"/>
      <c r="C22" s="726"/>
      <c r="D22" s="727"/>
      <c r="E22" s="727"/>
      <c r="F22" s="889">
        <f t="shared" si="0"/>
        <v>0</v>
      </c>
    </row>
    <row r="23" spans="1:6" x14ac:dyDescent="0.2">
      <c r="A23" s="724"/>
      <c r="B23" s="725"/>
      <c r="C23" s="726"/>
      <c r="D23" s="727"/>
      <c r="E23" s="727"/>
      <c r="F23" s="889">
        <f t="shared" si="0"/>
        <v>0</v>
      </c>
    </row>
    <row r="24" spans="1:6" x14ac:dyDescent="0.2">
      <c r="A24" s="724"/>
      <c r="B24" s="725"/>
      <c r="C24" s="726"/>
      <c r="D24" s="727"/>
      <c r="E24" s="727"/>
      <c r="F24" s="889">
        <f t="shared" si="0"/>
        <v>0</v>
      </c>
    </row>
    <row r="25" spans="1:6" x14ac:dyDescent="0.2">
      <c r="A25" s="724"/>
      <c r="B25" s="725"/>
      <c r="C25" s="726"/>
      <c r="D25" s="727"/>
      <c r="E25" s="727"/>
      <c r="F25" s="889">
        <f t="shared" si="0"/>
        <v>0</v>
      </c>
    </row>
    <row r="26" spans="1:6" x14ac:dyDescent="0.2">
      <c r="A26" s="724"/>
      <c r="B26" s="725"/>
      <c r="C26" s="726"/>
      <c r="D26" s="727"/>
      <c r="E26" s="727"/>
      <c r="F26" s="889">
        <f t="shared" si="0"/>
        <v>0</v>
      </c>
    </row>
    <row r="27" spans="1:6" x14ac:dyDescent="0.2">
      <c r="A27" s="724"/>
      <c r="B27" s="725"/>
      <c r="C27" s="726"/>
      <c r="D27" s="727"/>
      <c r="E27" s="727"/>
      <c r="F27" s="889">
        <f t="shared" si="0"/>
        <v>0</v>
      </c>
    </row>
    <row r="28" spans="1:6" ht="13.5" thickBot="1" x14ac:dyDescent="0.25">
      <c r="A28" s="720"/>
      <c r="B28" s="721"/>
      <c r="C28" s="728"/>
      <c r="D28" s="920"/>
      <c r="E28" s="920"/>
      <c r="F28" s="1159"/>
    </row>
    <row r="29" spans="1:6" ht="12.75" customHeight="1" thickBot="1" x14ac:dyDescent="0.25">
      <c r="A29" s="730" t="s">
        <v>770</v>
      </c>
      <c r="B29" s="731"/>
      <c r="C29" s="732">
        <f>SUM(C12:C28)</f>
        <v>0</v>
      </c>
      <c r="D29" s="733">
        <f t="shared" ref="D29:E29" si="1">SUM(D12:D28)</f>
        <v>0</v>
      </c>
      <c r="E29" s="733">
        <f t="shared" si="1"/>
        <v>0</v>
      </c>
      <c r="F29" s="734">
        <f>D29-E29</f>
        <v>0</v>
      </c>
    </row>
    <row r="30" spans="1:6" ht="12.75" customHeight="1" x14ac:dyDescent="0.2">
      <c r="A30" s="720"/>
      <c r="B30" s="735"/>
      <c r="C30" s="735"/>
      <c r="D30" s="735"/>
      <c r="E30" s="735"/>
      <c r="F30" s="746"/>
    </row>
    <row r="31" spans="1:6" ht="13.5" thickBot="1" x14ac:dyDescent="0.25">
      <c r="A31" s="513" t="s">
        <v>789</v>
      </c>
      <c r="B31" s="717"/>
      <c r="C31" s="717"/>
      <c r="D31" s="717"/>
      <c r="E31" s="717"/>
      <c r="F31" s="718"/>
    </row>
    <row r="32" spans="1:6" ht="12.75" customHeight="1" x14ac:dyDescent="0.2">
      <c r="A32" s="2698" t="s">
        <v>768</v>
      </c>
      <c r="B32" s="2698" t="s">
        <v>769</v>
      </c>
      <c r="C32" s="2701" t="str">
        <f>'PAGE DE GARDE'!$B$16</f>
        <v>REALITE 2017</v>
      </c>
      <c r="D32" s="2701" t="str">
        <f>'PAGE DE GARDE'!$B$15</f>
        <v>BUDGET 2018</v>
      </c>
      <c r="E32" s="2701" t="str">
        <f>'PAGE DE GARDE'!$B$14</f>
        <v>REALITE 2018</v>
      </c>
      <c r="F32" s="2695" t="s">
        <v>921</v>
      </c>
    </row>
    <row r="33" spans="1:6" x14ac:dyDescent="0.2">
      <c r="A33" s="2699"/>
      <c r="B33" s="2699"/>
      <c r="C33" s="2702"/>
      <c r="D33" s="2702"/>
      <c r="E33" s="2702"/>
      <c r="F33" s="2696"/>
    </row>
    <row r="34" spans="1:6" ht="13.5" thickBot="1" x14ac:dyDescent="0.25">
      <c r="A34" s="2700"/>
      <c r="B34" s="2700"/>
      <c r="C34" s="2703"/>
      <c r="D34" s="2703"/>
      <c r="E34" s="2703"/>
      <c r="F34" s="2697"/>
    </row>
    <row r="35" spans="1:6" x14ac:dyDescent="0.2">
      <c r="A35" s="720"/>
      <c r="B35" s="721"/>
      <c r="C35" s="722"/>
      <c r="D35" s="723"/>
      <c r="E35" s="723"/>
      <c r="F35" s="888"/>
    </row>
    <row r="36" spans="1:6" x14ac:dyDescent="0.2">
      <c r="A36" s="724"/>
      <c r="B36" s="725"/>
      <c r="C36" s="726"/>
      <c r="D36" s="727"/>
      <c r="E36" s="727"/>
      <c r="F36" s="889">
        <f t="shared" ref="F36:F50" si="2">D36-E36</f>
        <v>0</v>
      </c>
    </row>
    <row r="37" spans="1:6" x14ac:dyDescent="0.2">
      <c r="A37" s="724"/>
      <c r="B37" s="725"/>
      <c r="C37" s="726"/>
      <c r="D37" s="727"/>
      <c r="E37" s="727"/>
      <c r="F37" s="889">
        <f t="shared" si="2"/>
        <v>0</v>
      </c>
    </row>
    <row r="38" spans="1:6" x14ac:dyDescent="0.2">
      <c r="A38" s="724"/>
      <c r="B38" s="725"/>
      <c r="C38" s="726"/>
      <c r="D38" s="727"/>
      <c r="E38" s="727"/>
      <c r="F38" s="889">
        <f t="shared" si="2"/>
        <v>0</v>
      </c>
    </row>
    <row r="39" spans="1:6" x14ac:dyDescent="0.2">
      <c r="A39" s="724"/>
      <c r="B39" s="725"/>
      <c r="C39" s="726"/>
      <c r="D39" s="727"/>
      <c r="E39" s="727"/>
      <c r="F39" s="889">
        <f t="shared" si="2"/>
        <v>0</v>
      </c>
    </row>
    <row r="40" spans="1:6" x14ac:dyDescent="0.2">
      <c r="A40" s="724"/>
      <c r="B40" s="725"/>
      <c r="C40" s="726"/>
      <c r="D40" s="727"/>
      <c r="E40" s="727"/>
      <c r="F40" s="889">
        <f t="shared" si="2"/>
        <v>0</v>
      </c>
    </row>
    <row r="41" spans="1:6" x14ac:dyDescent="0.2">
      <c r="A41" s="724"/>
      <c r="B41" s="725"/>
      <c r="C41" s="726"/>
      <c r="D41" s="727"/>
      <c r="E41" s="727"/>
      <c r="F41" s="889">
        <f t="shared" si="2"/>
        <v>0</v>
      </c>
    </row>
    <row r="42" spans="1:6" x14ac:dyDescent="0.2">
      <c r="A42" s="724"/>
      <c r="B42" s="725"/>
      <c r="C42" s="726"/>
      <c r="D42" s="727"/>
      <c r="E42" s="727"/>
      <c r="F42" s="889">
        <f t="shared" si="2"/>
        <v>0</v>
      </c>
    </row>
    <row r="43" spans="1:6" x14ac:dyDescent="0.2">
      <c r="A43" s="724"/>
      <c r="B43" s="725"/>
      <c r="C43" s="726"/>
      <c r="D43" s="727"/>
      <c r="E43" s="727"/>
      <c r="F43" s="889">
        <f t="shared" si="2"/>
        <v>0</v>
      </c>
    </row>
    <row r="44" spans="1:6" x14ac:dyDescent="0.2">
      <c r="A44" s="724"/>
      <c r="B44" s="725"/>
      <c r="C44" s="726"/>
      <c r="D44" s="727"/>
      <c r="E44" s="727"/>
      <c r="F44" s="889">
        <f t="shared" si="2"/>
        <v>0</v>
      </c>
    </row>
    <row r="45" spans="1:6" x14ac:dyDescent="0.2">
      <c r="A45" s="724"/>
      <c r="B45" s="725"/>
      <c r="C45" s="726"/>
      <c r="D45" s="727"/>
      <c r="E45" s="727"/>
      <c r="F45" s="889">
        <f t="shared" si="2"/>
        <v>0</v>
      </c>
    </row>
    <row r="46" spans="1:6" x14ac:dyDescent="0.2">
      <c r="A46" s="724"/>
      <c r="B46" s="725"/>
      <c r="C46" s="726"/>
      <c r="D46" s="727"/>
      <c r="E46" s="727"/>
      <c r="F46" s="889">
        <f t="shared" si="2"/>
        <v>0</v>
      </c>
    </row>
    <row r="47" spans="1:6" x14ac:dyDescent="0.2">
      <c r="A47" s="724"/>
      <c r="B47" s="725"/>
      <c r="C47" s="726"/>
      <c r="D47" s="727"/>
      <c r="E47" s="727"/>
      <c r="F47" s="889">
        <f t="shared" si="2"/>
        <v>0</v>
      </c>
    </row>
    <row r="48" spans="1:6" x14ac:dyDescent="0.2">
      <c r="A48" s="724"/>
      <c r="B48" s="725"/>
      <c r="C48" s="726"/>
      <c r="D48" s="727"/>
      <c r="E48" s="727"/>
      <c r="F48" s="889">
        <f t="shared" si="2"/>
        <v>0</v>
      </c>
    </row>
    <row r="49" spans="1:6" x14ac:dyDescent="0.2">
      <c r="A49" s="724"/>
      <c r="B49" s="725"/>
      <c r="C49" s="726"/>
      <c r="D49" s="727"/>
      <c r="E49" s="727"/>
      <c r="F49" s="889">
        <f t="shared" si="2"/>
        <v>0</v>
      </c>
    </row>
    <row r="50" spans="1:6" x14ac:dyDescent="0.2">
      <c r="A50" s="724"/>
      <c r="B50" s="725"/>
      <c r="C50" s="726"/>
      <c r="D50" s="727"/>
      <c r="E50" s="727"/>
      <c r="F50" s="889">
        <f t="shared" si="2"/>
        <v>0</v>
      </c>
    </row>
    <row r="51" spans="1:6" ht="13.5" thickBot="1" x14ac:dyDescent="0.25">
      <c r="A51" s="720"/>
      <c r="B51" s="721"/>
      <c r="C51" s="728"/>
      <c r="D51" s="920"/>
      <c r="E51" s="920"/>
      <c r="F51" s="1159"/>
    </row>
    <row r="52" spans="1:6" ht="13.5" thickBot="1" x14ac:dyDescent="0.25">
      <c r="A52" s="730" t="s">
        <v>772</v>
      </c>
      <c r="B52" s="731"/>
      <c r="C52" s="732">
        <f>SUM(C35:C51)</f>
        <v>0</v>
      </c>
      <c r="D52" s="733">
        <f t="shared" ref="D52:E52" si="3">SUM(D35:D51)</f>
        <v>0</v>
      </c>
      <c r="E52" s="733">
        <f t="shared" si="3"/>
        <v>0</v>
      </c>
      <c r="F52" s="734">
        <f>D52-E52</f>
        <v>0</v>
      </c>
    </row>
    <row r="53" spans="1:6" ht="13.5" thickBot="1" x14ac:dyDescent="0.25">
      <c r="A53" s="736"/>
      <c r="B53" s="737"/>
      <c r="C53" s="737"/>
      <c r="D53" s="737"/>
      <c r="E53" s="737"/>
      <c r="F53" s="738"/>
    </row>
    <row r="54" spans="1:6" ht="13.5" thickBot="1" x14ac:dyDescent="0.25">
      <c r="A54" s="730" t="s">
        <v>773</v>
      </c>
      <c r="B54" s="731"/>
      <c r="C54" s="732">
        <f>+C29+C52</f>
        <v>0</v>
      </c>
      <c r="D54" s="733">
        <f t="shared" ref="D54:E54" si="4">+D29+D52</f>
        <v>0</v>
      </c>
      <c r="E54" s="733">
        <f t="shared" si="4"/>
        <v>0</v>
      </c>
      <c r="F54" s="734">
        <f>D54-E54</f>
        <v>0</v>
      </c>
    </row>
    <row r="55" spans="1:6" ht="13.5" thickBot="1" x14ac:dyDescent="0.25">
      <c r="A55" s="1160"/>
      <c r="B55" s="1161"/>
      <c r="C55" s="1161"/>
      <c r="D55" s="1161"/>
      <c r="E55" s="1161"/>
      <c r="F55" s="1162"/>
    </row>
    <row r="56" spans="1:6" ht="12.75" customHeight="1" x14ac:dyDescent="0.2">
      <c r="A56" s="977" t="s">
        <v>923</v>
      </c>
      <c r="B56" s="978"/>
      <c r="C56" s="979"/>
      <c r="D56" s="979"/>
      <c r="E56" s="979"/>
      <c r="F56" s="980"/>
    </row>
    <row r="57" spans="1:6" ht="13.5" customHeight="1" x14ac:dyDescent="0.2">
      <c r="A57" s="890"/>
      <c r="B57" s="518"/>
      <c r="C57" s="518"/>
      <c r="D57" s="518"/>
      <c r="E57" s="518"/>
      <c r="F57" s="981"/>
    </row>
    <row r="58" spans="1:6" ht="12.75" customHeight="1" x14ac:dyDescent="0.2">
      <c r="A58" s="2704" t="s">
        <v>922</v>
      </c>
      <c r="B58" s="2577"/>
      <c r="C58" s="2577"/>
      <c r="D58" s="2577"/>
      <c r="E58" s="2577"/>
      <c r="F58" s="2705"/>
    </row>
    <row r="59" spans="1:6" ht="12.75" customHeight="1" x14ac:dyDescent="0.2">
      <c r="A59" s="2704"/>
      <c r="B59" s="2577"/>
      <c r="C59" s="2577"/>
      <c r="D59" s="2577"/>
      <c r="E59" s="2577"/>
      <c r="F59" s="2705"/>
    </row>
    <row r="60" spans="1:6" x14ac:dyDescent="0.2">
      <c r="A60" s="1135"/>
      <c r="B60" s="1136"/>
      <c r="C60" s="1136"/>
      <c r="D60" s="1136"/>
      <c r="E60" s="1136"/>
      <c r="F60" s="1137"/>
    </row>
    <row r="61" spans="1:6" x14ac:dyDescent="0.2">
      <c r="A61" s="1135"/>
      <c r="B61" s="1136"/>
      <c r="C61" s="1136"/>
      <c r="D61" s="1136"/>
      <c r="E61" s="1136"/>
      <c r="F61" s="1137"/>
    </row>
    <row r="62" spans="1:6" x14ac:dyDescent="0.2">
      <c r="A62" s="1135"/>
      <c r="B62" s="1136"/>
      <c r="C62" s="1136"/>
      <c r="D62" s="1136"/>
      <c r="E62" s="1136"/>
      <c r="F62" s="1137"/>
    </row>
    <row r="63" spans="1:6" x14ac:dyDescent="0.2">
      <c r="A63" s="1135"/>
      <c r="B63" s="1136"/>
      <c r="C63" s="1136"/>
      <c r="D63" s="1136"/>
      <c r="E63" s="1136"/>
      <c r="F63" s="1137"/>
    </row>
    <row r="64" spans="1:6" x14ac:dyDescent="0.2">
      <c r="A64" s="1135"/>
      <c r="B64" s="1136"/>
      <c r="C64" s="1136"/>
      <c r="D64" s="1136"/>
      <c r="E64" s="1136"/>
      <c r="F64" s="1137"/>
    </row>
    <row r="65" spans="1:6" x14ac:dyDescent="0.2">
      <c r="A65" s="1135"/>
      <c r="B65" s="1136"/>
      <c r="C65" s="1136"/>
      <c r="D65" s="1136"/>
      <c r="E65" s="1136"/>
      <c r="F65" s="1137"/>
    </row>
    <row r="66" spans="1:6" x14ac:dyDescent="0.2">
      <c r="A66" s="1135"/>
      <c r="B66" s="1136"/>
      <c r="C66" s="1136"/>
      <c r="D66" s="1136"/>
      <c r="E66" s="1136"/>
      <c r="F66" s="1137"/>
    </row>
    <row r="67" spans="1:6" x14ac:dyDescent="0.2">
      <c r="A67" s="1135"/>
      <c r="B67" s="1136"/>
      <c r="C67" s="1136"/>
      <c r="D67" s="1136"/>
      <c r="E67" s="1136"/>
      <c r="F67" s="1137"/>
    </row>
    <row r="68" spans="1:6" x14ac:dyDescent="0.2">
      <c r="A68" s="1135"/>
      <c r="B68" s="1136"/>
      <c r="C68" s="1136"/>
      <c r="D68" s="1136"/>
      <c r="E68" s="1136"/>
      <c r="F68" s="1137"/>
    </row>
    <row r="69" spans="1:6" x14ac:dyDescent="0.2">
      <c r="A69" s="1135"/>
      <c r="B69" s="1136"/>
      <c r="C69" s="1136"/>
      <c r="D69" s="1136"/>
      <c r="E69" s="1136"/>
      <c r="F69" s="1137"/>
    </row>
    <row r="70" spans="1:6" x14ac:dyDescent="0.2">
      <c r="A70" s="1135"/>
      <c r="B70" s="1136"/>
      <c r="C70" s="1136"/>
      <c r="D70" s="1136"/>
      <c r="E70" s="1136"/>
      <c r="F70" s="1137"/>
    </row>
    <row r="71" spans="1:6" x14ac:dyDescent="0.2">
      <c r="A71" s="1135"/>
      <c r="B71" s="1136"/>
      <c r="C71" s="1136"/>
      <c r="D71" s="1136"/>
      <c r="E71" s="1136"/>
      <c r="F71" s="1137"/>
    </row>
    <row r="72" spans="1:6" x14ac:dyDescent="0.2">
      <c r="A72" s="1135"/>
      <c r="B72" s="1136"/>
      <c r="C72" s="1136"/>
      <c r="D72" s="1136"/>
      <c r="E72" s="1136"/>
      <c r="F72" s="1137"/>
    </row>
    <row r="73" spans="1:6" x14ac:dyDescent="0.2">
      <c r="A73" s="1135"/>
      <c r="B73" s="1136"/>
      <c r="C73" s="1136"/>
      <c r="D73" s="1136"/>
      <c r="E73" s="1136"/>
      <c r="F73" s="1137"/>
    </row>
    <row r="74" spans="1:6" x14ac:dyDescent="0.2">
      <c r="A74" s="1135"/>
      <c r="B74" s="1136"/>
      <c r="C74" s="1136"/>
      <c r="D74" s="1136"/>
      <c r="E74" s="1136"/>
      <c r="F74" s="1137"/>
    </row>
    <row r="75" spans="1:6" ht="13.5" thickBot="1" x14ac:dyDescent="0.25">
      <c r="A75" s="751"/>
      <c r="B75" s="752"/>
      <c r="C75" s="752"/>
      <c r="D75" s="752"/>
      <c r="E75" s="752"/>
      <c r="F75" s="1057"/>
    </row>
  </sheetData>
  <mergeCells count="14">
    <mergeCell ref="A58:F58"/>
    <mergeCell ref="A59:F59"/>
    <mergeCell ref="A32:A34"/>
    <mergeCell ref="B32:B34"/>
    <mergeCell ref="C32:C34"/>
    <mergeCell ref="D32:D34"/>
    <mergeCell ref="E32:E34"/>
    <mergeCell ref="F32:F34"/>
    <mergeCell ref="F9:F11"/>
    <mergeCell ref="A9:A11"/>
    <mergeCell ref="B9:B11"/>
    <mergeCell ref="C9:C11"/>
    <mergeCell ref="D9:D11"/>
    <mergeCell ref="E9:E11"/>
  </mergeCells>
  <pageMargins left="0.70866141732283472" right="0.70866141732283472" top="0.74803149606299213" bottom="0.74803149606299213" header="0.31496062992125984" footer="0.31496062992125984"/>
  <pageSetup paperSize="9" scale="51" orientation="landscape" r:id="rId1"/>
  <headerFooter scaleWithDoc="0" alignWithMargins="0">
    <oddFooter>&amp;C&amp;P/&amp;N</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tint="0.39997558519241921"/>
    <pageSetUpPr fitToPage="1"/>
  </sheetPr>
  <dimension ref="A1:F75"/>
  <sheetViews>
    <sheetView workbookViewId="0"/>
  </sheetViews>
  <sheetFormatPr baseColWidth="10" defaultColWidth="8.85546875" defaultRowHeight="12.75" x14ac:dyDescent="0.2"/>
  <cols>
    <col min="1" max="1" width="22" style="331" customWidth="1"/>
    <col min="2" max="2" width="58.5703125" style="331" customWidth="1"/>
    <col min="3" max="6" width="21.28515625" style="331" customWidth="1"/>
    <col min="7" max="16384" width="8.85546875" style="331"/>
  </cols>
  <sheetData>
    <row r="1" spans="1:6" ht="18" x14ac:dyDescent="0.25">
      <c r="A1" s="64" t="s">
        <v>798</v>
      </c>
      <c r="B1" s="64"/>
      <c r="C1" s="58"/>
      <c r="D1" s="58"/>
      <c r="E1" s="58"/>
      <c r="F1" s="711"/>
    </row>
    <row r="2" spans="1:6" x14ac:dyDescent="0.2">
      <c r="A2" s="56" t="str">
        <f>'PAGE DE GARDE'!C8</f>
        <v>GAZ</v>
      </c>
      <c r="B2" s="62" t="str">
        <f>'PAGE DE GARDE'!C10</f>
        <v>REALITE 2018 V0</v>
      </c>
      <c r="C2" s="471"/>
      <c r="D2" s="711"/>
      <c r="E2" s="471"/>
      <c r="F2" s="471"/>
    </row>
    <row r="3" spans="1:6" x14ac:dyDescent="0.2">
      <c r="A3" s="249" t="str">
        <f>'PAGE DE GARDE'!C7</f>
        <v>GRD</v>
      </c>
      <c r="B3" s="62"/>
      <c r="C3" s="471"/>
      <c r="D3" s="471"/>
      <c r="E3" s="471"/>
      <c r="F3" s="471"/>
    </row>
    <row r="4" spans="1:6" ht="13.5" thickBot="1" x14ac:dyDescent="0.25"/>
    <row r="5" spans="1:6" x14ac:dyDescent="0.2">
      <c r="A5" s="713"/>
      <c r="B5" s="714"/>
      <c r="C5" s="714"/>
      <c r="D5" s="714"/>
      <c r="E5" s="714"/>
      <c r="F5" s="887"/>
    </row>
    <row r="6" spans="1:6" x14ac:dyDescent="0.2">
      <c r="A6" s="715" t="s">
        <v>766</v>
      </c>
      <c r="B6" s="716"/>
      <c r="C6" s="717"/>
      <c r="D6" s="717"/>
      <c r="E6" s="717"/>
      <c r="F6" s="718"/>
    </row>
    <row r="7" spans="1:6" x14ac:dyDescent="0.2">
      <c r="A7" s="719"/>
      <c r="B7" s="717"/>
      <c r="C7" s="717"/>
      <c r="D7" s="717"/>
      <c r="E7" s="717"/>
      <c r="F7" s="718"/>
    </row>
    <row r="8" spans="1:6" ht="12.75" customHeight="1" thickBot="1" x14ac:dyDescent="0.25">
      <c r="A8" s="513" t="s">
        <v>790</v>
      </c>
      <c r="B8" s="717"/>
      <c r="C8" s="717"/>
      <c r="D8" s="717"/>
      <c r="E8" s="717"/>
      <c r="F8" s="718"/>
    </row>
    <row r="9" spans="1:6" ht="12.75" customHeight="1" x14ac:dyDescent="0.2">
      <c r="A9" s="2698" t="s">
        <v>768</v>
      </c>
      <c r="B9" s="2698" t="s">
        <v>769</v>
      </c>
      <c r="C9" s="2701" t="str">
        <f>'PAGE DE GARDE'!$B$16</f>
        <v>REALITE 2017</v>
      </c>
      <c r="D9" s="2701" t="str">
        <f>'PAGE DE GARDE'!$B$15</f>
        <v>BUDGET 2018</v>
      </c>
      <c r="E9" s="2701" t="str">
        <f>'PAGE DE GARDE'!$B$14</f>
        <v>REALITE 2018</v>
      </c>
      <c r="F9" s="2695" t="s">
        <v>921</v>
      </c>
    </row>
    <row r="10" spans="1:6" x14ac:dyDescent="0.2">
      <c r="A10" s="2706"/>
      <c r="B10" s="2706"/>
      <c r="C10" s="2707"/>
      <c r="D10" s="2707"/>
      <c r="E10" s="2702"/>
      <c r="F10" s="2696"/>
    </row>
    <row r="11" spans="1:6" ht="13.5" thickBot="1" x14ac:dyDescent="0.25">
      <c r="A11" s="2700"/>
      <c r="B11" s="2700"/>
      <c r="C11" s="2703"/>
      <c r="D11" s="2703"/>
      <c r="E11" s="2703"/>
      <c r="F11" s="2697"/>
    </row>
    <row r="12" spans="1:6" x14ac:dyDescent="0.2">
      <c r="A12" s="720"/>
      <c r="B12" s="721"/>
      <c r="C12" s="722"/>
      <c r="D12" s="723"/>
      <c r="E12" s="723"/>
      <c r="F12" s="888"/>
    </row>
    <row r="13" spans="1:6" x14ac:dyDescent="0.2">
      <c r="A13" s="724"/>
      <c r="B13" s="725"/>
      <c r="C13" s="726"/>
      <c r="D13" s="727"/>
      <c r="E13" s="727"/>
      <c r="F13" s="889">
        <f>D13-E13</f>
        <v>0</v>
      </c>
    </row>
    <row r="14" spans="1:6" x14ac:dyDescent="0.2">
      <c r="A14" s="724"/>
      <c r="B14" s="725"/>
      <c r="C14" s="726"/>
      <c r="D14" s="727"/>
      <c r="E14" s="727"/>
      <c r="F14" s="889">
        <f t="shared" ref="F14:F27" si="0">D14-E14</f>
        <v>0</v>
      </c>
    </row>
    <row r="15" spans="1:6" x14ac:dyDescent="0.2">
      <c r="A15" s="724"/>
      <c r="B15" s="725"/>
      <c r="C15" s="726"/>
      <c r="D15" s="727"/>
      <c r="E15" s="727"/>
      <c r="F15" s="889">
        <f t="shared" si="0"/>
        <v>0</v>
      </c>
    </row>
    <row r="16" spans="1:6" x14ac:dyDescent="0.2">
      <c r="A16" s="724"/>
      <c r="B16" s="725"/>
      <c r="C16" s="726"/>
      <c r="D16" s="727"/>
      <c r="E16" s="727"/>
      <c r="F16" s="889">
        <f t="shared" si="0"/>
        <v>0</v>
      </c>
    </row>
    <row r="17" spans="1:6" x14ac:dyDescent="0.2">
      <c r="A17" s="724"/>
      <c r="B17" s="725"/>
      <c r="C17" s="726"/>
      <c r="D17" s="727"/>
      <c r="E17" s="727"/>
      <c r="F17" s="889">
        <f t="shared" si="0"/>
        <v>0</v>
      </c>
    </row>
    <row r="18" spans="1:6" x14ac:dyDescent="0.2">
      <c r="A18" s="724"/>
      <c r="B18" s="725"/>
      <c r="C18" s="726"/>
      <c r="D18" s="727"/>
      <c r="E18" s="727"/>
      <c r="F18" s="889">
        <f t="shared" si="0"/>
        <v>0</v>
      </c>
    </row>
    <row r="19" spans="1:6" x14ac:dyDescent="0.2">
      <c r="A19" s="724"/>
      <c r="B19" s="725"/>
      <c r="C19" s="726"/>
      <c r="D19" s="727"/>
      <c r="E19" s="727"/>
      <c r="F19" s="889">
        <f t="shared" si="0"/>
        <v>0</v>
      </c>
    </row>
    <row r="20" spans="1:6" x14ac:dyDescent="0.2">
      <c r="A20" s="724"/>
      <c r="B20" s="725"/>
      <c r="C20" s="726"/>
      <c r="D20" s="727"/>
      <c r="E20" s="727"/>
      <c r="F20" s="889">
        <f t="shared" si="0"/>
        <v>0</v>
      </c>
    </row>
    <row r="21" spans="1:6" x14ac:dyDescent="0.2">
      <c r="A21" s="724"/>
      <c r="B21" s="725"/>
      <c r="C21" s="726"/>
      <c r="D21" s="727"/>
      <c r="E21" s="727"/>
      <c r="F21" s="889">
        <f t="shared" si="0"/>
        <v>0</v>
      </c>
    </row>
    <row r="22" spans="1:6" x14ac:dyDescent="0.2">
      <c r="A22" s="724"/>
      <c r="B22" s="725"/>
      <c r="C22" s="726"/>
      <c r="D22" s="727"/>
      <c r="E22" s="727"/>
      <c r="F22" s="889">
        <f t="shared" si="0"/>
        <v>0</v>
      </c>
    </row>
    <row r="23" spans="1:6" x14ac:dyDescent="0.2">
      <c r="A23" s="724"/>
      <c r="B23" s="725"/>
      <c r="C23" s="726"/>
      <c r="D23" s="727"/>
      <c r="E23" s="727"/>
      <c r="F23" s="889">
        <f t="shared" si="0"/>
        <v>0</v>
      </c>
    </row>
    <row r="24" spans="1:6" x14ac:dyDescent="0.2">
      <c r="A24" s="724"/>
      <c r="B24" s="725"/>
      <c r="C24" s="726"/>
      <c r="D24" s="727"/>
      <c r="E24" s="727"/>
      <c r="F24" s="889">
        <f t="shared" si="0"/>
        <v>0</v>
      </c>
    </row>
    <row r="25" spans="1:6" x14ac:dyDescent="0.2">
      <c r="A25" s="724"/>
      <c r="B25" s="725"/>
      <c r="C25" s="726"/>
      <c r="D25" s="727"/>
      <c r="E25" s="727"/>
      <c r="F25" s="889">
        <f t="shared" si="0"/>
        <v>0</v>
      </c>
    </row>
    <row r="26" spans="1:6" x14ac:dyDescent="0.2">
      <c r="A26" s="724"/>
      <c r="B26" s="725"/>
      <c r="C26" s="726"/>
      <c r="D26" s="727"/>
      <c r="E26" s="727"/>
      <c r="F26" s="889">
        <f t="shared" si="0"/>
        <v>0</v>
      </c>
    </row>
    <row r="27" spans="1:6" x14ac:dyDescent="0.2">
      <c r="A27" s="724"/>
      <c r="B27" s="725"/>
      <c r="C27" s="726"/>
      <c r="D27" s="727"/>
      <c r="E27" s="727"/>
      <c r="F27" s="889">
        <f t="shared" si="0"/>
        <v>0</v>
      </c>
    </row>
    <row r="28" spans="1:6" ht="13.5" thickBot="1" x14ac:dyDescent="0.25">
      <c r="A28" s="720"/>
      <c r="B28" s="721"/>
      <c r="C28" s="728"/>
      <c r="D28" s="920"/>
      <c r="E28" s="920"/>
      <c r="F28" s="1159"/>
    </row>
    <row r="29" spans="1:6" ht="12.75" customHeight="1" thickBot="1" x14ac:dyDescent="0.25">
      <c r="A29" s="730" t="s">
        <v>770</v>
      </c>
      <c r="B29" s="731"/>
      <c r="C29" s="732">
        <f>SUM(C12:C28)</f>
        <v>0</v>
      </c>
      <c r="D29" s="733">
        <f t="shared" ref="D29:E29" si="1">SUM(D12:D28)</f>
        <v>0</v>
      </c>
      <c r="E29" s="733">
        <f t="shared" si="1"/>
        <v>0</v>
      </c>
      <c r="F29" s="734">
        <f>D29-E29</f>
        <v>0</v>
      </c>
    </row>
    <row r="30" spans="1:6" ht="12.75" customHeight="1" x14ac:dyDescent="0.2">
      <c r="A30" s="720"/>
      <c r="B30" s="735"/>
      <c r="C30" s="735"/>
      <c r="D30" s="735"/>
      <c r="E30" s="735"/>
      <c r="F30" s="746"/>
    </row>
    <row r="31" spans="1:6" ht="13.5" thickBot="1" x14ac:dyDescent="0.25">
      <c r="A31" s="513" t="s">
        <v>791</v>
      </c>
      <c r="B31" s="717"/>
      <c r="C31" s="717"/>
      <c r="D31" s="717"/>
      <c r="E31" s="717"/>
      <c r="F31" s="718"/>
    </row>
    <row r="32" spans="1:6" ht="12.75" customHeight="1" x14ac:dyDescent="0.2">
      <c r="A32" s="2698" t="s">
        <v>768</v>
      </c>
      <c r="B32" s="2698" t="s">
        <v>769</v>
      </c>
      <c r="C32" s="2701" t="str">
        <f>'PAGE DE GARDE'!$B$16</f>
        <v>REALITE 2017</v>
      </c>
      <c r="D32" s="2701" t="str">
        <f>'PAGE DE GARDE'!$B$15</f>
        <v>BUDGET 2018</v>
      </c>
      <c r="E32" s="2701" t="str">
        <f>'PAGE DE GARDE'!$B$14</f>
        <v>REALITE 2018</v>
      </c>
      <c r="F32" s="2695" t="s">
        <v>921</v>
      </c>
    </row>
    <row r="33" spans="1:6" x14ac:dyDescent="0.2">
      <c r="A33" s="2699"/>
      <c r="B33" s="2699"/>
      <c r="C33" s="2702"/>
      <c r="D33" s="2702"/>
      <c r="E33" s="2702"/>
      <c r="F33" s="2696"/>
    </row>
    <row r="34" spans="1:6" ht="13.5" thickBot="1" x14ac:dyDescent="0.25">
      <c r="A34" s="2700"/>
      <c r="B34" s="2700"/>
      <c r="C34" s="2703"/>
      <c r="D34" s="2703"/>
      <c r="E34" s="2703"/>
      <c r="F34" s="2697"/>
    </row>
    <row r="35" spans="1:6" x14ac:dyDescent="0.2">
      <c r="A35" s="720"/>
      <c r="B35" s="721"/>
      <c r="C35" s="722"/>
      <c r="D35" s="723"/>
      <c r="E35" s="723"/>
      <c r="F35" s="888"/>
    </row>
    <row r="36" spans="1:6" x14ac:dyDescent="0.2">
      <c r="A36" s="724"/>
      <c r="B36" s="725"/>
      <c r="C36" s="726"/>
      <c r="D36" s="727"/>
      <c r="E36" s="727"/>
      <c r="F36" s="889">
        <f t="shared" ref="F36:F50" si="2">D36-E36</f>
        <v>0</v>
      </c>
    </row>
    <row r="37" spans="1:6" x14ac:dyDescent="0.2">
      <c r="A37" s="724"/>
      <c r="B37" s="725"/>
      <c r="C37" s="726"/>
      <c r="D37" s="727"/>
      <c r="E37" s="727"/>
      <c r="F37" s="889">
        <f t="shared" si="2"/>
        <v>0</v>
      </c>
    </row>
    <row r="38" spans="1:6" x14ac:dyDescent="0.2">
      <c r="A38" s="724"/>
      <c r="B38" s="725"/>
      <c r="C38" s="726"/>
      <c r="D38" s="727"/>
      <c r="E38" s="727"/>
      <c r="F38" s="889">
        <f t="shared" si="2"/>
        <v>0</v>
      </c>
    </row>
    <row r="39" spans="1:6" x14ac:dyDescent="0.2">
      <c r="A39" s="724"/>
      <c r="B39" s="725"/>
      <c r="C39" s="726"/>
      <c r="D39" s="727"/>
      <c r="E39" s="727"/>
      <c r="F39" s="889">
        <f t="shared" si="2"/>
        <v>0</v>
      </c>
    </row>
    <row r="40" spans="1:6" x14ac:dyDescent="0.2">
      <c r="A40" s="724"/>
      <c r="B40" s="725"/>
      <c r="C40" s="726"/>
      <c r="D40" s="727"/>
      <c r="E40" s="727"/>
      <c r="F40" s="889">
        <f t="shared" si="2"/>
        <v>0</v>
      </c>
    </row>
    <row r="41" spans="1:6" x14ac:dyDescent="0.2">
      <c r="A41" s="724"/>
      <c r="B41" s="725"/>
      <c r="C41" s="726"/>
      <c r="D41" s="727"/>
      <c r="E41" s="727"/>
      <c r="F41" s="889">
        <f t="shared" si="2"/>
        <v>0</v>
      </c>
    </row>
    <row r="42" spans="1:6" x14ac:dyDescent="0.2">
      <c r="A42" s="724"/>
      <c r="B42" s="725"/>
      <c r="C42" s="726"/>
      <c r="D42" s="727"/>
      <c r="E42" s="727"/>
      <c r="F42" s="889">
        <f t="shared" si="2"/>
        <v>0</v>
      </c>
    </row>
    <row r="43" spans="1:6" x14ac:dyDescent="0.2">
      <c r="A43" s="724"/>
      <c r="B43" s="725"/>
      <c r="C43" s="726"/>
      <c r="D43" s="727"/>
      <c r="E43" s="727"/>
      <c r="F43" s="889">
        <f t="shared" si="2"/>
        <v>0</v>
      </c>
    </row>
    <row r="44" spans="1:6" x14ac:dyDescent="0.2">
      <c r="A44" s="724"/>
      <c r="B44" s="725"/>
      <c r="C44" s="726"/>
      <c r="D44" s="727"/>
      <c r="E44" s="727"/>
      <c r="F44" s="889">
        <f t="shared" si="2"/>
        <v>0</v>
      </c>
    </row>
    <row r="45" spans="1:6" x14ac:dyDescent="0.2">
      <c r="A45" s="724"/>
      <c r="B45" s="725"/>
      <c r="C45" s="726"/>
      <c r="D45" s="727"/>
      <c r="E45" s="727"/>
      <c r="F45" s="889">
        <f t="shared" si="2"/>
        <v>0</v>
      </c>
    </row>
    <row r="46" spans="1:6" x14ac:dyDescent="0.2">
      <c r="A46" s="724"/>
      <c r="B46" s="725"/>
      <c r="C46" s="726"/>
      <c r="D46" s="727"/>
      <c r="E46" s="727"/>
      <c r="F46" s="889">
        <f t="shared" si="2"/>
        <v>0</v>
      </c>
    </row>
    <row r="47" spans="1:6" x14ac:dyDescent="0.2">
      <c r="A47" s="724"/>
      <c r="B47" s="725"/>
      <c r="C47" s="726"/>
      <c r="D47" s="727"/>
      <c r="E47" s="727"/>
      <c r="F47" s="889">
        <f t="shared" si="2"/>
        <v>0</v>
      </c>
    </row>
    <row r="48" spans="1:6" x14ac:dyDescent="0.2">
      <c r="A48" s="724"/>
      <c r="B48" s="725"/>
      <c r="C48" s="726"/>
      <c r="D48" s="727"/>
      <c r="E48" s="727"/>
      <c r="F48" s="889">
        <f t="shared" si="2"/>
        <v>0</v>
      </c>
    </row>
    <row r="49" spans="1:6" x14ac:dyDescent="0.2">
      <c r="A49" s="724"/>
      <c r="B49" s="725"/>
      <c r="C49" s="726"/>
      <c r="D49" s="727"/>
      <c r="E49" s="727"/>
      <c r="F49" s="889">
        <f t="shared" si="2"/>
        <v>0</v>
      </c>
    </row>
    <row r="50" spans="1:6" x14ac:dyDescent="0.2">
      <c r="A50" s="724"/>
      <c r="B50" s="725"/>
      <c r="C50" s="726"/>
      <c r="D50" s="727"/>
      <c r="E50" s="727"/>
      <c r="F50" s="889">
        <f t="shared" si="2"/>
        <v>0</v>
      </c>
    </row>
    <row r="51" spans="1:6" ht="13.5" thickBot="1" x14ac:dyDescent="0.25">
      <c r="A51" s="720"/>
      <c r="B51" s="721"/>
      <c r="C51" s="728"/>
      <c r="D51" s="920"/>
      <c r="E51" s="920"/>
      <c r="F51" s="1159"/>
    </row>
    <row r="52" spans="1:6" ht="13.5" thickBot="1" x14ac:dyDescent="0.25">
      <c r="A52" s="730" t="s">
        <v>772</v>
      </c>
      <c r="B52" s="731"/>
      <c r="C52" s="732">
        <f>SUM(C35:C51)</f>
        <v>0</v>
      </c>
      <c r="D52" s="733">
        <f t="shared" ref="D52:E52" si="3">SUM(D35:D51)</f>
        <v>0</v>
      </c>
      <c r="E52" s="733">
        <f t="shared" si="3"/>
        <v>0</v>
      </c>
      <c r="F52" s="734">
        <f>D52-E52</f>
        <v>0</v>
      </c>
    </row>
    <row r="53" spans="1:6" ht="13.5" thickBot="1" x14ac:dyDescent="0.25">
      <c r="A53" s="736"/>
      <c r="B53" s="737"/>
      <c r="C53" s="737"/>
      <c r="D53" s="737"/>
      <c r="E53" s="737"/>
      <c r="F53" s="738"/>
    </row>
    <row r="54" spans="1:6" ht="13.5" thickBot="1" x14ac:dyDescent="0.25">
      <c r="A54" s="730" t="s">
        <v>773</v>
      </c>
      <c r="B54" s="731"/>
      <c r="C54" s="732">
        <f>+C29+C52</f>
        <v>0</v>
      </c>
      <c r="D54" s="733">
        <f t="shared" ref="D54:E54" si="4">+D29+D52</f>
        <v>0</v>
      </c>
      <c r="E54" s="733">
        <f t="shared" si="4"/>
        <v>0</v>
      </c>
      <c r="F54" s="734">
        <f>D54-E54</f>
        <v>0</v>
      </c>
    </row>
    <row r="55" spans="1:6" ht="13.5" thickBot="1" x14ac:dyDescent="0.25">
      <c r="A55" s="1160"/>
      <c r="B55" s="1161"/>
      <c r="C55" s="1161"/>
      <c r="D55" s="1161"/>
      <c r="E55" s="1161"/>
      <c r="F55" s="1162"/>
    </row>
    <row r="56" spans="1:6" ht="12.75" customHeight="1" x14ac:dyDescent="0.2">
      <c r="A56" s="977" t="s">
        <v>923</v>
      </c>
      <c r="B56" s="978"/>
      <c r="C56" s="979"/>
      <c r="D56" s="979"/>
      <c r="E56" s="979"/>
      <c r="F56" s="980"/>
    </row>
    <row r="57" spans="1:6" ht="13.5" customHeight="1" x14ac:dyDescent="0.2">
      <c r="A57" s="890"/>
      <c r="B57" s="518"/>
      <c r="C57" s="518"/>
      <c r="D57" s="518"/>
      <c r="E57" s="518"/>
      <c r="F57" s="981"/>
    </row>
    <row r="58" spans="1:6" ht="12.75" customHeight="1" x14ac:dyDescent="0.2">
      <c r="A58" s="2704" t="s">
        <v>922</v>
      </c>
      <c r="B58" s="2577"/>
      <c r="C58" s="2577"/>
      <c r="D58" s="2577"/>
      <c r="E58" s="2577"/>
      <c r="F58" s="2705"/>
    </row>
    <row r="59" spans="1:6" ht="12.75" customHeight="1" x14ac:dyDescent="0.2">
      <c r="A59" s="2704"/>
      <c r="B59" s="2577"/>
      <c r="C59" s="2577"/>
      <c r="D59" s="2577"/>
      <c r="E59" s="2577"/>
      <c r="F59" s="2705"/>
    </row>
    <row r="60" spans="1:6" x14ac:dyDescent="0.2">
      <c r="A60" s="1135"/>
      <c r="B60" s="1136"/>
      <c r="C60" s="1136"/>
      <c r="D60" s="1136"/>
      <c r="E60" s="1136"/>
      <c r="F60" s="1137"/>
    </row>
    <row r="61" spans="1:6" x14ac:dyDescent="0.2">
      <c r="A61" s="1135"/>
      <c r="B61" s="1136"/>
      <c r="C61" s="1136"/>
      <c r="D61" s="1136"/>
      <c r="E61" s="1136"/>
      <c r="F61" s="1137"/>
    </row>
    <row r="62" spans="1:6" x14ac:dyDescent="0.2">
      <c r="A62" s="1135"/>
      <c r="B62" s="1136"/>
      <c r="C62" s="1136"/>
      <c r="D62" s="1136"/>
      <c r="E62" s="1136"/>
      <c r="F62" s="1137"/>
    </row>
    <row r="63" spans="1:6" x14ac:dyDescent="0.2">
      <c r="A63" s="1135"/>
      <c r="B63" s="1136"/>
      <c r="C63" s="1136"/>
      <c r="D63" s="1136"/>
      <c r="E63" s="1136"/>
      <c r="F63" s="1137"/>
    </row>
    <row r="64" spans="1:6" x14ac:dyDescent="0.2">
      <c r="A64" s="1135"/>
      <c r="B64" s="1136"/>
      <c r="C64" s="1136"/>
      <c r="D64" s="1136"/>
      <c r="E64" s="1136"/>
      <c r="F64" s="1137"/>
    </row>
    <row r="65" spans="1:6" x14ac:dyDescent="0.2">
      <c r="A65" s="1135"/>
      <c r="B65" s="1136"/>
      <c r="C65" s="1136"/>
      <c r="D65" s="1136"/>
      <c r="E65" s="1136"/>
      <c r="F65" s="1137"/>
    </row>
    <row r="66" spans="1:6" x14ac:dyDescent="0.2">
      <c r="A66" s="1135"/>
      <c r="B66" s="1136"/>
      <c r="C66" s="1136"/>
      <c r="D66" s="1136"/>
      <c r="E66" s="1136"/>
      <c r="F66" s="1137"/>
    </row>
    <row r="67" spans="1:6" x14ac:dyDescent="0.2">
      <c r="A67" s="1135"/>
      <c r="B67" s="1136"/>
      <c r="C67" s="1136"/>
      <c r="D67" s="1136"/>
      <c r="E67" s="1136"/>
      <c r="F67" s="1137"/>
    </row>
    <row r="68" spans="1:6" x14ac:dyDescent="0.2">
      <c r="A68" s="1135"/>
      <c r="B68" s="1136"/>
      <c r="C68" s="1136"/>
      <c r="D68" s="1136"/>
      <c r="E68" s="1136"/>
      <c r="F68" s="1137"/>
    </row>
    <row r="69" spans="1:6" x14ac:dyDescent="0.2">
      <c r="A69" s="1135"/>
      <c r="B69" s="1136"/>
      <c r="C69" s="1136"/>
      <c r="D69" s="1136"/>
      <c r="E69" s="1136"/>
      <c r="F69" s="1137"/>
    </row>
    <row r="70" spans="1:6" x14ac:dyDescent="0.2">
      <c r="A70" s="1135"/>
      <c r="B70" s="1136"/>
      <c r="C70" s="1136"/>
      <c r="D70" s="1136"/>
      <c r="E70" s="1136"/>
      <c r="F70" s="1137"/>
    </row>
    <row r="71" spans="1:6" x14ac:dyDescent="0.2">
      <c r="A71" s="1135"/>
      <c r="B71" s="1136"/>
      <c r="C71" s="1136"/>
      <c r="D71" s="1136"/>
      <c r="E71" s="1136"/>
      <c r="F71" s="1137"/>
    </row>
    <row r="72" spans="1:6" x14ac:dyDescent="0.2">
      <c r="A72" s="1135"/>
      <c r="B72" s="1136"/>
      <c r="C72" s="1136"/>
      <c r="D72" s="1136"/>
      <c r="E72" s="1136"/>
      <c r="F72" s="1137"/>
    </row>
    <row r="73" spans="1:6" x14ac:dyDescent="0.2">
      <c r="A73" s="1135"/>
      <c r="B73" s="1136"/>
      <c r="C73" s="1136"/>
      <c r="D73" s="1136"/>
      <c r="E73" s="1136"/>
      <c r="F73" s="1137"/>
    </row>
    <row r="74" spans="1:6" x14ac:dyDescent="0.2">
      <c r="A74" s="1135"/>
      <c r="B74" s="1136"/>
      <c r="C74" s="1136"/>
      <c r="D74" s="1136"/>
      <c r="E74" s="1136"/>
      <c r="F74" s="1137"/>
    </row>
    <row r="75" spans="1:6" ht="13.5" thickBot="1" x14ac:dyDescent="0.25">
      <c r="A75" s="751"/>
      <c r="B75" s="752"/>
      <c r="C75" s="752"/>
      <c r="D75" s="752"/>
      <c r="E75" s="752"/>
      <c r="F75" s="1057"/>
    </row>
  </sheetData>
  <mergeCells count="14">
    <mergeCell ref="A58:F58"/>
    <mergeCell ref="A59:F59"/>
    <mergeCell ref="A32:A34"/>
    <mergeCell ref="B32:B34"/>
    <mergeCell ref="C32:C34"/>
    <mergeCell ref="D32:D34"/>
    <mergeCell ref="E32:E34"/>
    <mergeCell ref="F32:F34"/>
    <mergeCell ref="F9:F11"/>
    <mergeCell ref="A9:A11"/>
    <mergeCell ref="B9:B11"/>
    <mergeCell ref="C9:C11"/>
    <mergeCell ref="D9:D11"/>
    <mergeCell ref="E9:E11"/>
  </mergeCells>
  <pageMargins left="0.70866141732283472" right="0.70866141732283472" top="0.74803149606299213" bottom="0.74803149606299213" header="0.31496062992125984" footer="0.31496062992125984"/>
  <pageSetup paperSize="9" scale="51" orientation="landscape" r:id="rId1"/>
  <headerFooter scaleWithDoc="0" alignWithMargins="0">
    <oddFooter>&amp;C&amp;P/&amp;N</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tint="0.39997558519241921"/>
    <pageSetUpPr fitToPage="1"/>
  </sheetPr>
  <dimension ref="A1:I52"/>
  <sheetViews>
    <sheetView showGridLines="0" workbookViewId="0"/>
  </sheetViews>
  <sheetFormatPr baseColWidth="10" defaultColWidth="8.85546875" defaultRowHeight="12.75" x14ac:dyDescent="0.2"/>
  <cols>
    <col min="1" max="1" width="22" style="465" customWidth="1"/>
    <col min="2" max="2" width="58.5703125" style="465" customWidth="1"/>
    <col min="3" max="6" width="21.28515625" style="465" customWidth="1"/>
    <col min="7" max="16384" width="8.85546875" style="465"/>
  </cols>
  <sheetData>
    <row r="1" spans="1:9" ht="18" x14ac:dyDescent="0.25">
      <c r="A1" s="64" t="s">
        <v>799</v>
      </c>
      <c r="B1" s="64"/>
      <c r="C1" s="64"/>
      <c r="D1" s="469"/>
      <c r="E1" s="469"/>
      <c r="F1" s="469"/>
    </row>
    <row r="2" spans="1:9" x14ac:dyDescent="0.2">
      <c r="A2" s="56" t="str">
        <f>'PAGE DE GARDE'!C8</f>
        <v>GAZ</v>
      </c>
      <c r="B2" s="62" t="str">
        <f>'PAGE DE GARDE'!C10</f>
        <v>REALITE 2018 V0</v>
      </c>
      <c r="C2" s="471"/>
      <c r="D2" s="711"/>
      <c r="E2" s="471"/>
      <c r="F2" s="471"/>
      <c r="G2" s="464"/>
      <c r="H2" s="464"/>
      <c r="I2" s="464"/>
    </row>
    <row r="3" spans="1:9" x14ac:dyDescent="0.2">
      <c r="A3" s="249" t="str">
        <f>'PAGE DE GARDE'!C7</f>
        <v>GRD</v>
      </c>
      <c r="B3" s="62"/>
      <c r="C3" s="471"/>
      <c r="D3" s="471"/>
      <c r="E3" s="471"/>
      <c r="F3" s="471"/>
      <c r="G3" s="464"/>
      <c r="H3" s="464"/>
      <c r="I3" s="464"/>
    </row>
    <row r="4" spans="1:9" ht="13.5" thickBot="1" x14ac:dyDescent="0.25">
      <c r="G4" s="464"/>
    </row>
    <row r="5" spans="1:9" x14ac:dyDescent="0.2">
      <c r="A5" s="713"/>
      <c r="B5" s="714"/>
      <c r="C5" s="714"/>
      <c r="D5" s="714"/>
      <c r="E5" s="714"/>
      <c r="F5" s="887"/>
    </row>
    <row r="6" spans="1:9" x14ac:dyDescent="0.2">
      <c r="A6" s="715" t="s">
        <v>766</v>
      </c>
      <c r="B6" s="716"/>
      <c r="C6" s="717"/>
      <c r="D6" s="717"/>
      <c r="E6" s="717"/>
      <c r="F6" s="718"/>
    </row>
    <row r="7" spans="1:9" ht="13.5" thickBot="1" x14ac:dyDescent="0.25">
      <c r="A7" s="719"/>
      <c r="B7" s="717"/>
      <c r="C7" s="717"/>
      <c r="D7" s="717"/>
      <c r="E7" s="717"/>
      <c r="F7" s="718"/>
    </row>
    <row r="8" spans="1:9" ht="12.75" customHeight="1" x14ac:dyDescent="0.2">
      <c r="A8" s="2708" t="s">
        <v>768</v>
      </c>
      <c r="B8" s="2698" t="s">
        <v>769</v>
      </c>
      <c r="C8" s="2701" t="str">
        <f>'PAGE DE GARDE'!$B$16</f>
        <v>REALITE 2017</v>
      </c>
      <c r="D8" s="2701" t="str">
        <f>'PAGE DE GARDE'!$B$15</f>
        <v>BUDGET 2018</v>
      </c>
      <c r="E8" s="2701" t="str">
        <f>'PAGE DE GARDE'!$B$14</f>
        <v>REALITE 2018</v>
      </c>
      <c r="F8" s="2695" t="s">
        <v>921</v>
      </c>
    </row>
    <row r="9" spans="1:9" x14ac:dyDescent="0.2">
      <c r="A9" s="2709"/>
      <c r="B9" s="2699"/>
      <c r="C9" s="2702"/>
      <c r="D9" s="2702"/>
      <c r="E9" s="2702"/>
      <c r="F9" s="2696"/>
    </row>
    <row r="10" spans="1:9" ht="13.5" thickBot="1" x14ac:dyDescent="0.25">
      <c r="A10" s="2710"/>
      <c r="B10" s="2711"/>
      <c r="C10" s="2712"/>
      <c r="D10" s="2712"/>
      <c r="E10" s="2703"/>
      <c r="F10" s="2697"/>
    </row>
    <row r="11" spans="1:9" x14ac:dyDescent="0.2">
      <c r="A11" s="720"/>
      <c r="B11" s="721"/>
      <c r="C11" s="722"/>
      <c r="D11" s="723"/>
      <c r="E11" s="723"/>
      <c r="F11" s="888"/>
    </row>
    <row r="12" spans="1:9" x14ac:dyDescent="0.2">
      <c r="A12" s="724"/>
      <c r="B12" s="725"/>
      <c r="C12" s="726"/>
      <c r="D12" s="727"/>
      <c r="E12" s="727"/>
      <c r="F12" s="889">
        <f>D12-E12</f>
        <v>0</v>
      </c>
    </row>
    <row r="13" spans="1:9" x14ac:dyDescent="0.2">
      <c r="A13" s="724"/>
      <c r="B13" s="725"/>
      <c r="C13" s="726"/>
      <c r="D13" s="727"/>
      <c r="E13" s="727"/>
      <c r="F13" s="889">
        <f t="shared" ref="F13:F26" si="0">D13-E13</f>
        <v>0</v>
      </c>
    </row>
    <row r="14" spans="1:9" x14ac:dyDescent="0.2">
      <c r="A14" s="724"/>
      <c r="B14" s="725"/>
      <c r="C14" s="726"/>
      <c r="D14" s="727"/>
      <c r="E14" s="727"/>
      <c r="F14" s="889">
        <f t="shared" si="0"/>
        <v>0</v>
      </c>
    </row>
    <row r="15" spans="1:9" x14ac:dyDescent="0.2">
      <c r="A15" s="724"/>
      <c r="B15" s="725"/>
      <c r="C15" s="726"/>
      <c r="D15" s="727"/>
      <c r="E15" s="727"/>
      <c r="F15" s="889">
        <f t="shared" si="0"/>
        <v>0</v>
      </c>
    </row>
    <row r="16" spans="1:9" x14ac:dyDescent="0.2">
      <c r="A16" s="724"/>
      <c r="B16" s="725"/>
      <c r="C16" s="726"/>
      <c r="D16" s="727"/>
      <c r="E16" s="727"/>
      <c r="F16" s="889">
        <f t="shared" si="0"/>
        <v>0</v>
      </c>
    </row>
    <row r="17" spans="1:6" x14ac:dyDescent="0.2">
      <c r="A17" s="724"/>
      <c r="B17" s="725"/>
      <c r="C17" s="726"/>
      <c r="D17" s="727"/>
      <c r="E17" s="727"/>
      <c r="F17" s="889">
        <f t="shared" si="0"/>
        <v>0</v>
      </c>
    </row>
    <row r="18" spans="1:6" x14ac:dyDescent="0.2">
      <c r="A18" s="724"/>
      <c r="B18" s="725"/>
      <c r="C18" s="726"/>
      <c r="D18" s="727"/>
      <c r="E18" s="727"/>
      <c r="F18" s="889">
        <f t="shared" si="0"/>
        <v>0</v>
      </c>
    </row>
    <row r="19" spans="1:6" x14ac:dyDescent="0.2">
      <c r="A19" s="724"/>
      <c r="B19" s="725"/>
      <c r="C19" s="726"/>
      <c r="D19" s="727"/>
      <c r="E19" s="727"/>
      <c r="F19" s="889">
        <f t="shared" si="0"/>
        <v>0</v>
      </c>
    </row>
    <row r="20" spans="1:6" x14ac:dyDescent="0.2">
      <c r="A20" s="724"/>
      <c r="B20" s="725"/>
      <c r="C20" s="726"/>
      <c r="D20" s="727"/>
      <c r="E20" s="727"/>
      <c r="F20" s="889">
        <f t="shared" si="0"/>
        <v>0</v>
      </c>
    </row>
    <row r="21" spans="1:6" x14ac:dyDescent="0.2">
      <c r="A21" s="724"/>
      <c r="B21" s="725"/>
      <c r="C21" s="726"/>
      <c r="D21" s="727"/>
      <c r="E21" s="727"/>
      <c r="F21" s="889">
        <f t="shared" si="0"/>
        <v>0</v>
      </c>
    </row>
    <row r="22" spans="1:6" x14ac:dyDescent="0.2">
      <c r="A22" s="724"/>
      <c r="B22" s="725"/>
      <c r="C22" s="726"/>
      <c r="D22" s="727"/>
      <c r="E22" s="727"/>
      <c r="F22" s="889">
        <f t="shared" si="0"/>
        <v>0</v>
      </c>
    </row>
    <row r="23" spans="1:6" x14ac:dyDescent="0.2">
      <c r="A23" s="724"/>
      <c r="B23" s="725"/>
      <c r="C23" s="726"/>
      <c r="D23" s="727"/>
      <c r="E23" s="727"/>
      <c r="F23" s="889">
        <f t="shared" si="0"/>
        <v>0</v>
      </c>
    </row>
    <row r="24" spans="1:6" x14ac:dyDescent="0.2">
      <c r="A24" s="724"/>
      <c r="B24" s="725"/>
      <c r="C24" s="726"/>
      <c r="D24" s="727"/>
      <c r="E24" s="727"/>
      <c r="F24" s="889">
        <f t="shared" si="0"/>
        <v>0</v>
      </c>
    </row>
    <row r="25" spans="1:6" x14ac:dyDescent="0.2">
      <c r="A25" s="724"/>
      <c r="B25" s="725"/>
      <c r="C25" s="726"/>
      <c r="D25" s="727"/>
      <c r="E25" s="727"/>
      <c r="F25" s="889">
        <f t="shared" si="0"/>
        <v>0</v>
      </c>
    </row>
    <row r="26" spans="1:6" x14ac:dyDescent="0.2">
      <c r="A26" s="724"/>
      <c r="B26" s="725"/>
      <c r="C26" s="726"/>
      <c r="D26" s="727"/>
      <c r="E26" s="727"/>
      <c r="F26" s="889">
        <f t="shared" si="0"/>
        <v>0</v>
      </c>
    </row>
    <row r="27" spans="1:6" ht="13.5" thickBot="1" x14ac:dyDescent="0.25">
      <c r="A27" s="720"/>
      <c r="B27" s="721"/>
      <c r="C27" s="728"/>
      <c r="D27" s="920"/>
      <c r="E27" s="920"/>
      <c r="F27" s="1159"/>
    </row>
    <row r="28" spans="1:6" ht="13.5" thickBot="1" x14ac:dyDescent="0.25">
      <c r="A28" s="730" t="s">
        <v>363</v>
      </c>
      <c r="B28" s="731"/>
      <c r="C28" s="732">
        <f>SUM(C11:C27)</f>
        <v>0</v>
      </c>
      <c r="D28" s="733">
        <f t="shared" ref="D28:E28" si="1">SUM(D11:D27)</f>
        <v>0</v>
      </c>
      <c r="E28" s="733">
        <f t="shared" si="1"/>
        <v>0</v>
      </c>
      <c r="F28" s="734">
        <f>D28-E28</f>
        <v>0</v>
      </c>
    </row>
    <row r="29" spans="1:6" ht="13.5" thickBot="1" x14ac:dyDescent="0.25">
      <c r="A29" s="1160"/>
      <c r="B29" s="1161"/>
      <c r="C29" s="1161"/>
      <c r="D29" s="1161"/>
      <c r="E29" s="1161"/>
      <c r="F29" s="1162"/>
    </row>
    <row r="30" spans="1:6" ht="12.75" customHeight="1" x14ac:dyDescent="0.2">
      <c r="A30" s="977" t="s">
        <v>923</v>
      </c>
      <c r="B30" s="978"/>
      <c r="C30" s="979"/>
      <c r="D30" s="979"/>
      <c r="E30" s="979"/>
      <c r="F30" s="980"/>
    </row>
    <row r="31" spans="1:6" ht="13.5" customHeight="1" x14ac:dyDescent="0.2">
      <c r="A31" s="890"/>
      <c r="B31" s="518"/>
      <c r="C31" s="518"/>
      <c r="D31" s="518"/>
      <c r="E31" s="518"/>
      <c r="F31" s="981"/>
    </row>
    <row r="32" spans="1:6" ht="12.75" customHeight="1" x14ac:dyDescent="0.2">
      <c r="A32" s="2704" t="s">
        <v>922</v>
      </c>
      <c r="B32" s="2577"/>
      <c r="C32" s="2577"/>
      <c r="D32" s="2577"/>
      <c r="E32" s="2577"/>
      <c r="F32" s="2705"/>
    </row>
    <row r="33" spans="1:6" ht="12.75" customHeight="1" x14ac:dyDescent="0.2">
      <c r="A33" s="2704"/>
      <c r="B33" s="2577"/>
      <c r="C33" s="2577"/>
      <c r="D33" s="2577"/>
      <c r="E33" s="2577"/>
      <c r="F33" s="2705"/>
    </row>
    <row r="34" spans="1:6" x14ac:dyDescent="0.2">
      <c r="A34" s="1135"/>
      <c r="B34" s="1136"/>
      <c r="C34" s="1136"/>
      <c r="D34" s="1136"/>
      <c r="E34" s="1136"/>
      <c r="F34" s="1137"/>
    </row>
    <row r="35" spans="1:6" x14ac:dyDescent="0.2">
      <c r="A35" s="1135"/>
      <c r="B35" s="1136"/>
      <c r="C35" s="1136"/>
      <c r="D35" s="1136"/>
      <c r="E35" s="1136"/>
      <c r="F35" s="1137"/>
    </row>
    <row r="36" spans="1:6" x14ac:dyDescent="0.2">
      <c r="A36" s="1135"/>
      <c r="B36" s="1136"/>
      <c r="C36" s="1136"/>
      <c r="D36" s="1136"/>
      <c r="E36" s="1136"/>
      <c r="F36" s="1137"/>
    </row>
    <row r="37" spans="1:6" x14ac:dyDescent="0.2">
      <c r="A37" s="1135"/>
      <c r="B37" s="1136"/>
      <c r="C37" s="1136"/>
      <c r="D37" s="1136"/>
      <c r="E37" s="1136"/>
      <c r="F37" s="1137"/>
    </row>
    <row r="38" spans="1:6" x14ac:dyDescent="0.2">
      <c r="A38" s="1135"/>
      <c r="B38" s="1136"/>
      <c r="C38" s="1136"/>
      <c r="D38" s="1136"/>
      <c r="E38" s="1136"/>
      <c r="F38" s="1137"/>
    </row>
    <row r="39" spans="1:6" x14ac:dyDescent="0.2">
      <c r="A39" s="1135"/>
      <c r="B39" s="1136"/>
      <c r="C39" s="1136"/>
      <c r="D39" s="1136"/>
      <c r="E39" s="1136"/>
      <c r="F39" s="1137"/>
    </row>
    <row r="40" spans="1:6" x14ac:dyDescent="0.2">
      <c r="A40" s="1135"/>
      <c r="B40" s="1136"/>
      <c r="C40" s="1136"/>
      <c r="D40" s="1136"/>
      <c r="E40" s="1136"/>
      <c r="F40" s="1137"/>
    </row>
    <row r="41" spans="1:6" x14ac:dyDescent="0.2">
      <c r="A41" s="1135"/>
      <c r="B41" s="1136"/>
      <c r="C41" s="1136"/>
      <c r="D41" s="1136"/>
      <c r="E41" s="1136"/>
      <c r="F41" s="1137"/>
    </row>
    <row r="42" spans="1:6" x14ac:dyDescent="0.2">
      <c r="A42" s="1135"/>
      <c r="B42" s="1136"/>
      <c r="C42" s="1136"/>
      <c r="D42" s="1136"/>
      <c r="E42" s="1136"/>
      <c r="F42" s="1137"/>
    </row>
    <row r="43" spans="1:6" x14ac:dyDescent="0.2">
      <c r="A43" s="1135"/>
      <c r="B43" s="1136"/>
      <c r="C43" s="1136"/>
      <c r="D43" s="1136"/>
      <c r="E43" s="1136"/>
      <c r="F43" s="1137"/>
    </row>
    <row r="44" spans="1:6" x14ac:dyDescent="0.2">
      <c r="A44" s="1135"/>
      <c r="B44" s="1136"/>
      <c r="C44" s="1136"/>
      <c r="D44" s="1136"/>
      <c r="E44" s="1136"/>
      <c r="F44" s="1137"/>
    </row>
    <row r="45" spans="1:6" x14ac:dyDescent="0.2">
      <c r="A45" s="1135"/>
      <c r="B45" s="1136"/>
      <c r="C45" s="1136"/>
      <c r="D45" s="1136"/>
      <c r="E45" s="1136"/>
      <c r="F45" s="1137"/>
    </row>
    <row r="46" spans="1:6" x14ac:dyDescent="0.2">
      <c r="A46" s="1135"/>
      <c r="B46" s="1136"/>
      <c r="C46" s="1136"/>
      <c r="D46" s="1136"/>
      <c r="E46" s="1136"/>
      <c r="F46" s="1137"/>
    </row>
    <row r="47" spans="1:6" x14ac:dyDescent="0.2">
      <c r="A47" s="1135"/>
      <c r="B47" s="1136"/>
      <c r="C47" s="1136"/>
      <c r="D47" s="1136"/>
      <c r="E47" s="1136"/>
      <c r="F47" s="1137"/>
    </row>
    <row r="48" spans="1:6" x14ac:dyDescent="0.2">
      <c r="A48" s="1135"/>
      <c r="B48" s="1136"/>
      <c r="C48" s="1136"/>
      <c r="D48" s="1136"/>
      <c r="E48" s="1136"/>
      <c r="F48" s="1137"/>
    </row>
    <row r="49" spans="1:6" ht="13.5" thickBot="1" x14ac:dyDescent="0.25">
      <c r="A49" s="751"/>
      <c r="B49" s="752"/>
      <c r="C49" s="752"/>
      <c r="D49" s="752"/>
      <c r="E49" s="752"/>
      <c r="F49" s="1057"/>
    </row>
    <row r="50" spans="1:6" x14ac:dyDescent="0.2">
      <c r="A50" s="163"/>
      <c r="B50" s="72"/>
      <c r="C50" s="72"/>
      <c r="D50" s="72"/>
      <c r="E50" s="72"/>
      <c r="F50" s="72"/>
    </row>
    <row r="51" spans="1:6" x14ac:dyDescent="0.2">
      <c r="A51" s="163"/>
      <c r="B51" s="72"/>
      <c r="C51" s="72"/>
      <c r="D51" s="72"/>
      <c r="E51" s="72"/>
      <c r="F51" s="72"/>
    </row>
    <row r="52" spans="1:6" x14ac:dyDescent="0.2">
      <c r="A52" s="2"/>
      <c r="B52" s="2"/>
      <c r="C52" s="2"/>
      <c r="D52" s="2"/>
      <c r="E52" s="2"/>
      <c r="F52" s="2"/>
    </row>
  </sheetData>
  <mergeCells count="8">
    <mergeCell ref="A32:F32"/>
    <mergeCell ref="A33:F33"/>
    <mergeCell ref="A8:A10"/>
    <mergeCell ref="B8:B10"/>
    <mergeCell ref="C8:C10"/>
    <mergeCell ref="D8:D10"/>
    <mergeCell ref="E8:E10"/>
    <mergeCell ref="F8:F10"/>
  </mergeCells>
  <pageMargins left="0.70866141732283472" right="0.70866141732283472" top="0.74803149606299213" bottom="0.74803149606299213" header="0.31496062992125984" footer="0.31496062992125984"/>
  <pageSetup paperSize="9" scale="71" orientation="landscape" r:id="rId1"/>
  <headerFooter scaleWithDoc="0" alignWithMargins="0">
    <oddFooter>&amp;C&amp;P/&amp;N</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tint="0.39997558519241921"/>
    <pageSetUpPr fitToPage="1"/>
  </sheetPr>
  <dimension ref="A1:I51"/>
  <sheetViews>
    <sheetView showGridLines="0" workbookViewId="0"/>
  </sheetViews>
  <sheetFormatPr baseColWidth="10" defaultColWidth="8.85546875" defaultRowHeight="12.75" x14ac:dyDescent="0.2"/>
  <cols>
    <col min="1" max="1" width="22" style="465" customWidth="1"/>
    <col min="2" max="2" width="58.5703125" style="465" customWidth="1"/>
    <col min="3" max="6" width="21.28515625" style="465" customWidth="1"/>
    <col min="7" max="16384" width="8.85546875" style="465"/>
  </cols>
  <sheetData>
    <row r="1" spans="1:9" ht="18" x14ac:dyDescent="0.25">
      <c r="A1" s="64" t="s">
        <v>800</v>
      </c>
      <c r="B1" s="64"/>
      <c r="C1" s="64"/>
      <c r="D1" s="469"/>
      <c r="E1" s="469"/>
      <c r="F1" s="469"/>
    </row>
    <row r="2" spans="1:9" x14ac:dyDescent="0.2">
      <c r="A2" s="56" t="str">
        <f>'PAGE DE GARDE'!C8</f>
        <v>GAZ</v>
      </c>
      <c r="B2" s="62" t="str">
        <f>'PAGE DE GARDE'!C10</f>
        <v>REALITE 2018 V0</v>
      </c>
      <c r="C2" s="471"/>
      <c r="D2" s="711"/>
      <c r="E2" s="471"/>
      <c r="F2" s="471"/>
      <c r="G2" s="464"/>
      <c r="H2" s="464"/>
      <c r="I2" s="464"/>
    </row>
    <row r="3" spans="1:9" x14ac:dyDescent="0.2">
      <c r="A3" s="249" t="str">
        <f>'PAGE DE GARDE'!C7</f>
        <v>GRD</v>
      </c>
      <c r="B3" s="62"/>
      <c r="C3" s="471"/>
      <c r="D3" s="471"/>
      <c r="E3" s="471"/>
      <c r="F3" s="471"/>
      <c r="G3" s="464"/>
      <c r="H3" s="464"/>
      <c r="I3" s="464"/>
    </row>
    <row r="4" spans="1:9" ht="13.5" thickBot="1" x14ac:dyDescent="0.25">
      <c r="G4" s="464"/>
    </row>
    <row r="5" spans="1:9" x14ac:dyDescent="0.2">
      <c r="A5" s="713"/>
      <c r="B5" s="714"/>
      <c r="C5" s="714"/>
      <c r="D5" s="714"/>
      <c r="E5" s="714"/>
      <c r="F5" s="714"/>
    </row>
    <row r="6" spans="1:9" x14ac:dyDescent="0.2">
      <c r="A6" s="715" t="s">
        <v>766</v>
      </c>
      <c r="B6" s="716"/>
      <c r="C6" s="717"/>
      <c r="D6" s="717"/>
      <c r="E6" s="717"/>
      <c r="F6" s="717"/>
    </row>
    <row r="7" spans="1:9" ht="13.5" thickBot="1" x14ac:dyDescent="0.25">
      <c r="A7" s="719"/>
      <c r="B7" s="717"/>
      <c r="C7" s="717"/>
      <c r="D7" s="717"/>
      <c r="E7" s="717"/>
      <c r="F7" s="717"/>
    </row>
    <row r="8" spans="1:9" ht="12.75" customHeight="1" x14ac:dyDescent="0.2">
      <c r="A8" s="2708" t="s">
        <v>768</v>
      </c>
      <c r="B8" s="2698" t="s">
        <v>769</v>
      </c>
      <c r="C8" s="2701" t="str">
        <f>'PAGE DE GARDE'!$B$16</f>
        <v>REALITE 2017</v>
      </c>
      <c r="D8" s="2701" t="str">
        <f>'PAGE DE GARDE'!$B$15</f>
        <v>BUDGET 2018</v>
      </c>
      <c r="E8" s="2701" t="str">
        <f>'PAGE DE GARDE'!$B$14</f>
        <v>REALITE 2018</v>
      </c>
      <c r="F8" s="2695" t="s">
        <v>921</v>
      </c>
    </row>
    <row r="9" spans="1:9" x14ac:dyDescent="0.2">
      <c r="A9" s="2709"/>
      <c r="B9" s="2699"/>
      <c r="C9" s="2702"/>
      <c r="D9" s="2702"/>
      <c r="E9" s="2702"/>
      <c r="F9" s="2696"/>
    </row>
    <row r="10" spans="1:9" ht="13.5" thickBot="1" x14ac:dyDescent="0.25">
      <c r="A10" s="2710"/>
      <c r="B10" s="2711"/>
      <c r="C10" s="2712"/>
      <c r="D10" s="2712"/>
      <c r="E10" s="2703"/>
      <c r="F10" s="2697"/>
    </row>
    <row r="11" spans="1:9" x14ac:dyDescent="0.2">
      <c r="A11" s="720"/>
      <c r="B11" s="721"/>
      <c r="C11" s="722"/>
      <c r="D11" s="723"/>
      <c r="E11" s="723"/>
      <c r="F11" s="723"/>
    </row>
    <row r="12" spans="1:9" x14ac:dyDescent="0.2">
      <c r="A12" s="724"/>
      <c r="B12" s="725"/>
      <c r="C12" s="726"/>
      <c r="D12" s="727"/>
      <c r="E12" s="727"/>
      <c r="F12" s="727">
        <f>D12-E12</f>
        <v>0</v>
      </c>
    </row>
    <row r="13" spans="1:9" x14ac:dyDescent="0.2">
      <c r="A13" s="724"/>
      <c r="B13" s="725"/>
      <c r="C13" s="726"/>
      <c r="D13" s="727"/>
      <c r="E13" s="727"/>
      <c r="F13" s="727">
        <f t="shared" ref="F13:F26" si="0">D13-E13</f>
        <v>0</v>
      </c>
    </row>
    <row r="14" spans="1:9" x14ac:dyDescent="0.2">
      <c r="A14" s="724"/>
      <c r="B14" s="725"/>
      <c r="C14" s="726"/>
      <c r="D14" s="727"/>
      <c r="E14" s="727"/>
      <c r="F14" s="727">
        <f t="shared" si="0"/>
        <v>0</v>
      </c>
    </row>
    <row r="15" spans="1:9" x14ac:dyDescent="0.2">
      <c r="A15" s="724"/>
      <c r="B15" s="725"/>
      <c r="C15" s="726"/>
      <c r="D15" s="727"/>
      <c r="E15" s="727"/>
      <c r="F15" s="727">
        <f t="shared" si="0"/>
        <v>0</v>
      </c>
    </row>
    <row r="16" spans="1:9" x14ac:dyDescent="0.2">
      <c r="A16" s="724"/>
      <c r="B16" s="725"/>
      <c r="C16" s="726"/>
      <c r="D16" s="727"/>
      <c r="E16" s="727"/>
      <c r="F16" s="727">
        <f t="shared" si="0"/>
        <v>0</v>
      </c>
    </row>
    <row r="17" spans="1:6" x14ac:dyDescent="0.2">
      <c r="A17" s="724"/>
      <c r="B17" s="725"/>
      <c r="C17" s="726"/>
      <c r="D17" s="727"/>
      <c r="E17" s="727"/>
      <c r="F17" s="727">
        <f t="shared" si="0"/>
        <v>0</v>
      </c>
    </row>
    <row r="18" spans="1:6" x14ac:dyDescent="0.2">
      <c r="A18" s="724"/>
      <c r="B18" s="725"/>
      <c r="C18" s="726"/>
      <c r="D18" s="727"/>
      <c r="E18" s="727"/>
      <c r="F18" s="727">
        <f t="shared" si="0"/>
        <v>0</v>
      </c>
    </row>
    <row r="19" spans="1:6" x14ac:dyDescent="0.2">
      <c r="A19" s="724"/>
      <c r="B19" s="725"/>
      <c r="C19" s="726"/>
      <c r="D19" s="727"/>
      <c r="E19" s="727"/>
      <c r="F19" s="727">
        <f t="shared" si="0"/>
        <v>0</v>
      </c>
    </row>
    <row r="20" spans="1:6" x14ac:dyDescent="0.2">
      <c r="A20" s="724"/>
      <c r="B20" s="725"/>
      <c r="C20" s="726"/>
      <c r="D20" s="727"/>
      <c r="E20" s="727"/>
      <c r="F20" s="727">
        <f t="shared" si="0"/>
        <v>0</v>
      </c>
    </row>
    <row r="21" spans="1:6" x14ac:dyDescent="0.2">
      <c r="A21" s="724"/>
      <c r="B21" s="725"/>
      <c r="C21" s="726"/>
      <c r="D21" s="727"/>
      <c r="E21" s="727"/>
      <c r="F21" s="727">
        <f t="shared" si="0"/>
        <v>0</v>
      </c>
    </row>
    <row r="22" spans="1:6" x14ac:dyDescent="0.2">
      <c r="A22" s="724"/>
      <c r="B22" s="725"/>
      <c r="C22" s="726"/>
      <c r="D22" s="727"/>
      <c r="E22" s="727"/>
      <c r="F22" s="727">
        <f t="shared" si="0"/>
        <v>0</v>
      </c>
    </row>
    <row r="23" spans="1:6" x14ac:dyDescent="0.2">
      <c r="A23" s="724"/>
      <c r="B23" s="725"/>
      <c r="C23" s="726"/>
      <c r="D23" s="727"/>
      <c r="E23" s="727"/>
      <c r="F23" s="727">
        <f t="shared" si="0"/>
        <v>0</v>
      </c>
    </row>
    <row r="24" spans="1:6" x14ac:dyDescent="0.2">
      <c r="A24" s="724"/>
      <c r="B24" s="725"/>
      <c r="C24" s="726"/>
      <c r="D24" s="727"/>
      <c r="E24" s="727"/>
      <c r="F24" s="727">
        <f t="shared" si="0"/>
        <v>0</v>
      </c>
    </row>
    <row r="25" spans="1:6" x14ac:dyDescent="0.2">
      <c r="A25" s="724"/>
      <c r="B25" s="725"/>
      <c r="C25" s="726"/>
      <c r="D25" s="727"/>
      <c r="E25" s="727"/>
      <c r="F25" s="727">
        <f t="shared" si="0"/>
        <v>0</v>
      </c>
    </row>
    <row r="26" spans="1:6" x14ac:dyDescent="0.2">
      <c r="A26" s="724"/>
      <c r="B26" s="725"/>
      <c r="C26" s="726"/>
      <c r="D26" s="727"/>
      <c r="E26" s="727"/>
      <c r="F26" s="727">
        <f t="shared" si="0"/>
        <v>0</v>
      </c>
    </row>
    <row r="27" spans="1:6" ht="13.5" thickBot="1" x14ac:dyDescent="0.25">
      <c r="A27" s="720"/>
      <c r="B27" s="721"/>
      <c r="C27" s="728"/>
      <c r="D27" s="729"/>
      <c r="E27" s="729"/>
      <c r="F27" s="729"/>
    </row>
    <row r="28" spans="1:6" ht="13.5" thickBot="1" x14ac:dyDescent="0.25">
      <c r="A28" s="730" t="s">
        <v>363</v>
      </c>
      <c r="B28" s="731"/>
      <c r="C28" s="732">
        <f>SUM(C11:C27)</f>
        <v>0</v>
      </c>
      <c r="D28" s="733">
        <f t="shared" ref="D28:E28" si="1">SUM(D11:D27)</f>
        <v>0</v>
      </c>
      <c r="E28" s="733">
        <f t="shared" si="1"/>
        <v>0</v>
      </c>
      <c r="F28" s="733">
        <f>D28-E28</f>
        <v>0</v>
      </c>
    </row>
    <row r="29" spans="1:6" ht="12.75" customHeight="1" thickBot="1" x14ac:dyDescent="0.25">
      <c r="A29" s="736"/>
      <c r="B29" s="737"/>
      <c r="C29" s="737"/>
      <c r="D29" s="737"/>
      <c r="E29" s="737"/>
      <c r="F29" s="737"/>
    </row>
    <row r="30" spans="1:6" ht="12.75" customHeight="1" x14ac:dyDescent="0.2">
      <c r="A30" s="977" t="s">
        <v>923</v>
      </c>
      <c r="B30" s="978"/>
      <c r="C30" s="979"/>
      <c r="D30" s="979"/>
      <c r="E30" s="979"/>
      <c r="F30" s="980"/>
    </row>
    <row r="31" spans="1:6" ht="12.75" customHeight="1" x14ac:dyDescent="0.2">
      <c r="A31" s="890"/>
      <c r="B31" s="518"/>
      <c r="C31" s="518"/>
      <c r="D31" s="518"/>
      <c r="E31" s="518"/>
      <c r="F31" s="981"/>
    </row>
    <row r="32" spans="1:6" ht="12.75" customHeight="1" x14ac:dyDescent="0.2">
      <c r="A32" s="2704" t="s">
        <v>922</v>
      </c>
      <c r="B32" s="2577"/>
      <c r="C32" s="2577"/>
      <c r="D32" s="2577"/>
      <c r="E32" s="2577"/>
      <c r="F32" s="2705"/>
    </row>
    <row r="33" spans="1:6" ht="12.75" customHeight="1" x14ac:dyDescent="0.2">
      <c r="A33" s="2704"/>
      <c r="B33" s="2577"/>
      <c r="C33" s="2577"/>
      <c r="D33" s="2577"/>
      <c r="E33" s="2577"/>
      <c r="F33" s="2705"/>
    </row>
    <row r="34" spans="1:6" x14ac:dyDescent="0.2">
      <c r="A34" s="1135"/>
      <c r="B34" s="1136"/>
      <c r="C34" s="1136"/>
      <c r="D34" s="1136"/>
      <c r="E34" s="1136"/>
      <c r="F34" s="1137"/>
    </row>
    <row r="35" spans="1:6" x14ac:dyDescent="0.2">
      <c r="A35" s="1135"/>
      <c r="B35" s="1136"/>
      <c r="C35" s="1136"/>
      <c r="D35" s="1136"/>
      <c r="E35" s="1136"/>
      <c r="F35" s="1137"/>
    </row>
    <row r="36" spans="1:6" x14ac:dyDescent="0.2">
      <c r="A36" s="1135"/>
      <c r="B36" s="1136"/>
      <c r="C36" s="1136"/>
      <c r="D36" s="1136"/>
      <c r="E36" s="1136"/>
      <c r="F36" s="1137"/>
    </row>
    <row r="37" spans="1:6" x14ac:dyDescent="0.2">
      <c r="A37" s="1135"/>
      <c r="B37" s="1136"/>
      <c r="C37" s="1136"/>
      <c r="D37" s="1136"/>
      <c r="E37" s="1136"/>
      <c r="F37" s="1137"/>
    </row>
    <row r="38" spans="1:6" x14ac:dyDescent="0.2">
      <c r="A38" s="1135"/>
      <c r="B38" s="1136"/>
      <c r="C38" s="1136"/>
      <c r="D38" s="1136"/>
      <c r="E38" s="1136"/>
      <c r="F38" s="1137"/>
    </row>
    <row r="39" spans="1:6" x14ac:dyDescent="0.2">
      <c r="A39" s="1135"/>
      <c r="B39" s="1136"/>
      <c r="C39" s="1136"/>
      <c r="D39" s="1136"/>
      <c r="E39" s="1136"/>
      <c r="F39" s="1137"/>
    </row>
    <row r="40" spans="1:6" x14ac:dyDescent="0.2">
      <c r="A40" s="1135"/>
      <c r="B40" s="1136"/>
      <c r="C40" s="1136"/>
      <c r="D40" s="1136"/>
      <c r="E40" s="1136"/>
      <c r="F40" s="1137"/>
    </row>
    <row r="41" spans="1:6" x14ac:dyDescent="0.2">
      <c r="A41" s="1135"/>
      <c r="B41" s="1136"/>
      <c r="C41" s="1136"/>
      <c r="D41" s="1136"/>
      <c r="E41" s="1136"/>
      <c r="F41" s="1137"/>
    </row>
    <row r="42" spans="1:6" x14ac:dyDescent="0.2">
      <c r="A42" s="1135"/>
      <c r="B42" s="1136"/>
      <c r="C42" s="1136"/>
      <c r="D42" s="1136"/>
      <c r="E42" s="1136"/>
      <c r="F42" s="1137"/>
    </row>
    <row r="43" spans="1:6" x14ac:dyDescent="0.2">
      <c r="A43" s="1135"/>
      <c r="B43" s="1136"/>
      <c r="C43" s="1136"/>
      <c r="D43" s="1136"/>
      <c r="E43" s="1136"/>
      <c r="F43" s="1137"/>
    </row>
    <row r="44" spans="1:6" x14ac:dyDescent="0.2">
      <c r="A44" s="1135"/>
      <c r="B44" s="1136"/>
      <c r="C44" s="1136"/>
      <c r="D44" s="1136"/>
      <c r="E44" s="1136"/>
      <c r="F44" s="1137"/>
    </row>
    <row r="45" spans="1:6" x14ac:dyDescent="0.2">
      <c r="A45" s="1135"/>
      <c r="B45" s="1136"/>
      <c r="C45" s="1136"/>
      <c r="D45" s="1136"/>
      <c r="E45" s="1136"/>
      <c r="F45" s="1137"/>
    </row>
    <row r="46" spans="1:6" x14ac:dyDescent="0.2">
      <c r="A46" s="1135"/>
      <c r="B46" s="1136"/>
      <c r="C46" s="1136"/>
      <c r="D46" s="1136"/>
      <c r="E46" s="1136"/>
      <c r="F46" s="1137"/>
    </row>
    <row r="47" spans="1:6" x14ac:dyDescent="0.2">
      <c r="A47" s="1135"/>
      <c r="B47" s="1136"/>
      <c r="C47" s="1136"/>
      <c r="D47" s="1136"/>
      <c r="E47" s="1136"/>
      <c r="F47" s="1137"/>
    </row>
    <row r="48" spans="1:6" x14ac:dyDescent="0.2">
      <c r="A48" s="1135"/>
      <c r="B48" s="1136"/>
      <c r="C48" s="1136"/>
      <c r="D48" s="1136"/>
      <c r="E48" s="1136"/>
      <c r="F48" s="1137"/>
    </row>
    <row r="49" spans="1:6" ht="13.5" thickBot="1" x14ac:dyDescent="0.25">
      <c r="A49" s="751"/>
      <c r="B49" s="752"/>
      <c r="C49" s="752"/>
      <c r="D49" s="752"/>
      <c r="E49" s="752"/>
      <c r="F49" s="1057"/>
    </row>
    <row r="50" spans="1:6" x14ac:dyDescent="0.2">
      <c r="A50" s="163"/>
      <c r="B50" s="72"/>
      <c r="C50" s="72"/>
      <c r="D50" s="72"/>
      <c r="E50" s="72"/>
      <c r="F50" s="72"/>
    </row>
    <row r="51" spans="1:6" x14ac:dyDescent="0.2">
      <c r="A51" s="2"/>
      <c r="B51" s="2"/>
      <c r="C51" s="2"/>
      <c r="D51" s="2"/>
      <c r="E51" s="2"/>
      <c r="F51" s="2"/>
    </row>
  </sheetData>
  <mergeCells count="8">
    <mergeCell ref="A32:F32"/>
    <mergeCell ref="A33:F33"/>
    <mergeCell ref="A8:A10"/>
    <mergeCell ref="B8:B10"/>
    <mergeCell ref="C8:C10"/>
    <mergeCell ref="D8:D10"/>
    <mergeCell ref="E8:E10"/>
    <mergeCell ref="F8:F10"/>
  </mergeCells>
  <pageMargins left="0.70866141732283472" right="0.70866141732283472" top="0.74803149606299213" bottom="0.74803149606299213" header="0.31496062992125984" footer="0.31496062992125984"/>
  <pageSetup paperSize="9" scale="71" orientation="landscape" r:id="rId1"/>
  <headerFooter scaleWithDoc="0" alignWithMargins="0">
    <oddFooter>&amp;C&amp;P/&amp;N</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tint="0.39997558519241921"/>
    <pageSetUpPr fitToPage="1"/>
  </sheetPr>
  <dimension ref="A1:I51"/>
  <sheetViews>
    <sheetView showGridLines="0" workbookViewId="0"/>
  </sheetViews>
  <sheetFormatPr baseColWidth="10" defaultColWidth="8.85546875" defaultRowHeight="12.75" x14ac:dyDescent="0.2"/>
  <cols>
    <col min="1" max="1" width="22" style="465" customWidth="1"/>
    <col min="2" max="2" width="58.5703125" style="465" customWidth="1"/>
    <col min="3" max="6" width="21.28515625" style="465" customWidth="1"/>
    <col min="7" max="16384" width="8.85546875" style="465"/>
  </cols>
  <sheetData>
    <row r="1" spans="1:9" ht="18" x14ac:dyDescent="0.25">
      <c r="A1" s="64" t="s">
        <v>801</v>
      </c>
      <c r="B1" s="64"/>
      <c r="C1" s="64"/>
      <c r="D1" s="469"/>
      <c r="E1" s="469"/>
      <c r="F1" s="469"/>
    </row>
    <row r="2" spans="1:9" x14ac:dyDescent="0.2">
      <c r="A2" s="56" t="str">
        <f>'PAGE DE GARDE'!C8</f>
        <v>GAZ</v>
      </c>
      <c r="B2" s="62" t="str">
        <f>'PAGE DE GARDE'!C10</f>
        <v>REALITE 2018 V0</v>
      </c>
      <c r="C2" s="471"/>
      <c r="D2" s="711"/>
      <c r="E2" s="471"/>
      <c r="F2" s="471"/>
      <c r="G2" s="464"/>
      <c r="H2" s="464"/>
      <c r="I2" s="464"/>
    </row>
    <row r="3" spans="1:9" x14ac:dyDescent="0.2">
      <c r="A3" s="249" t="str">
        <f>'PAGE DE GARDE'!C7</f>
        <v>GRD</v>
      </c>
      <c r="B3" s="62"/>
      <c r="C3" s="471"/>
      <c r="D3" s="471"/>
      <c r="E3" s="471"/>
      <c r="F3" s="471"/>
      <c r="G3" s="464"/>
      <c r="H3" s="464"/>
      <c r="I3" s="464"/>
    </row>
    <row r="4" spans="1:9" ht="13.5" thickBot="1" x14ac:dyDescent="0.25">
      <c r="G4" s="464"/>
    </row>
    <row r="5" spans="1:9" x14ac:dyDescent="0.2">
      <c r="A5" s="713"/>
      <c r="B5" s="714"/>
      <c r="C5" s="714"/>
      <c r="D5" s="714"/>
      <c r="E5" s="714"/>
      <c r="F5" s="887"/>
    </row>
    <row r="6" spans="1:9" x14ac:dyDescent="0.2">
      <c r="A6" s="715" t="s">
        <v>766</v>
      </c>
      <c r="B6" s="716"/>
      <c r="C6" s="717"/>
      <c r="D6" s="717"/>
      <c r="E6" s="717"/>
      <c r="F6" s="718"/>
    </row>
    <row r="7" spans="1:9" ht="13.5" thickBot="1" x14ac:dyDescent="0.25">
      <c r="A7" s="719"/>
      <c r="B7" s="717"/>
      <c r="C7" s="717"/>
      <c r="D7" s="717"/>
      <c r="E7" s="717"/>
      <c r="F7" s="718"/>
    </row>
    <row r="8" spans="1:9" ht="12.75" customHeight="1" x14ac:dyDescent="0.2">
      <c r="A8" s="2708" t="s">
        <v>768</v>
      </c>
      <c r="B8" s="2698" t="s">
        <v>769</v>
      </c>
      <c r="C8" s="2701" t="str">
        <f>'PAGE DE GARDE'!$B$16</f>
        <v>REALITE 2017</v>
      </c>
      <c r="D8" s="2701" t="str">
        <f>'PAGE DE GARDE'!$B$15</f>
        <v>BUDGET 2018</v>
      </c>
      <c r="E8" s="2701" t="str">
        <f>'PAGE DE GARDE'!$B$14</f>
        <v>REALITE 2018</v>
      </c>
      <c r="F8" s="2695" t="s">
        <v>921</v>
      </c>
    </row>
    <row r="9" spans="1:9" x14ac:dyDescent="0.2">
      <c r="A9" s="2709"/>
      <c r="B9" s="2699"/>
      <c r="C9" s="2702"/>
      <c r="D9" s="2702"/>
      <c r="E9" s="2702"/>
      <c r="F9" s="2696"/>
    </row>
    <row r="10" spans="1:9" ht="13.5" thickBot="1" x14ac:dyDescent="0.25">
      <c r="A10" s="2710"/>
      <c r="B10" s="2711"/>
      <c r="C10" s="2712"/>
      <c r="D10" s="2712"/>
      <c r="E10" s="2703"/>
      <c r="F10" s="2697"/>
    </row>
    <row r="11" spans="1:9" x14ac:dyDescent="0.2">
      <c r="A11" s="720"/>
      <c r="B11" s="721"/>
      <c r="C11" s="722"/>
      <c r="D11" s="723"/>
      <c r="E11" s="723"/>
      <c r="F11" s="888"/>
    </row>
    <row r="12" spans="1:9" x14ac:dyDescent="0.2">
      <c r="A12" s="724"/>
      <c r="B12" s="725"/>
      <c r="C12" s="726"/>
      <c r="D12" s="727"/>
      <c r="E12" s="727"/>
      <c r="F12" s="889">
        <f>D12-E12</f>
        <v>0</v>
      </c>
    </row>
    <row r="13" spans="1:9" x14ac:dyDescent="0.2">
      <c r="A13" s="724"/>
      <c r="B13" s="725"/>
      <c r="C13" s="726"/>
      <c r="D13" s="727"/>
      <c r="E13" s="727"/>
      <c r="F13" s="889">
        <f t="shared" ref="F13:F26" si="0">D13-E13</f>
        <v>0</v>
      </c>
    </row>
    <row r="14" spans="1:9" x14ac:dyDescent="0.2">
      <c r="A14" s="724"/>
      <c r="B14" s="725"/>
      <c r="C14" s="726"/>
      <c r="D14" s="727"/>
      <c r="E14" s="727"/>
      <c r="F14" s="889">
        <f t="shared" si="0"/>
        <v>0</v>
      </c>
    </row>
    <row r="15" spans="1:9" x14ac:dyDescent="0.2">
      <c r="A15" s="724"/>
      <c r="B15" s="725"/>
      <c r="C15" s="726"/>
      <c r="D15" s="727"/>
      <c r="E15" s="727"/>
      <c r="F15" s="889">
        <f t="shared" si="0"/>
        <v>0</v>
      </c>
    </row>
    <row r="16" spans="1:9" x14ac:dyDescent="0.2">
      <c r="A16" s="724"/>
      <c r="B16" s="725"/>
      <c r="C16" s="726"/>
      <c r="D16" s="727"/>
      <c r="E16" s="727"/>
      <c r="F16" s="889">
        <f t="shared" si="0"/>
        <v>0</v>
      </c>
    </row>
    <row r="17" spans="1:6" x14ac:dyDescent="0.2">
      <c r="A17" s="724"/>
      <c r="B17" s="725"/>
      <c r="C17" s="726"/>
      <c r="D17" s="727"/>
      <c r="E17" s="727"/>
      <c r="F17" s="889">
        <f t="shared" si="0"/>
        <v>0</v>
      </c>
    </row>
    <row r="18" spans="1:6" x14ac:dyDescent="0.2">
      <c r="A18" s="724"/>
      <c r="B18" s="725"/>
      <c r="C18" s="726"/>
      <c r="D18" s="727"/>
      <c r="E18" s="727"/>
      <c r="F18" s="889">
        <f t="shared" si="0"/>
        <v>0</v>
      </c>
    </row>
    <row r="19" spans="1:6" x14ac:dyDescent="0.2">
      <c r="A19" s="724"/>
      <c r="B19" s="725"/>
      <c r="C19" s="726"/>
      <c r="D19" s="727"/>
      <c r="E19" s="727"/>
      <c r="F19" s="889">
        <f t="shared" si="0"/>
        <v>0</v>
      </c>
    </row>
    <row r="20" spans="1:6" x14ac:dyDescent="0.2">
      <c r="A20" s="724"/>
      <c r="B20" s="725"/>
      <c r="C20" s="726"/>
      <c r="D20" s="727"/>
      <c r="E20" s="727"/>
      <c r="F20" s="889">
        <f t="shared" si="0"/>
        <v>0</v>
      </c>
    </row>
    <row r="21" spans="1:6" x14ac:dyDescent="0.2">
      <c r="A21" s="724"/>
      <c r="B21" s="725"/>
      <c r="C21" s="726"/>
      <c r="D21" s="727"/>
      <c r="E21" s="727"/>
      <c r="F21" s="889">
        <f t="shared" si="0"/>
        <v>0</v>
      </c>
    </row>
    <row r="22" spans="1:6" x14ac:dyDescent="0.2">
      <c r="A22" s="724"/>
      <c r="B22" s="725"/>
      <c r="C22" s="726"/>
      <c r="D22" s="727"/>
      <c r="E22" s="727"/>
      <c r="F22" s="889">
        <f t="shared" si="0"/>
        <v>0</v>
      </c>
    </row>
    <row r="23" spans="1:6" x14ac:dyDescent="0.2">
      <c r="A23" s="724"/>
      <c r="B23" s="725"/>
      <c r="C23" s="726"/>
      <c r="D23" s="727"/>
      <c r="E23" s="727"/>
      <c r="F23" s="889">
        <f t="shared" si="0"/>
        <v>0</v>
      </c>
    </row>
    <row r="24" spans="1:6" x14ac:dyDescent="0.2">
      <c r="A24" s="724"/>
      <c r="B24" s="725"/>
      <c r="C24" s="726"/>
      <c r="D24" s="727"/>
      <c r="E24" s="727"/>
      <c r="F24" s="889">
        <f t="shared" si="0"/>
        <v>0</v>
      </c>
    </row>
    <row r="25" spans="1:6" x14ac:dyDescent="0.2">
      <c r="A25" s="724"/>
      <c r="B25" s="725"/>
      <c r="C25" s="726"/>
      <c r="D25" s="727"/>
      <c r="E25" s="727"/>
      <c r="F25" s="889">
        <f t="shared" si="0"/>
        <v>0</v>
      </c>
    </row>
    <row r="26" spans="1:6" x14ac:dyDescent="0.2">
      <c r="A26" s="724"/>
      <c r="B26" s="725"/>
      <c r="C26" s="726"/>
      <c r="D26" s="727"/>
      <c r="E26" s="727"/>
      <c r="F26" s="889">
        <f t="shared" si="0"/>
        <v>0</v>
      </c>
    </row>
    <row r="27" spans="1:6" ht="13.5" thickBot="1" x14ac:dyDescent="0.25">
      <c r="A27" s="720"/>
      <c r="B27" s="721"/>
      <c r="C27" s="728"/>
      <c r="D27" s="920"/>
      <c r="E27" s="920"/>
      <c r="F27" s="1159"/>
    </row>
    <row r="28" spans="1:6" ht="13.5" thickBot="1" x14ac:dyDescent="0.25">
      <c r="A28" s="730" t="s">
        <v>363</v>
      </c>
      <c r="B28" s="731"/>
      <c r="C28" s="732">
        <f>SUM(C11:C27)</f>
        <v>0</v>
      </c>
      <c r="D28" s="733">
        <f t="shared" ref="D28:E28" si="1">SUM(D11:D27)</f>
        <v>0</v>
      </c>
      <c r="E28" s="733">
        <f t="shared" si="1"/>
        <v>0</v>
      </c>
      <c r="F28" s="734">
        <f>D28-E28</f>
        <v>0</v>
      </c>
    </row>
    <row r="29" spans="1:6" ht="13.5" thickBot="1" x14ac:dyDescent="0.25">
      <c r="A29" s="1160"/>
      <c r="B29" s="1161"/>
      <c r="C29" s="1161"/>
      <c r="D29" s="1161"/>
      <c r="E29" s="1161"/>
      <c r="F29" s="1162"/>
    </row>
    <row r="30" spans="1:6" ht="12.75" customHeight="1" x14ac:dyDescent="0.2">
      <c r="A30" s="977" t="s">
        <v>923</v>
      </c>
      <c r="B30" s="978"/>
      <c r="C30" s="979"/>
      <c r="D30" s="979"/>
      <c r="E30" s="979"/>
      <c r="F30" s="980"/>
    </row>
    <row r="31" spans="1:6" ht="12.75" customHeight="1" x14ac:dyDescent="0.2">
      <c r="A31" s="890"/>
      <c r="B31" s="518"/>
      <c r="C31" s="518"/>
      <c r="D31" s="518"/>
      <c r="E31" s="518"/>
      <c r="F31" s="981"/>
    </row>
    <row r="32" spans="1:6" ht="12.75" customHeight="1" x14ac:dyDescent="0.2">
      <c r="A32" s="2704" t="s">
        <v>922</v>
      </c>
      <c r="B32" s="2577"/>
      <c r="C32" s="2577"/>
      <c r="D32" s="2577"/>
      <c r="E32" s="2577"/>
      <c r="F32" s="2705"/>
    </row>
    <row r="33" spans="1:6" ht="12.75" customHeight="1" x14ac:dyDescent="0.2">
      <c r="A33" s="2704"/>
      <c r="B33" s="2577"/>
      <c r="C33" s="2577"/>
      <c r="D33" s="2577"/>
      <c r="E33" s="2577"/>
      <c r="F33" s="2705"/>
    </row>
    <row r="34" spans="1:6" x14ac:dyDescent="0.2">
      <c r="A34" s="1135"/>
      <c r="B34" s="1136"/>
      <c r="C34" s="1136"/>
      <c r="D34" s="1136"/>
      <c r="E34" s="1136"/>
      <c r="F34" s="1137"/>
    </row>
    <row r="35" spans="1:6" x14ac:dyDescent="0.2">
      <c r="A35" s="1135"/>
      <c r="B35" s="1136"/>
      <c r="C35" s="1136"/>
      <c r="D35" s="1136"/>
      <c r="E35" s="1136"/>
      <c r="F35" s="1137"/>
    </row>
    <row r="36" spans="1:6" x14ac:dyDescent="0.2">
      <c r="A36" s="1135"/>
      <c r="B36" s="1136"/>
      <c r="C36" s="1136"/>
      <c r="D36" s="1136"/>
      <c r="E36" s="1136"/>
      <c r="F36" s="1137"/>
    </row>
    <row r="37" spans="1:6" x14ac:dyDescent="0.2">
      <c r="A37" s="1135"/>
      <c r="B37" s="1136"/>
      <c r="C37" s="1136"/>
      <c r="D37" s="1136"/>
      <c r="E37" s="1136"/>
      <c r="F37" s="1137"/>
    </row>
    <row r="38" spans="1:6" x14ac:dyDescent="0.2">
      <c r="A38" s="1135"/>
      <c r="B38" s="1136"/>
      <c r="C38" s="1136"/>
      <c r="D38" s="1136"/>
      <c r="E38" s="1136"/>
      <c r="F38" s="1137"/>
    </row>
    <row r="39" spans="1:6" x14ac:dyDescent="0.2">
      <c r="A39" s="1135"/>
      <c r="B39" s="1136"/>
      <c r="C39" s="1136"/>
      <c r="D39" s="1136"/>
      <c r="E39" s="1136"/>
      <c r="F39" s="1137"/>
    </row>
    <row r="40" spans="1:6" x14ac:dyDescent="0.2">
      <c r="A40" s="1135"/>
      <c r="B40" s="1136"/>
      <c r="C40" s="1136"/>
      <c r="D40" s="1136"/>
      <c r="E40" s="1136"/>
      <c r="F40" s="1137"/>
    </row>
    <row r="41" spans="1:6" x14ac:dyDescent="0.2">
      <c r="A41" s="1135"/>
      <c r="B41" s="1136"/>
      <c r="C41" s="1136"/>
      <c r="D41" s="1136"/>
      <c r="E41" s="1136"/>
      <c r="F41" s="1137"/>
    </row>
    <row r="42" spans="1:6" x14ac:dyDescent="0.2">
      <c r="A42" s="1135"/>
      <c r="B42" s="1136"/>
      <c r="C42" s="1136"/>
      <c r="D42" s="1136"/>
      <c r="E42" s="1136"/>
      <c r="F42" s="1137"/>
    </row>
    <row r="43" spans="1:6" x14ac:dyDescent="0.2">
      <c r="A43" s="1135"/>
      <c r="B43" s="1136"/>
      <c r="C43" s="1136"/>
      <c r="D43" s="1136"/>
      <c r="E43" s="1136"/>
      <c r="F43" s="1137"/>
    </row>
    <row r="44" spans="1:6" x14ac:dyDescent="0.2">
      <c r="A44" s="1135"/>
      <c r="B44" s="1136"/>
      <c r="C44" s="1136"/>
      <c r="D44" s="1136"/>
      <c r="E44" s="1136"/>
      <c r="F44" s="1137"/>
    </row>
    <row r="45" spans="1:6" x14ac:dyDescent="0.2">
      <c r="A45" s="1135"/>
      <c r="B45" s="1136"/>
      <c r="C45" s="1136"/>
      <c r="D45" s="1136"/>
      <c r="E45" s="1136"/>
      <c r="F45" s="1137"/>
    </row>
    <row r="46" spans="1:6" x14ac:dyDescent="0.2">
      <c r="A46" s="1135"/>
      <c r="B46" s="1136"/>
      <c r="C46" s="1136"/>
      <c r="D46" s="1136"/>
      <c r="E46" s="1136"/>
      <c r="F46" s="1137"/>
    </row>
    <row r="47" spans="1:6" x14ac:dyDescent="0.2">
      <c r="A47" s="1135"/>
      <c r="B47" s="1136"/>
      <c r="C47" s="1136"/>
      <c r="D47" s="1136"/>
      <c r="E47" s="1136"/>
      <c r="F47" s="1137"/>
    </row>
    <row r="48" spans="1:6" x14ac:dyDescent="0.2">
      <c r="A48" s="1135"/>
      <c r="B48" s="1136"/>
      <c r="C48" s="1136"/>
      <c r="D48" s="1136"/>
      <c r="E48" s="1136"/>
      <c r="F48" s="1137"/>
    </row>
    <row r="49" spans="1:6" ht="13.5" thickBot="1" x14ac:dyDescent="0.25">
      <c r="A49" s="751"/>
      <c r="B49" s="752"/>
      <c r="C49" s="752"/>
      <c r="D49" s="752"/>
      <c r="E49" s="752"/>
      <c r="F49" s="1057"/>
    </row>
    <row r="50" spans="1:6" x14ac:dyDescent="0.2">
      <c r="A50" s="163"/>
      <c r="B50" s="72"/>
      <c r="C50" s="72"/>
      <c r="D50" s="72"/>
      <c r="E50" s="72"/>
      <c r="F50" s="72"/>
    </row>
    <row r="51" spans="1:6" x14ac:dyDescent="0.2">
      <c r="A51" s="2"/>
      <c r="B51" s="2"/>
      <c r="C51" s="2"/>
      <c r="D51" s="2"/>
      <c r="E51" s="2"/>
      <c r="F51" s="2"/>
    </row>
  </sheetData>
  <mergeCells count="8">
    <mergeCell ref="A32:F32"/>
    <mergeCell ref="A33:F33"/>
    <mergeCell ref="A8:A10"/>
    <mergeCell ref="B8:B10"/>
    <mergeCell ref="C8:C10"/>
    <mergeCell ref="D8:D10"/>
    <mergeCell ref="E8:E10"/>
    <mergeCell ref="F8:F10"/>
  </mergeCells>
  <pageMargins left="0.70866141732283472" right="0.70866141732283472" top="0.74803149606299213" bottom="0.74803149606299213" header="0.31496062992125984" footer="0.31496062992125984"/>
  <pageSetup paperSize="9" scale="71" orientation="landscape" r:id="rId1"/>
  <headerFooter scaleWithDoc="0" alignWithMargins="0">
    <oddFooter>&amp;C&amp;P/&amp;N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1"/>
    <pageSetUpPr fitToPage="1"/>
  </sheetPr>
  <dimension ref="A1:D121"/>
  <sheetViews>
    <sheetView showGridLines="0" zoomScaleNormal="100" workbookViewId="0">
      <pane ySplit="1" topLeftCell="A2" activePane="bottomLeft" state="frozen"/>
      <selection activeCell="B9" sqref="B9:D9"/>
      <selection pane="bottomLeft" activeCell="B1" sqref="B1"/>
    </sheetView>
  </sheetViews>
  <sheetFormatPr baseColWidth="10" defaultColWidth="8.85546875" defaultRowHeight="12.75" x14ac:dyDescent="0.2"/>
  <cols>
    <col min="1" max="1" width="11" style="9" customWidth="1"/>
    <col min="2" max="2" width="148.42578125" style="9" bestFit="1" customWidth="1"/>
    <col min="3" max="3" width="3.140625" style="9" customWidth="1"/>
    <col min="4" max="16384" width="8.85546875" style="9"/>
  </cols>
  <sheetData>
    <row r="1" spans="1:4" ht="18" x14ac:dyDescent="0.25">
      <c r="B1" s="2323" t="s">
        <v>1422</v>
      </c>
    </row>
    <row r="2" spans="1:4" ht="15" customHeight="1" x14ac:dyDescent="0.2"/>
    <row r="3" spans="1:4" ht="15" customHeight="1" x14ac:dyDescent="0.2">
      <c r="B3" s="63"/>
    </row>
    <row r="5" spans="1:4" ht="15" customHeight="1" x14ac:dyDescent="0.2">
      <c r="B5" s="2319" t="s">
        <v>1421</v>
      </c>
      <c r="C5" s="16"/>
    </row>
    <row r="6" spans="1:4" ht="15" customHeight="1" x14ac:dyDescent="0.2">
      <c r="B6" s="2319" t="s">
        <v>1415</v>
      </c>
      <c r="C6" s="16"/>
    </row>
    <row r="7" spans="1:4" s="1309" customFormat="1" ht="15" customHeight="1" x14ac:dyDescent="0.2">
      <c r="B7" s="2319"/>
      <c r="C7" s="16"/>
    </row>
    <row r="8" spans="1:4" ht="15" customHeight="1" x14ac:dyDescent="0.2">
      <c r="A8" s="451"/>
      <c r="B8" s="2320" t="str">
        <f>'Tableau 1A'!A1</f>
        <v>Tableau 1A : Bilan (comptabilité générale)</v>
      </c>
      <c r="C8" s="16"/>
    </row>
    <row r="9" spans="1:4" ht="15" customHeight="1" x14ac:dyDescent="0.2">
      <c r="A9" s="451"/>
      <c r="B9" s="2620" t="s">
        <v>1536</v>
      </c>
      <c r="C9" s="2620"/>
      <c r="D9" s="2620"/>
    </row>
    <row r="10" spans="1:4" ht="15" customHeight="1" x14ac:dyDescent="0.2">
      <c r="A10" s="450"/>
      <c r="B10" s="2320" t="str">
        <f>'Tableau 1C'!A1</f>
        <v>Tableau 1C : Evolution bilantaire - Activités régulées du GRD Gaz</v>
      </c>
      <c r="C10" s="16"/>
    </row>
    <row r="11" spans="1:4" ht="15" customHeight="1" x14ac:dyDescent="0.2">
      <c r="A11" s="450"/>
      <c r="B11" s="2319" t="s">
        <v>961</v>
      </c>
      <c r="C11" s="16"/>
    </row>
    <row r="12" spans="1:4" ht="15" customHeight="1" x14ac:dyDescent="0.2">
      <c r="A12" s="450"/>
      <c r="B12" s="2320" t="str">
        <f>'Tableau 1E'!A1</f>
        <v>Tableau 1E : Evolution des fonds propres et affectation du résultat</v>
      </c>
      <c r="C12" s="16"/>
    </row>
    <row r="13" spans="1:4" ht="15" customHeight="1" x14ac:dyDescent="0.2">
      <c r="A13" s="450"/>
      <c r="B13" s="2319"/>
      <c r="C13" s="16"/>
    </row>
    <row r="14" spans="1:4" ht="15" customHeight="1" x14ac:dyDescent="0.2">
      <c r="A14" s="450"/>
      <c r="B14" s="2321" t="str">
        <f>'Tableau 2'!A1</f>
        <v>Tableau 2 : Vue d'ensemble du compte de résultats</v>
      </c>
    </row>
    <row r="15" spans="1:4" ht="15" customHeight="1" x14ac:dyDescent="0.2">
      <c r="A15" s="451"/>
      <c r="B15" s="2321" t="str">
        <f>'Tableau 2A'!A1</f>
        <v xml:space="preserve">Tableau 2A : Compte de résultats (comptabilité générale) </v>
      </c>
    </row>
    <row r="16" spans="1:4" ht="15" customHeight="1" x14ac:dyDescent="0.2">
      <c r="A16" s="451"/>
      <c r="B16" s="2322" t="s">
        <v>962</v>
      </c>
    </row>
    <row r="17" spans="1:3" ht="15" customHeight="1" x14ac:dyDescent="0.2">
      <c r="A17" s="451"/>
      <c r="B17" s="2320" t="str">
        <f>'Tableau 3A'!A1</f>
        <v>Tableau 3A : Compte de résultats (comptabilité générale) - comptabilité analytique</v>
      </c>
      <c r="C17" s="16"/>
    </row>
    <row r="18" spans="1:3" ht="15" customHeight="1" x14ac:dyDescent="0.2">
      <c r="A18" s="451"/>
      <c r="B18" s="2319" t="s">
        <v>963</v>
      </c>
      <c r="C18" s="16"/>
    </row>
    <row r="19" spans="1:3" ht="15" customHeight="1" x14ac:dyDescent="0.2">
      <c r="A19" s="451"/>
      <c r="B19" s="2320" t="str">
        <f>'Tableau 4A'!A1</f>
        <v>Tableau 4A : Compte de résultat par groupe de clients</v>
      </c>
      <c r="C19" s="16"/>
    </row>
    <row r="20" spans="1:3" ht="15" customHeight="1" x14ac:dyDescent="0.2">
      <c r="A20" s="451"/>
      <c r="B20" s="2319" t="s">
        <v>964</v>
      </c>
      <c r="C20" s="16"/>
    </row>
    <row r="21" spans="1:3" ht="15" customHeight="1" x14ac:dyDescent="0.2">
      <c r="A21" s="451"/>
      <c r="B21" s="2319"/>
      <c r="C21" s="16"/>
    </row>
    <row r="22" spans="1:3" ht="15" customHeight="1" x14ac:dyDescent="0.2">
      <c r="A22" s="451"/>
      <c r="B22" s="2319" t="s">
        <v>965</v>
      </c>
      <c r="C22" s="16"/>
    </row>
    <row r="23" spans="1:3" ht="15" customHeight="1" x14ac:dyDescent="0.2">
      <c r="A23" s="451"/>
      <c r="B23" s="2320"/>
      <c r="C23" s="16"/>
    </row>
    <row r="24" spans="1:3" ht="15" customHeight="1" x14ac:dyDescent="0.2">
      <c r="A24" s="451"/>
      <c r="B24" s="2319" t="str">
        <f>'Tableau 6'!A1</f>
        <v>Tableau 6 : Coûts gérables</v>
      </c>
      <c r="C24" s="16"/>
    </row>
    <row r="25" spans="1:3" s="1309" customFormat="1" ht="15" customHeight="1" x14ac:dyDescent="0.2">
      <c r="A25" s="451"/>
      <c r="B25" s="85" t="str">
        <f>'Tableau 6 ter'!A1</f>
        <v>Tableau 6ter : Plafonds Atrias</v>
      </c>
      <c r="C25" s="16"/>
    </row>
    <row r="26" spans="1:3" ht="15" customHeight="1" x14ac:dyDescent="0.2">
      <c r="B26" s="85" t="str">
        <f>'Tableau 6A'!A1</f>
        <v>Tableau 6A :  Fiche budgétaire des coûts de dossier</v>
      </c>
      <c r="C26" s="16"/>
    </row>
    <row r="27" spans="1:3" ht="15" customHeight="1" x14ac:dyDescent="0.2">
      <c r="B27" s="85" t="str">
        <f>'Tableau 6B'!A1</f>
        <v>Tableau 6B : Fiche budgétaire des coûts pour les installations hors infrastructure</v>
      </c>
      <c r="C27" s="16"/>
    </row>
    <row r="28" spans="1:3" ht="15" customHeight="1" x14ac:dyDescent="0.2">
      <c r="B28" s="85" t="str">
        <f>'Tableau 6C'!A1</f>
        <v>Tableau 6C : Fiche budgétaire des coûts pour études d'infrastructure</v>
      </c>
      <c r="C28" s="16"/>
    </row>
    <row r="29" spans="1:3" ht="15" customHeight="1" x14ac:dyDescent="0.2">
      <c r="B29" s="85" t="str">
        <f>'Tableau 6D'!A1</f>
        <v>Tableau 6D : Fiche budgétaire des coûts pour la construction et l'entretien de sous-stations pour détente MP</v>
      </c>
      <c r="C29" s="16"/>
    </row>
    <row r="30" spans="1:3" ht="15" customHeight="1" x14ac:dyDescent="0.2">
      <c r="B30" s="85" t="str">
        <f>'Tableau 6E'!A1</f>
        <v>Tableau 6E : Fiche budgétaire des coûts pour la construction et l'entretien du réseau MP</v>
      </c>
      <c r="C30" s="16"/>
    </row>
    <row r="31" spans="1:3" ht="15" customHeight="1" x14ac:dyDescent="0.2">
      <c r="B31" s="85" t="str">
        <f>'Tableau 6F'!A1</f>
        <v>Tableau 6F : Fiche budgétaire des coûts pour la construction et l'entretien des raccordements et compteurs MP</v>
      </c>
      <c r="C31" s="16"/>
    </row>
    <row r="32" spans="1:3" ht="15" customHeight="1" x14ac:dyDescent="0.2">
      <c r="B32" s="85" t="str">
        <f>'Tableau 6G'!A1</f>
        <v>Tableau 6G : Fiche budgétaire des coûts pour la construction et l'entretien de cabines de gaz BP</v>
      </c>
      <c r="C32" s="16"/>
    </row>
    <row r="33" spans="2:3" ht="15" customHeight="1" x14ac:dyDescent="0.2">
      <c r="B33" s="85" t="str">
        <f>'Tableau 6H'!A1</f>
        <v>Tableau 6H : Fiche budgétaire des coûts pour la construction et l'entretien du réseau BP</v>
      </c>
      <c r="C33" s="16"/>
    </row>
    <row r="34" spans="2:3" ht="15" customHeight="1" x14ac:dyDescent="0.2">
      <c r="B34" s="85" t="str">
        <f>'Tableau 6I'!A1</f>
        <v>Tableau 6I : Fiche budgétaire des coûts pour la construction et l'entretien des raccordements et compteurs BP</v>
      </c>
      <c r="C34" s="16"/>
    </row>
    <row r="35" spans="2:3" ht="15" customHeight="1" x14ac:dyDescent="0.2">
      <c r="B35" s="85" t="str">
        <f>'Tableau 6J'!A1</f>
        <v>Tableau 6J : Fiche budgétaire des autres coûts liés à l'infrastructure</v>
      </c>
      <c r="C35" s="16"/>
    </row>
    <row r="36" spans="2:3" ht="15" customHeight="1" x14ac:dyDescent="0.2">
      <c r="B36" s="87" t="s">
        <v>1337</v>
      </c>
      <c r="C36" s="16"/>
    </row>
    <row r="37" spans="2:3" ht="15" customHeight="1" x14ac:dyDescent="0.2">
      <c r="B37" s="85" t="str">
        <f>'Tableau 6L'!A1</f>
        <v>Tableau 6L : Fiche budgétaire pour la gestion du système</v>
      </c>
      <c r="C37" s="16"/>
    </row>
    <row r="38" spans="2:3" ht="15" customHeight="1" x14ac:dyDescent="0.2">
      <c r="B38" s="85" t="str">
        <f>'Tableau 6M'!A1</f>
        <v>Tableau 6M : Fiche budgétaire des coûts de la mise à disposition d'appareils pour la mesure, le comptage et le rélevé</v>
      </c>
      <c r="C38" s="16"/>
    </row>
    <row r="39" spans="2:3" ht="15" customHeight="1" x14ac:dyDescent="0.2">
      <c r="B39" s="85" t="str">
        <f>'Tableau 6N'!A1</f>
        <v>Tableau 6N : Fiche budgétaire projets (informatique)</v>
      </c>
      <c r="C39" s="16"/>
    </row>
    <row r="40" spans="2:3" ht="15" customHeight="1" x14ac:dyDescent="0.2">
      <c r="B40" s="85" t="str">
        <f>'Tableau 6O'!A1</f>
        <v>Tableau 6O : Fiche budgétaire recherche et développement</v>
      </c>
      <c r="C40" s="16"/>
    </row>
    <row r="41" spans="2:3" ht="15" customHeight="1" x14ac:dyDescent="0.2">
      <c r="B41" s="85" t="str">
        <f>'Tableau 6P'!A1</f>
        <v>Tableau 6P : Fiche budgétaire études effectuées par des tiers</v>
      </c>
      <c r="C41" s="16"/>
    </row>
    <row r="42" spans="2:3" ht="15" customHeight="1" x14ac:dyDescent="0.2">
      <c r="B42" s="85"/>
      <c r="C42" s="16"/>
    </row>
    <row r="43" spans="2:3" ht="15" customHeight="1" x14ac:dyDescent="0.2">
      <c r="B43" s="85" t="str">
        <f>'Tableau 7'!A1</f>
        <v>Tableau 7 : Coûts non gérables</v>
      </c>
      <c r="C43" s="16"/>
    </row>
    <row r="44" spans="2:3" s="1309" customFormat="1" ht="15" customHeight="1" x14ac:dyDescent="0.2">
      <c r="B44" s="87" t="s">
        <v>1338</v>
      </c>
      <c r="C44" s="16"/>
    </row>
    <row r="45" spans="2:3" s="1309" customFormat="1" ht="15" customHeight="1" x14ac:dyDescent="0.2">
      <c r="B45" s="87" t="s">
        <v>1339</v>
      </c>
      <c r="C45" s="16"/>
    </row>
    <row r="46" spans="2:3" ht="15" customHeight="1" x14ac:dyDescent="0.2">
      <c r="B46" s="85" t="str">
        <f>'Tableau 7C'!A1</f>
        <v>Tableau 7C : Fiche budgétaire Transit entre gestionnaires de réseaux de distribution</v>
      </c>
      <c r="C46" s="16"/>
    </row>
    <row r="47" spans="2:3" ht="15" customHeight="1" x14ac:dyDescent="0.2">
      <c r="B47" s="85" t="str">
        <f>'Tableau 7D'!A1</f>
        <v>Tableau 7D : Matrice transit</v>
      </c>
      <c r="C47" s="16"/>
    </row>
    <row r="48" spans="2:3" ht="15" customHeight="1" x14ac:dyDescent="0.2">
      <c r="B48" s="85" t="str">
        <f>'Tableau 7E'!A1</f>
        <v>Tableau 7E : Fiche budgétaire des réductions de valeur (pour tous les comptes de grand livre de la classe 63)</v>
      </c>
      <c r="C48" s="16"/>
    </row>
    <row r="49" spans="1:3" ht="15" customHeight="1" x14ac:dyDescent="0.2">
      <c r="B49" s="85" t="str">
        <f>'Tableau 7F'!A1</f>
        <v>Tableau 7F : Fiche budgétaire des provisions (pour tous les comptes de grand livre de la classe 63 qui concernent la constitution ou la reprise de provisions)</v>
      </c>
      <c r="C49" s="16"/>
    </row>
    <row r="50" spans="1:3" ht="15" customHeight="1" x14ac:dyDescent="0.2">
      <c r="B50" s="85" t="str">
        <f>'Tableau 7G'!A1</f>
        <v>Tableau 7G : Fiche budgétaire autres coûts d'exploitation (pour tous les comptes de grand livre de la classe 64)</v>
      </c>
      <c r="C50" s="16"/>
    </row>
    <row r="51" spans="1:3" ht="15" customHeight="1" x14ac:dyDescent="0.2">
      <c r="B51" s="85" t="str">
        <f>'Tableau 7H'!A1</f>
        <v>Tableau 7H : Fiche budgétaire autres produits d'exploitation (pour tous les comptes de grand livre de la classe 74)</v>
      </c>
      <c r="C51" s="16"/>
    </row>
    <row r="52" spans="1:3" ht="15" customHeight="1" x14ac:dyDescent="0.2">
      <c r="B52" s="85" t="str">
        <f>'Tableau 7I'!A1</f>
        <v>Tableau 7I : Fiche budgétaire des charges financières (pour tous les comptes de grand livre de la classe 65) y compris Embedded costs</v>
      </c>
    </row>
    <row r="53" spans="1:3" ht="15" customHeight="1" x14ac:dyDescent="0.2">
      <c r="B53" s="85" t="str">
        <f>'Tableau 7J'!A1</f>
        <v>Tableau 7J: Liste des emprunts et Embedded costs</v>
      </c>
    </row>
    <row r="54" spans="1:3" ht="15" customHeight="1" x14ac:dyDescent="0.2">
      <c r="B54" s="85" t="str">
        <f>'Tableau 7K'!A1</f>
        <v>Tableau 7K : Fiche budgétaire des produits financiers (pour tous les comptes de grand livre de la classe 75)</v>
      </c>
    </row>
    <row r="55" spans="1:3" ht="15" customHeight="1" x14ac:dyDescent="0.2">
      <c r="B55" s="85" t="str">
        <f>'Tableau 7L'!A1</f>
        <v>Tableau 7L : Fiche budgétaire des charges exceptionnelles (pour tous les comptes de grand livre de la classe 66)</v>
      </c>
    </row>
    <row r="56" spans="1:3" ht="15" customHeight="1" x14ac:dyDescent="0.2">
      <c r="B56" s="85" t="str">
        <f>'Tableau 7M'!A1</f>
        <v>Tableau 7M : Fiche budgétaire des produits exceptionnels (pour tous les comptes de grand livre de la classe 76)</v>
      </c>
    </row>
    <row r="57" spans="1:3" ht="15" customHeight="1" x14ac:dyDescent="0.2">
      <c r="A57" s="450"/>
      <c r="B57" s="85" t="str">
        <f>'Tableau 7N'!A1</f>
        <v xml:space="preserve">Tableau 7N : Fiche budgétaire pour l'activation interne </v>
      </c>
    </row>
    <row r="58" spans="1:3" ht="15" customHeight="1" x14ac:dyDescent="0.2">
      <c r="A58" s="450"/>
      <c r="B58" s="85" t="str">
        <f>'Tableau 7O'!A1</f>
        <v>Tableau 7O : Fiche budgétaire services complémentaires</v>
      </c>
    </row>
    <row r="59" spans="1:3" ht="15" customHeight="1" x14ac:dyDescent="0.2">
      <c r="A59" s="450"/>
      <c r="B59" s="85" t="str">
        <f>'Tableau 7P'!A1</f>
        <v>Tableau 7P : Fiche budgétaire services supplémentaires</v>
      </c>
    </row>
    <row r="60" spans="1:3" ht="15" customHeight="1" x14ac:dyDescent="0.2">
      <c r="B60" s="85" t="str">
        <f>'Tableau 7Q'!A1</f>
        <v>Tableau 7Q : Fiche budgétaire pour les charges de pension des agents sous statut public</v>
      </c>
    </row>
    <row r="61" spans="1:3" ht="15" customHeight="1" x14ac:dyDescent="0.2">
      <c r="B61" s="85"/>
    </row>
    <row r="62" spans="1:3" ht="15" customHeight="1" x14ac:dyDescent="0.2">
      <c r="B62" s="85" t="str">
        <f>'Tableau 8A'!A1</f>
        <v>Tableau 8A : Réconciliation des charges totales avec le chiffre d'affaires pour les tarifs périodiques et non-périodiques</v>
      </c>
    </row>
    <row r="63" spans="1:3" ht="15" customHeight="1" x14ac:dyDescent="0.2">
      <c r="B63" s="87" t="s">
        <v>1312</v>
      </c>
    </row>
    <row r="64" spans="1:3" ht="15" customHeight="1" x14ac:dyDescent="0.2">
      <c r="B64" s="85" t="str">
        <f>'Tableau 8C'!A1</f>
        <v>Tableau 8C : Evolution des produits par composante tarifaire</v>
      </c>
    </row>
    <row r="65" spans="2:2" ht="15" customHeight="1" x14ac:dyDescent="0.2">
      <c r="B65" s="85" t="str">
        <f>'Tableau 8D'!A1</f>
        <v>Tableau 8D : Correspondance entre les produits comptables et les produits du modèle de rapport</v>
      </c>
    </row>
    <row r="66" spans="2:2" ht="15" customHeight="1" x14ac:dyDescent="0.2">
      <c r="B66" s="85"/>
    </row>
    <row r="67" spans="2:2" ht="15" customHeight="1" x14ac:dyDescent="0.2">
      <c r="B67" s="85" t="str">
        <f>'Tableau 9A'!A1</f>
        <v>Tableau 9A : Évolution de l'actif régulé "primaire"</v>
      </c>
    </row>
    <row r="68" spans="2:2" ht="15" customHeight="1" x14ac:dyDescent="0.2">
      <c r="B68" s="85" t="str">
        <f>'Tableau 9B'!A1</f>
        <v xml:space="preserve">Tableau 9B : Évolution de l'actif régulé "secondaire" </v>
      </c>
    </row>
    <row r="69" spans="2:2" ht="15" customHeight="1" x14ac:dyDescent="0.2">
      <c r="B69" s="85" t="str">
        <f>'Tableau 9C'!A1</f>
        <v>Tableau 9C : Évolution de l'actif régulé selon l'AR 2008</v>
      </c>
    </row>
    <row r="70" spans="2:2" ht="15" customHeight="1" x14ac:dyDescent="0.2">
      <c r="B70" s="85"/>
    </row>
    <row r="71" spans="2:2" ht="15" customHeight="1" x14ac:dyDescent="0.2">
      <c r="B71" s="87" t="s">
        <v>1184</v>
      </c>
    </row>
    <row r="72" spans="2:2" ht="15" customHeight="1" x14ac:dyDescent="0.2">
      <c r="B72" s="85" t="str">
        <f>'Tableau 10B'!A1</f>
        <v xml:space="preserve">Tableau 10B : Détail de l'évolution de l'actif régulé primaire </v>
      </c>
    </row>
    <row r="73" spans="2:2" ht="15" customHeight="1" x14ac:dyDescent="0.2">
      <c r="B73" s="85" t="str">
        <f>'Tableau 10C'!A1</f>
        <v>Tableau 10C : Détail de l'évolution de l'actif régulé secondaire</v>
      </c>
    </row>
    <row r="74" spans="2:2" s="1309" customFormat="1" ht="15" customHeight="1" x14ac:dyDescent="0.2">
      <c r="B74" s="85"/>
    </row>
    <row r="75" spans="2:2" ht="15" customHeight="1" x14ac:dyDescent="0.2">
      <c r="B75" s="85" t="str">
        <f>'Tableau 11A'!A1</f>
        <v>Tableau 11A : Amortissements de l'actif régulé primaire à reprendre dans les tarifs</v>
      </c>
    </row>
    <row r="76" spans="2:2" ht="15" customHeight="1" x14ac:dyDescent="0.2">
      <c r="B76" s="85" t="str">
        <f>'Tableau 11B'!A1</f>
        <v>Tableau 11B : Amortissements de l'actif régulé secondaire à reprendre dans les tarifs</v>
      </c>
    </row>
    <row r="77" spans="2:2" s="1309" customFormat="1" ht="15" customHeight="1" x14ac:dyDescent="0.2">
      <c r="B77" s="85"/>
    </row>
    <row r="78" spans="2:2" ht="15" customHeight="1" x14ac:dyDescent="0.2">
      <c r="B78" s="85" t="str">
        <f>'Tableau 12'!A1</f>
        <v>Tableau 12 : Besoin en Fonds de roulement net</v>
      </c>
    </row>
    <row r="79" spans="2:2" ht="15" customHeight="1" x14ac:dyDescent="0.2">
      <c r="B79" s="85" t="str">
        <f>'Tableau 13'!A1</f>
        <v>Tableau 13 : Vue d'ensemble des comptes de régularisation</v>
      </c>
    </row>
    <row r="80" spans="2:2" s="1309" customFormat="1" ht="15" customHeight="1" x14ac:dyDescent="0.2">
      <c r="B80" s="85"/>
    </row>
    <row r="81" spans="2:2" ht="15" customHeight="1" x14ac:dyDescent="0.2">
      <c r="B81" s="85" t="str">
        <f>'Tableau 14'!A1</f>
        <v>Tableau 14 : Calcul de la marge bénéficiaire équitable totale et comparaison avec la marge équitable AR 2008</v>
      </c>
    </row>
    <row r="82" spans="2:2" ht="15" customHeight="1" x14ac:dyDescent="0.2">
      <c r="B82" s="85" t="str">
        <f>'Tableau 14A'!A1</f>
        <v>Tableau 14A : Calcul du pourcentage de rendement primaire et de la marge bénéficiaire équitable primaire</v>
      </c>
    </row>
    <row r="83" spans="2:2" ht="15" customHeight="1" x14ac:dyDescent="0.2">
      <c r="B83" s="85" t="str">
        <f>'Tableau 14B'!A1</f>
        <v>Tableau 14B : Calcul du pourcentage de rendement secondaire et de la marge bénéficiaire équitable secondaire</v>
      </c>
    </row>
    <row r="84" spans="2:2" ht="15" customHeight="1" x14ac:dyDescent="0.2">
      <c r="B84" s="85" t="str">
        <f>'Tableau 14C'!A1</f>
        <v>Tableau 14C : Calcul du pourcentage de rendement et de la marge bénéficiaire équitable selon l'AR 2008</v>
      </c>
    </row>
    <row r="85" spans="2:2" ht="15" customHeight="1" x14ac:dyDescent="0.2">
      <c r="B85" s="85"/>
    </row>
    <row r="86" spans="2:2" ht="15" customHeight="1" x14ac:dyDescent="0.2">
      <c r="B86" s="85" t="str">
        <f>'Tableau 15'!A1</f>
        <v>Tableau 15 : Vue d'ensemble du cash-flow</v>
      </c>
    </row>
    <row r="87" spans="2:2" ht="15" customHeight="1" x14ac:dyDescent="0.2">
      <c r="B87" s="85"/>
    </row>
    <row r="88" spans="2:2" s="172" customFormat="1" ht="15" customHeight="1" x14ac:dyDescent="0.2">
      <c r="B88" s="452" t="str">
        <f>'Tableau 16A'!A1</f>
        <v>Tableau 16A : Fiche budgétaire des obligations de service public</v>
      </c>
    </row>
    <row r="89" spans="2:2" ht="15" customHeight="1" x14ac:dyDescent="0.2">
      <c r="B89" s="85" t="str">
        <f>'Tableau 16B'!A1</f>
        <v xml:space="preserve">Tableau 16B  : Coût des obligations de service public </v>
      </c>
    </row>
    <row r="90" spans="2:2" ht="15" customHeight="1" x14ac:dyDescent="0.2">
      <c r="B90" s="85"/>
    </row>
    <row r="91" spans="2:2" ht="15" customHeight="1" x14ac:dyDescent="0.2">
      <c r="B91" s="85" t="str">
        <f>'Tableau 17'!A1</f>
        <v>Tableau 17 : Postes de tarif (impôts, prélèvements, surcharges, contributions et rétributions)</v>
      </c>
    </row>
    <row r="92" spans="2:2" s="1309" customFormat="1" ht="15" customHeight="1" x14ac:dyDescent="0.2">
      <c r="B92" s="85" t="str">
        <f>Tableau_17___Postes_de_tarif__impôts__prélèvements__surcharges__contributions_et_rétributions</f>
        <v>Tableau 17A : Charges fiscales résultant de l'impôt des sociétés sur le résultat des activités régulées</v>
      </c>
    </row>
    <row r="93" spans="2:2" ht="15" customHeight="1" x14ac:dyDescent="0.2">
      <c r="B93" s="85" t="str">
        <f>'Tableau 17B'!A1</f>
        <v>Tableau 17B : Fiche budgétaire redevance de voirie</v>
      </c>
    </row>
    <row r="94" spans="2:2" ht="15" customHeight="1" x14ac:dyDescent="0.2">
      <c r="B94" s="85"/>
    </row>
    <row r="95" spans="2:2" ht="15" customHeight="1" x14ac:dyDescent="0.2">
      <c r="B95" s="85" t="str">
        <f>'Tableau 18A'!A1</f>
        <v>Tableau 18A : Fiche budgétaire pour les pensions (hors ONSSAPL)</v>
      </c>
    </row>
    <row r="96" spans="2:2" ht="15" customHeight="1" x14ac:dyDescent="0.2">
      <c r="B96" s="85" t="str">
        <f>'Tableau 18B'!A1</f>
        <v xml:space="preserve">Tableau 18B : Vue d'ensemble des obligations de pension </v>
      </c>
    </row>
    <row r="97" spans="1:2" ht="15" customHeight="1" x14ac:dyDescent="0.2">
      <c r="B97" s="85"/>
    </row>
    <row r="98" spans="1:2" ht="15" customHeight="1" x14ac:dyDescent="0.2">
      <c r="B98" s="85" t="str">
        <f>'Tableau 19'!A1</f>
        <v>Tableau 19 : Evolution des volumes/comparaison entre les volumes budgétés et les volumes réels</v>
      </c>
    </row>
    <row r="99" spans="1:2" ht="15" customHeight="1" x14ac:dyDescent="0.2">
      <c r="B99" s="85"/>
    </row>
    <row r="100" spans="1:2" ht="15" customHeight="1" x14ac:dyDescent="0.2">
      <c r="B100" s="85" t="str">
        <f>'Tableau 20A'!A1</f>
        <v>Tableau 20A : Coûts de personnel cadres et non-cadres</v>
      </c>
    </row>
    <row r="101" spans="1:2" ht="15" customHeight="1" x14ac:dyDescent="0.2">
      <c r="B101" s="85" t="str">
        <f>'Tableau 20B'!A1</f>
        <v>Tableau 20B : Évolution de l'effectif du personnel en ETP</v>
      </c>
    </row>
    <row r="102" spans="1:2" ht="15" customHeight="1" x14ac:dyDescent="0.2">
      <c r="A102" s="450"/>
      <c r="B102" s="85" t="str">
        <f>'Tableau 20C'!A1</f>
        <v>Tableau 20C : Coûts de personnel statutaires et non-statutaires</v>
      </c>
    </row>
    <row r="103" spans="1:2" ht="15" customHeight="1" x14ac:dyDescent="0.2">
      <c r="A103" s="450"/>
      <c r="B103" s="85"/>
    </row>
    <row r="104" spans="1:2" x14ac:dyDescent="0.2">
      <c r="B104" s="85" t="s">
        <v>1173</v>
      </c>
    </row>
    <row r="105" spans="1:2" x14ac:dyDescent="0.2">
      <c r="B105" s="85" t="s">
        <v>1172</v>
      </c>
    </row>
    <row r="106" spans="1:2" x14ac:dyDescent="0.2">
      <c r="B106" s="85" t="s">
        <v>1174</v>
      </c>
    </row>
    <row r="107" spans="1:2" x14ac:dyDescent="0.2">
      <c r="B107" s="85" t="s">
        <v>1175</v>
      </c>
    </row>
    <row r="108" spans="1:2" x14ac:dyDescent="0.2">
      <c r="B108" s="85"/>
    </row>
    <row r="109" spans="1:2" x14ac:dyDescent="0.2">
      <c r="B109" s="85" t="s">
        <v>1176</v>
      </c>
    </row>
    <row r="110" spans="1:2" x14ac:dyDescent="0.2">
      <c r="B110" s="85" t="s">
        <v>1177</v>
      </c>
    </row>
    <row r="111" spans="1:2" x14ac:dyDescent="0.2">
      <c r="B111" s="85" t="s">
        <v>1178</v>
      </c>
    </row>
    <row r="112" spans="1:2" x14ac:dyDescent="0.2">
      <c r="B112" s="85"/>
    </row>
    <row r="113" spans="2:2" x14ac:dyDescent="0.2">
      <c r="B113" s="85" t="s">
        <v>1179</v>
      </c>
    </row>
    <row r="114" spans="2:2" x14ac:dyDescent="0.2">
      <c r="B114" s="85" t="s">
        <v>1180</v>
      </c>
    </row>
    <row r="115" spans="2:2" x14ac:dyDescent="0.2">
      <c r="B115" s="85" t="s">
        <v>1181</v>
      </c>
    </row>
    <row r="116" spans="2:2" x14ac:dyDescent="0.2">
      <c r="B116" s="85" t="s">
        <v>1182</v>
      </c>
    </row>
    <row r="118" spans="2:2" ht="15" customHeight="1" x14ac:dyDescent="0.2">
      <c r="B118" s="85" t="str">
        <f>'Tableau 28'!A1</f>
        <v>Tableau 28 : Vue d'ensemble des soldes</v>
      </c>
    </row>
    <row r="119" spans="2:2" ht="15" customHeight="1" x14ac:dyDescent="0.2">
      <c r="B119" s="85" t="str">
        <f>'Tableau 29'!A1</f>
        <v>Tableau 29: Suivi des dettes et créances tarifaires</v>
      </c>
    </row>
    <row r="120" spans="2:2" ht="15" customHeight="1" x14ac:dyDescent="0.2">
      <c r="B120" s="85"/>
    </row>
    <row r="121" spans="2:2" ht="15" customHeight="1" x14ac:dyDescent="0.2">
      <c r="B121" s="85" t="str">
        <f>'Tableau 30'!A1</f>
        <v xml:space="preserve">Tableau 30: EAN et nombre de point de comptage </v>
      </c>
    </row>
  </sheetData>
  <mergeCells count="1">
    <mergeCell ref="B9:D9"/>
  </mergeCells>
  <phoneticPr fontId="63" type="noConversion"/>
  <hyperlinks>
    <hyperlink ref="B6" location="HYPOTHESES!A1" display="HYPOTHESES!A1"/>
    <hyperlink ref="B8" location="'Tableau 1A'!A1" display="'Tableau 1A'!A1"/>
    <hyperlink ref="B9" location="'Tableau 1B'!A1" display="'Tableau 1B'!A1"/>
    <hyperlink ref="B10" location="'Tableau 1C'!A1" display="'Tableau 1C'!A1"/>
    <hyperlink ref="B17" location="'Tableau 3A'!A1" display="'Tableau 3A'!A1"/>
    <hyperlink ref="B18" location="'Tableau 3B'!A1" display="'Tableau 3B'!A1"/>
    <hyperlink ref="B19" location="'Tableau 4A'!A1" display="'Tableau 4A'!A1"/>
    <hyperlink ref="B20" location="'Tableau 4B'!A1" display="'Tableau 4B'!A1"/>
    <hyperlink ref="B24" location="'Tableau 6 '!A1" display="'Tableau 6 '!A1"/>
    <hyperlink ref="B26" location="'Tableau 6A'!A1" display="'Tableau 6A'!A1"/>
    <hyperlink ref="B27" location="'Tableau 6B'!A1" display="'Tableau 6B'!A1"/>
    <hyperlink ref="B28" location="'Tableau 6C'!A1" display="'Tableau 6C'!A1"/>
    <hyperlink ref="B29" location="'Tableau 6D'!A1" display="'Tableau 6D'!A1"/>
    <hyperlink ref="B30" location="'Tableau 6E'!A1" display="'Tableau 6E'!A1"/>
    <hyperlink ref="B31" location="'Tableau 6F'!A1" display="'Tableau 6F'!A1"/>
    <hyperlink ref="B32" location="'Tableau 6G'!A1" display="'Tableau 6G'!A1"/>
    <hyperlink ref="B33" location="'Tableau 6H'!A1" display="'Tableau 6H'!A1"/>
    <hyperlink ref="B34" location="'Tableau 6I'!A1" display="'Tableau 6I'!A1"/>
    <hyperlink ref="B35" location="'Tableau 6J'!A1" display="'Tableau 6J'!A1"/>
    <hyperlink ref="B37" location="'Tableau 6L'!A1" display="'Tableau 6L'!A1"/>
    <hyperlink ref="B39" location="'Tableau 6N'!A1" display="'Tableau 6N'!A1"/>
    <hyperlink ref="B43" location="'Tableau 7'!A1" display="'Tableau 7'!A1"/>
    <hyperlink ref="B46" location="'Tableau 7C'!A1" display="'Tableau 7C'!A1"/>
    <hyperlink ref="B47" location="'Tableau 7D'!A1" display="'Tableau 7D'!A1"/>
    <hyperlink ref="B48" location="'Tableau 7E'!A1" display="'Tableau 7E'!A1"/>
    <hyperlink ref="B49" location="'Tableau 7F'!A1" display="'Tableau 7F'!A1"/>
    <hyperlink ref="B50" location="'Tableau 7G'!A1" display="'Tableau 7G'!A1"/>
    <hyperlink ref="B53" location="'Tableau 7J'!A1" display="'Tableau 7J'!A1"/>
    <hyperlink ref="B54" location="'Tableau 7K'!A1" display="'Tableau 7K'!A1"/>
    <hyperlink ref="B55" location="'Tableau 7L'!A1" display="'Tableau 7L'!A1"/>
    <hyperlink ref="B62" location="'Tableau 8A'!A1" display="'Tableau 8A'!A1"/>
    <hyperlink ref="B67" location="'Tableau 9A'!A1" display="'Tableau 9A'!A1"/>
    <hyperlink ref="B72" location="'Tableau 10B'!A1" display="'Tableau 10B'!A1"/>
    <hyperlink ref="B73" location="'Tableau 10C'!A1" display="'Tableau 10C'!A1"/>
    <hyperlink ref="B75" location="'Tableau 11A'!A1" display="'Tableau 11A'!A1"/>
    <hyperlink ref="B78" location="'Tableau 12'!A1" display="'Tableau 12'!A1"/>
    <hyperlink ref="B81" location="'Tableau 14'!A1" display="'Tableau 14'!A1"/>
    <hyperlink ref="B88" location="'Tableau 16A'!A1" display="'Tableau 16A'!A1"/>
    <hyperlink ref="B91" location="'Tableau 17'!A1" display="'Tableau 17'!A1"/>
    <hyperlink ref="B98" location="'Tableau 19'!A1" display="'Tableau 19'!A1"/>
    <hyperlink ref="B100" location="'Tableau 20A'!A1" display="'Tableau 20A'!A1"/>
    <hyperlink ref="B64" location="'Tableau 8C'!A1" display="'Tableau 8C'!A1"/>
    <hyperlink ref="B65" location="'Tableau 8D'!A1" display="'Tableau 8D'!A1"/>
    <hyperlink ref="B118" location="'Tableau 28'!A1" display="'Tableau 28'!A1"/>
    <hyperlink ref="B121" location="'Tableau 30'!A1" display="'Tableau 30'!A1"/>
    <hyperlink ref="B40" location="'Tableau 6O'!A1" display="'Tableau 6O'!A1"/>
    <hyperlink ref="B41" location="'Tableau 6P'!A1" display="'Tableau 6P'!A1"/>
    <hyperlink ref="B56" location="'Tableau 7M'!A1" display="'Tableau 7M'!A1"/>
    <hyperlink ref="B57" location="'Tableau 7N'!A1" display="'Tableau 7N'!A1"/>
    <hyperlink ref="B11" location="'Tableau 1D'!A1" display="'Tableau 1D'!A1"/>
    <hyperlink ref="B12" location="'Tableau 1E'!A1" display="'Tableau 1E'!A1"/>
    <hyperlink ref="B14" location="'Tableau 2'!A1" display="'Tableau 2'!A1"/>
    <hyperlink ref="B15" location="'Tableau 2A'!A1" display="'Tableau 2A'!A1"/>
    <hyperlink ref="B16" location="'Tableau 2B'!A1" display="'Tableau 2B'!A1"/>
    <hyperlink ref="B38" location="'Tableau 6M'!A1" display="'Tableau 6M'!A1"/>
    <hyperlink ref="B51" location="'Tableau 7H'!A1" display="'Tableau 7H'!A1"/>
    <hyperlink ref="B52" location="'Tableau 7I'!A1" display="'Tableau 7I'!A1"/>
    <hyperlink ref="B68" location="'Tableau 9B'!A1" display="'Tableau 9B'!A1"/>
    <hyperlink ref="B69" location="'Tableau 9C'!A1" display="'Tableau 9C'!A1"/>
    <hyperlink ref="B76" location="'Tableau 11B'!A1" display="'Tableau 11B'!A1"/>
    <hyperlink ref="B79" location="'Tableau 13'!A1" display="'Tableau 13'!A1"/>
    <hyperlink ref="B82" location="'Tableau 14A'!A1" display="'Tableau 14A'!A1"/>
    <hyperlink ref="B83" location="'Tableau 14B'!A1" display="'Tableau 14B'!A1"/>
    <hyperlink ref="B84" location="'Tableau 14C'!A1" display="'Tableau 14C'!A1"/>
    <hyperlink ref="B86" location="'Tableau 15'!A1" display="'Tableau 15'!A1"/>
    <hyperlink ref="B89" location="'Tableau 16B'!A1" display="'Tableau 16B'!A1"/>
    <hyperlink ref="B95" location="'Tableau 18A'!A1" display="'Tableau 18A'!A1"/>
    <hyperlink ref="B96" location="'Tableau 18B'!A1" display="'Tableau 18B'!A1"/>
    <hyperlink ref="B101" location="'Tableau 20B'!A1" display="'Tableau 20B'!A1"/>
    <hyperlink ref="B102" location="'Tableau 20C'!A1" display="'Tableau 20C'!A1"/>
    <hyperlink ref="B5" location="ANNEXES!A1" display="ANNEXES!A1"/>
    <hyperlink ref="B60" location="'Tableau 7O'!A1" display="'Tableau 7O'!A1"/>
    <hyperlink ref="B93" location="'Tableau 17B'!A1" display="'Tableau 17B'!A1"/>
    <hyperlink ref="B58:B59" location="'Tableau 7N'!A1" display="'Tableau 7N'!A1"/>
    <hyperlink ref="B119" location="'Tableau 29'!A1" display="'Tableau 29'!A1"/>
    <hyperlink ref="B25" location="'Tableau 6 ter'!A1" display="'Tableau 6 ter'!A1"/>
    <hyperlink ref="B92" location="'Tableau 17A'!A1" display="'Tableau 17A'!A1"/>
  </hyperlinks>
  <pageMargins left="0.55118110236220474" right="0.23622047244094491" top="0.59055118110236227" bottom="0.31496062992125984" header="0.39370078740157483" footer="0.15748031496062992"/>
  <pageSetup paperSize="9" scale="49" orientation="portrait" r:id="rId1"/>
  <headerFooter scaleWithDoc="0" alignWithMargins="0">
    <oddFooter>&amp;C&amp;P/&amp;N</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tint="0.39997558519241921"/>
    <pageSetUpPr fitToPage="1"/>
  </sheetPr>
  <dimension ref="A1:E66"/>
  <sheetViews>
    <sheetView showGridLines="0" zoomScaleNormal="100" workbookViewId="0">
      <selection activeCell="J27" sqref="J27"/>
    </sheetView>
  </sheetViews>
  <sheetFormatPr baseColWidth="10" defaultColWidth="8.85546875" defaultRowHeight="12.75" x14ac:dyDescent="0.2"/>
  <cols>
    <col min="1" max="1" width="63.42578125" style="465" customWidth="1"/>
    <col min="2" max="2" width="19.7109375" style="465" customWidth="1"/>
    <col min="3" max="3" width="20.7109375" style="465" customWidth="1"/>
    <col min="4" max="5" width="19.7109375" style="465" customWidth="1"/>
    <col min="6" max="16384" width="8.85546875" style="465"/>
  </cols>
  <sheetData>
    <row r="1" spans="1:5" s="470" customFormat="1" ht="18" x14ac:dyDescent="0.25">
      <c r="A1" s="64" t="s">
        <v>802</v>
      </c>
      <c r="B1" s="64"/>
      <c r="C1" s="469"/>
      <c r="D1" s="469"/>
      <c r="E1" s="469"/>
    </row>
    <row r="2" spans="1:5" s="472" customFormat="1" ht="11.25" x14ac:dyDescent="0.2">
      <c r="A2" s="56" t="str">
        <f>'PAGE DE GARDE'!C8</f>
        <v>GAZ</v>
      </c>
      <c r="B2" s="62" t="str">
        <f>'PAGE DE GARDE'!C10</f>
        <v>REALITE 2018 V0</v>
      </c>
      <c r="C2" s="471"/>
      <c r="D2" s="471"/>
      <c r="E2" s="471"/>
    </row>
    <row r="3" spans="1:5" s="472" customFormat="1" ht="11.25" x14ac:dyDescent="0.2">
      <c r="A3" s="249" t="str">
        <f>'PAGE DE GARDE'!C7</f>
        <v>GRD</v>
      </c>
      <c r="B3" s="62"/>
      <c r="C3" s="471"/>
      <c r="D3" s="471"/>
      <c r="E3" s="471"/>
    </row>
    <row r="4" spans="1:5" s="915" customFormat="1" ht="18.75" thickBot="1" x14ac:dyDescent="0.25">
      <c r="A4" s="913"/>
      <c r="B4" s="914"/>
      <c r="C4" s="914"/>
      <c r="D4" s="914"/>
      <c r="E4" s="914"/>
    </row>
    <row r="5" spans="1:5" ht="13.5" thickBot="1" x14ac:dyDescent="0.25">
      <c r="A5" s="2713" t="s">
        <v>500</v>
      </c>
      <c r="B5" s="2714"/>
      <c r="C5" s="2714"/>
      <c r="D5" s="2714"/>
      <c r="E5" s="2715"/>
    </row>
    <row r="6" spans="1:5" ht="12.75" customHeight="1" x14ac:dyDescent="0.2">
      <c r="A6" s="1385" t="s">
        <v>390</v>
      </c>
      <c r="B6" s="2716" t="str">
        <f>'PAGE DE GARDE'!$B$16</f>
        <v>REALITE 2017</v>
      </c>
      <c r="C6" s="2716" t="str">
        <f>'PAGE DE GARDE'!$B$15</f>
        <v>BUDGET 2018</v>
      </c>
      <c r="D6" s="2716" t="str">
        <f>'PAGE DE GARDE'!$B$14</f>
        <v>REALITE 2018</v>
      </c>
      <c r="E6" s="2716" t="s">
        <v>921</v>
      </c>
    </row>
    <row r="7" spans="1:5" ht="27" customHeight="1" x14ac:dyDescent="0.2">
      <c r="A7" s="1386"/>
      <c r="B7" s="2717"/>
      <c r="C7" s="2717"/>
      <c r="D7" s="2717"/>
      <c r="E7" s="2717"/>
    </row>
    <row r="8" spans="1:5" ht="15" x14ac:dyDescent="0.25">
      <c r="A8" s="1387"/>
      <c r="B8" s="1388"/>
      <c r="C8" s="1389"/>
      <c r="D8" s="1390"/>
      <c r="E8" s="1388"/>
    </row>
    <row r="9" spans="1:5" ht="15" x14ac:dyDescent="0.25">
      <c r="A9" s="1408" t="s">
        <v>208</v>
      </c>
      <c r="B9" s="1391"/>
      <c r="C9" s="1392"/>
      <c r="D9" s="1393"/>
      <c r="E9" s="1391"/>
    </row>
    <row r="10" spans="1:5" ht="15" x14ac:dyDescent="0.25">
      <c r="A10" s="1387"/>
      <c r="B10" s="1407"/>
      <c r="C10" s="1410"/>
      <c r="D10" s="1411"/>
      <c r="E10" s="1407"/>
    </row>
    <row r="11" spans="1:5" x14ac:dyDescent="0.2">
      <c r="A11" s="1416" t="s">
        <v>429</v>
      </c>
      <c r="B11" s="1401"/>
      <c r="C11" s="1409"/>
      <c r="D11" s="1401"/>
      <c r="E11" s="1401">
        <f>+C11-D11</f>
        <v>0</v>
      </c>
    </row>
    <row r="12" spans="1:5" x14ac:dyDescent="0.2">
      <c r="A12" s="1416" t="s">
        <v>391</v>
      </c>
      <c r="B12" s="1401"/>
      <c r="C12" s="1409"/>
      <c r="D12" s="1401"/>
      <c r="E12" s="1401">
        <f>+C12-D12</f>
        <v>0</v>
      </c>
    </row>
    <row r="13" spans="1:5" x14ac:dyDescent="0.2">
      <c r="A13" s="1416" t="s">
        <v>392</v>
      </c>
      <c r="B13" s="1401"/>
      <c r="C13" s="1409"/>
      <c r="D13" s="1401"/>
      <c r="E13" s="1401">
        <f>+C13-D13</f>
        <v>0</v>
      </c>
    </row>
    <row r="14" spans="1:5" ht="15" x14ac:dyDescent="0.25">
      <c r="A14" s="1387"/>
      <c r="B14" s="1407"/>
      <c r="C14" s="1410"/>
      <c r="D14" s="1411"/>
      <c r="E14" s="1407"/>
    </row>
    <row r="15" spans="1:5" x14ac:dyDescent="0.2">
      <c r="A15" s="1416" t="s">
        <v>430</v>
      </c>
      <c r="B15" s="1401"/>
      <c r="C15" s="1409"/>
      <c r="D15" s="1401"/>
      <c r="E15" s="1401">
        <f>+C15-D15</f>
        <v>0</v>
      </c>
    </row>
    <row r="16" spans="1:5" x14ac:dyDescent="0.2">
      <c r="A16" s="1416" t="s">
        <v>342</v>
      </c>
      <c r="B16" s="1401"/>
      <c r="C16" s="1409"/>
      <c r="D16" s="1401"/>
      <c r="E16" s="1401">
        <f>+C16-D16</f>
        <v>0</v>
      </c>
    </row>
    <row r="17" spans="1:5" x14ac:dyDescent="0.2">
      <c r="A17" s="1416" t="s">
        <v>343</v>
      </c>
      <c r="B17" s="1401"/>
      <c r="C17" s="1409"/>
      <c r="D17" s="1401"/>
      <c r="E17" s="1401">
        <f>+C17-D17</f>
        <v>0</v>
      </c>
    </row>
    <row r="18" spans="1:5" x14ac:dyDescent="0.2">
      <c r="A18" s="1416" t="s">
        <v>344</v>
      </c>
      <c r="B18" s="1401"/>
      <c r="C18" s="1409"/>
      <c r="D18" s="1401"/>
      <c r="E18" s="1401">
        <f>+C18-D18</f>
        <v>0</v>
      </c>
    </row>
    <row r="19" spans="1:5" x14ac:dyDescent="0.2">
      <c r="A19" s="1394"/>
      <c r="B19" s="1405"/>
      <c r="C19" s="1412"/>
      <c r="D19" s="1405"/>
      <c r="E19" s="1407"/>
    </row>
    <row r="20" spans="1:5" x14ac:dyDescent="0.2">
      <c r="A20" s="1416" t="s">
        <v>209</v>
      </c>
      <c r="B20" s="1401"/>
      <c r="C20" s="1409"/>
      <c r="D20" s="1401"/>
      <c r="E20" s="1401">
        <f>+C20-D20</f>
        <v>0</v>
      </c>
    </row>
    <row r="21" spans="1:5" x14ac:dyDescent="0.2">
      <c r="A21" s="1416" t="s">
        <v>206</v>
      </c>
      <c r="B21" s="1401"/>
      <c r="C21" s="1409"/>
      <c r="D21" s="1401"/>
      <c r="E21" s="1401">
        <f>+C21-D21</f>
        <v>0</v>
      </c>
    </row>
    <row r="22" spans="1:5" x14ac:dyDescent="0.2">
      <c r="A22" s="1416" t="s">
        <v>210</v>
      </c>
      <c r="B22" s="1401"/>
      <c r="C22" s="1409"/>
      <c r="D22" s="1401"/>
      <c r="E22" s="1401">
        <f>+C22-D22</f>
        <v>0</v>
      </c>
    </row>
    <row r="23" spans="1:5" x14ac:dyDescent="0.2">
      <c r="A23" s="1416" t="s">
        <v>211</v>
      </c>
      <c r="B23" s="1401"/>
      <c r="C23" s="1409"/>
      <c r="D23" s="1401"/>
      <c r="E23" s="1401">
        <f>+C23-D23</f>
        <v>0</v>
      </c>
    </row>
    <row r="24" spans="1:5" ht="15.75" thickBot="1" x14ac:dyDescent="0.3">
      <c r="A24" s="1395"/>
      <c r="B24" s="1413"/>
      <c r="C24" s="1414"/>
      <c r="D24" s="1415"/>
      <c r="E24" s="1413"/>
    </row>
    <row r="25" spans="1:5" ht="13.5" thickBot="1" x14ac:dyDescent="0.25">
      <c r="A25" s="1396" t="s">
        <v>212</v>
      </c>
      <c r="B25" s="732">
        <f>SUM(B11:B23)</f>
        <v>0</v>
      </c>
      <c r="C25" s="732">
        <f>SUM(C11:C23)</f>
        <v>0</v>
      </c>
      <c r="D25" s="732">
        <f>SUM(D11:D23)</f>
        <v>0</v>
      </c>
      <c r="E25" s="731">
        <f>C25-D25</f>
        <v>0</v>
      </c>
    </row>
    <row r="30" spans="1:5" ht="13.5" thickBot="1" x14ac:dyDescent="0.25"/>
    <row r="31" spans="1:5" ht="13.5" thickBot="1" x14ac:dyDescent="0.25">
      <c r="A31" s="2713" t="s">
        <v>501</v>
      </c>
      <c r="B31" s="2714"/>
      <c r="C31" s="2714"/>
      <c r="D31" s="2714"/>
      <c r="E31" s="2715"/>
    </row>
    <row r="32" spans="1:5" ht="12.75" customHeight="1" x14ac:dyDescent="0.2">
      <c r="A32" s="1385" t="s">
        <v>390</v>
      </c>
      <c r="B32" s="2716" t="str">
        <f>'PAGE DE GARDE'!$B$16</f>
        <v>REALITE 2017</v>
      </c>
      <c r="C32" s="2716" t="str">
        <f>'PAGE DE GARDE'!$B$15</f>
        <v>BUDGET 2018</v>
      </c>
      <c r="D32" s="2716" t="str">
        <f>'PAGE DE GARDE'!$B$14</f>
        <v>REALITE 2018</v>
      </c>
      <c r="E32" s="2716" t="s">
        <v>921</v>
      </c>
    </row>
    <row r="33" spans="1:5" ht="25.5" customHeight="1" x14ac:dyDescent="0.2">
      <c r="A33" s="1386"/>
      <c r="B33" s="2717"/>
      <c r="C33" s="2717"/>
      <c r="D33" s="2717"/>
      <c r="E33" s="2717"/>
    </row>
    <row r="34" spans="1:5" ht="15" x14ac:dyDescent="0.25">
      <c r="A34" s="1387"/>
      <c r="B34" s="1388"/>
      <c r="C34" s="1390"/>
      <c r="D34" s="1390"/>
      <c r="E34" s="1388"/>
    </row>
    <row r="35" spans="1:5" ht="15" x14ac:dyDescent="0.25">
      <c r="A35" s="1408" t="s">
        <v>208</v>
      </c>
      <c r="B35" s="1391"/>
      <c r="C35" s="1393"/>
      <c r="D35" s="1393"/>
      <c r="E35" s="1391"/>
    </row>
    <row r="36" spans="1:5" ht="15" x14ac:dyDescent="0.25">
      <c r="A36" s="1387"/>
      <c r="B36" s="1388"/>
      <c r="C36" s="1390"/>
      <c r="D36" s="1390"/>
      <c r="E36" s="1388"/>
    </row>
    <row r="37" spans="1:5" x14ac:dyDescent="0.2">
      <c r="A37" s="1397" t="s">
        <v>1206</v>
      </c>
      <c r="B37" s="1401"/>
      <c r="C37" s="1401"/>
      <c r="D37" s="1401"/>
      <c r="E37" s="1402">
        <f>C37-D37</f>
        <v>0</v>
      </c>
    </row>
    <row r="38" spans="1:5" x14ac:dyDescent="0.2">
      <c r="A38" s="1397" t="s">
        <v>495</v>
      </c>
      <c r="B38" s="1401"/>
      <c r="C38" s="1401"/>
      <c r="D38" s="1401"/>
      <c r="E38" s="1402">
        <f t="shared" ref="E38:E51" si="0">C38-D38</f>
        <v>0</v>
      </c>
    </row>
    <row r="39" spans="1:5" x14ac:dyDescent="0.2">
      <c r="A39" s="1397" t="s">
        <v>266</v>
      </c>
      <c r="B39" s="1401"/>
      <c r="C39" s="1401"/>
      <c r="D39" s="1401"/>
      <c r="E39" s="1402">
        <f t="shared" si="0"/>
        <v>0</v>
      </c>
    </row>
    <row r="40" spans="1:5" x14ac:dyDescent="0.2">
      <c r="A40" s="1397" t="s">
        <v>496</v>
      </c>
      <c r="B40" s="1401"/>
      <c r="C40" s="1401"/>
      <c r="D40" s="1401"/>
      <c r="E40" s="1402">
        <f t="shared" si="0"/>
        <v>0</v>
      </c>
    </row>
    <row r="41" spans="1:5" x14ac:dyDescent="0.2">
      <c r="A41" s="1397" t="s">
        <v>874</v>
      </c>
      <c r="B41" s="1401"/>
      <c r="C41" s="1401"/>
      <c r="D41" s="1401"/>
      <c r="E41" s="1402">
        <f t="shared" si="0"/>
        <v>0</v>
      </c>
    </row>
    <row r="42" spans="1:5" x14ac:dyDescent="0.2">
      <c r="A42" s="1397" t="s">
        <v>875</v>
      </c>
      <c r="B42" s="1401"/>
      <c r="C42" s="1401"/>
      <c r="D42" s="1401"/>
      <c r="E42" s="1402">
        <f t="shared" si="0"/>
        <v>0</v>
      </c>
    </row>
    <row r="43" spans="1:5" x14ac:dyDescent="0.2">
      <c r="A43" s="1397" t="s">
        <v>18</v>
      </c>
      <c r="B43" s="1401"/>
      <c r="C43" s="1401"/>
      <c r="D43" s="1401"/>
      <c r="E43" s="1402">
        <f t="shared" si="0"/>
        <v>0</v>
      </c>
    </row>
    <row r="44" spans="1:5" x14ac:dyDescent="0.2">
      <c r="A44" s="1397" t="s">
        <v>276</v>
      </c>
      <c r="B44" s="1401"/>
      <c r="C44" s="1401"/>
      <c r="D44" s="1401"/>
      <c r="E44" s="1402">
        <f t="shared" si="0"/>
        <v>0</v>
      </c>
    </row>
    <row r="45" spans="1:5" x14ac:dyDescent="0.2">
      <c r="A45" s="1397" t="s">
        <v>277</v>
      </c>
      <c r="B45" s="1401"/>
      <c r="C45" s="1401"/>
      <c r="D45" s="1401"/>
      <c r="E45" s="1402">
        <f t="shared" si="0"/>
        <v>0</v>
      </c>
    </row>
    <row r="46" spans="1:5" x14ac:dyDescent="0.2">
      <c r="A46" s="1397" t="s">
        <v>278</v>
      </c>
      <c r="B46" s="1401"/>
      <c r="C46" s="1401"/>
      <c r="D46" s="1401"/>
      <c r="E46" s="1402">
        <f t="shared" si="0"/>
        <v>0</v>
      </c>
    </row>
    <row r="47" spans="1:5" x14ac:dyDescent="0.2">
      <c r="A47" s="1397" t="s">
        <v>502</v>
      </c>
      <c r="B47" s="1401"/>
      <c r="C47" s="1401"/>
      <c r="D47" s="1401"/>
      <c r="E47" s="1402">
        <f t="shared" si="0"/>
        <v>0</v>
      </c>
    </row>
    <row r="48" spans="1:5" x14ac:dyDescent="0.2">
      <c r="A48" s="1397" t="s">
        <v>1314</v>
      </c>
      <c r="B48" s="1401"/>
      <c r="C48" s="1401"/>
      <c r="D48" s="1401"/>
      <c r="E48" s="1402">
        <f t="shared" si="0"/>
        <v>0</v>
      </c>
    </row>
    <row r="49" spans="1:5" x14ac:dyDescent="0.2">
      <c r="A49" s="1397" t="s">
        <v>280</v>
      </c>
      <c r="B49" s="1401"/>
      <c r="C49" s="1401"/>
      <c r="D49" s="1401"/>
      <c r="E49" s="1402">
        <f t="shared" si="0"/>
        <v>0</v>
      </c>
    </row>
    <row r="50" spans="1:5" x14ac:dyDescent="0.2">
      <c r="A50" s="1397" t="s">
        <v>623</v>
      </c>
      <c r="B50" s="1401"/>
      <c r="C50" s="1401"/>
      <c r="D50" s="1401"/>
      <c r="E50" s="1402">
        <f t="shared" si="0"/>
        <v>0</v>
      </c>
    </row>
    <row r="51" spans="1:5" x14ac:dyDescent="0.2">
      <c r="A51" s="1397" t="s">
        <v>161</v>
      </c>
      <c r="B51" s="1401"/>
      <c r="C51" s="1401"/>
      <c r="D51" s="1401"/>
      <c r="E51" s="1402">
        <f t="shared" si="0"/>
        <v>0</v>
      </c>
    </row>
    <row r="52" spans="1:5" ht="13.5" thickBot="1" x14ac:dyDescent="0.25">
      <c r="A52" s="1397" t="s">
        <v>498</v>
      </c>
      <c r="B52" s="1401"/>
      <c r="C52" s="1401"/>
      <c r="D52" s="1401"/>
      <c r="E52" s="1402">
        <f>C52-D52</f>
        <v>0</v>
      </c>
    </row>
    <row r="53" spans="1:5" ht="13.5" thickBot="1" x14ac:dyDescent="0.25">
      <c r="A53" s="1400" t="s">
        <v>507</v>
      </c>
      <c r="B53" s="732">
        <f>SUM(B36:B52)</f>
        <v>0</v>
      </c>
      <c r="C53" s="732">
        <f>SUM(C36:C52)</f>
        <v>0</v>
      </c>
      <c r="D53" s="732">
        <f>SUM(D36:D52)</f>
        <v>0</v>
      </c>
      <c r="E53" s="731">
        <f>SUM(E36:E52)</f>
        <v>0</v>
      </c>
    </row>
    <row r="54" spans="1:5" x14ac:dyDescent="0.2">
      <c r="A54" s="1398"/>
      <c r="B54" s="1403"/>
      <c r="C54" s="1403"/>
      <c r="D54" s="1403"/>
      <c r="E54" s="1403"/>
    </row>
    <row r="55" spans="1:5" x14ac:dyDescent="0.2">
      <c r="A55" s="1397" t="s">
        <v>503</v>
      </c>
      <c r="B55" s="1401"/>
      <c r="C55" s="1401"/>
      <c r="D55" s="1401"/>
      <c r="E55" s="1402">
        <f t="shared" ref="E55:E60" si="1">C55-D55</f>
        <v>0</v>
      </c>
    </row>
    <row r="56" spans="1:5" x14ac:dyDescent="0.2">
      <c r="A56" s="1397" t="s">
        <v>504</v>
      </c>
      <c r="B56" s="1401"/>
      <c r="C56" s="1401"/>
      <c r="D56" s="1401"/>
      <c r="E56" s="1402">
        <f t="shared" si="1"/>
        <v>0</v>
      </c>
    </row>
    <row r="57" spans="1:5" x14ac:dyDescent="0.2">
      <c r="A57" s="1397" t="s">
        <v>53</v>
      </c>
      <c r="B57" s="1401"/>
      <c r="C57" s="1401"/>
      <c r="D57" s="1401"/>
      <c r="E57" s="1402">
        <f t="shared" si="1"/>
        <v>0</v>
      </c>
    </row>
    <row r="58" spans="1:5" x14ac:dyDescent="0.2">
      <c r="A58" s="1397" t="s">
        <v>497</v>
      </c>
      <c r="B58" s="1401"/>
      <c r="C58" s="1401"/>
      <c r="D58" s="1401"/>
      <c r="E58" s="1402">
        <f t="shared" si="1"/>
        <v>0</v>
      </c>
    </row>
    <row r="59" spans="1:5" x14ac:dyDescent="0.2">
      <c r="A59" s="1397" t="s">
        <v>10</v>
      </c>
      <c r="B59" s="1401"/>
      <c r="C59" s="1401"/>
      <c r="D59" s="1401"/>
      <c r="E59" s="1402">
        <f t="shared" si="1"/>
        <v>0</v>
      </c>
    </row>
    <row r="60" spans="1:5" ht="13.5" thickBot="1" x14ac:dyDescent="0.25">
      <c r="A60" s="1397" t="s">
        <v>505</v>
      </c>
      <c r="B60" s="1401"/>
      <c r="C60" s="1401"/>
      <c r="D60" s="1401"/>
      <c r="E60" s="1402">
        <f t="shared" si="1"/>
        <v>0</v>
      </c>
    </row>
    <row r="61" spans="1:5" ht="13.5" thickBot="1" x14ac:dyDescent="0.25">
      <c r="A61" s="1400" t="s">
        <v>506</v>
      </c>
      <c r="B61" s="732">
        <f>SUM(B55:B60)</f>
        <v>0</v>
      </c>
      <c r="C61" s="732">
        <f>SUM(C55:C60)</f>
        <v>0</v>
      </c>
      <c r="D61" s="732">
        <f>SUM(D55:D60)</f>
        <v>0</v>
      </c>
      <c r="E61" s="731">
        <f>SUM(E55:E60)</f>
        <v>0</v>
      </c>
    </row>
    <row r="62" spans="1:5" ht="15.75" thickBot="1" x14ac:dyDescent="0.3">
      <c r="A62" s="1399"/>
      <c r="B62" s="1404"/>
      <c r="C62" s="1405"/>
      <c r="D62" s="1406"/>
      <c r="E62" s="1407"/>
    </row>
    <row r="63" spans="1:5" ht="13.5" thickBot="1" x14ac:dyDescent="0.25">
      <c r="A63" s="1396" t="s">
        <v>212</v>
      </c>
      <c r="B63" s="732">
        <f>B53+B61</f>
        <v>0</v>
      </c>
      <c r="C63" s="732">
        <f>C53+C61</f>
        <v>0</v>
      </c>
      <c r="D63" s="732">
        <f>D53+D61</f>
        <v>0</v>
      </c>
      <c r="E63" s="731">
        <f>E53+E61</f>
        <v>0</v>
      </c>
    </row>
    <row r="65" spans="1:5" x14ac:dyDescent="0.2">
      <c r="A65" s="2264" t="s">
        <v>1418</v>
      </c>
      <c r="B65" s="2265">
        <f>'Tableau 3A'!K276+'Tableau 3A'!K280+'Tableau 3A'!K284+'Tableau 3A'!K285+'Tableau 3A'!K286</f>
        <v>0</v>
      </c>
      <c r="C65" s="2265">
        <f>'Tableau 3A'!L276+'Tableau 3A'!L280+'Tableau 3A'!L284+'Tableau 3A'!L285+'Tableau 3A'!L286</f>
        <v>0</v>
      </c>
      <c r="D65" s="2265">
        <f>'Tableau 3A'!M276+'Tableau 3A'!M280+'Tableau 3A'!M284+'Tableau 3A'!M285+'Tableau 3A'!M286</f>
        <v>0</v>
      </c>
      <c r="E65" s="466"/>
    </row>
    <row r="66" spans="1:5" x14ac:dyDescent="0.2">
      <c r="A66" s="2264" t="s">
        <v>207</v>
      </c>
      <c r="B66" s="2265">
        <f>B63-B65</f>
        <v>0</v>
      </c>
      <c r="C66" s="2265">
        <f>C63-C65</f>
        <v>0</v>
      </c>
      <c r="D66" s="2265">
        <f>D63-D65</f>
        <v>0</v>
      </c>
      <c r="E66" s="466"/>
    </row>
  </sheetData>
  <mergeCells count="10">
    <mergeCell ref="A5:E5"/>
    <mergeCell ref="B6:B7"/>
    <mergeCell ref="C6:C7"/>
    <mergeCell ref="D6:D7"/>
    <mergeCell ref="E6:E7"/>
    <mergeCell ref="A31:E31"/>
    <mergeCell ref="B32:B33"/>
    <mergeCell ref="C32:C33"/>
    <mergeCell ref="D32:D33"/>
    <mergeCell ref="E32:E33"/>
  </mergeCells>
  <pageMargins left="0.55118110236220474" right="0.23622047244094491" top="0.43307086614173229" bottom="0.31496062992125984" header="0.27559055118110237" footer="0.15748031496062992"/>
  <pageSetup paperSize="9" scale="59" orientation="landscape" r:id="rId1"/>
  <headerFooter scaleWithDoc="0" alignWithMargins="0">
    <oddFooter>&amp;C&amp;P/&amp;N</oddFooter>
  </headerFooter>
  <rowBreaks count="13" manualBreakCount="13">
    <brk id="25" max="16383" man="1"/>
    <brk id="74" max="16383" man="1"/>
    <brk id="130" max="16383" man="1"/>
    <brk id="185" max="16383" man="1"/>
    <brk id="241" max="16383" man="1"/>
    <brk id="297" max="16383" man="1"/>
    <brk id="352" max="16383" man="1"/>
    <brk id="408" max="16383" man="1"/>
    <brk id="464" max="16383" man="1"/>
    <brk id="522" max="16383" man="1"/>
    <brk id="578" max="16383" man="1"/>
    <brk id="635" max="16383" man="1"/>
    <brk id="691" max="16383"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tint="0.39997558519241921"/>
  </sheetPr>
  <dimension ref="A1:G78"/>
  <sheetViews>
    <sheetView zoomScaleNormal="100" workbookViewId="0"/>
  </sheetViews>
  <sheetFormatPr baseColWidth="10" defaultColWidth="8.85546875" defaultRowHeight="12.75" x14ac:dyDescent="0.2"/>
  <cols>
    <col min="1" max="1" width="22" style="331" customWidth="1"/>
    <col min="2" max="2" width="58.5703125" style="331" customWidth="1"/>
    <col min="3" max="6" width="21.28515625" style="331" customWidth="1"/>
    <col min="7" max="7" width="25.140625" style="331" customWidth="1"/>
    <col min="8" max="16384" width="8.85546875" style="331"/>
  </cols>
  <sheetData>
    <row r="1" spans="1:6" ht="18" x14ac:dyDescent="0.25">
      <c r="A1" s="64" t="s">
        <v>871</v>
      </c>
      <c r="B1" s="64"/>
      <c r="C1" s="469"/>
      <c r="D1" s="469"/>
      <c r="E1" s="469"/>
      <c r="F1" s="469"/>
    </row>
    <row r="2" spans="1:6" x14ac:dyDescent="0.2">
      <c r="A2" s="56" t="str">
        <f>'PAGE DE GARDE'!C8</f>
        <v>GAZ</v>
      </c>
      <c r="B2" s="62" t="str">
        <f>'PAGE DE GARDE'!C10</f>
        <v>REALITE 2018 V0</v>
      </c>
      <c r="C2" s="471"/>
      <c r="D2" s="711"/>
      <c r="E2" s="471"/>
      <c r="F2" s="471"/>
    </row>
    <row r="3" spans="1:6" x14ac:dyDescent="0.2">
      <c r="A3" s="249" t="str">
        <f>'PAGE DE GARDE'!C7</f>
        <v>GRD</v>
      </c>
      <c r="B3" s="62"/>
      <c r="C3" s="471"/>
      <c r="D3" s="471"/>
      <c r="E3" s="471"/>
      <c r="F3" s="471"/>
    </row>
    <row r="4" spans="1:6" ht="13.5" thickBot="1" x14ac:dyDescent="0.25"/>
    <row r="5" spans="1:6" x14ac:dyDescent="0.2">
      <c r="A5" s="713"/>
      <c r="B5" s="714"/>
      <c r="C5" s="714"/>
      <c r="D5" s="714"/>
      <c r="E5" s="714"/>
      <c r="F5" s="887"/>
    </row>
    <row r="6" spans="1:6" x14ac:dyDescent="0.2">
      <c r="A6" s="715" t="s">
        <v>766</v>
      </c>
      <c r="B6" s="716"/>
      <c r="C6" s="717"/>
      <c r="D6" s="717"/>
      <c r="E6" s="717"/>
      <c r="F6" s="718"/>
    </row>
    <row r="7" spans="1:6" x14ac:dyDescent="0.2">
      <c r="A7" s="715"/>
      <c r="B7" s="716"/>
      <c r="C7" s="717"/>
      <c r="D7" s="717"/>
      <c r="E7" s="717"/>
      <c r="F7" s="718"/>
    </row>
    <row r="8" spans="1:6" ht="13.5" thickBot="1" x14ac:dyDescent="0.25">
      <c r="A8" s="513" t="s">
        <v>872</v>
      </c>
      <c r="B8" s="717"/>
      <c r="C8" s="717"/>
      <c r="D8" s="717"/>
      <c r="E8" s="717"/>
      <c r="F8" s="718"/>
    </row>
    <row r="9" spans="1:6" ht="12.75" customHeight="1" x14ac:dyDescent="0.2">
      <c r="A9" s="2708" t="s">
        <v>768</v>
      </c>
      <c r="B9" s="2698" t="s">
        <v>769</v>
      </c>
      <c r="C9" s="2701" t="str">
        <f>'PAGE DE GARDE'!$B$16</f>
        <v>REALITE 2017</v>
      </c>
      <c r="D9" s="2701" t="str">
        <f>'PAGE DE GARDE'!$B$15</f>
        <v>BUDGET 2018</v>
      </c>
      <c r="E9" s="2701" t="str">
        <f>'PAGE DE GARDE'!$B$14</f>
        <v>REALITE 2018</v>
      </c>
      <c r="F9" s="2695" t="s">
        <v>921</v>
      </c>
    </row>
    <row r="10" spans="1:6" x14ac:dyDescent="0.2">
      <c r="A10" s="2722"/>
      <c r="B10" s="2706"/>
      <c r="C10" s="2707"/>
      <c r="D10" s="2707"/>
      <c r="E10" s="2702"/>
      <c r="F10" s="2696"/>
    </row>
    <row r="11" spans="1:6" ht="13.5" thickBot="1" x14ac:dyDescent="0.25">
      <c r="A11" s="2723"/>
      <c r="B11" s="2700"/>
      <c r="C11" s="2703"/>
      <c r="D11" s="2703"/>
      <c r="E11" s="2703"/>
      <c r="F11" s="2697"/>
    </row>
    <row r="12" spans="1:6" x14ac:dyDescent="0.2">
      <c r="A12" s="720"/>
      <c r="B12" s="721"/>
      <c r="C12" s="917"/>
      <c r="D12" s="723"/>
      <c r="E12" s="723"/>
      <c r="F12" s="1129"/>
    </row>
    <row r="13" spans="1:6" x14ac:dyDescent="0.2">
      <c r="A13" s="724"/>
      <c r="B13" s="725"/>
      <c r="C13" s="724"/>
      <c r="D13" s="727"/>
      <c r="E13" s="727"/>
      <c r="F13" s="1177">
        <f>D13-E13</f>
        <v>0</v>
      </c>
    </row>
    <row r="14" spans="1:6" x14ac:dyDescent="0.2">
      <c r="A14" s="724"/>
      <c r="B14" s="725"/>
      <c r="C14" s="724"/>
      <c r="D14" s="727"/>
      <c r="E14" s="727"/>
      <c r="F14" s="1177">
        <f t="shared" ref="F14:F27" si="0">D14-E14</f>
        <v>0</v>
      </c>
    </row>
    <row r="15" spans="1:6" x14ac:dyDescent="0.2">
      <c r="A15" s="724"/>
      <c r="B15" s="725"/>
      <c r="C15" s="724"/>
      <c r="D15" s="727"/>
      <c r="E15" s="727"/>
      <c r="F15" s="1177">
        <f t="shared" si="0"/>
        <v>0</v>
      </c>
    </row>
    <row r="16" spans="1:6" x14ac:dyDescent="0.2">
      <c r="A16" s="724"/>
      <c r="B16" s="725"/>
      <c r="C16" s="724"/>
      <c r="D16" s="727"/>
      <c r="E16" s="727"/>
      <c r="F16" s="1177">
        <f t="shared" si="0"/>
        <v>0</v>
      </c>
    </row>
    <row r="17" spans="1:7" x14ac:dyDescent="0.2">
      <c r="A17" s="724"/>
      <c r="B17" s="725"/>
      <c r="C17" s="724"/>
      <c r="D17" s="727"/>
      <c r="E17" s="727"/>
      <c r="F17" s="1177">
        <f t="shared" si="0"/>
        <v>0</v>
      </c>
    </row>
    <row r="18" spans="1:7" x14ac:dyDescent="0.2">
      <c r="A18" s="724"/>
      <c r="B18" s="725"/>
      <c r="C18" s="724"/>
      <c r="D18" s="727"/>
      <c r="E18" s="727"/>
      <c r="F18" s="1177">
        <f t="shared" si="0"/>
        <v>0</v>
      </c>
    </row>
    <row r="19" spans="1:7" x14ac:dyDescent="0.2">
      <c r="A19" s="724"/>
      <c r="B19" s="725"/>
      <c r="C19" s="724"/>
      <c r="D19" s="727"/>
      <c r="E19" s="727"/>
      <c r="F19" s="1177">
        <f t="shared" si="0"/>
        <v>0</v>
      </c>
    </row>
    <row r="20" spans="1:7" x14ac:dyDescent="0.2">
      <c r="A20" s="724"/>
      <c r="B20" s="725"/>
      <c r="C20" s="724"/>
      <c r="D20" s="727"/>
      <c r="E20" s="727"/>
      <c r="F20" s="1177">
        <f t="shared" si="0"/>
        <v>0</v>
      </c>
    </row>
    <row r="21" spans="1:7" x14ac:dyDescent="0.2">
      <c r="A21" s="724"/>
      <c r="B21" s="725"/>
      <c r="C21" s="724"/>
      <c r="D21" s="727"/>
      <c r="E21" s="727"/>
      <c r="F21" s="1177">
        <f t="shared" si="0"/>
        <v>0</v>
      </c>
    </row>
    <row r="22" spans="1:7" x14ac:dyDescent="0.2">
      <c r="A22" s="724"/>
      <c r="B22" s="725"/>
      <c r="C22" s="724"/>
      <c r="D22" s="727"/>
      <c r="E22" s="727"/>
      <c r="F22" s="1177">
        <f t="shared" si="0"/>
        <v>0</v>
      </c>
    </row>
    <row r="23" spans="1:7" x14ac:dyDescent="0.2">
      <c r="A23" s="724"/>
      <c r="B23" s="725"/>
      <c r="C23" s="724"/>
      <c r="D23" s="727"/>
      <c r="E23" s="727"/>
      <c r="F23" s="1177">
        <f t="shared" si="0"/>
        <v>0</v>
      </c>
    </row>
    <row r="24" spans="1:7" x14ac:dyDescent="0.2">
      <c r="A24" s="724"/>
      <c r="B24" s="725"/>
      <c r="C24" s="724"/>
      <c r="D24" s="727"/>
      <c r="E24" s="727"/>
      <c r="F24" s="1177">
        <f t="shared" si="0"/>
        <v>0</v>
      </c>
    </row>
    <row r="25" spans="1:7" x14ac:dyDescent="0.2">
      <c r="A25" s="724"/>
      <c r="B25" s="725"/>
      <c r="C25" s="724"/>
      <c r="D25" s="727"/>
      <c r="E25" s="727"/>
      <c r="F25" s="1177">
        <f t="shared" si="0"/>
        <v>0</v>
      </c>
    </row>
    <row r="26" spans="1:7" x14ac:dyDescent="0.2">
      <c r="A26" s="724"/>
      <c r="B26" s="725"/>
      <c r="C26" s="724"/>
      <c r="D26" s="727"/>
      <c r="E26" s="727"/>
      <c r="F26" s="1177">
        <f t="shared" si="0"/>
        <v>0</v>
      </c>
    </row>
    <row r="27" spans="1:7" x14ac:dyDescent="0.2">
      <c r="A27" s="724"/>
      <c r="B27" s="725"/>
      <c r="C27" s="724"/>
      <c r="D27" s="727"/>
      <c r="E27" s="727"/>
      <c r="F27" s="1177">
        <f t="shared" si="0"/>
        <v>0</v>
      </c>
    </row>
    <row r="28" spans="1:7" ht="13.5" thickBot="1" x14ac:dyDescent="0.25">
      <c r="A28" s="720"/>
      <c r="B28" s="721"/>
      <c r="C28" s="720"/>
      <c r="D28" s="729"/>
      <c r="E28" s="729"/>
      <c r="F28" s="746"/>
    </row>
    <row r="29" spans="1:7" ht="13.5" thickBot="1" x14ac:dyDescent="0.25">
      <c r="A29" s="730" t="s">
        <v>363</v>
      </c>
      <c r="B29" s="731"/>
      <c r="C29" s="730">
        <f>SUM(C12:C28)</f>
        <v>0</v>
      </c>
      <c r="D29" s="733">
        <f t="shared" ref="D29:E29" si="1">SUM(D12:D28)</f>
        <v>0</v>
      </c>
      <c r="E29" s="733">
        <f t="shared" si="1"/>
        <v>0</v>
      </c>
      <c r="F29" s="1199">
        <f>D29-E29</f>
        <v>0</v>
      </c>
      <c r="G29" s="1168" t="s">
        <v>957</v>
      </c>
    </row>
    <row r="30" spans="1:7" ht="13.5" thickBot="1" x14ac:dyDescent="0.25">
      <c r="A30" s="1173"/>
      <c r="B30" s="1174"/>
      <c r="C30" s="1174"/>
      <c r="D30" s="1174"/>
      <c r="E30" s="1174"/>
      <c r="F30" s="1175"/>
      <c r="G30" s="524"/>
    </row>
    <row r="31" spans="1:7" ht="13.5" thickBot="1" x14ac:dyDescent="0.25">
      <c r="A31" s="1172" t="s">
        <v>1132</v>
      </c>
      <c r="B31" s="1164"/>
      <c r="C31" s="1164"/>
      <c r="D31" s="1164"/>
      <c r="E31" s="1164"/>
      <c r="F31" s="1165"/>
    </row>
    <row r="32" spans="1:7" ht="12.75" customHeight="1" x14ac:dyDescent="0.2">
      <c r="A32" s="2708" t="s">
        <v>768</v>
      </c>
      <c r="B32" s="2708" t="s">
        <v>769</v>
      </c>
      <c r="C32" s="2701" t="str">
        <f>'PAGE DE GARDE'!$B$16</f>
        <v>REALITE 2017</v>
      </c>
      <c r="D32" s="2701" t="str">
        <f>'PAGE DE GARDE'!$B$15</f>
        <v>BUDGET 2018</v>
      </c>
      <c r="E32" s="2701" t="str">
        <f>'PAGE DE GARDE'!$B$14</f>
        <v>REALITE 2018</v>
      </c>
      <c r="F32" s="2695" t="s">
        <v>921</v>
      </c>
    </row>
    <row r="33" spans="1:6" x14ac:dyDescent="0.2">
      <c r="A33" s="2709"/>
      <c r="B33" s="2709"/>
      <c r="C33" s="2702"/>
      <c r="D33" s="2702"/>
      <c r="E33" s="2702"/>
      <c r="F33" s="2696"/>
    </row>
    <row r="34" spans="1:6" ht="13.5" thickBot="1" x14ac:dyDescent="0.25">
      <c r="A34" s="2723"/>
      <c r="B34" s="2723"/>
      <c r="C34" s="2703"/>
      <c r="D34" s="2703"/>
      <c r="E34" s="2703"/>
      <c r="F34" s="2697"/>
    </row>
    <row r="35" spans="1:6" x14ac:dyDescent="0.2">
      <c r="A35" s="720"/>
      <c r="B35" s="720"/>
      <c r="C35" s="917"/>
      <c r="D35" s="723"/>
      <c r="E35" s="723"/>
      <c r="F35" s="1129"/>
    </row>
    <row r="36" spans="1:6" x14ac:dyDescent="0.2">
      <c r="A36" s="724"/>
      <c r="B36" s="724"/>
      <c r="C36" s="724"/>
      <c r="D36" s="727"/>
      <c r="E36" s="727"/>
      <c r="F36" s="1177"/>
    </row>
    <row r="37" spans="1:6" x14ac:dyDescent="0.2">
      <c r="A37" s="724"/>
      <c r="B37" s="724"/>
      <c r="C37" s="724"/>
      <c r="D37" s="727"/>
      <c r="E37" s="727"/>
      <c r="F37" s="1177"/>
    </row>
    <row r="38" spans="1:6" x14ac:dyDescent="0.2">
      <c r="A38" s="724"/>
      <c r="B38" s="724"/>
      <c r="C38" s="724"/>
      <c r="D38" s="727"/>
      <c r="E38" s="727"/>
      <c r="F38" s="1177"/>
    </row>
    <row r="39" spans="1:6" x14ac:dyDescent="0.2">
      <c r="A39" s="724"/>
      <c r="B39" s="724"/>
      <c r="C39" s="724"/>
      <c r="D39" s="727"/>
      <c r="E39" s="727"/>
      <c r="F39" s="1177"/>
    </row>
    <row r="40" spans="1:6" x14ac:dyDescent="0.2">
      <c r="A40" s="724"/>
      <c r="B40" s="724"/>
      <c r="C40" s="724"/>
      <c r="D40" s="727"/>
      <c r="E40" s="727"/>
      <c r="F40" s="1177"/>
    </row>
    <row r="41" spans="1:6" x14ac:dyDescent="0.2">
      <c r="A41" s="724"/>
      <c r="B41" s="724"/>
      <c r="C41" s="724"/>
      <c r="D41" s="727"/>
      <c r="E41" s="727"/>
      <c r="F41" s="1177"/>
    </row>
    <row r="42" spans="1:6" x14ac:dyDescent="0.2">
      <c r="A42" s="724"/>
      <c r="B42" s="724"/>
      <c r="C42" s="724"/>
      <c r="D42" s="727"/>
      <c r="E42" s="727"/>
      <c r="F42" s="1177"/>
    </row>
    <row r="43" spans="1:6" x14ac:dyDescent="0.2">
      <c r="A43" s="724"/>
      <c r="B43" s="724"/>
      <c r="C43" s="724"/>
      <c r="D43" s="727"/>
      <c r="E43" s="727"/>
      <c r="F43" s="1177"/>
    </row>
    <row r="44" spans="1:6" x14ac:dyDescent="0.2">
      <c r="A44" s="724"/>
      <c r="B44" s="724"/>
      <c r="C44" s="724"/>
      <c r="D44" s="727"/>
      <c r="E44" s="727"/>
      <c r="F44" s="1177"/>
    </row>
    <row r="45" spans="1:6" x14ac:dyDescent="0.2">
      <c r="A45" s="724"/>
      <c r="B45" s="724"/>
      <c r="C45" s="724"/>
      <c r="D45" s="727"/>
      <c r="E45" s="727"/>
      <c r="F45" s="1177"/>
    </row>
    <row r="46" spans="1:6" x14ac:dyDescent="0.2">
      <c r="A46" s="724"/>
      <c r="B46" s="724"/>
      <c r="C46" s="724"/>
      <c r="D46" s="727"/>
      <c r="E46" s="727"/>
      <c r="F46" s="1177"/>
    </row>
    <row r="47" spans="1:6" x14ac:dyDescent="0.2">
      <c r="A47" s="724"/>
      <c r="B47" s="724"/>
      <c r="C47" s="724"/>
      <c r="D47" s="727"/>
      <c r="E47" s="727"/>
      <c r="F47" s="1177"/>
    </row>
    <row r="48" spans="1:6" x14ac:dyDescent="0.2">
      <c r="A48" s="724"/>
      <c r="B48" s="724"/>
      <c r="C48" s="724"/>
      <c r="D48" s="727"/>
      <c r="E48" s="727"/>
      <c r="F48" s="1177"/>
    </row>
    <row r="49" spans="1:7" x14ac:dyDescent="0.2">
      <c r="A49" s="724"/>
      <c r="B49" s="724"/>
      <c r="C49" s="724"/>
      <c r="D49" s="727"/>
      <c r="E49" s="727"/>
      <c r="F49" s="1177"/>
    </row>
    <row r="50" spans="1:7" x14ac:dyDescent="0.2">
      <c r="A50" s="724"/>
      <c r="B50" s="724"/>
      <c r="C50" s="724"/>
      <c r="D50" s="727"/>
      <c r="E50" s="727"/>
      <c r="F50" s="1177"/>
    </row>
    <row r="51" spans="1:7" ht="13.5" thickBot="1" x14ac:dyDescent="0.25">
      <c r="A51" s="720"/>
      <c r="B51" s="720"/>
      <c r="C51" s="720"/>
      <c r="D51" s="729"/>
      <c r="E51" s="729"/>
      <c r="F51" s="746"/>
    </row>
    <row r="52" spans="1:7" ht="13.5" thickBot="1" x14ac:dyDescent="0.25">
      <c r="A52" s="730" t="s">
        <v>363</v>
      </c>
      <c r="B52" s="730"/>
      <c r="C52" s="730">
        <f>SUM(C35:C51)</f>
        <v>0</v>
      </c>
      <c r="D52" s="733">
        <f t="shared" ref="D52:E52" si="2">SUM(D35:D51)</f>
        <v>0</v>
      </c>
      <c r="E52" s="733">
        <f t="shared" si="2"/>
        <v>0</v>
      </c>
      <c r="F52" s="1199">
        <f>D52-E52</f>
        <v>0</v>
      </c>
      <c r="G52" s="1168" t="s">
        <v>958</v>
      </c>
    </row>
    <row r="53" spans="1:7" ht="13.5" thickBot="1" x14ac:dyDescent="0.25">
      <c r="A53" s="1166"/>
      <c r="B53" s="1167"/>
      <c r="C53" s="1167"/>
      <c r="D53" s="1167"/>
      <c r="E53" s="1167"/>
      <c r="F53" s="1167"/>
    </row>
    <row r="54" spans="1:7" ht="13.5" thickBot="1" x14ac:dyDescent="0.25">
      <c r="A54" s="730" t="s">
        <v>818</v>
      </c>
      <c r="B54" s="731"/>
      <c r="C54" s="730">
        <f>C29+C52</f>
        <v>0</v>
      </c>
      <c r="D54" s="733">
        <f>D29+D52</f>
        <v>0</v>
      </c>
      <c r="E54" s="733">
        <f>E29+E52</f>
        <v>0</v>
      </c>
      <c r="F54" s="1199">
        <f>F29+F52</f>
        <v>0</v>
      </c>
      <c r="G54" s="1168" t="s">
        <v>959</v>
      </c>
    </row>
    <row r="55" spans="1:7" x14ac:dyDescent="0.2">
      <c r="A55" s="1169"/>
      <c r="B55" s="1170"/>
      <c r="C55" s="1170"/>
      <c r="D55" s="1170"/>
      <c r="E55" s="1170"/>
      <c r="F55" s="1170"/>
    </row>
    <row r="56" spans="1:7" x14ac:dyDescent="0.2">
      <c r="A56" s="1166"/>
      <c r="B56" s="1167"/>
      <c r="C56" s="1167"/>
      <c r="D56" s="1167"/>
      <c r="E56" s="1167"/>
      <c r="F56" s="1167"/>
    </row>
    <row r="57" spans="1:7" ht="13.5" thickBot="1" x14ac:dyDescent="0.25">
      <c r="A57" s="1171"/>
      <c r="B57" s="742"/>
      <c r="C57" s="742"/>
      <c r="D57" s="742"/>
      <c r="E57" s="742"/>
      <c r="F57" s="742"/>
    </row>
    <row r="58" spans="1:7" ht="14.25" x14ac:dyDescent="0.2">
      <c r="A58" s="977" t="s">
        <v>923</v>
      </c>
      <c r="B58" s="978"/>
      <c r="C58" s="979"/>
      <c r="D58" s="979"/>
      <c r="E58" s="979"/>
      <c r="F58" s="980"/>
    </row>
    <row r="59" spans="1:7" ht="12.75" customHeight="1" x14ac:dyDescent="0.2">
      <c r="A59" s="890"/>
      <c r="B59" s="518"/>
      <c r="C59" s="518"/>
      <c r="D59" s="518"/>
      <c r="E59" s="518"/>
      <c r="F59" s="981"/>
    </row>
    <row r="60" spans="1:7" ht="12.75" customHeight="1" x14ac:dyDescent="0.2">
      <c r="A60" s="2704" t="s">
        <v>922</v>
      </c>
      <c r="B60" s="2577"/>
      <c r="C60" s="2577"/>
      <c r="D60" s="2577"/>
      <c r="E60" s="2577"/>
      <c r="F60" s="2705"/>
    </row>
    <row r="61" spans="1:7" ht="12.75" customHeight="1" x14ac:dyDescent="0.2">
      <c r="A61" s="2718"/>
      <c r="B61" s="2724"/>
      <c r="C61" s="2724"/>
      <c r="D61" s="2724"/>
      <c r="E61" s="2724"/>
      <c r="F61" s="2725"/>
    </row>
    <row r="62" spans="1:7" x14ac:dyDescent="0.2">
      <c r="A62" s="2718"/>
      <c r="B62" s="2719"/>
      <c r="C62" s="2719"/>
      <c r="D62" s="2719"/>
      <c r="E62" s="2719"/>
      <c r="F62" s="2720"/>
    </row>
    <row r="63" spans="1:7" ht="14.25" x14ac:dyDescent="0.2">
      <c r="A63" s="1056" t="s">
        <v>1134</v>
      </c>
      <c r="B63" s="1383"/>
      <c r="C63" s="1383"/>
      <c r="D63" s="1383"/>
      <c r="E63" s="1383"/>
      <c r="F63" s="1384"/>
    </row>
    <row r="64" spans="1:7" x14ac:dyDescent="0.2">
      <c r="A64" s="2718" t="s">
        <v>960</v>
      </c>
      <c r="B64" s="2719"/>
      <c r="C64" s="2719"/>
      <c r="D64" s="2719"/>
      <c r="E64" s="2719"/>
      <c r="F64" s="2720"/>
    </row>
    <row r="65" spans="1:6" x14ac:dyDescent="0.2">
      <c r="A65" s="2704" t="s">
        <v>1133</v>
      </c>
      <c r="B65" s="2621"/>
      <c r="C65" s="2621"/>
      <c r="D65" s="2621"/>
      <c r="E65" s="2621"/>
      <c r="F65" s="2721"/>
    </row>
    <row r="66" spans="1:6" x14ac:dyDescent="0.2">
      <c r="A66" s="1135"/>
      <c r="B66" s="1133"/>
      <c r="C66" s="1133"/>
      <c r="D66" s="1133"/>
      <c r="E66" s="1133"/>
      <c r="F66" s="1176"/>
    </row>
    <row r="67" spans="1:6" x14ac:dyDescent="0.2">
      <c r="A67" s="1135"/>
      <c r="B67" s="1133"/>
      <c r="C67" s="1133"/>
      <c r="D67" s="1133"/>
      <c r="E67" s="1133"/>
      <c r="F67" s="1176"/>
    </row>
    <row r="68" spans="1:6" x14ac:dyDescent="0.2">
      <c r="A68" s="1135"/>
      <c r="B68" s="1133"/>
      <c r="C68" s="1133"/>
      <c r="D68" s="1133"/>
      <c r="E68" s="1133"/>
      <c r="F68" s="1176"/>
    </row>
    <row r="69" spans="1:6" x14ac:dyDescent="0.2">
      <c r="A69" s="1135"/>
      <c r="B69" s="1133"/>
      <c r="C69" s="1133"/>
      <c r="D69" s="1133"/>
      <c r="E69" s="1133"/>
      <c r="F69" s="1176"/>
    </row>
    <row r="70" spans="1:6" x14ac:dyDescent="0.2">
      <c r="A70" s="1135"/>
      <c r="B70" s="1136"/>
      <c r="C70" s="1136"/>
      <c r="D70" s="1136"/>
      <c r="E70" s="1136"/>
      <c r="F70" s="1137"/>
    </row>
    <row r="71" spans="1:6" ht="13.5" thickBot="1" x14ac:dyDescent="0.25">
      <c r="A71" s="1130"/>
      <c r="B71" s="1131"/>
      <c r="C71" s="1131"/>
      <c r="D71" s="1131"/>
      <c r="E71" s="1131"/>
      <c r="F71" s="1132"/>
    </row>
    <row r="72" spans="1:6" x14ac:dyDescent="0.2">
      <c r="A72" s="1108"/>
      <c r="B72" s="1108"/>
      <c r="C72" s="1108"/>
      <c r="D72" s="1108"/>
      <c r="E72" s="1108"/>
      <c r="F72" s="1108"/>
    </row>
    <row r="73" spans="1:6" x14ac:dyDescent="0.2">
      <c r="A73" s="1108"/>
      <c r="B73" s="1108"/>
      <c r="C73" s="1108"/>
      <c r="D73" s="1108"/>
      <c r="E73" s="1108"/>
      <c r="F73" s="1108"/>
    </row>
    <row r="74" spans="1:6" x14ac:dyDescent="0.2">
      <c r="A74" s="1108"/>
      <c r="B74" s="1108"/>
      <c r="C74" s="1108"/>
      <c r="D74" s="1108"/>
      <c r="E74" s="1108"/>
      <c r="F74" s="1108"/>
    </row>
    <row r="75" spans="1:6" x14ac:dyDescent="0.2">
      <c r="A75" s="1108"/>
      <c r="B75" s="1108"/>
      <c r="C75" s="1108"/>
      <c r="D75" s="1108"/>
      <c r="E75" s="1108"/>
      <c r="F75" s="1108"/>
    </row>
    <row r="76" spans="1:6" x14ac:dyDescent="0.2">
      <c r="A76" s="1108"/>
      <c r="B76" s="1108"/>
      <c r="C76" s="1108"/>
      <c r="D76" s="1108"/>
      <c r="E76" s="1108"/>
      <c r="F76" s="1108"/>
    </row>
    <row r="77" spans="1:6" x14ac:dyDescent="0.2">
      <c r="A77" s="1108"/>
      <c r="B77" s="1108"/>
      <c r="C77" s="1108"/>
      <c r="D77" s="1108"/>
      <c r="E77" s="1108"/>
      <c r="F77" s="1108"/>
    </row>
    <row r="78" spans="1:6" x14ac:dyDescent="0.2">
      <c r="A78" s="740"/>
      <c r="B78" s="740"/>
      <c r="C78" s="740"/>
      <c r="D78" s="740"/>
      <c r="E78" s="740"/>
      <c r="F78" s="740"/>
    </row>
  </sheetData>
  <mergeCells count="17">
    <mergeCell ref="F32:F34"/>
    <mergeCell ref="A64:F64"/>
    <mergeCell ref="A65:F65"/>
    <mergeCell ref="A9:A11"/>
    <mergeCell ref="B9:B11"/>
    <mergeCell ref="A62:F62"/>
    <mergeCell ref="C9:C11"/>
    <mergeCell ref="D9:D11"/>
    <mergeCell ref="A60:F60"/>
    <mergeCell ref="A61:F61"/>
    <mergeCell ref="E9:E11"/>
    <mergeCell ref="F9:F11"/>
    <mergeCell ref="A32:A34"/>
    <mergeCell ref="B32:B34"/>
    <mergeCell ref="C32:C34"/>
    <mergeCell ref="D32:D34"/>
    <mergeCell ref="E32:E34"/>
  </mergeCells>
  <pageMargins left="0.70866141732283472" right="0.70866141732283472" top="0.74803149606299213" bottom="0.74803149606299213" header="0.31496062992125984" footer="0.31496062992125984"/>
  <pageSetup paperSize="9" scale="54" orientation="landscape"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tint="0.39997558519241921"/>
    <pageSetUpPr fitToPage="1"/>
  </sheetPr>
  <dimension ref="A1:H38"/>
  <sheetViews>
    <sheetView showGridLines="0" workbookViewId="0"/>
  </sheetViews>
  <sheetFormatPr baseColWidth="10" defaultColWidth="8.85546875" defaultRowHeight="12.75" x14ac:dyDescent="0.2"/>
  <cols>
    <col min="1" max="1" width="28.85546875" style="465" bestFit="1" customWidth="1"/>
    <col min="2" max="2" width="25" style="465" bestFit="1" customWidth="1"/>
    <col min="3" max="6" width="20.140625" style="465" customWidth="1"/>
    <col min="7" max="7" width="20.140625" style="462" customWidth="1"/>
    <col min="8" max="8" width="20.140625" style="465" customWidth="1"/>
    <col min="9" max="10" width="19.140625" style="465" bestFit="1" customWidth="1"/>
    <col min="11" max="16384" width="8.85546875" style="465"/>
  </cols>
  <sheetData>
    <row r="1" spans="1:8" s="470" customFormat="1" ht="18" x14ac:dyDescent="0.25">
      <c r="A1" s="64" t="s">
        <v>870</v>
      </c>
      <c r="B1" s="64"/>
      <c r="C1" s="64"/>
      <c r="D1" s="469"/>
      <c r="E1" s="469"/>
      <c r="F1" s="469"/>
      <c r="G1" s="712"/>
      <c r="H1" s="469"/>
    </row>
    <row r="2" spans="1:8" s="472" customFormat="1" ht="11.25" x14ac:dyDescent="0.2">
      <c r="A2" s="56" t="str">
        <f>'PAGE DE GARDE'!C8</f>
        <v>GAZ</v>
      </c>
      <c r="B2" s="62" t="str">
        <f>'PAGE DE GARDE'!C10</f>
        <v>REALITE 2018 V0</v>
      </c>
      <c r="C2" s="56"/>
      <c r="D2" s="471"/>
      <c r="E2" s="471"/>
      <c r="F2" s="471"/>
      <c r="G2" s="922"/>
      <c r="H2" s="471"/>
    </row>
    <row r="3" spans="1:8" s="472" customFormat="1" ht="11.25" x14ac:dyDescent="0.2">
      <c r="A3" s="249" t="str">
        <f>'PAGE DE GARDE'!C7</f>
        <v>GRD</v>
      </c>
      <c r="B3" s="62"/>
      <c r="C3" s="56"/>
      <c r="D3" s="471"/>
      <c r="E3" s="471"/>
      <c r="F3" s="471"/>
      <c r="G3" s="922"/>
      <c r="H3" s="471"/>
    </row>
    <row r="4" spans="1:8" ht="13.5" thickBot="1" x14ac:dyDescent="0.25"/>
    <row r="5" spans="1:8" ht="13.5" thickBot="1" x14ac:dyDescent="0.25">
      <c r="C5" s="2726" t="str">
        <f>'PAGE DE GARDE'!B14</f>
        <v>REALITE 2018</v>
      </c>
      <c r="D5" s="2727"/>
      <c r="E5" s="2727"/>
      <c r="F5" s="2728"/>
      <c r="G5" s="465"/>
      <c r="H5" s="1360"/>
    </row>
    <row r="6" spans="1:8" ht="13.5" thickBot="1" x14ac:dyDescent="0.25">
      <c r="C6" s="1841" t="s">
        <v>819</v>
      </c>
      <c r="D6" s="1842" t="s">
        <v>820</v>
      </c>
      <c r="E6" s="1843" t="s">
        <v>821</v>
      </c>
      <c r="F6" s="1844" t="s">
        <v>30</v>
      </c>
      <c r="G6" s="465"/>
    </row>
    <row r="7" spans="1:8" x14ac:dyDescent="0.2">
      <c r="A7" s="923" t="s">
        <v>819</v>
      </c>
      <c r="B7" s="1178" t="s">
        <v>398</v>
      </c>
      <c r="C7" s="927"/>
      <c r="D7" s="928"/>
      <c r="E7" s="928"/>
      <c r="F7" s="1187"/>
      <c r="G7" s="465"/>
    </row>
    <row r="8" spans="1:8" x14ac:dyDescent="0.2">
      <c r="A8" s="925"/>
      <c r="B8" s="1179" t="s">
        <v>438</v>
      </c>
      <c r="C8" s="927"/>
      <c r="D8" s="926"/>
      <c r="E8" s="926"/>
      <c r="F8" s="1186">
        <f>C8+D8+E8</f>
        <v>0</v>
      </c>
      <c r="G8" s="465"/>
    </row>
    <row r="9" spans="1:8" x14ac:dyDescent="0.2">
      <c r="A9" s="925"/>
      <c r="B9" s="1179" t="s">
        <v>31</v>
      </c>
      <c r="C9" s="927"/>
      <c r="D9" s="926"/>
      <c r="E9" s="926"/>
      <c r="F9" s="1186">
        <f>C9+D9+E9</f>
        <v>0</v>
      </c>
      <c r="G9" s="465"/>
    </row>
    <row r="10" spans="1:8" x14ac:dyDescent="0.2">
      <c r="A10" s="925"/>
      <c r="B10" s="1180" t="s">
        <v>390</v>
      </c>
      <c r="C10" s="927"/>
      <c r="D10" s="926"/>
      <c r="E10" s="926"/>
      <c r="F10" s="1186"/>
      <c r="G10" s="465"/>
    </row>
    <row r="11" spans="1:8" x14ac:dyDescent="0.2">
      <c r="A11" s="925"/>
      <c r="B11" s="1179" t="s">
        <v>438</v>
      </c>
      <c r="C11" s="927"/>
      <c r="D11" s="926"/>
      <c r="E11" s="926"/>
      <c r="F11" s="1186">
        <f t="shared" ref="F11:F12" si="0">C11+D11+E11</f>
        <v>0</v>
      </c>
      <c r="G11" s="465"/>
    </row>
    <row r="12" spans="1:8" x14ac:dyDescent="0.2">
      <c r="A12" s="929"/>
      <c r="B12" s="1181" t="s">
        <v>31</v>
      </c>
      <c r="C12" s="1188"/>
      <c r="D12" s="930"/>
      <c r="E12" s="930"/>
      <c r="F12" s="1186">
        <f t="shared" si="0"/>
        <v>0</v>
      </c>
      <c r="G12" s="465"/>
    </row>
    <row r="13" spans="1:8" x14ac:dyDescent="0.2">
      <c r="A13" s="931" t="s">
        <v>820</v>
      </c>
      <c r="B13" s="947" t="s">
        <v>398</v>
      </c>
      <c r="C13" s="1189"/>
      <c r="D13" s="932"/>
      <c r="E13" s="924"/>
      <c r="F13" s="1185"/>
      <c r="G13" s="465"/>
    </row>
    <row r="14" spans="1:8" x14ac:dyDescent="0.2">
      <c r="A14" s="925"/>
      <c r="B14" s="1179" t="s">
        <v>438</v>
      </c>
      <c r="C14" s="1190"/>
      <c r="D14" s="933"/>
      <c r="E14" s="926"/>
      <c r="F14" s="1186">
        <f t="shared" ref="F14:F15" si="1">C14+D14+E14</f>
        <v>0</v>
      </c>
      <c r="G14" s="465"/>
    </row>
    <row r="15" spans="1:8" x14ac:dyDescent="0.2">
      <c r="A15" s="925"/>
      <c r="B15" s="1179" t="s">
        <v>31</v>
      </c>
      <c r="C15" s="1190"/>
      <c r="D15" s="933"/>
      <c r="E15" s="926"/>
      <c r="F15" s="1186">
        <f t="shared" si="1"/>
        <v>0</v>
      </c>
      <c r="G15" s="465"/>
    </row>
    <row r="16" spans="1:8" x14ac:dyDescent="0.2">
      <c r="A16" s="925"/>
      <c r="B16" s="1180" t="s">
        <v>390</v>
      </c>
      <c r="C16" s="1191"/>
      <c r="D16" s="933"/>
      <c r="E16" s="928"/>
      <c r="F16" s="1187"/>
      <c r="G16" s="465"/>
    </row>
    <row r="17" spans="1:7" x14ac:dyDescent="0.2">
      <c r="A17" s="925"/>
      <c r="B17" s="1179" t="s">
        <v>438</v>
      </c>
      <c r="C17" s="1190"/>
      <c r="D17" s="933"/>
      <c r="E17" s="926"/>
      <c r="F17" s="1186">
        <f t="shared" ref="F17:F18" si="2">C17+D17+E17</f>
        <v>0</v>
      </c>
      <c r="G17" s="465"/>
    </row>
    <row r="18" spans="1:7" x14ac:dyDescent="0.2">
      <c r="A18" s="929"/>
      <c r="B18" s="1181" t="s">
        <v>31</v>
      </c>
      <c r="C18" s="1192"/>
      <c r="D18" s="934"/>
      <c r="E18" s="930"/>
      <c r="F18" s="1186">
        <f t="shared" si="2"/>
        <v>0</v>
      </c>
      <c r="G18" s="465"/>
    </row>
    <row r="19" spans="1:7" x14ac:dyDescent="0.2">
      <c r="A19" s="935" t="s">
        <v>821</v>
      </c>
      <c r="B19" s="947" t="s">
        <v>398</v>
      </c>
      <c r="C19" s="1189"/>
      <c r="D19" s="924"/>
      <c r="E19" s="932"/>
      <c r="F19" s="1185"/>
      <c r="G19" s="465"/>
    </row>
    <row r="20" spans="1:7" x14ac:dyDescent="0.2">
      <c r="A20" s="925"/>
      <c r="B20" s="1179" t="s">
        <v>438</v>
      </c>
      <c r="C20" s="1190"/>
      <c r="D20" s="926"/>
      <c r="E20" s="933"/>
      <c r="F20" s="1186">
        <f t="shared" ref="F20:F21" si="3">C20+D20+E20</f>
        <v>0</v>
      </c>
      <c r="G20" s="465"/>
    </row>
    <row r="21" spans="1:7" x14ac:dyDescent="0.2">
      <c r="A21" s="925"/>
      <c r="B21" s="1179" t="s">
        <v>31</v>
      </c>
      <c r="C21" s="1190"/>
      <c r="D21" s="926"/>
      <c r="E21" s="933"/>
      <c r="F21" s="1186">
        <f t="shared" si="3"/>
        <v>0</v>
      </c>
      <c r="G21" s="465"/>
    </row>
    <row r="22" spans="1:7" x14ac:dyDescent="0.2">
      <c r="A22" s="925"/>
      <c r="B22" s="1180" t="s">
        <v>390</v>
      </c>
      <c r="C22" s="1191"/>
      <c r="D22" s="928"/>
      <c r="E22" s="933"/>
      <c r="F22" s="1187"/>
      <c r="G22" s="465"/>
    </row>
    <row r="23" spans="1:7" x14ac:dyDescent="0.2">
      <c r="A23" s="925"/>
      <c r="B23" s="1179" t="s">
        <v>438</v>
      </c>
      <c r="C23" s="1190"/>
      <c r="D23" s="926"/>
      <c r="E23" s="933"/>
      <c r="F23" s="1186">
        <f t="shared" ref="F23:F24" si="4">C23+D23+E23</f>
        <v>0</v>
      </c>
      <c r="G23" s="465"/>
    </row>
    <row r="24" spans="1:7" x14ac:dyDescent="0.2">
      <c r="A24" s="929"/>
      <c r="B24" s="1181" t="s">
        <v>31</v>
      </c>
      <c r="C24" s="1192"/>
      <c r="D24" s="930"/>
      <c r="E24" s="934"/>
      <c r="F24" s="1186">
        <f t="shared" si="4"/>
        <v>0</v>
      </c>
      <c r="G24" s="465"/>
    </row>
    <row r="25" spans="1:7" s="462" customFormat="1" x14ac:dyDescent="0.2">
      <c r="A25" s="936" t="s">
        <v>32</v>
      </c>
      <c r="B25" s="948" t="s">
        <v>398</v>
      </c>
      <c r="C25" s="939"/>
      <c r="D25" s="937"/>
      <c r="E25" s="937"/>
      <c r="F25" s="938"/>
      <c r="G25" s="465"/>
    </row>
    <row r="26" spans="1:7" s="462" customFormat="1" x14ac:dyDescent="0.2">
      <c r="A26" s="939"/>
      <c r="B26" s="1182" t="s">
        <v>438</v>
      </c>
      <c r="C26" s="941">
        <f t="shared" ref="C26:E27" si="5">C8+C14+C20</f>
        <v>0</v>
      </c>
      <c r="D26" s="941">
        <f t="shared" si="5"/>
        <v>0</v>
      </c>
      <c r="E26" s="941">
        <f t="shared" si="5"/>
        <v>0</v>
      </c>
      <c r="F26" s="942"/>
      <c r="G26" s="465"/>
    </row>
    <row r="27" spans="1:7" s="462" customFormat="1" x14ac:dyDescent="0.2">
      <c r="A27" s="939"/>
      <c r="B27" s="1182" t="s">
        <v>31</v>
      </c>
      <c r="C27" s="941">
        <f t="shared" si="5"/>
        <v>0</v>
      </c>
      <c r="D27" s="941">
        <f t="shared" si="5"/>
        <v>0</v>
      </c>
      <c r="E27" s="941">
        <f t="shared" si="5"/>
        <v>0</v>
      </c>
      <c r="F27" s="942"/>
      <c r="G27" s="465"/>
    </row>
    <row r="28" spans="1:7" s="462" customFormat="1" x14ac:dyDescent="0.2">
      <c r="A28" s="939"/>
      <c r="B28" s="1183" t="s">
        <v>390</v>
      </c>
      <c r="C28" s="941"/>
      <c r="D28" s="940"/>
      <c r="E28" s="940"/>
      <c r="F28" s="942"/>
      <c r="G28" s="465"/>
    </row>
    <row r="29" spans="1:7" s="462" customFormat="1" x14ac:dyDescent="0.2">
      <c r="A29" s="939"/>
      <c r="B29" s="1182" t="s">
        <v>438</v>
      </c>
      <c r="C29" s="943">
        <f t="shared" ref="C29:E30" si="6">C11+C17+C23</f>
        <v>0</v>
      </c>
      <c r="D29" s="943">
        <f t="shared" si="6"/>
        <v>0</v>
      </c>
      <c r="E29" s="943">
        <f t="shared" si="6"/>
        <v>0</v>
      </c>
      <c r="F29" s="942"/>
      <c r="G29" s="465"/>
    </row>
    <row r="30" spans="1:7" s="462" customFormat="1" ht="13.5" thickBot="1" x14ac:dyDescent="0.25">
      <c r="A30" s="944"/>
      <c r="B30" s="1184" t="s">
        <v>31</v>
      </c>
      <c r="C30" s="945">
        <f t="shared" si="6"/>
        <v>0</v>
      </c>
      <c r="D30" s="945">
        <f t="shared" si="6"/>
        <v>0</v>
      </c>
      <c r="E30" s="945">
        <f t="shared" si="6"/>
        <v>0</v>
      </c>
      <c r="F30" s="946"/>
      <c r="G30" s="465"/>
    </row>
    <row r="33" spans="1:7" ht="13.5" thickBot="1" x14ac:dyDescent="0.25"/>
    <row r="34" spans="1:7" ht="14.25" x14ac:dyDescent="0.2">
      <c r="A34" s="977" t="s">
        <v>837</v>
      </c>
      <c r="B34" s="1379"/>
      <c r="C34" s="1379"/>
      <c r="D34" s="1379"/>
      <c r="E34" s="1379"/>
      <c r="F34" s="1379"/>
      <c r="G34" s="1380"/>
    </row>
    <row r="35" spans="1:7" x14ac:dyDescent="0.2">
      <c r="A35" s="1378" t="s">
        <v>1131</v>
      </c>
      <c r="B35" s="544"/>
      <c r="C35" s="544"/>
      <c r="D35" s="544"/>
      <c r="E35" s="544"/>
      <c r="F35" s="544"/>
      <c r="G35" s="1381"/>
    </row>
    <row r="36" spans="1:7" x14ac:dyDescent="0.2">
      <c r="A36" s="1378"/>
      <c r="B36" s="544"/>
      <c r="C36" s="544"/>
      <c r="D36" s="544"/>
      <c r="E36" s="544"/>
      <c r="F36" s="544"/>
      <c r="G36" s="1381"/>
    </row>
    <row r="37" spans="1:7" x14ac:dyDescent="0.2">
      <c r="A37" s="916"/>
      <c r="B37" s="544"/>
      <c r="C37" s="544"/>
      <c r="D37" s="544"/>
      <c r="E37" s="544"/>
      <c r="F37" s="544"/>
      <c r="G37" s="1381"/>
    </row>
    <row r="38" spans="1:7" ht="13.5" thickBot="1" x14ac:dyDescent="0.25">
      <c r="A38" s="988"/>
      <c r="B38" s="989"/>
      <c r="C38" s="989"/>
      <c r="D38" s="989"/>
      <c r="E38" s="989"/>
      <c r="F38" s="989"/>
      <c r="G38" s="1382"/>
    </row>
  </sheetData>
  <mergeCells count="1">
    <mergeCell ref="C5:F5"/>
  </mergeCells>
  <pageMargins left="0.55118110236220474" right="0.23622047244094491" top="0.43307086614173229" bottom="0.55118110236220474" header="0.27559055118110237" footer="0.35433070866141736"/>
  <pageSetup paperSize="9" scale="81" orientation="landscape" r:id="rId1"/>
  <headerFooter scaleWithDoc="0" alignWithMargins="0">
    <oddFooter>&amp;C&amp;P/&amp;N</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tint="0.39997558519241921"/>
  </sheetPr>
  <dimension ref="A1:H47"/>
  <sheetViews>
    <sheetView showGridLines="0" zoomScaleNormal="100" workbookViewId="0"/>
  </sheetViews>
  <sheetFormatPr baseColWidth="10" defaultColWidth="8.85546875" defaultRowHeight="12.75" x14ac:dyDescent="0.2"/>
  <cols>
    <col min="1" max="1" width="30.28515625" style="331" customWidth="1"/>
    <col min="2" max="2" width="50.42578125" style="331" customWidth="1"/>
    <col min="3" max="6" width="20" style="331" customWidth="1"/>
    <col min="7" max="16384" width="8.85546875" style="331"/>
  </cols>
  <sheetData>
    <row r="1" spans="1:6" s="465" customFormat="1" ht="18" x14ac:dyDescent="0.25">
      <c r="A1" s="64" t="s">
        <v>869</v>
      </c>
      <c r="B1" s="64"/>
      <c r="C1" s="64"/>
      <c r="D1" s="469"/>
      <c r="E1" s="469"/>
      <c r="F1" s="469"/>
    </row>
    <row r="2" spans="1:6" x14ac:dyDescent="0.2">
      <c r="A2" s="56" t="str">
        <f>'PAGE DE GARDE'!C8</f>
        <v>GAZ</v>
      </c>
      <c r="B2" s="62" t="str">
        <f>'PAGE DE GARDE'!C10</f>
        <v>REALITE 2018 V0</v>
      </c>
      <c r="C2" s="56"/>
      <c r="D2" s="471"/>
      <c r="E2" s="471"/>
      <c r="F2" s="471"/>
    </row>
    <row r="3" spans="1:6" x14ac:dyDescent="0.2">
      <c r="A3" s="249" t="str">
        <f>'PAGE DE GARDE'!C7</f>
        <v>GRD</v>
      </c>
      <c r="B3" s="62"/>
      <c r="C3" s="56"/>
      <c r="D3" s="471"/>
      <c r="E3" s="471"/>
      <c r="F3" s="471"/>
    </row>
    <row r="4" spans="1:6" ht="13.5" thickBot="1" x14ac:dyDescent="0.25"/>
    <row r="5" spans="1:6" x14ac:dyDescent="0.2">
      <c r="A5" s="713"/>
      <c r="B5" s="714"/>
      <c r="C5" s="714"/>
      <c r="D5" s="714"/>
      <c r="E5" s="714"/>
      <c r="F5" s="887"/>
    </row>
    <row r="6" spans="1:6" x14ac:dyDescent="0.2">
      <c r="A6" s="715" t="s">
        <v>766</v>
      </c>
      <c r="B6" s="716"/>
      <c r="C6" s="717"/>
      <c r="D6" s="717"/>
      <c r="E6" s="717"/>
      <c r="F6" s="718"/>
    </row>
    <row r="7" spans="1:6" ht="13.5" thickBot="1" x14ac:dyDescent="0.25">
      <c r="A7" s="719"/>
      <c r="B7" s="717"/>
      <c r="C7" s="717"/>
      <c r="D7" s="717"/>
      <c r="E7" s="717"/>
      <c r="F7" s="718"/>
    </row>
    <row r="8" spans="1:6" ht="12.75" customHeight="1" x14ac:dyDescent="0.2">
      <c r="A8" s="2708" t="s">
        <v>768</v>
      </c>
      <c r="B8" s="2698" t="s">
        <v>769</v>
      </c>
      <c r="C8" s="2701" t="str">
        <f>'PAGE DE GARDE'!$B$16</f>
        <v>REALITE 2017</v>
      </c>
      <c r="D8" s="2701" t="str">
        <f>'PAGE DE GARDE'!$B$15</f>
        <v>BUDGET 2018</v>
      </c>
      <c r="E8" s="2701" t="str">
        <f>'PAGE DE GARDE'!$B$14</f>
        <v>REALITE 2018</v>
      </c>
      <c r="F8" s="2695" t="s">
        <v>921</v>
      </c>
    </row>
    <row r="9" spans="1:6" x14ac:dyDescent="0.2">
      <c r="A9" s="2709"/>
      <c r="B9" s="2699"/>
      <c r="C9" s="2702"/>
      <c r="D9" s="2702"/>
      <c r="E9" s="2702"/>
      <c r="F9" s="2696"/>
    </row>
    <row r="10" spans="1:6" ht="13.5" thickBot="1" x14ac:dyDescent="0.25">
      <c r="A10" s="2710"/>
      <c r="B10" s="2711"/>
      <c r="C10" s="2712"/>
      <c r="D10" s="2712"/>
      <c r="E10" s="2703"/>
      <c r="F10" s="2697"/>
    </row>
    <row r="11" spans="1:6" x14ac:dyDescent="0.2">
      <c r="A11" s="720"/>
      <c r="B11" s="721"/>
      <c r="C11" s="720"/>
      <c r="D11" s="723"/>
      <c r="E11" s="723"/>
      <c r="F11" s="746"/>
    </row>
    <row r="12" spans="1:6" x14ac:dyDescent="0.2">
      <c r="A12" s="724"/>
      <c r="B12" s="725"/>
      <c r="C12" s="724"/>
      <c r="D12" s="727"/>
      <c r="E12" s="727"/>
      <c r="F12" s="1177">
        <f>D12-E12</f>
        <v>0</v>
      </c>
    </row>
    <row r="13" spans="1:6" x14ac:dyDescent="0.2">
      <c r="A13" s="724"/>
      <c r="B13" s="725"/>
      <c r="C13" s="724"/>
      <c r="D13" s="727"/>
      <c r="E13" s="727"/>
      <c r="F13" s="1177">
        <f t="shared" ref="F13:F23" si="0">D13-E13</f>
        <v>0</v>
      </c>
    </row>
    <row r="14" spans="1:6" x14ac:dyDescent="0.2">
      <c r="A14" s="724"/>
      <c r="B14" s="725"/>
      <c r="C14" s="724"/>
      <c r="D14" s="727"/>
      <c r="E14" s="727"/>
      <c r="F14" s="1177">
        <f t="shared" si="0"/>
        <v>0</v>
      </c>
    </row>
    <row r="15" spans="1:6" x14ac:dyDescent="0.2">
      <c r="A15" s="724"/>
      <c r="B15" s="725"/>
      <c r="C15" s="724"/>
      <c r="D15" s="727"/>
      <c r="E15" s="727"/>
      <c r="F15" s="1177">
        <f t="shared" si="0"/>
        <v>0</v>
      </c>
    </row>
    <row r="16" spans="1:6" x14ac:dyDescent="0.2">
      <c r="A16" s="724"/>
      <c r="B16" s="725"/>
      <c r="C16" s="724"/>
      <c r="D16" s="727"/>
      <c r="E16" s="727"/>
      <c r="F16" s="1177">
        <f t="shared" si="0"/>
        <v>0</v>
      </c>
    </row>
    <row r="17" spans="1:6" x14ac:dyDescent="0.2">
      <c r="A17" s="724"/>
      <c r="B17" s="725"/>
      <c r="C17" s="724"/>
      <c r="D17" s="727"/>
      <c r="E17" s="727"/>
      <c r="F17" s="1177">
        <f t="shared" si="0"/>
        <v>0</v>
      </c>
    </row>
    <row r="18" spans="1:6" x14ac:dyDescent="0.2">
      <c r="A18" s="724"/>
      <c r="B18" s="725"/>
      <c r="C18" s="724"/>
      <c r="D18" s="727"/>
      <c r="E18" s="727"/>
      <c r="F18" s="1177">
        <f t="shared" si="0"/>
        <v>0</v>
      </c>
    </row>
    <row r="19" spans="1:6" x14ac:dyDescent="0.2">
      <c r="A19" s="724"/>
      <c r="B19" s="725"/>
      <c r="C19" s="724"/>
      <c r="D19" s="727"/>
      <c r="E19" s="727"/>
      <c r="F19" s="1177">
        <f t="shared" si="0"/>
        <v>0</v>
      </c>
    </row>
    <row r="20" spans="1:6" x14ac:dyDescent="0.2">
      <c r="A20" s="724"/>
      <c r="B20" s="725"/>
      <c r="C20" s="724"/>
      <c r="D20" s="727"/>
      <c r="E20" s="727"/>
      <c r="F20" s="1177">
        <f t="shared" si="0"/>
        <v>0</v>
      </c>
    </row>
    <row r="21" spans="1:6" x14ac:dyDescent="0.2">
      <c r="A21" s="724"/>
      <c r="B21" s="725"/>
      <c r="C21" s="724"/>
      <c r="D21" s="727"/>
      <c r="E21" s="727"/>
      <c r="F21" s="1177">
        <f t="shared" si="0"/>
        <v>0</v>
      </c>
    </row>
    <row r="22" spans="1:6" x14ac:dyDescent="0.2">
      <c r="A22" s="724"/>
      <c r="B22" s="725"/>
      <c r="C22" s="724"/>
      <c r="D22" s="727"/>
      <c r="E22" s="727"/>
      <c r="F22" s="1177">
        <f t="shared" si="0"/>
        <v>0</v>
      </c>
    </row>
    <row r="23" spans="1:6" x14ac:dyDescent="0.2">
      <c r="A23" s="724"/>
      <c r="B23" s="725"/>
      <c r="C23" s="724"/>
      <c r="D23" s="727"/>
      <c r="E23" s="727"/>
      <c r="F23" s="1177">
        <f t="shared" si="0"/>
        <v>0</v>
      </c>
    </row>
    <row r="24" spans="1:6" ht="13.5" thickBot="1" x14ac:dyDescent="0.25">
      <c r="A24" s="720"/>
      <c r="B24" s="721"/>
      <c r="C24" s="720"/>
      <c r="D24" s="729"/>
      <c r="E24" s="729"/>
      <c r="F24" s="746"/>
    </row>
    <row r="25" spans="1:6" ht="13.5" thickBot="1" x14ac:dyDescent="0.25">
      <c r="A25" s="730" t="s">
        <v>363</v>
      </c>
      <c r="B25" s="731"/>
      <c r="C25" s="730">
        <f>SUM(C5:C24)</f>
        <v>0</v>
      </c>
      <c r="D25" s="733">
        <f t="shared" ref="D25:E25" si="1">SUM(D5:D24)</f>
        <v>0</v>
      </c>
      <c r="E25" s="733">
        <f t="shared" si="1"/>
        <v>0</v>
      </c>
      <c r="F25" s="1199">
        <f>D25-E25</f>
        <v>0</v>
      </c>
    </row>
    <row r="26" spans="1:6" ht="13.5" thickBot="1" x14ac:dyDescent="0.25">
      <c r="A26" s="720"/>
      <c r="B26" s="735"/>
      <c r="C26" s="735"/>
      <c r="D26" s="735"/>
      <c r="E26" s="735"/>
      <c r="F26" s="746"/>
    </row>
    <row r="27" spans="1:6" ht="14.25" x14ac:dyDescent="0.2">
      <c r="A27" s="977" t="s">
        <v>837</v>
      </c>
      <c r="B27" s="978"/>
      <c r="C27" s="979"/>
      <c r="D27" s="979"/>
      <c r="E27" s="979"/>
      <c r="F27" s="980"/>
    </row>
    <row r="28" spans="1:6" x14ac:dyDescent="0.2">
      <c r="A28" s="890"/>
      <c r="B28" s="518"/>
      <c r="C28" s="518"/>
      <c r="D28" s="518"/>
      <c r="E28" s="518"/>
      <c r="F28" s="981"/>
    </row>
    <row r="29" spans="1:6" ht="12.75" customHeight="1" x14ac:dyDescent="0.2">
      <c r="A29" s="2704" t="s">
        <v>922</v>
      </c>
      <c r="B29" s="2577"/>
      <c r="C29" s="2577"/>
      <c r="D29" s="2577"/>
      <c r="E29" s="2577"/>
      <c r="F29" s="2705"/>
    </row>
    <row r="30" spans="1:6" ht="12.75" customHeight="1" x14ac:dyDescent="0.2">
      <c r="A30" s="2704"/>
      <c r="B30" s="2577"/>
      <c r="C30" s="2577"/>
      <c r="D30" s="2577"/>
      <c r="E30" s="2577"/>
      <c r="F30" s="2705"/>
    </row>
    <row r="31" spans="1:6" x14ac:dyDescent="0.2">
      <c r="A31" s="1135"/>
      <c r="B31" s="1136"/>
      <c r="C31" s="1136"/>
      <c r="D31" s="1136"/>
      <c r="E31" s="1136"/>
      <c r="F31" s="1137"/>
    </row>
    <row r="32" spans="1:6" x14ac:dyDescent="0.2">
      <c r="A32" s="1135"/>
      <c r="B32" s="1136"/>
      <c r="C32" s="1136"/>
      <c r="D32" s="1136"/>
      <c r="E32" s="1136"/>
      <c r="F32" s="1137"/>
    </row>
    <row r="33" spans="1:8" x14ac:dyDescent="0.2">
      <c r="A33" s="1135"/>
      <c r="B33" s="1136"/>
      <c r="C33" s="1136"/>
      <c r="D33" s="1136"/>
      <c r="E33" s="1136"/>
      <c r="F33" s="1137"/>
    </row>
    <row r="34" spans="1:8" x14ac:dyDescent="0.2">
      <c r="A34" s="1135"/>
      <c r="B34" s="1136"/>
      <c r="C34" s="1136"/>
      <c r="D34" s="1136"/>
      <c r="E34" s="1136"/>
      <c r="F34" s="1137"/>
    </row>
    <row r="35" spans="1:8" x14ac:dyDescent="0.2">
      <c r="A35" s="1135"/>
      <c r="B35" s="1136"/>
      <c r="C35" s="1136"/>
      <c r="D35" s="1136"/>
      <c r="E35" s="1136"/>
      <c r="F35" s="1137"/>
    </row>
    <row r="36" spans="1:8" x14ac:dyDescent="0.2">
      <c r="A36" s="1135"/>
      <c r="B36" s="1136"/>
      <c r="C36" s="1136"/>
      <c r="D36" s="1136"/>
      <c r="E36" s="1136"/>
      <c r="F36" s="1137"/>
    </row>
    <row r="37" spans="1:8" x14ac:dyDescent="0.2">
      <c r="A37" s="1135"/>
      <c r="B37" s="1136"/>
      <c r="C37" s="1136"/>
      <c r="D37" s="1136"/>
      <c r="E37" s="1136"/>
      <c r="F37" s="1137"/>
    </row>
    <row r="38" spans="1:8" x14ac:dyDescent="0.2">
      <c r="A38" s="1135"/>
      <c r="B38" s="1136"/>
      <c r="C38" s="1136"/>
      <c r="D38" s="1136"/>
      <c r="E38" s="1136"/>
      <c r="F38" s="1137"/>
    </row>
    <row r="39" spans="1:8" x14ac:dyDescent="0.2">
      <c r="A39" s="1135"/>
      <c r="B39" s="1136"/>
      <c r="C39" s="1136"/>
      <c r="D39" s="1136"/>
      <c r="E39" s="1136"/>
      <c r="F39" s="1137"/>
    </row>
    <row r="40" spans="1:8" x14ac:dyDescent="0.2">
      <c r="A40" s="1135"/>
      <c r="B40" s="1136"/>
      <c r="C40" s="1136"/>
      <c r="D40" s="1136"/>
      <c r="E40" s="1136"/>
      <c r="F40" s="1137"/>
    </row>
    <row r="41" spans="1:8" x14ac:dyDescent="0.2">
      <c r="A41" s="1135"/>
      <c r="B41" s="1136"/>
      <c r="C41" s="1136"/>
      <c r="D41" s="1136"/>
      <c r="E41" s="1136"/>
      <c r="F41" s="1137"/>
    </row>
    <row r="42" spans="1:8" x14ac:dyDescent="0.2">
      <c r="A42" s="1135"/>
      <c r="B42" s="1136"/>
      <c r="C42" s="1136"/>
      <c r="D42" s="1136"/>
      <c r="E42" s="1136"/>
      <c r="F42" s="1137"/>
    </row>
    <row r="43" spans="1:8" x14ac:dyDescent="0.2">
      <c r="A43" s="1135"/>
      <c r="B43" s="1136"/>
      <c r="C43" s="1136"/>
      <c r="D43" s="1136"/>
      <c r="E43" s="1136"/>
      <c r="F43" s="1137"/>
      <c r="G43" s="894"/>
      <c r="H43" s="894"/>
    </row>
    <row r="44" spans="1:8" x14ac:dyDescent="0.2">
      <c r="A44" s="1135"/>
      <c r="B44" s="1136"/>
      <c r="C44" s="1136"/>
      <c r="D44" s="1136"/>
      <c r="E44" s="1136"/>
      <c r="F44" s="1137"/>
      <c r="G44" s="894"/>
      <c r="H44" s="894"/>
    </row>
    <row r="45" spans="1:8" x14ac:dyDescent="0.2">
      <c r="A45" s="1135"/>
      <c r="B45" s="1136"/>
      <c r="C45" s="1136"/>
      <c r="D45" s="1136"/>
      <c r="E45" s="1136"/>
      <c r="F45" s="1137"/>
      <c r="G45" s="894"/>
      <c r="H45" s="894"/>
    </row>
    <row r="46" spans="1:8" ht="13.5" thickBot="1" x14ac:dyDescent="0.25">
      <c r="A46" s="751"/>
      <c r="B46" s="752"/>
      <c r="C46" s="752"/>
      <c r="D46" s="752"/>
      <c r="E46" s="752"/>
      <c r="F46" s="1057"/>
      <c r="G46" s="894"/>
      <c r="H46" s="894"/>
    </row>
    <row r="47" spans="1:8" x14ac:dyDescent="0.2">
      <c r="A47" s="894"/>
      <c r="B47" s="894"/>
      <c r="C47" s="894"/>
      <c r="D47" s="894"/>
      <c r="E47" s="894"/>
      <c r="F47" s="894"/>
      <c r="G47" s="894"/>
      <c r="H47" s="894"/>
    </row>
  </sheetData>
  <mergeCells count="8">
    <mergeCell ref="A30:F30"/>
    <mergeCell ref="A8:A10"/>
    <mergeCell ref="B8:B10"/>
    <mergeCell ref="C8:C10"/>
    <mergeCell ref="D8:D10"/>
    <mergeCell ref="E8:E10"/>
    <mergeCell ref="F8:F10"/>
    <mergeCell ref="A29:F29"/>
  </mergeCells>
  <pageMargins left="0.70866141732283472" right="0.70866141732283472" top="0.74803149606299213" bottom="0.74803149606299213" header="0.31496062992125984" footer="0.31496062992125984"/>
  <pageSetup paperSize="9" scale="74" orientation="landscape" r:id="rId1"/>
  <headerFooter scaleWithDoc="0" alignWithMargins="0">
    <oddFooter>&amp;C&amp;P/&amp;N</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tint="0.39997558519241921"/>
    <pageSetUpPr fitToPage="1"/>
  </sheetPr>
  <dimension ref="A1:I77"/>
  <sheetViews>
    <sheetView showGridLines="0" topLeftCell="B4" zoomScaleNormal="100" workbookViewId="0"/>
  </sheetViews>
  <sheetFormatPr baseColWidth="10" defaultColWidth="8.85546875" defaultRowHeight="12.75" x14ac:dyDescent="0.2"/>
  <cols>
    <col min="1" max="1" width="22" style="465" customWidth="1"/>
    <col min="2" max="2" width="103.28515625" style="465" customWidth="1"/>
    <col min="3" max="6" width="21.28515625" style="465" customWidth="1"/>
    <col min="7" max="16384" width="8.85546875" style="465"/>
  </cols>
  <sheetData>
    <row r="1" spans="1:9" ht="18" x14ac:dyDescent="0.25">
      <c r="A1" s="64" t="s">
        <v>866</v>
      </c>
      <c r="B1" s="64"/>
      <c r="C1" s="469"/>
      <c r="D1" s="469"/>
      <c r="E1" s="469"/>
      <c r="F1" s="469"/>
      <c r="G1" s="464"/>
      <c r="H1" s="464"/>
      <c r="I1" s="464"/>
    </row>
    <row r="2" spans="1:9" ht="18" x14ac:dyDescent="0.25">
      <c r="A2" s="56" t="str">
        <f>'PAGE DE GARDE'!C8</f>
        <v>GAZ</v>
      </c>
      <c r="B2" s="62" t="str">
        <f>'PAGE DE GARDE'!C10</f>
        <v>REALITE 2018 V0</v>
      </c>
      <c r="C2" s="471"/>
      <c r="D2" s="712"/>
      <c r="E2" s="711"/>
      <c r="F2" s="471"/>
      <c r="G2" s="464"/>
      <c r="H2" s="464"/>
      <c r="I2" s="464"/>
    </row>
    <row r="3" spans="1:9" x14ac:dyDescent="0.2">
      <c r="A3" s="249" t="str">
        <f>'PAGE DE GARDE'!C7</f>
        <v>GRD</v>
      </c>
      <c r="B3" s="62"/>
      <c r="C3" s="471"/>
      <c r="D3" s="471"/>
      <c r="E3" s="471"/>
      <c r="F3" s="471"/>
      <c r="G3" s="464"/>
      <c r="H3" s="464"/>
      <c r="I3" s="464"/>
    </row>
    <row r="4" spans="1:9" ht="13.5" thickBot="1" x14ac:dyDescent="0.25">
      <c r="G4" s="464"/>
    </row>
    <row r="5" spans="1:9" x14ac:dyDescent="0.2">
      <c r="A5" s="713"/>
      <c r="B5" s="714"/>
      <c r="C5" s="714"/>
      <c r="D5" s="714"/>
      <c r="E5" s="714"/>
      <c r="F5" s="887"/>
    </row>
    <row r="6" spans="1:9" x14ac:dyDescent="0.2">
      <c r="A6" s="715" t="s">
        <v>766</v>
      </c>
      <c r="B6" s="716"/>
      <c r="C6" s="717"/>
      <c r="D6" s="717"/>
      <c r="E6" s="717"/>
      <c r="F6" s="718"/>
    </row>
    <row r="7" spans="1:9" x14ac:dyDescent="0.2">
      <c r="A7" s="719"/>
      <c r="B7" s="717"/>
      <c r="C7" s="717"/>
      <c r="D7" s="717"/>
      <c r="E7" s="717"/>
      <c r="F7" s="718"/>
    </row>
    <row r="8" spans="1:9" ht="13.5" thickBot="1" x14ac:dyDescent="0.25">
      <c r="A8" s="513" t="s">
        <v>867</v>
      </c>
      <c r="B8" s="717"/>
      <c r="C8" s="717"/>
      <c r="D8" s="717"/>
      <c r="E8" s="717"/>
      <c r="F8" s="718"/>
    </row>
    <row r="9" spans="1:9" ht="14.25" customHeight="1" x14ac:dyDescent="0.2">
      <c r="A9" s="2708" t="s">
        <v>768</v>
      </c>
      <c r="B9" s="2698" t="s">
        <v>769</v>
      </c>
      <c r="C9" s="2732" t="str">
        <f>'PAGE DE GARDE'!$B$16</f>
        <v>REALITE 2017</v>
      </c>
      <c r="D9" s="2701" t="str">
        <f>'PAGE DE GARDE'!$B$15</f>
        <v>BUDGET 2018</v>
      </c>
      <c r="E9" s="2701" t="str">
        <f>'PAGE DE GARDE'!$B$14</f>
        <v>REALITE 2018</v>
      </c>
      <c r="F9" s="2729" t="s">
        <v>921</v>
      </c>
    </row>
    <row r="10" spans="1:9" x14ac:dyDescent="0.2">
      <c r="A10" s="2722"/>
      <c r="B10" s="2706"/>
      <c r="C10" s="2733"/>
      <c r="D10" s="2735"/>
      <c r="E10" s="2736"/>
      <c r="F10" s="2730"/>
    </row>
    <row r="11" spans="1:9" ht="13.5" thickBot="1" x14ac:dyDescent="0.25">
      <c r="A11" s="2723"/>
      <c r="B11" s="2700"/>
      <c r="C11" s="2734"/>
      <c r="D11" s="2703"/>
      <c r="E11" s="2703"/>
      <c r="F11" s="2731"/>
    </row>
    <row r="12" spans="1:9" x14ac:dyDescent="0.2">
      <c r="A12" s="720"/>
      <c r="B12" s="721"/>
      <c r="C12" s="917"/>
      <c r="D12" s="723"/>
      <c r="E12" s="723"/>
      <c r="F12" s="1129"/>
    </row>
    <row r="13" spans="1:9" x14ac:dyDescent="0.2">
      <c r="A13" s="724"/>
      <c r="B13" s="725"/>
      <c r="C13" s="724"/>
      <c r="D13" s="727"/>
      <c r="E13" s="727"/>
      <c r="F13" s="1177">
        <f>D13-E13</f>
        <v>0</v>
      </c>
    </row>
    <row r="14" spans="1:9" x14ac:dyDescent="0.2">
      <c r="A14" s="724"/>
      <c r="B14" s="725"/>
      <c r="C14" s="724"/>
      <c r="D14" s="727"/>
      <c r="E14" s="727"/>
      <c r="F14" s="1177">
        <f t="shared" ref="F14:F27" si="0">D14-E14</f>
        <v>0</v>
      </c>
    </row>
    <row r="15" spans="1:9" x14ac:dyDescent="0.2">
      <c r="A15" s="724"/>
      <c r="B15" s="725"/>
      <c r="C15" s="724"/>
      <c r="D15" s="727"/>
      <c r="E15" s="727"/>
      <c r="F15" s="1177">
        <f t="shared" si="0"/>
        <v>0</v>
      </c>
    </row>
    <row r="16" spans="1:9" x14ac:dyDescent="0.2">
      <c r="A16" s="724"/>
      <c r="B16" s="725"/>
      <c r="C16" s="724"/>
      <c r="D16" s="727"/>
      <c r="E16" s="727"/>
      <c r="F16" s="1177">
        <f t="shared" si="0"/>
        <v>0</v>
      </c>
    </row>
    <row r="17" spans="1:6" x14ac:dyDescent="0.2">
      <c r="A17" s="724"/>
      <c r="B17" s="725"/>
      <c r="C17" s="724"/>
      <c r="D17" s="727"/>
      <c r="E17" s="727"/>
      <c r="F17" s="1177">
        <f t="shared" si="0"/>
        <v>0</v>
      </c>
    </row>
    <row r="18" spans="1:6" x14ac:dyDescent="0.2">
      <c r="A18" s="724"/>
      <c r="B18" s="725"/>
      <c r="C18" s="724"/>
      <c r="D18" s="727"/>
      <c r="E18" s="727"/>
      <c r="F18" s="1177">
        <f t="shared" si="0"/>
        <v>0</v>
      </c>
    </row>
    <row r="19" spans="1:6" x14ac:dyDescent="0.2">
      <c r="A19" s="724"/>
      <c r="B19" s="725"/>
      <c r="C19" s="724"/>
      <c r="D19" s="727"/>
      <c r="E19" s="727"/>
      <c r="F19" s="1177">
        <f t="shared" si="0"/>
        <v>0</v>
      </c>
    </row>
    <row r="20" spans="1:6" x14ac:dyDescent="0.2">
      <c r="A20" s="724"/>
      <c r="B20" s="725"/>
      <c r="C20" s="724"/>
      <c r="D20" s="727"/>
      <c r="E20" s="727"/>
      <c r="F20" s="1177">
        <f t="shared" si="0"/>
        <v>0</v>
      </c>
    </row>
    <row r="21" spans="1:6" x14ac:dyDescent="0.2">
      <c r="A21" s="724"/>
      <c r="B21" s="725"/>
      <c r="C21" s="724"/>
      <c r="D21" s="727"/>
      <c r="E21" s="727"/>
      <c r="F21" s="1177">
        <f t="shared" si="0"/>
        <v>0</v>
      </c>
    </row>
    <row r="22" spans="1:6" x14ac:dyDescent="0.2">
      <c r="A22" s="724"/>
      <c r="B22" s="725"/>
      <c r="C22" s="724"/>
      <c r="D22" s="727"/>
      <c r="E22" s="727"/>
      <c r="F22" s="1177">
        <f t="shared" si="0"/>
        <v>0</v>
      </c>
    </row>
    <row r="23" spans="1:6" x14ac:dyDescent="0.2">
      <c r="A23" s="724"/>
      <c r="B23" s="725"/>
      <c r="C23" s="724"/>
      <c r="D23" s="727"/>
      <c r="E23" s="727"/>
      <c r="F23" s="1177">
        <f t="shared" si="0"/>
        <v>0</v>
      </c>
    </row>
    <row r="24" spans="1:6" x14ac:dyDescent="0.2">
      <c r="A24" s="724"/>
      <c r="B24" s="725"/>
      <c r="C24" s="724"/>
      <c r="D24" s="727"/>
      <c r="E24" s="727"/>
      <c r="F24" s="1177">
        <f t="shared" si="0"/>
        <v>0</v>
      </c>
    </row>
    <row r="25" spans="1:6" x14ac:dyDescent="0.2">
      <c r="A25" s="724"/>
      <c r="B25" s="725"/>
      <c r="C25" s="724"/>
      <c r="D25" s="727"/>
      <c r="E25" s="727"/>
      <c r="F25" s="1177">
        <f t="shared" si="0"/>
        <v>0</v>
      </c>
    </row>
    <row r="26" spans="1:6" x14ac:dyDescent="0.2">
      <c r="A26" s="724"/>
      <c r="B26" s="725"/>
      <c r="C26" s="724"/>
      <c r="D26" s="727"/>
      <c r="E26" s="727"/>
      <c r="F26" s="1177">
        <f t="shared" si="0"/>
        <v>0</v>
      </c>
    </row>
    <row r="27" spans="1:6" x14ac:dyDescent="0.2">
      <c r="A27" s="724"/>
      <c r="B27" s="725"/>
      <c r="C27" s="724"/>
      <c r="D27" s="727"/>
      <c r="E27" s="727"/>
      <c r="F27" s="1177">
        <f t="shared" si="0"/>
        <v>0</v>
      </c>
    </row>
    <row r="28" spans="1:6" ht="13.5" thickBot="1" x14ac:dyDescent="0.25">
      <c r="A28" s="720"/>
      <c r="B28" s="721"/>
      <c r="C28" s="720"/>
      <c r="D28" s="729"/>
      <c r="E28" s="729"/>
      <c r="F28" s="746"/>
    </row>
    <row r="29" spans="1:6" ht="13.5" thickBot="1" x14ac:dyDescent="0.25">
      <c r="A29" s="730" t="s">
        <v>363</v>
      </c>
      <c r="B29" s="731"/>
      <c r="C29" s="730">
        <f>SUM(C12:C28)</f>
        <v>0</v>
      </c>
      <c r="D29" s="733">
        <f t="shared" ref="D29:E29" si="1">SUM(D12:D28)</f>
        <v>0</v>
      </c>
      <c r="E29" s="733">
        <f t="shared" si="1"/>
        <v>0</v>
      </c>
      <c r="F29" s="1199">
        <f>D29-E29</f>
        <v>0</v>
      </c>
    </row>
    <row r="30" spans="1:6" x14ac:dyDescent="0.2">
      <c r="A30" s="720"/>
      <c r="B30" s="735"/>
      <c r="C30" s="735"/>
      <c r="D30" s="735"/>
      <c r="E30" s="735"/>
      <c r="F30" s="746"/>
    </row>
    <row r="31" spans="1:6" x14ac:dyDescent="0.2">
      <c r="A31" s="749" t="s">
        <v>868</v>
      </c>
      <c r="B31" s="735"/>
      <c r="C31" s="735"/>
      <c r="D31" s="735"/>
      <c r="E31" s="735"/>
      <c r="F31" s="746"/>
    </row>
    <row r="32" spans="1:6" ht="13.5" thickBot="1" x14ac:dyDescent="0.25">
      <c r="A32" s="749"/>
      <c r="B32" s="735"/>
      <c r="C32" s="735"/>
      <c r="D32" s="735"/>
      <c r="E32" s="735"/>
      <c r="F32" s="746"/>
    </row>
    <row r="33" spans="1:6" ht="14.25" customHeight="1" x14ac:dyDescent="0.2">
      <c r="A33" s="2699"/>
      <c r="B33" s="2698" t="s">
        <v>792</v>
      </c>
      <c r="C33" s="2709"/>
      <c r="D33" s="2708" t="str">
        <f>'PAGE DE GARDE'!$B$16</f>
        <v>REALITE 2017</v>
      </c>
      <c r="E33" s="2701" t="str">
        <f>'PAGE DE GARDE'!$B$15</f>
        <v>BUDGET 2018</v>
      </c>
      <c r="F33" s="2729" t="str">
        <f>'PAGE DE GARDE'!$B$14</f>
        <v>REALITE 2018</v>
      </c>
    </row>
    <row r="34" spans="1:6" x14ac:dyDescent="0.2">
      <c r="A34" s="2699"/>
      <c r="B34" s="2699"/>
      <c r="C34" s="2709"/>
      <c r="D34" s="2709"/>
      <c r="E34" s="2736"/>
      <c r="F34" s="2730"/>
    </row>
    <row r="35" spans="1:6" ht="13.5" thickBot="1" x14ac:dyDescent="0.25">
      <c r="A35" s="2699"/>
      <c r="B35" s="2700"/>
      <c r="C35" s="2709"/>
      <c r="D35" s="2723"/>
      <c r="E35" s="2703"/>
      <c r="F35" s="2731"/>
    </row>
    <row r="36" spans="1:6" x14ac:dyDescent="0.2">
      <c r="A36" s="721"/>
      <c r="B36" s="721"/>
      <c r="C36" s="720"/>
      <c r="D36" s="917"/>
      <c r="E36" s="723"/>
      <c r="F36" s="1129"/>
    </row>
    <row r="37" spans="1:6" x14ac:dyDescent="0.2">
      <c r="A37" s="721"/>
      <c r="B37" s="725"/>
      <c r="C37" s="720"/>
      <c r="D37" s="724"/>
      <c r="E37" s="727"/>
      <c r="F37" s="1177"/>
    </row>
    <row r="38" spans="1:6" x14ac:dyDescent="0.2">
      <c r="A38" s="721"/>
      <c r="B38" s="725"/>
      <c r="C38" s="720"/>
      <c r="D38" s="724"/>
      <c r="E38" s="727"/>
      <c r="F38" s="1177"/>
    </row>
    <row r="39" spans="1:6" x14ac:dyDescent="0.2">
      <c r="A39" s="721"/>
      <c r="B39" s="725"/>
      <c r="C39" s="720"/>
      <c r="D39" s="724"/>
      <c r="E39" s="727"/>
      <c r="F39" s="1177"/>
    </row>
    <row r="40" spans="1:6" x14ac:dyDescent="0.2">
      <c r="A40" s="721"/>
      <c r="B40" s="725"/>
      <c r="C40" s="720"/>
      <c r="D40" s="724"/>
      <c r="E40" s="727"/>
      <c r="F40" s="1177"/>
    </row>
    <row r="41" spans="1:6" x14ac:dyDescent="0.2">
      <c r="A41" s="721"/>
      <c r="B41" s="725"/>
      <c r="C41" s="720"/>
      <c r="D41" s="724"/>
      <c r="E41" s="727"/>
      <c r="F41" s="1177"/>
    </row>
    <row r="42" spans="1:6" x14ac:dyDescent="0.2">
      <c r="A42" s="721"/>
      <c r="B42" s="725"/>
      <c r="C42" s="720"/>
      <c r="D42" s="724"/>
      <c r="E42" s="727"/>
      <c r="F42" s="1177"/>
    </row>
    <row r="43" spans="1:6" x14ac:dyDescent="0.2">
      <c r="A43" s="721"/>
      <c r="B43" s="725"/>
      <c r="C43" s="720"/>
      <c r="D43" s="724"/>
      <c r="E43" s="727"/>
      <c r="F43" s="1177"/>
    </row>
    <row r="44" spans="1:6" x14ac:dyDescent="0.2">
      <c r="A44" s="721"/>
      <c r="B44" s="725"/>
      <c r="C44" s="720"/>
      <c r="D44" s="724"/>
      <c r="E44" s="727"/>
      <c r="F44" s="1177"/>
    </row>
    <row r="45" spans="1:6" x14ac:dyDescent="0.2">
      <c r="A45" s="721"/>
      <c r="B45" s="725"/>
      <c r="C45" s="720"/>
      <c r="D45" s="724"/>
      <c r="E45" s="727"/>
      <c r="F45" s="1177"/>
    </row>
    <row r="46" spans="1:6" x14ac:dyDescent="0.2">
      <c r="A46" s="721"/>
      <c r="B46" s="725"/>
      <c r="C46" s="720"/>
      <c r="D46" s="724"/>
      <c r="E46" s="727"/>
      <c r="F46" s="1177"/>
    </row>
    <row r="47" spans="1:6" x14ac:dyDescent="0.2">
      <c r="A47" s="721"/>
      <c r="B47" s="725"/>
      <c r="C47" s="720"/>
      <c r="D47" s="724"/>
      <c r="E47" s="727"/>
      <c r="F47" s="1177"/>
    </row>
    <row r="48" spans="1:6" x14ac:dyDescent="0.2">
      <c r="A48" s="721"/>
      <c r="B48" s="725"/>
      <c r="C48" s="720"/>
      <c r="D48" s="724"/>
      <c r="E48" s="727"/>
      <c r="F48" s="1177"/>
    </row>
    <row r="49" spans="1:6" x14ac:dyDescent="0.2">
      <c r="A49" s="721"/>
      <c r="B49" s="725"/>
      <c r="C49" s="720"/>
      <c r="D49" s="724"/>
      <c r="E49" s="727"/>
      <c r="F49" s="1177"/>
    </row>
    <row r="50" spans="1:6" x14ac:dyDescent="0.2">
      <c r="A50" s="721"/>
      <c r="B50" s="725"/>
      <c r="C50" s="720"/>
      <c r="D50" s="724"/>
      <c r="E50" s="727"/>
      <c r="F50" s="1177"/>
    </row>
    <row r="51" spans="1:6" x14ac:dyDescent="0.2">
      <c r="A51" s="721"/>
      <c r="B51" s="725"/>
      <c r="C51" s="720"/>
      <c r="D51" s="724"/>
      <c r="E51" s="727"/>
      <c r="F51" s="1177"/>
    </row>
    <row r="52" spans="1:6" ht="13.5" thickBot="1" x14ac:dyDescent="0.25">
      <c r="A52" s="721"/>
      <c r="B52" s="721"/>
      <c r="C52" s="720"/>
      <c r="D52" s="720"/>
      <c r="E52" s="729"/>
      <c r="F52" s="746"/>
    </row>
    <row r="53" spans="1:6" ht="13.5" thickBot="1" x14ac:dyDescent="0.25">
      <c r="A53" s="750"/>
      <c r="B53" s="730" t="s">
        <v>363</v>
      </c>
      <c r="C53" s="736"/>
      <c r="D53" s="730">
        <f t="shared" ref="D53:F53" si="2">SUM(D36:D52)</f>
        <v>0</v>
      </c>
      <c r="E53" s="733">
        <f t="shared" si="2"/>
        <v>0</v>
      </c>
      <c r="F53" s="1199">
        <f t="shared" si="2"/>
        <v>0</v>
      </c>
    </row>
    <row r="54" spans="1:6" x14ac:dyDescent="0.2">
      <c r="A54" s="2737"/>
      <c r="B54" s="2738"/>
      <c r="C54" s="2738"/>
      <c r="D54" s="2738"/>
      <c r="E54" s="2738"/>
      <c r="F54" s="2739"/>
    </row>
    <row r="55" spans="1:6" ht="12.75" customHeight="1" thickBot="1" x14ac:dyDescent="0.25">
      <c r="A55" s="1193"/>
      <c r="B55" s="1194"/>
      <c r="C55" s="1194"/>
      <c r="D55" s="1194"/>
      <c r="E55" s="1194"/>
      <c r="F55" s="1195"/>
    </row>
    <row r="56" spans="1:6" ht="12.75" customHeight="1" x14ac:dyDescent="0.2">
      <c r="A56" s="992"/>
      <c r="B56" s="986"/>
      <c r="C56" s="986"/>
      <c r="D56" s="986"/>
      <c r="E56" s="986"/>
      <c r="F56" s="986"/>
    </row>
    <row r="57" spans="1:6" ht="13.5" thickBot="1" x14ac:dyDescent="0.25">
      <c r="A57" s="739"/>
      <c r="B57" s="740"/>
      <c r="C57" s="740"/>
      <c r="D57" s="740"/>
      <c r="E57" s="740"/>
      <c r="F57" s="740"/>
    </row>
    <row r="58" spans="1:6" ht="12.75" customHeight="1" x14ac:dyDescent="0.2">
      <c r="A58" s="977" t="s">
        <v>837</v>
      </c>
      <c r="B58" s="978"/>
      <c r="C58" s="979"/>
      <c r="D58" s="979"/>
      <c r="E58" s="979"/>
      <c r="F58" s="980"/>
    </row>
    <row r="59" spans="1:6" ht="12.75" customHeight="1" x14ac:dyDescent="0.2">
      <c r="A59" s="890"/>
      <c r="B59" s="518"/>
      <c r="C59" s="518"/>
      <c r="D59" s="518"/>
      <c r="E59" s="518"/>
      <c r="F59" s="981"/>
    </row>
    <row r="60" spans="1:6" x14ac:dyDescent="0.2">
      <c r="A60" s="2704" t="s">
        <v>922</v>
      </c>
      <c r="B60" s="2577"/>
      <c r="C60" s="2577"/>
      <c r="D60" s="2577"/>
      <c r="E60" s="2577"/>
      <c r="F60" s="2705"/>
    </row>
    <row r="61" spans="1:6" x14ac:dyDescent="0.2">
      <c r="A61" s="2704"/>
      <c r="B61" s="2577"/>
      <c r="C61" s="2577"/>
      <c r="D61" s="2577"/>
      <c r="E61" s="2577"/>
      <c r="F61" s="2705"/>
    </row>
    <row r="62" spans="1:6" x14ac:dyDescent="0.2">
      <c r="A62" s="1135"/>
      <c r="B62" s="1136"/>
      <c r="C62" s="1136"/>
      <c r="D62" s="1136"/>
      <c r="E62" s="1136"/>
      <c r="F62" s="1137"/>
    </row>
    <row r="63" spans="1:6" x14ac:dyDescent="0.2">
      <c r="A63" s="1135"/>
      <c r="B63" s="1136"/>
      <c r="C63" s="1136"/>
      <c r="D63" s="1136"/>
      <c r="E63" s="1136"/>
      <c r="F63" s="1137"/>
    </row>
    <row r="64" spans="1:6" x14ac:dyDescent="0.2">
      <c r="A64" s="1135"/>
      <c r="B64" s="1136"/>
      <c r="C64" s="1136"/>
      <c r="D64" s="1136"/>
      <c r="E64" s="1136"/>
      <c r="F64" s="1137"/>
    </row>
    <row r="65" spans="1:6" x14ac:dyDescent="0.2">
      <c r="A65" s="1135"/>
      <c r="B65" s="1136"/>
      <c r="C65" s="1136"/>
      <c r="D65" s="1136"/>
      <c r="E65" s="1136"/>
      <c r="F65" s="1137"/>
    </row>
    <row r="66" spans="1:6" x14ac:dyDescent="0.2">
      <c r="A66" s="1135"/>
      <c r="B66" s="1136"/>
      <c r="C66" s="1136"/>
      <c r="D66" s="1136"/>
      <c r="E66" s="1136"/>
      <c r="F66" s="1137"/>
    </row>
    <row r="67" spans="1:6" x14ac:dyDescent="0.2">
      <c r="A67" s="1135"/>
      <c r="B67" s="1136"/>
      <c r="C67" s="1136"/>
      <c r="D67" s="1136"/>
      <c r="E67" s="1136"/>
      <c r="F67" s="1137"/>
    </row>
    <row r="68" spans="1:6" x14ac:dyDescent="0.2">
      <c r="A68" s="1135"/>
      <c r="B68" s="1136"/>
      <c r="C68" s="1136"/>
      <c r="D68" s="1136"/>
      <c r="E68" s="1136"/>
      <c r="F68" s="1137"/>
    </row>
    <row r="69" spans="1:6" x14ac:dyDescent="0.2">
      <c r="A69" s="1135"/>
      <c r="B69" s="1136"/>
      <c r="C69" s="1136"/>
      <c r="D69" s="1136"/>
      <c r="E69" s="1136"/>
      <c r="F69" s="1137"/>
    </row>
    <row r="70" spans="1:6" x14ac:dyDescent="0.2">
      <c r="A70" s="1135"/>
      <c r="B70" s="1136"/>
      <c r="C70" s="1136"/>
      <c r="D70" s="1136"/>
      <c r="E70" s="1136"/>
      <c r="F70" s="1137"/>
    </row>
    <row r="71" spans="1:6" x14ac:dyDescent="0.2">
      <c r="A71" s="1135"/>
      <c r="B71" s="1136"/>
      <c r="C71" s="1136"/>
      <c r="D71" s="1136"/>
      <c r="E71" s="1136"/>
      <c r="F71" s="1137"/>
    </row>
    <row r="72" spans="1:6" x14ac:dyDescent="0.2">
      <c r="A72" s="1135"/>
      <c r="B72" s="1136"/>
      <c r="C72" s="1136"/>
      <c r="D72" s="1136"/>
      <c r="E72" s="1136"/>
      <c r="F72" s="1137"/>
    </row>
    <row r="73" spans="1:6" x14ac:dyDescent="0.2">
      <c r="A73" s="1135"/>
      <c r="B73" s="1136"/>
      <c r="C73" s="1136"/>
      <c r="D73" s="1136"/>
      <c r="E73" s="1136"/>
      <c r="F73" s="1137"/>
    </row>
    <row r="74" spans="1:6" x14ac:dyDescent="0.2">
      <c r="A74" s="1135"/>
      <c r="B74" s="1136"/>
      <c r="C74" s="1136"/>
      <c r="D74" s="1136"/>
      <c r="E74" s="1136"/>
      <c r="F74" s="1137"/>
    </row>
    <row r="75" spans="1:6" x14ac:dyDescent="0.2">
      <c r="A75" s="1135"/>
      <c r="B75" s="1136"/>
      <c r="C75" s="1136"/>
      <c r="D75" s="1136"/>
      <c r="E75" s="1136"/>
      <c r="F75" s="1137"/>
    </row>
    <row r="76" spans="1:6" x14ac:dyDescent="0.2">
      <c r="A76" s="1135"/>
      <c r="B76" s="1136"/>
      <c r="C76" s="1136"/>
      <c r="D76" s="1136"/>
      <c r="E76" s="1136"/>
      <c r="F76" s="1137"/>
    </row>
    <row r="77" spans="1:6" ht="13.5" thickBot="1" x14ac:dyDescent="0.25">
      <c r="A77" s="751"/>
      <c r="B77" s="752"/>
      <c r="C77" s="752"/>
      <c r="D77" s="752"/>
      <c r="E77" s="752"/>
      <c r="F77" s="1057"/>
    </row>
  </sheetData>
  <mergeCells count="15">
    <mergeCell ref="A60:F60"/>
    <mergeCell ref="A61:F61"/>
    <mergeCell ref="A54:F54"/>
    <mergeCell ref="A33:A35"/>
    <mergeCell ref="B33:B35"/>
    <mergeCell ref="C33:C35"/>
    <mergeCell ref="D33:D35"/>
    <mergeCell ref="E33:E35"/>
    <mergeCell ref="F33:F35"/>
    <mergeCell ref="F9:F11"/>
    <mergeCell ref="A9:A11"/>
    <mergeCell ref="B9:B11"/>
    <mergeCell ref="C9:C11"/>
    <mergeCell ref="D9:D11"/>
    <mergeCell ref="E9:E11"/>
  </mergeCells>
  <pageMargins left="0.70866141732283472" right="0.70866141732283472" top="0.74803149606299213" bottom="0.74803149606299213" header="0.31496062992125984" footer="0.31496062992125984"/>
  <pageSetup paperSize="9" scale="52" orientation="landscape" r:id="rId1"/>
  <headerFooter scaleWithDoc="0" alignWithMargins="0">
    <oddFooter>&amp;C&amp;P/&amp;N</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tint="0.39997558519241921"/>
    <pageSetUpPr fitToPage="1"/>
  </sheetPr>
  <dimension ref="A1:F46"/>
  <sheetViews>
    <sheetView showGridLines="0" workbookViewId="0"/>
  </sheetViews>
  <sheetFormatPr baseColWidth="10" defaultColWidth="8.85546875" defaultRowHeight="12.75" x14ac:dyDescent="0.2"/>
  <cols>
    <col min="1" max="1" width="30.28515625" style="331" customWidth="1"/>
    <col min="2" max="2" width="50.42578125" style="331" customWidth="1"/>
    <col min="3" max="6" width="20" style="331" customWidth="1"/>
    <col min="7" max="16384" width="8.85546875" style="331"/>
  </cols>
  <sheetData>
    <row r="1" spans="1:6" s="465" customFormat="1" ht="18" x14ac:dyDescent="0.25">
      <c r="A1" s="64" t="s">
        <v>865</v>
      </c>
      <c r="B1" s="64"/>
      <c r="C1" s="64"/>
      <c r="D1" s="469"/>
      <c r="E1" s="469"/>
      <c r="F1" s="469"/>
    </row>
    <row r="2" spans="1:6" x14ac:dyDescent="0.2">
      <c r="A2" s="56" t="str">
        <f>'PAGE DE GARDE'!C8</f>
        <v>GAZ</v>
      </c>
      <c r="B2" s="62" t="str">
        <f>'PAGE DE GARDE'!C10</f>
        <v>REALITE 2018 V0</v>
      </c>
      <c r="C2" s="56"/>
      <c r="D2" s="471"/>
      <c r="E2" s="471"/>
      <c r="F2" s="471"/>
    </row>
    <row r="3" spans="1:6" x14ac:dyDescent="0.2">
      <c r="A3" s="249" t="str">
        <f>'PAGE DE GARDE'!C7</f>
        <v>GRD</v>
      </c>
      <c r="B3" s="62"/>
      <c r="C3" s="56"/>
      <c r="D3" s="471"/>
      <c r="E3" s="471"/>
      <c r="F3" s="471"/>
    </row>
    <row r="4" spans="1:6" ht="13.5" thickBot="1" x14ac:dyDescent="0.25"/>
    <row r="5" spans="1:6" x14ac:dyDescent="0.2">
      <c r="A5" s="713"/>
      <c r="B5" s="714"/>
      <c r="C5" s="714"/>
      <c r="D5" s="714"/>
      <c r="E5" s="714"/>
      <c r="F5" s="714"/>
    </row>
    <row r="6" spans="1:6" x14ac:dyDescent="0.2">
      <c r="A6" s="715" t="s">
        <v>766</v>
      </c>
      <c r="B6" s="716"/>
      <c r="C6" s="717"/>
      <c r="D6" s="717"/>
      <c r="E6" s="717"/>
      <c r="F6" s="717"/>
    </row>
    <row r="7" spans="1:6" ht="13.5" thickBot="1" x14ac:dyDescent="0.25">
      <c r="A7" s="719"/>
      <c r="B7" s="717"/>
      <c r="C7" s="717"/>
      <c r="D7" s="717"/>
      <c r="E7" s="717"/>
      <c r="F7" s="717"/>
    </row>
    <row r="8" spans="1:6" ht="12.75" customHeight="1" x14ac:dyDescent="0.2">
      <c r="A8" s="2708" t="s">
        <v>768</v>
      </c>
      <c r="B8" s="2698" t="s">
        <v>769</v>
      </c>
      <c r="C8" s="2732" t="str">
        <f>'PAGE DE GARDE'!$B$16</f>
        <v>REALITE 2017</v>
      </c>
      <c r="D8" s="2701" t="str">
        <f>'PAGE DE GARDE'!$B$15</f>
        <v>BUDGET 2018</v>
      </c>
      <c r="E8" s="2701" t="str">
        <f>'PAGE DE GARDE'!$B$14</f>
        <v>REALITE 2018</v>
      </c>
      <c r="F8" s="2729" t="s">
        <v>921</v>
      </c>
    </row>
    <row r="9" spans="1:6" x14ac:dyDescent="0.2">
      <c r="A9" s="2709"/>
      <c r="B9" s="2699"/>
      <c r="C9" s="2740"/>
      <c r="D9" s="2736"/>
      <c r="E9" s="2736"/>
      <c r="F9" s="2730"/>
    </row>
    <row r="10" spans="1:6" ht="13.5" thickBot="1" x14ac:dyDescent="0.25">
      <c r="A10" s="2710"/>
      <c r="B10" s="2711"/>
      <c r="C10" s="2741"/>
      <c r="D10" s="2712"/>
      <c r="E10" s="2703"/>
      <c r="F10" s="2731"/>
    </row>
    <row r="11" spans="1:6" x14ac:dyDescent="0.2">
      <c r="A11" s="720"/>
      <c r="B11" s="721"/>
      <c r="C11" s="720"/>
      <c r="D11" s="729"/>
      <c r="E11" s="729"/>
      <c r="F11" s="746"/>
    </row>
    <row r="12" spans="1:6" x14ac:dyDescent="0.2">
      <c r="A12" s="724"/>
      <c r="B12" s="725"/>
      <c r="C12" s="724"/>
      <c r="D12" s="727"/>
      <c r="E12" s="727"/>
      <c r="F12" s="1177">
        <f>D12-E12</f>
        <v>0</v>
      </c>
    </row>
    <row r="13" spans="1:6" x14ac:dyDescent="0.2">
      <c r="A13" s="724"/>
      <c r="B13" s="725"/>
      <c r="C13" s="724"/>
      <c r="D13" s="727"/>
      <c r="E13" s="727"/>
      <c r="F13" s="1177">
        <f t="shared" ref="F13:F23" si="0">D13-E13</f>
        <v>0</v>
      </c>
    </row>
    <row r="14" spans="1:6" x14ac:dyDescent="0.2">
      <c r="A14" s="724"/>
      <c r="B14" s="725"/>
      <c r="C14" s="724"/>
      <c r="D14" s="727"/>
      <c r="E14" s="727"/>
      <c r="F14" s="1177">
        <f t="shared" si="0"/>
        <v>0</v>
      </c>
    </row>
    <row r="15" spans="1:6" x14ac:dyDescent="0.2">
      <c r="A15" s="724"/>
      <c r="B15" s="725"/>
      <c r="C15" s="724"/>
      <c r="D15" s="727"/>
      <c r="E15" s="727"/>
      <c r="F15" s="1177">
        <f t="shared" si="0"/>
        <v>0</v>
      </c>
    </row>
    <row r="16" spans="1:6" x14ac:dyDescent="0.2">
      <c r="A16" s="724"/>
      <c r="B16" s="725"/>
      <c r="C16" s="724"/>
      <c r="D16" s="727"/>
      <c r="E16" s="727"/>
      <c r="F16" s="1177">
        <f t="shared" si="0"/>
        <v>0</v>
      </c>
    </row>
    <row r="17" spans="1:6" x14ac:dyDescent="0.2">
      <c r="A17" s="724"/>
      <c r="B17" s="725"/>
      <c r="C17" s="724"/>
      <c r="D17" s="727"/>
      <c r="E17" s="727"/>
      <c r="F17" s="1177">
        <f t="shared" si="0"/>
        <v>0</v>
      </c>
    </row>
    <row r="18" spans="1:6" x14ac:dyDescent="0.2">
      <c r="A18" s="724"/>
      <c r="B18" s="725"/>
      <c r="C18" s="724"/>
      <c r="D18" s="727"/>
      <c r="E18" s="727"/>
      <c r="F18" s="1177">
        <f t="shared" si="0"/>
        <v>0</v>
      </c>
    </row>
    <row r="19" spans="1:6" x14ac:dyDescent="0.2">
      <c r="A19" s="724"/>
      <c r="B19" s="725"/>
      <c r="C19" s="724"/>
      <c r="D19" s="727"/>
      <c r="E19" s="727"/>
      <c r="F19" s="1177">
        <f t="shared" si="0"/>
        <v>0</v>
      </c>
    </row>
    <row r="20" spans="1:6" x14ac:dyDescent="0.2">
      <c r="A20" s="724"/>
      <c r="B20" s="725"/>
      <c r="C20" s="724"/>
      <c r="D20" s="727"/>
      <c r="E20" s="727"/>
      <c r="F20" s="1177">
        <f t="shared" si="0"/>
        <v>0</v>
      </c>
    </row>
    <row r="21" spans="1:6" x14ac:dyDescent="0.2">
      <c r="A21" s="724"/>
      <c r="B21" s="725"/>
      <c r="C21" s="724"/>
      <c r="D21" s="727"/>
      <c r="E21" s="727"/>
      <c r="F21" s="1177">
        <f t="shared" si="0"/>
        <v>0</v>
      </c>
    </row>
    <row r="22" spans="1:6" x14ac:dyDescent="0.2">
      <c r="A22" s="724"/>
      <c r="B22" s="725"/>
      <c r="C22" s="724"/>
      <c r="D22" s="727"/>
      <c r="E22" s="727"/>
      <c r="F22" s="1177">
        <f t="shared" si="0"/>
        <v>0</v>
      </c>
    </row>
    <row r="23" spans="1:6" x14ac:dyDescent="0.2">
      <c r="A23" s="724"/>
      <c r="B23" s="725"/>
      <c r="C23" s="724"/>
      <c r="D23" s="727"/>
      <c r="E23" s="727"/>
      <c r="F23" s="1177">
        <f t="shared" si="0"/>
        <v>0</v>
      </c>
    </row>
    <row r="24" spans="1:6" ht="13.5" thickBot="1" x14ac:dyDescent="0.25">
      <c r="A24" s="720"/>
      <c r="B24" s="721"/>
      <c r="C24" s="720"/>
      <c r="D24" s="729"/>
      <c r="E24" s="729"/>
      <c r="F24" s="746"/>
    </row>
    <row r="25" spans="1:6" ht="13.5" thickBot="1" x14ac:dyDescent="0.25">
      <c r="A25" s="730" t="s">
        <v>363</v>
      </c>
      <c r="B25" s="731"/>
      <c r="C25" s="730">
        <f>SUM(C5:C24)</f>
        <v>0</v>
      </c>
      <c r="D25" s="733">
        <f t="shared" ref="D25:E25" si="1">SUM(D5:D24)</f>
        <v>0</v>
      </c>
      <c r="E25" s="733">
        <f t="shared" si="1"/>
        <v>0</v>
      </c>
      <c r="F25" s="1199">
        <f>D25-E25</f>
        <v>0</v>
      </c>
    </row>
    <row r="26" spans="1:6" ht="13.5" thickBot="1" x14ac:dyDescent="0.25">
      <c r="A26" s="720"/>
      <c r="B26" s="735"/>
      <c r="C26" s="735"/>
      <c r="D26" s="735"/>
      <c r="E26" s="735"/>
      <c r="F26" s="735"/>
    </row>
    <row r="27" spans="1:6" ht="14.25" x14ac:dyDescent="0.2">
      <c r="A27" s="977" t="s">
        <v>837</v>
      </c>
      <c r="B27" s="978"/>
      <c r="C27" s="979"/>
      <c r="D27" s="979"/>
      <c r="E27" s="979"/>
      <c r="F27" s="980"/>
    </row>
    <row r="28" spans="1:6" x14ac:dyDescent="0.2">
      <c r="A28" s="890"/>
      <c r="B28" s="518"/>
      <c r="C28" s="518"/>
      <c r="D28" s="518"/>
      <c r="E28" s="518"/>
      <c r="F28" s="981"/>
    </row>
    <row r="29" spans="1:6" ht="12.75" customHeight="1" x14ac:dyDescent="0.2">
      <c r="A29" s="2704" t="s">
        <v>922</v>
      </c>
      <c r="B29" s="2577"/>
      <c r="C29" s="2577"/>
      <c r="D29" s="2577"/>
      <c r="E29" s="2577"/>
      <c r="F29" s="2705"/>
    </row>
    <row r="30" spans="1:6" ht="12.75" customHeight="1" x14ac:dyDescent="0.2">
      <c r="A30" s="2704"/>
      <c r="B30" s="2577"/>
      <c r="C30" s="2577"/>
      <c r="D30" s="2577"/>
      <c r="E30" s="2577"/>
      <c r="F30" s="2705"/>
    </row>
    <row r="31" spans="1:6" x14ac:dyDescent="0.2">
      <c r="A31" s="1135"/>
      <c r="B31" s="1136"/>
      <c r="C31" s="1136"/>
      <c r="D31" s="1136"/>
      <c r="E31" s="1136"/>
      <c r="F31" s="1137"/>
    </row>
    <row r="32" spans="1:6" x14ac:dyDescent="0.2">
      <c r="A32" s="1135"/>
      <c r="B32" s="1136"/>
      <c r="C32" s="1136"/>
      <c r="D32" s="1136"/>
      <c r="E32" s="1136"/>
      <c r="F32" s="1137"/>
    </row>
    <row r="33" spans="1:6" x14ac:dyDescent="0.2">
      <c r="A33" s="1135"/>
      <c r="B33" s="1136"/>
      <c r="C33" s="1136"/>
      <c r="D33" s="1136"/>
      <c r="E33" s="1136"/>
      <c r="F33" s="1137"/>
    </row>
    <row r="34" spans="1:6" x14ac:dyDescent="0.2">
      <c r="A34" s="1135"/>
      <c r="B34" s="1136"/>
      <c r="C34" s="1136"/>
      <c r="D34" s="1136"/>
      <c r="E34" s="1136"/>
      <c r="F34" s="1137"/>
    </row>
    <row r="35" spans="1:6" x14ac:dyDescent="0.2">
      <c r="A35" s="1135"/>
      <c r="B35" s="1136"/>
      <c r="C35" s="1136"/>
      <c r="D35" s="1136"/>
      <c r="E35" s="1136"/>
      <c r="F35" s="1137"/>
    </row>
    <row r="36" spans="1:6" x14ac:dyDescent="0.2">
      <c r="A36" s="1135"/>
      <c r="B36" s="1136"/>
      <c r="C36" s="1136"/>
      <c r="D36" s="1136"/>
      <c r="E36" s="1136"/>
      <c r="F36" s="1137"/>
    </row>
    <row r="37" spans="1:6" x14ac:dyDescent="0.2">
      <c r="A37" s="1135"/>
      <c r="B37" s="1136"/>
      <c r="C37" s="1136"/>
      <c r="D37" s="1136"/>
      <c r="E37" s="1136"/>
      <c r="F37" s="1137"/>
    </row>
    <row r="38" spans="1:6" x14ac:dyDescent="0.2">
      <c r="A38" s="1135"/>
      <c r="B38" s="1136"/>
      <c r="C38" s="1136"/>
      <c r="D38" s="1136"/>
      <c r="E38" s="1136"/>
      <c r="F38" s="1137"/>
    </row>
    <row r="39" spans="1:6" x14ac:dyDescent="0.2">
      <c r="A39" s="1135"/>
      <c r="B39" s="1136"/>
      <c r="C39" s="1136"/>
      <c r="D39" s="1136"/>
      <c r="E39" s="1136"/>
      <c r="F39" s="1137"/>
    </row>
    <row r="40" spans="1:6" x14ac:dyDescent="0.2">
      <c r="A40" s="1135"/>
      <c r="B40" s="1136"/>
      <c r="C40" s="1136"/>
      <c r="D40" s="1136"/>
      <c r="E40" s="1136"/>
      <c r="F40" s="1137"/>
    </row>
    <row r="41" spans="1:6" x14ac:dyDescent="0.2">
      <c r="A41" s="1135"/>
      <c r="B41" s="1136"/>
      <c r="C41" s="1136"/>
      <c r="D41" s="1136"/>
      <c r="E41" s="1136"/>
      <c r="F41" s="1137"/>
    </row>
    <row r="42" spans="1:6" x14ac:dyDescent="0.2">
      <c r="A42" s="1135"/>
      <c r="B42" s="1136"/>
      <c r="C42" s="1136"/>
      <c r="D42" s="1136"/>
      <c r="E42" s="1136"/>
      <c r="F42" s="1137"/>
    </row>
    <row r="43" spans="1:6" x14ac:dyDescent="0.2">
      <c r="A43" s="1135"/>
      <c r="B43" s="1136"/>
      <c r="C43" s="1136"/>
      <c r="D43" s="1136"/>
      <c r="E43" s="1136"/>
      <c r="F43" s="1137"/>
    </row>
    <row r="44" spans="1:6" x14ac:dyDescent="0.2">
      <c r="A44" s="1135"/>
      <c r="B44" s="1136"/>
      <c r="C44" s="1136"/>
      <c r="D44" s="1136"/>
      <c r="E44" s="1136"/>
      <c r="F44" s="1137"/>
    </row>
    <row r="45" spans="1:6" x14ac:dyDescent="0.2">
      <c r="A45" s="1135"/>
      <c r="B45" s="1136"/>
      <c r="C45" s="1136"/>
      <c r="D45" s="1136"/>
      <c r="E45" s="1136"/>
      <c r="F45" s="1137"/>
    </row>
    <row r="46" spans="1:6" ht="13.5" thickBot="1" x14ac:dyDescent="0.25">
      <c r="A46" s="751"/>
      <c r="B46" s="752"/>
      <c r="C46" s="752"/>
      <c r="D46" s="752"/>
      <c r="E46" s="752"/>
      <c r="F46" s="1057"/>
    </row>
  </sheetData>
  <mergeCells count="8">
    <mergeCell ref="A29:F29"/>
    <mergeCell ref="A30:F30"/>
    <mergeCell ref="A8:A10"/>
    <mergeCell ref="B8:B10"/>
    <mergeCell ref="C8:C10"/>
    <mergeCell ref="D8:D10"/>
    <mergeCell ref="E8:E10"/>
    <mergeCell ref="F8:F10"/>
  </mergeCells>
  <pageMargins left="0.70866141732283472" right="0.70866141732283472" top="0.74803149606299213" bottom="0.74803149606299213" header="0.31496062992125984" footer="0.31496062992125984"/>
  <pageSetup paperSize="9" scale="74" orientation="landscape" r:id="rId1"/>
  <headerFooter scaleWithDoc="0" alignWithMargins="0">
    <oddFooter>&amp;C&amp;P/&amp;N</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tint="0.39997558519241921"/>
    <pageSetUpPr fitToPage="1"/>
  </sheetPr>
  <dimension ref="A1:F46"/>
  <sheetViews>
    <sheetView showGridLines="0" workbookViewId="0"/>
  </sheetViews>
  <sheetFormatPr baseColWidth="10" defaultColWidth="8.85546875" defaultRowHeight="12.75" x14ac:dyDescent="0.2"/>
  <cols>
    <col min="1" max="1" width="30.28515625" style="331" customWidth="1"/>
    <col min="2" max="2" width="50.42578125" style="331" customWidth="1"/>
    <col min="3" max="6" width="20" style="331" customWidth="1"/>
    <col min="7" max="16384" width="8.85546875" style="331"/>
  </cols>
  <sheetData>
    <row r="1" spans="1:6" s="465" customFormat="1" ht="18" x14ac:dyDescent="0.25">
      <c r="A1" s="64" t="s">
        <v>873</v>
      </c>
      <c r="B1" s="64"/>
      <c r="C1" s="64"/>
      <c r="D1" s="469"/>
      <c r="E1" s="469"/>
      <c r="F1" s="469"/>
    </row>
    <row r="2" spans="1:6" x14ac:dyDescent="0.2">
      <c r="A2" s="56" t="str">
        <f>'PAGE DE GARDE'!C8</f>
        <v>GAZ</v>
      </c>
      <c r="B2" s="62" t="str">
        <f>'PAGE DE GARDE'!C10</f>
        <v>REALITE 2018 V0</v>
      </c>
      <c r="C2" s="56"/>
      <c r="D2" s="471"/>
      <c r="E2" s="471"/>
      <c r="F2" s="471"/>
    </row>
    <row r="3" spans="1:6" x14ac:dyDescent="0.2">
      <c r="A3" s="249" t="str">
        <f>'PAGE DE GARDE'!C7</f>
        <v>GRD</v>
      </c>
      <c r="B3" s="62"/>
      <c r="C3" s="56"/>
      <c r="D3" s="471"/>
      <c r="E3" s="471"/>
      <c r="F3" s="471"/>
    </row>
    <row r="4" spans="1:6" ht="13.5" thickBot="1" x14ac:dyDescent="0.25"/>
    <row r="5" spans="1:6" x14ac:dyDescent="0.2">
      <c r="A5" s="713"/>
      <c r="B5" s="714"/>
      <c r="C5" s="714"/>
      <c r="D5" s="714"/>
      <c r="E5" s="714"/>
      <c r="F5" s="887"/>
    </row>
    <row r="6" spans="1:6" x14ac:dyDescent="0.2">
      <c r="A6" s="715" t="s">
        <v>766</v>
      </c>
      <c r="B6" s="716"/>
      <c r="C6" s="717"/>
      <c r="D6" s="717"/>
      <c r="E6" s="717"/>
      <c r="F6" s="718"/>
    </row>
    <row r="7" spans="1:6" ht="13.5" thickBot="1" x14ac:dyDescent="0.25">
      <c r="A7" s="719"/>
      <c r="B7" s="717"/>
      <c r="C7" s="717"/>
      <c r="D7" s="717"/>
      <c r="E7" s="717"/>
      <c r="F7" s="718"/>
    </row>
    <row r="8" spans="1:6" ht="12.75" customHeight="1" x14ac:dyDescent="0.2">
      <c r="A8" s="2708" t="s">
        <v>768</v>
      </c>
      <c r="B8" s="2698" t="s">
        <v>769</v>
      </c>
      <c r="C8" s="2732" t="str">
        <f>'PAGE DE GARDE'!$B$16</f>
        <v>REALITE 2017</v>
      </c>
      <c r="D8" s="2701" t="str">
        <f>'PAGE DE GARDE'!$B$15</f>
        <v>BUDGET 2018</v>
      </c>
      <c r="E8" s="2701" t="str">
        <f>'PAGE DE GARDE'!$B$14</f>
        <v>REALITE 2018</v>
      </c>
      <c r="F8" s="2729" t="s">
        <v>921</v>
      </c>
    </row>
    <row r="9" spans="1:6" x14ac:dyDescent="0.2">
      <c r="A9" s="2709"/>
      <c r="B9" s="2699"/>
      <c r="C9" s="2740"/>
      <c r="D9" s="2736"/>
      <c r="E9" s="2736"/>
      <c r="F9" s="2730"/>
    </row>
    <row r="10" spans="1:6" ht="13.5" thickBot="1" x14ac:dyDescent="0.25">
      <c r="A10" s="2710"/>
      <c r="B10" s="2711"/>
      <c r="C10" s="2741"/>
      <c r="D10" s="2712"/>
      <c r="E10" s="2703"/>
      <c r="F10" s="2731"/>
    </row>
    <row r="11" spans="1:6" x14ac:dyDescent="0.2">
      <c r="A11" s="720"/>
      <c r="B11" s="721"/>
      <c r="C11" s="720"/>
      <c r="D11" s="729"/>
      <c r="E11" s="729"/>
      <c r="F11" s="746"/>
    </row>
    <row r="12" spans="1:6" x14ac:dyDescent="0.2">
      <c r="A12" s="724"/>
      <c r="B12" s="725"/>
      <c r="C12" s="724"/>
      <c r="D12" s="727"/>
      <c r="E12" s="727"/>
      <c r="F12" s="1177">
        <f>D12-E12</f>
        <v>0</v>
      </c>
    </row>
    <row r="13" spans="1:6" x14ac:dyDescent="0.2">
      <c r="A13" s="724"/>
      <c r="B13" s="725"/>
      <c r="C13" s="724"/>
      <c r="D13" s="727"/>
      <c r="E13" s="727"/>
      <c r="F13" s="1177">
        <f t="shared" ref="F13:F23" si="0">D13-E13</f>
        <v>0</v>
      </c>
    </row>
    <row r="14" spans="1:6" x14ac:dyDescent="0.2">
      <c r="A14" s="724"/>
      <c r="B14" s="725"/>
      <c r="C14" s="724"/>
      <c r="D14" s="727"/>
      <c r="E14" s="727"/>
      <c r="F14" s="1177">
        <f t="shared" si="0"/>
        <v>0</v>
      </c>
    </row>
    <row r="15" spans="1:6" x14ac:dyDescent="0.2">
      <c r="A15" s="724"/>
      <c r="B15" s="725"/>
      <c r="C15" s="724"/>
      <c r="D15" s="727"/>
      <c r="E15" s="727"/>
      <c r="F15" s="1177">
        <f t="shared" si="0"/>
        <v>0</v>
      </c>
    </row>
    <row r="16" spans="1:6" x14ac:dyDescent="0.2">
      <c r="A16" s="724"/>
      <c r="B16" s="725"/>
      <c r="C16" s="724"/>
      <c r="D16" s="727"/>
      <c r="E16" s="727"/>
      <c r="F16" s="1177">
        <f t="shared" si="0"/>
        <v>0</v>
      </c>
    </row>
    <row r="17" spans="1:6" x14ac:dyDescent="0.2">
      <c r="A17" s="724"/>
      <c r="B17" s="725"/>
      <c r="C17" s="724"/>
      <c r="D17" s="727"/>
      <c r="E17" s="727"/>
      <c r="F17" s="1177">
        <f t="shared" si="0"/>
        <v>0</v>
      </c>
    </row>
    <row r="18" spans="1:6" x14ac:dyDescent="0.2">
      <c r="A18" s="724"/>
      <c r="B18" s="725"/>
      <c r="C18" s="724"/>
      <c r="D18" s="727"/>
      <c r="E18" s="727"/>
      <c r="F18" s="1177">
        <f t="shared" si="0"/>
        <v>0</v>
      </c>
    </row>
    <row r="19" spans="1:6" x14ac:dyDescent="0.2">
      <c r="A19" s="724"/>
      <c r="B19" s="725"/>
      <c r="C19" s="724"/>
      <c r="D19" s="727"/>
      <c r="E19" s="727"/>
      <c r="F19" s="1177">
        <f t="shared" si="0"/>
        <v>0</v>
      </c>
    </row>
    <row r="20" spans="1:6" x14ac:dyDescent="0.2">
      <c r="A20" s="724"/>
      <c r="B20" s="725"/>
      <c r="C20" s="724"/>
      <c r="D20" s="727"/>
      <c r="E20" s="727"/>
      <c r="F20" s="1177">
        <f t="shared" si="0"/>
        <v>0</v>
      </c>
    </row>
    <row r="21" spans="1:6" x14ac:dyDescent="0.2">
      <c r="A21" s="724"/>
      <c r="B21" s="725"/>
      <c r="C21" s="724"/>
      <c r="D21" s="727"/>
      <c r="E21" s="727"/>
      <c r="F21" s="1177">
        <f t="shared" si="0"/>
        <v>0</v>
      </c>
    </row>
    <row r="22" spans="1:6" x14ac:dyDescent="0.2">
      <c r="A22" s="724"/>
      <c r="B22" s="725"/>
      <c r="C22" s="724"/>
      <c r="D22" s="727"/>
      <c r="E22" s="727"/>
      <c r="F22" s="1177">
        <f t="shared" si="0"/>
        <v>0</v>
      </c>
    </row>
    <row r="23" spans="1:6" x14ac:dyDescent="0.2">
      <c r="A23" s="724"/>
      <c r="B23" s="725"/>
      <c r="C23" s="724"/>
      <c r="D23" s="727"/>
      <c r="E23" s="727"/>
      <c r="F23" s="1177">
        <f t="shared" si="0"/>
        <v>0</v>
      </c>
    </row>
    <row r="24" spans="1:6" ht="13.5" thickBot="1" x14ac:dyDescent="0.25">
      <c r="A24" s="720"/>
      <c r="B24" s="721"/>
      <c r="C24" s="720"/>
      <c r="D24" s="729"/>
      <c r="E24" s="729"/>
      <c r="F24" s="746"/>
    </row>
    <row r="25" spans="1:6" ht="13.5" thickBot="1" x14ac:dyDescent="0.25">
      <c r="A25" s="730" t="s">
        <v>363</v>
      </c>
      <c r="B25" s="731"/>
      <c r="C25" s="730">
        <f>SUM(C5:C24)</f>
        <v>0</v>
      </c>
      <c r="D25" s="733">
        <f t="shared" ref="D25:E25" si="1">SUM(D5:D24)</f>
        <v>0</v>
      </c>
      <c r="E25" s="733">
        <f t="shared" si="1"/>
        <v>0</v>
      </c>
      <c r="F25" s="1199">
        <f>D25-E25</f>
        <v>0</v>
      </c>
    </row>
    <row r="26" spans="1:6" ht="13.5" thickBot="1" x14ac:dyDescent="0.25">
      <c r="A26" s="1196"/>
      <c r="B26" s="1197"/>
      <c r="C26" s="1197"/>
      <c r="D26" s="1197"/>
      <c r="E26" s="1197"/>
      <c r="F26" s="1198"/>
    </row>
    <row r="27" spans="1:6" ht="14.25" x14ac:dyDescent="0.2">
      <c r="A27" s="977" t="s">
        <v>837</v>
      </c>
      <c r="B27" s="978"/>
      <c r="C27" s="979"/>
      <c r="D27" s="979"/>
      <c r="E27" s="979"/>
      <c r="F27" s="980"/>
    </row>
    <row r="28" spans="1:6" x14ac:dyDescent="0.2">
      <c r="A28" s="890"/>
      <c r="B28" s="518"/>
      <c r="C28" s="518"/>
      <c r="D28" s="518"/>
      <c r="E28" s="518"/>
      <c r="F28" s="981"/>
    </row>
    <row r="29" spans="1:6" ht="12.75" customHeight="1" x14ac:dyDescent="0.2">
      <c r="A29" s="2704" t="s">
        <v>922</v>
      </c>
      <c r="B29" s="2577"/>
      <c r="C29" s="2577"/>
      <c r="D29" s="2577"/>
      <c r="E29" s="2577"/>
      <c r="F29" s="2705"/>
    </row>
    <row r="30" spans="1:6" ht="12.75" customHeight="1" x14ac:dyDescent="0.2">
      <c r="A30" s="2704"/>
      <c r="B30" s="2577"/>
      <c r="C30" s="2577"/>
      <c r="D30" s="2577"/>
      <c r="E30" s="2577"/>
      <c r="F30" s="2705"/>
    </row>
    <row r="31" spans="1:6" x14ac:dyDescent="0.2">
      <c r="A31" s="1135"/>
      <c r="B31" s="1136"/>
      <c r="C31" s="1136"/>
      <c r="D31" s="1136"/>
      <c r="E31" s="1136"/>
      <c r="F31" s="1137"/>
    </row>
    <row r="32" spans="1:6" x14ac:dyDescent="0.2">
      <c r="A32" s="1135"/>
      <c r="B32" s="1136"/>
      <c r="C32" s="1136"/>
      <c r="D32" s="1136"/>
      <c r="E32" s="1136"/>
      <c r="F32" s="1137"/>
    </row>
    <row r="33" spans="1:6" x14ac:dyDescent="0.2">
      <c r="A33" s="1135"/>
      <c r="B33" s="1136"/>
      <c r="C33" s="1136"/>
      <c r="D33" s="1136"/>
      <c r="E33" s="1136"/>
      <c r="F33" s="1137"/>
    </row>
    <row r="34" spans="1:6" x14ac:dyDescent="0.2">
      <c r="A34" s="1135"/>
      <c r="B34" s="1136"/>
      <c r="C34" s="1136"/>
      <c r="D34" s="1136"/>
      <c r="E34" s="1136"/>
      <c r="F34" s="1137"/>
    </row>
    <row r="35" spans="1:6" x14ac:dyDescent="0.2">
      <c r="A35" s="1135"/>
      <c r="B35" s="1136"/>
      <c r="C35" s="1136"/>
      <c r="D35" s="1136"/>
      <c r="E35" s="1136"/>
      <c r="F35" s="1137"/>
    </row>
    <row r="36" spans="1:6" x14ac:dyDescent="0.2">
      <c r="A36" s="1135"/>
      <c r="B36" s="1136"/>
      <c r="C36" s="1136"/>
      <c r="D36" s="1136"/>
      <c r="E36" s="1136"/>
      <c r="F36" s="1137"/>
    </row>
    <row r="37" spans="1:6" x14ac:dyDescent="0.2">
      <c r="A37" s="1135"/>
      <c r="B37" s="1136"/>
      <c r="C37" s="1136"/>
      <c r="D37" s="1136"/>
      <c r="E37" s="1136"/>
      <c r="F37" s="1137"/>
    </row>
    <row r="38" spans="1:6" x14ac:dyDescent="0.2">
      <c r="A38" s="1135"/>
      <c r="B38" s="1136"/>
      <c r="C38" s="1136"/>
      <c r="D38" s="1136"/>
      <c r="E38" s="1136"/>
      <c r="F38" s="1137"/>
    </row>
    <row r="39" spans="1:6" x14ac:dyDescent="0.2">
      <c r="A39" s="1135"/>
      <c r="B39" s="1136"/>
      <c r="C39" s="1136"/>
      <c r="D39" s="1136"/>
      <c r="E39" s="1136"/>
      <c r="F39" s="1137"/>
    </row>
    <row r="40" spans="1:6" x14ac:dyDescent="0.2">
      <c r="A40" s="1135"/>
      <c r="B40" s="1136"/>
      <c r="C40" s="1136"/>
      <c r="D40" s="1136"/>
      <c r="E40" s="1136"/>
      <c r="F40" s="1137"/>
    </row>
    <row r="41" spans="1:6" x14ac:dyDescent="0.2">
      <c r="A41" s="1135"/>
      <c r="B41" s="1136"/>
      <c r="C41" s="1136"/>
      <c r="D41" s="1136"/>
      <c r="E41" s="1136"/>
      <c r="F41" s="1137"/>
    </row>
    <row r="42" spans="1:6" x14ac:dyDescent="0.2">
      <c r="A42" s="1135"/>
      <c r="B42" s="1136"/>
      <c r="C42" s="1136"/>
      <c r="D42" s="1136"/>
      <c r="E42" s="1136"/>
      <c r="F42" s="1137"/>
    </row>
    <row r="43" spans="1:6" x14ac:dyDescent="0.2">
      <c r="A43" s="1135"/>
      <c r="B43" s="1136"/>
      <c r="C43" s="1136"/>
      <c r="D43" s="1136"/>
      <c r="E43" s="1136"/>
      <c r="F43" s="1137"/>
    </row>
    <row r="44" spans="1:6" x14ac:dyDescent="0.2">
      <c r="A44" s="1135"/>
      <c r="B44" s="1136"/>
      <c r="C44" s="1136"/>
      <c r="D44" s="1136"/>
      <c r="E44" s="1136"/>
      <c r="F44" s="1137"/>
    </row>
    <row r="45" spans="1:6" x14ac:dyDescent="0.2">
      <c r="A45" s="1135"/>
      <c r="B45" s="1136"/>
      <c r="C45" s="1136"/>
      <c r="D45" s="1136"/>
      <c r="E45" s="1136"/>
      <c r="F45" s="1137"/>
    </row>
    <row r="46" spans="1:6" ht="13.5" thickBot="1" x14ac:dyDescent="0.25">
      <c r="A46" s="751"/>
      <c r="B46" s="752"/>
      <c r="C46" s="752"/>
      <c r="D46" s="752"/>
      <c r="E46" s="752"/>
      <c r="F46" s="1057"/>
    </row>
  </sheetData>
  <mergeCells count="8">
    <mergeCell ref="A29:F29"/>
    <mergeCell ref="A30:F30"/>
    <mergeCell ref="A8:A10"/>
    <mergeCell ref="B8:B10"/>
    <mergeCell ref="C8:C10"/>
    <mergeCell ref="D8:D10"/>
    <mergeCell ref="E8:E10"/>
    <mergeCell ref="F8:F10"/>
  </mergeCells>
  <pageMargins left="0.70866141732283472" right="0.70866141732283472" top="0.74803149606299213" bottom="0.74803149606299213" header="0.31496062992125984" footer="0.31496062992125984"/>
  <pageSetup paperSize="9" scale="74" orientation="landscape" r:id="rId1"/>
  <headerFooter scaleWithDoc="0" alignWithMargins="0">
    <oddFooter>&amp;C&amp;P/&amp;N</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tint="0.39997558519241921"/>
  </sheetPr>
  <dimension ref="A1:I46"/>
  <sheetViews>
    <sheetView zoomScaleNormal="100" workbookViewId="0"/>
  </sheetViews>
  <sheetFormatPr baseColWidth="10" defaultColWidth="8.85546875" defaultRowHeight="12.75" x14ac:dyDescent="0.2"/>
  <cols>
    <col min="1" max="1" width="30.28515625" style="331" customWidth="1"/>
    <col min="2" max="2" width="70" style="331" customWidth="1"/>
    <col min="3" max="6" width="20" style="331" customWidth="1"/>
    <col min="7" max="16384" width="8.85546875" style="331"/>
  </cols>
  <sheetData>
    <row r="1" spans="1:6" ht="18" x14ac:dyDescent="0.25">
      <c r="A1" s="64" t="s">
        <v>864</v>
      </c>
      <c r="B1" s="64"/>
      <c r="C1" s="64"/>
      <c r="D1" s="469"/>
      <c r="E1" s="469"/>
      <c r="F1" s="469"/>
    </row>
    <row r="2" spans="1:6" x14ac:dyDescent="0.2">
      <c r="A2" s="56" t="str">
        <f>'PAGE DE GARDE'!C8</f>
        <v>GAZ</v>
      </c>
      <c r="B2" s="62" t="str">
        <f>'PAGE DE GARDE'!C10</f>
        <v>REALITE 2018 V0</v>
      </c>
      <c r="C2" s="56"/>
      <c r="D2" s="471"/>
      <c r="E2" s="471"/>
      <c r="F2" s="471"/>
    </row>
    <row r="3" spans="1:6" x14ac:dyDescent="0.2">
      <c r="A3" s="249" t="str">
        <f>'PAGE DE GARDE'!C7</f>
        <v>GRD</v>
      </c>
      <c r="B3" s="62"/>
      <c r="C3" s="56"/>
      <c r="D3" s="471"/>
      <c r="E3" s="471"/>
      <c r="F3" s="471"/>
    </row>
    <row r="4" spans="1:6" ht="13.5" thickBot="1" x14ac:dyDescent="0.25"/>
    <row r="5" spans="1:6" x14ac:dyDescent="0.2">
      <c r="A5" s="713"/>
      <c r="B5" s="714"/>
      <c r="C5" s="714"/>
      <c r="D5" s="714"/>
      <c r="E5" s="714"/>
      <c r="F5" s="887"/>
    </row>
    <row r="6" spans="1:6" x14ac:dyDescent="0.2">
      <c r="A6" s="715" t="s">
        <v>766</v>
      </c>
      <c r="B6" s="716"/>
      <c r="C6" s="717"/>
      <c r="D6" s="717"/>
      <c r="E6" s="717"/>
      <c r="F6" s="718"/>
    </row>
    <row r="7" spans="1:6" ht="13.5" thickBot="1" x14ac:dyDescent="0.25">
      <c r="A7" s="719"/>
      <c r="B7" s="717"/>
      <c r="C7" s="717"/>
      <c r="D7" s="717"/>
      <c r="E7" s="717"/>
      <c r="F7" s="718"/>
    </row>
    <row r="8" spans="1:6" ht="12.75" customHeight="1" x14ac:dyDescent="0.2">
      <c r="A8" s="2708" t="s">
        <v>768</v>
      </c>
      <c r="B8" s="2698" t="s">
        <v>769</v>
      </c>
      <c r="C8" s="2732" t="str">
        <f>'PAGE DE GARDE'!$B$16</f>
        <v>REALITE 2017</v>
      </c>
      <c r="D8" s="2701" t="str">
        <f>'PAGE DE GARDE'!$B$15</f>
        <v>BUDGET 2018</v>
      </c>
      <c r="E8" s="2701" t="str">
        <f>'PAGE DE GARDE'!$B$14</f>
        <v>REALITE 2018</v>
      </c>
      <c r="F8" s="2729" t="s">
        <v>921</v>
      </c>
    </row>
    <row r="9" spans="1:6" x14ac:dyDescent="0.2">
      <c r="A9" s="2709"/>
      <c r="B9" s="2699"/>
      <c r="C9" s="2740"/>
      <c r="D9" s="2736"/>
      <c r="E9" s="2736"/>
      <c r="F9" s="2730"/>
    </row>
    <row r="10" spans="1:6" ht="13.5" thickBot="1" x14ac:dyDescent="0.25">
      <c r="A10" s="2710"/>
      <c r="B10" s="2711"/>
      <c r="C10" s="2741"/>
      <c r="D10" s="2712"/>
      <c r="E10" s="2703"/>
      <c r="F10" s="2731"/>
    </row>
    <row r="11" spans="1:6" x14ac:dyDescent="0.2">
      <c r="A11" s="720"/>
      <c r="B11" s="721"/>
      <c r="C11" s="720"/>
      <c r="D11" s="723"/>
      <c r="E11" s="723"/>
      <c r="F11" s="746"/>
    </row>
    <row r="12" spans="1:6" x14ac:dyDescent="0.2">
      <c r="A12" s="724"/>
      <c r="B12" s="725"/>
      <c r="C12" s="724"/>
      <c r="D12" s="727"/>
      <c r="E12" s="727"/>
      <c r="F12" s="1177">
        <f>D12-E12</f>
        <v>0</v>
      </c>
    </row>
    <row r="13" spans="1:6" x14ac:dyDescent="0.2">
      <c r="A13" s="724"/>
      <c r="B13" s="725"/>
      <c r="C13" s="724"/>
      <c r="D13" s="727"/>
      <c r="E13" s="727"/>
      <c r="F13" s="1177">
        <f t="shared" ref="F13:F23" si="0">D13-E13</f>
        <v>0</v>
      </c>
    </row>
    <row r="14" spans="1:6" x14ac:dyDescent="0.2">
      <c r="A14" s="724"/>
      <c r="B14" s="725"/>
      <c r="C14" s="724"/>
      <c r="D14" s="727"/>
      <c r="E14" s="727"/>
      <c r="F14" s="1177">
        <f t="shared" si="0"/>
        <v>0</v>
      </c>
    </row>
    <row r="15" spans="1:6" x14ac:dyDescent="0.2">
      <c r="A15" s="724"/>
      <c r="B15" s="725"/>
      <c r="C15" s="724"/>
      <c r="D15" s="727"/>
      <c r="E15" s="727"/>
      <c r="F15" s="1177">
        <f t="shared" si="0"/>
        <v>0</v>
      </c>
    </row>
    <row r="16" spans="1:6" x14ac:dyDescent="0.2">
      <c r="A16" s="724"/>
      <c r="B16" s="725"/>
      <c r="C16" s="724"/>
      <c r="D16" s="727"/>
      <c r="E16" s="727"/>
      <c r="F16" s="1177">
        <f t="shared" si="0"/>
        <v>0</v>
      </c>
    </row>
    <row r="17" spans="1:9" x14ac:dyDescent="0.2">
      <c r="A17" s="724"/>
      <c r="B17" s="725"/>
      <c r="C17" s="724"/>
      <c r="D17" s="727"/>
      <c r="E17" s="727"/>
      <c r="F17" s="1177">
        <f t="shared" si="0"/>
        <v>0</v>
      </c>
    </row>
    <row r="18" spans="1:9" x14ac:dyDescent="0.2">
      <c r="A18" s="724"/>
      <c r="B18" s="725"/>
      <c r="C18" s="724"/>
      <c r="D18" s="727"/>
      <c r="E18" s="727"/>
      <c r="F18" s="1177">
        <f t="shared" si="0"/>
        <v>0</v>
      </c>
    </row>
    <row r="19" spans="1:9" x14ac:dyDescent="0.2">
      <c r="A19" s="724"/>
      <c r="B19" s="725"/>
      <c r="C19" s="724"/>
      <c r="D19" s="727"/>
      <c r="E19" s="727"/>
      <c r="F19" s="1177">
        <f t="shared" si="0"/>
        <v>0</v>
      </c>
    </row>
    <row r="20" spans="1:9" x14ac:dyDescent="0.2">
      <c r="A20" s="724"/>
      <c r="B20" s="725"/>
      <c r="C20" s="724"/>
      <c r="D20" s="727"/>
      <c r="E20" s="727"/>
      <c r="F20" s="1177">
        <f t="shared" si="0"/>
        <v>0</v>
      </c>
      <c r="G20" s="1103"/>
      <c r="H20" s="1103"/>
      <c r="I20" s="1103"/>
    </row>
    <row r="21" spans="1:9" x14ac:dyDescent="0.2">
      <c r="A21" s="724"/>
      <c r="B21" s="725"/>
      <c r="C21" s="724"/>
      <c r="D21" s="727"/>
      <c r="E21" s="727"/>
      <c r="F21" s="1177">
        <f t="shared" si="0"/>
        <v>0</v>
      </c>
      <c r="G21" s="1103"/>
      <c r="H21" s="1103"/>
      <c r="I21" s="1103"/>
    </row>
    <row r="22" spans="1:9" x14ac:dyDescent="0.2">
      <c r="A22" s="724"/>
      <c r="B22" s="725"/>
      <c r="C22" s="724"/>
      <c r="D22" s="727"/>
      <c r="E22" s="727"/>
      <c r="F22" s="1177">
        <f t="shared" si="0"/>
        <v>0</v>
      </c>
      <c r="G22" s="1103"/>
      <c r="H22" s="1103"/>
      <c r="I22" s="1103"/>
    </row>
    <row r="23" spans="1:9" x14ac:dyDescent="0.2">
      <c r="A23" s="724"/>
      <c r="B23" s="725"/>
      <c r="C23" s="724"/>
      <c r="D23" s="727"/>
      <c r="E23" s="727"/>
      <c r="F23" s="1177">
        <f t="shared" si="0"/>
        <v>0</v>
      </c>
      <c r="G23" s="1103"/>
      <c r="H23" s="1103"/>
      <c r="I23" s="1103"/>
    </row>
    <row r="24" spans="1:9" ht="13.5" thickBot="1" x14ac:dyDescent="0.25">
      <c r="A24" s="720"/>
      <c r="B24" s="721"/>
      <c r="C24" s="720"/>
      <c r="D24" s="729"/>
      <c r="E24" s="729"/>
      <c r="F24" s="746"/>
      <c r="G24" s="1103"/>
      <c r="H24" s="1103"/>
      <c r="I24" s="1103"/>
    </row>
    <row r="25" spans="1:9" ht="13.5" thickBot="1" x14ac:dyDescent="0.25">
      <c r="A25" s="730" t="s">
        <v>363</v>
      </c>
      <c r="B25" s="731"/>
      <c r="C25" s="730">
        <f>SUM(C5:C24)</f>
        <v>0</v>
      </c>
      <c r="D25" s="733">
        <f t="shared" ref="D25:E25" si="1">SUM(D5:D24)</f>
        <v>0</v>
      </c>
      <c r="E25" s="733">
        <f t="shared" si="1"/>
        <v>0</v>
      </c>
      <c r="F25" s="1199">
        <f>D25-E25</f>
        <v>0</v>
      </c>
      <c r="G25" s="1103"/>
      <c r="H25" s="1103"/>
      <c r="I25" s="1103"/>
    </row>
    <row r="26" spans="1:9" ht="13.5" thickBot="1" x14ac:dyDescent="0.25">
      <c r="A26" s="1196"/>
      <c r="B26" s="1197"/>
      <c r="C26" s="1197"/>
      <c r="D26" s="1197"/>
      <c r="E26" s="1197"/>
      <c r="F26" s="1198"/>
      <c r="G26" s="1103"/>
      <c r="H26" s="1103"/>
      <c r="I26" s="1103"/>
    </row>
    <row r="27" spans="1:9" ht="14.25" x14ac:dyDescent="0.2">
      <c r="A27" s="977" t="s">
        <v>837</v>
      </c>
      <c r="B27" s="978"/>
      <c r="C27" s="979"/>
      <c r="D27" s="979"/>
      <c r="E27" s="979"/>
      <c r="F27" s="980"/>
      <c r="G27" s="1103"/>
      <c r="H27" s="1103"/>
      <c r="I27" s="1103"/>
    </row>
    <row r="28" spans="1:9" ht="12.75" customHeight="1" x14ac:dyDescent="0.2">
      <c r="A28" s="890"/>
      <c r="B28" s="518"/>
      <c r="C28" s="518"/>
      <c r="D28" s="518"/>
      <c r="E28" s="518"/>
      <c r="F28" s="981"/>
      <c r="G28" s="1103"/>
      <c r="H28" s="1103"/>
      <c r="I28" s="1103"/>
    </row>
    <row r="29" spans="1:9" ht="12.75" customHeight="1" x14ac:dyDescent="0.2">
      <c r="A29" s="2704" t="s">
        <v>922</v>
      </c>
      <c r="B29" s="2577"/>
      <c r="C29" s="2577"/>
      <c r="D29" s="2577"/>
      <c r="E29" s="2577"/>
      <c r="F29" s="2705"/>
      <c r="G29" s="1103"/>
      <c r="H29" s="1103"/>
      <c r="I29" s="1103"/>
    </row>
    <row r="30" spans="1:9" ht="12.75" customHeight="1" x14ac:dyDescent="0.2">
      <c r="A30" s="2704"/>
      <c r="B30" s="2577"/>
      <c r="C30" s="2577"/>
      <c r="D30" s="2577"/>
      <c r="E30" s="2577"/>
      <c r="F30" s="2705"/>
      <c r="G30" s="1103"/>
      <c r="H30" s="1103"/>
      <c r="I30" s="1103"/>
    </row>
    <row r="31" spans="1:9" x14ac:dyDescent="0.2">
      <c r="A31" s="1135"/>
      <c r="B31" s="1136"/>
      <c r="C31" s="1136"/>
      <c r="D31" s="1136"/>
      <c r="E31" s="1136"/>
      <c r="F31" s="1137"/>
      <c r="G31" s="1103"/>
      <c r="H31" s="1103"/>
      <c r="I31" s="1103"/>
    </row>
    <row r="32" spans="1:9" x14ac:dyDescent="0.2">
      <c r="A32" s="1135"/>
      <c r="B32" s="1136"/>
      <c r="C32" s="1136"/>
      <c r="D32" s="1136"/>
      <c r="E32" s="1136"/>
      <c r="F32" s="1137"/>
      <c r="G32" s="1103"/>
      <c r="H32" s="1103"/>
      <c r="I32" s="1103"/>
    </row>
    <row r="33" spans="1:6" x14ac:dyDescent="0.2">
      <c r="A33" s="1135"/>
      <c r="B33" s="1136"/>
      <c r="C33" s="1136"/>
      <c r="D33" s="1136"/>
      <c r="E33" s="1136"/>
      <c r="F33" s="1137"/>
    </row>
    <row r="34" spans="1:6" x14ac:dyDescent="0.2">
      <c r="A34" s="1135"/>
      <c r="B34" s="1136"/>
      <c r="C34" s="1136"/>
      <c r="D34" s="1136"/>
      <c r="E34" s="1136"/>
      <c r="F34" s="1137"/>
    </row>
    <row r="35" spans="1:6" x14ac:dyDescent="0.2">
      <c r="A35" s="1135"/>
      <c r="B35" s="1136"/>
      <c r="C35" s="1136"/>
      <c r="D35" s="1136"/>
      <c r="E35" s="1136"/>
      <c r="F35" s="1137"/>
    </row>
    <row r="36" spans="1:6" x14ac:dyDescent="0.2">
      <c r="A36" s="1135"/>
      <c r="B36" s="1136"/>
      <c r="C36" s="1136"/>
      <c r="D36" s="1136"/>
      <c r="E36" s="1136"/>
      <c r="F36" s="1137"/>
    </row>
    <row r="37" spans="1:6" x14ac:dyDescent="0.2">
      <c r="A37" s="1135"/>
      <c r="B37" s="1136"/>
      <c r="C37" s="1136"/>
      <c r="D37" s="1136"/>
      <c r="E37" s="1136"/>
      <c r="F37" s="1137"/>
    </row>
    <row r="38" spans="1:6" x14ac:dyDescent="0.2">
      <c r="A38" s="1135"/>
      <c r="B38" s="1136"/>
      <c r="C38" s="1136"/>
      <c r="D38" s="1136"/>
      <c r="E38" s="1136"/>
      <c r="F38" s="1137"/>
    </row>
    <row r="39" spans="1:6" x14ac:dyDescent="0.2">
      <c r="A39" s="1135"/>
      <c r="B39" s="1136"/>
      <c r="C39" s="1136"/>
      <c r="D39" s="1136"/>
      <c r="E39" s="1136"/>
      <c r="F39" s="1137"/>
    </row>
    <row r="40" spans="1:6" x14ac:dyDescent="0.2">
      <c r="A40" s="1135"/>
      <c r="B40" s="1136"/>
      <c r="C40" s="1136"/>
      <c r="D40" s="1136"/>
      <c r="E40" s="1136"/>
      <c r="F40" s="1137"/>
    </row>
    <row r="41" spans="1:6" x14ac:dyDescent="0.2">
      <c r="A41" s="1135"/>
      <c r="B41" s="1136"/>
      <c r="C41" s="1136"/>
      <c r="D41" s="1136"/>
      <c r="E41" s="1136"/>
      <c r="F41" s="1137"/>
    </row>
    <row r="42" spans="1:6" x14ac:dyDescent="0.2">
      <c r="A42" s="1135"/>
      <c r="B42" s="1136"/>
      <c r="C42" s="1136"/>
      <c r="D42" s="1136"/>
      <c r="E42" s="1136"/>
      <c r="F42" s="1137"/>
    </row>
    <row r="43" spans="1:6" x14ac:dyDescent="0.2">
      <c r="A43" s="1135"/>
      <c r="B43" s="1136"/>
      <c r="C43" s="1136"/>
      <c r="D43" s="1136"/>
      <c r="E43" s="1136"/>
      <c r="F43" s="1137"/>
    </row>
    <row r="44" spans="1:6" x14ac:dyDescent="0.2">
      <c r="A44" s="1135"/>
      <c r="B44" s="1136"/>
      <c r="C44" s="1136"/>
      <c r="D44" s="1136"/>
      <c r="E44" s="1136"/>
      <c r="F44" s="1137"/>
    </row>
    <row r="45" spans="1:6" s="530" customFormat="1" x14ac:dyDescent="0.2">
      <c r="A45" s="1135"/>
      <c r="B45" s="1136"/>
      <c r="C45" s="1136"/>
      <c r="D45" s="1136"/>
      <c r="E45" s="1136"/>
      <c r="F45" s="1137"/>
    </row>
    <row r="46" spans="1:6" s="530" customFormat="1" ht="13.5" thickBot="1" x14ac:dyDescent="0.25">
      <c r="A46" s="751"/>
      <c r="B46" s="752"/>
      <c r="C46" s="752"/>
      <c r="D46" s="752"/>
      <c r="E46" s="752"/>
      <c r="F46" s="1057"/>
    </row>
  </sheetData>
  <mergeCells count="8">
    <mergeCell ref="A29:F29"/>
    <mergeCell ref="A30:F30"/>
    <mergeCell ref="A8:A10"/>
    <mergeCell ref="B8:B10"/>
    <mergeCell ref="C8:C10"/>
    <mergeCell ref="D8:D10"/>
    <mergeCell ref="E8:E10"/>
    <mergeCell ref="F8:F10"/>
  </mergeCells>
  <pageMargins left="0.70866141732283472" right="0.70866141732283472" top="0.74803149606299213" bottom="0.74803149606299213" header="0.31496062992125984" footer="0.31496062992125984"/>
  <pageSetup paperSize="9" scale="74" orientation="landscape" r:id="rId1"/>
  <headerFooter scaleWithDoc="0" alignWithMargins="0">
    <oddFooter>&amp;C&amp;P/&amp;N</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tint="0.39997558519241921"/>
    <pageSetUpPr fitToPage="1"/>
  </sheetPr>
  <dimension ref="A1:G89"/>
  <sheetViews>
    <sheetView zoomScaleNormal="100" zoomScaleSheetLayoutView="100" workbookViewId="0"/>
  </sheetViews>
  <sheetFormatPr baseColWidth="10" defaultColWidth="8.85546875" defaultRowHeight="12.75" x14ac:dyDescent="0.2"/>
  <cols>
    <col min="1" max="1" width="25.42578125" style="331" customWidth="1"/>
    <col min="2" max="2" width="32.7109375" style="331" customWidth="1"/>
    <col min="3" max="3" width="16.28515625" style="331" customWidth="1"/>
    <col min="4" max="4" width="17" style="331" customWidth="1"/>
    <col min="5" max="7" width="16.28515625" style="331" customWidth="1"/>
    <col min="8" max="16384" width="8.85546875" style="331"/>
  </cols>
  <sheetData>
    <row r="1" spans="1:7" ht="18" x14ac:dyDescent="0.25">
      <c r="A1" s="64" t="s">
        <v>860</v>
      </c>
      <c r="B1" s="64"/>
      <c r="C1" s="469"/>
      <c r="D1" s="469"/>
      <c r="E1" s="469"/>
      <c r="F1" s="711"/>
      <c r="G1" s="711"/>
    </row>
    <row r="2" spans="1:7" x14ac:dyDescent="0.2">
      <c r="A2" s="56" t="str">
        <f>'PAGE DE GARDE'!C8</f>
        <v>GAZ</v>
      </c>
      <c r="B2" s="62" t="str">
        <f>'PAGE DE GARDE'!C10</f>
        <v>REALITE 2018 V0</v>
      </c>
      <c r="C2" s="471"/>
      <c r="D2" s="471"/>
      <c r="E2" s="471"/>
      <c r="F2" s="711"/>
      <c r="G2" s="711"/>
    </row>
    <row r="3" spans="1:7" x14ac:dyDescent="0.2">
      <c r="A3" s="249" t="str">
        <f>'PAGE DE GARDE'!C7</f>
        <v>GRD</v>
      </c>
      <c r="B3" s="62"/>
      <c r="C3" s="471"/>
      <c r="D3" s="471"/>
      <c r="E3" s="471"/>
      <c r="F3" s="711"/>
      <c r="G3" s="711"/>
    </row>
    <row r="5" spans="1:7" x14ac:dyDescent="0.2">
      <c r="E5" s="949"/>
    </row>
    <row r="6" spans="1:7" ht="13.5" thickBot="1" x14ac:dyDescent="0.25">
      <c r="A6" s="524" t="s">
        <v>861</v>
      </c>
    </row>
    <row r="7" spans="1:7" ht="13.5" thickBot="1" x14ac:dyDescent="0.25">
      <c r="A7" s="2742" t="s">
        <v>755</v>
      </c>
      <c r="B7" s="2743"/>
      <c r="C7" s="2743"/>
      <c r="D7" s="1364" t="s">
        <v>202</v>
      </c>
      <c r="E7" s="1365" t="str">
        <f>'PAGE DE GARDE'!$B$16</f>
        <v>REALITE 2017</v>
      </c>
      <c r="F7" s="1373" t="str">
        <f>'PAGE DE GARDE'!$B$15</f>
        <v>BUDGET 2018</v>
      </c>
      <c r="G7" s="1370" t="str">
        <f>'PAGE DE GARDE'!$B$14</f>
        <v>REALITE 2018</v>
      </c>
    </row>
    <row r="8" spans="1:7" x14ac:dyDescent="0.2">
      <c r="A8" s="951"/>
      <c r="B8" s="893"/>
      <c r="C8" s="952"/>
      <c r="D8" s="893"/>
      <c r="E8" s="1366"/>
      <c r="F8" s="1374"/>
      <c r="G8" s="952"/>
    </row>
    <row r="9" spans="1:7" x14ac:dyDescent="0.2">
      <c r="A9" s="953"/>
      <c r="B9" s="954"/>
      <c r="C9" s="955"/>
      <c r="D9" s="954"/>
      <c r="E9" s="1367"/>
      <c r="F9" s="1375"/>
      <c r="G9" s="955"/>
    </row>
    <row r="10" spans="1:7" x14ac:dyDescent="0.2">
      <c r="A10" s="953"/>
      <c r="B10" s="954"/>
      <c r="C10" s="1832"/>
      <c r="D10" s="1831"/>
      <c r="E10" s="1367"/>
      <c r="F10" s="1375"/>
      <c r="G10" s="955"/>
    </row>
    <row r="11" spans="1:7" x14ac:dyDescent="0.2">
      <c r="A11" s="953"/>
      <c r="B11" s="954"/>
      <c r="C11" s="955"/>
      <c r="D11" s="954"/>
      <c r="E11" s="1367"/>
      <c r="F11" s="1375"/>
      <c r="G11" s="955"/>
    </row>
    <row r="12" spans="1:7" x14ac:dyDescent="0.2">
      <c r="A12" s="953"/>
      <c r="B12" s="954"/>
      <c r="C12" s="955"/>
      <c r="D12" s="954"/>
      <c r="E12" s="1367"/>
      <c r="F12" s="1375"/>
      <c r="G12" s="955"/>
    </row>
    <row r="13" spans="1:7" x14ac:dyDescent="0.2">
      <c r="A13" s="953"/>
      <c r="B13" s="954"/>
      <c r="C13" s="955"/>
      <c r="D13" s="954"/>
      <c r="E13" s="1367"/>
      <c r="F13" s="1375"/>
      <c r="G13" s="955"/>
    </row>
    <row r="14" spans="1:7" x14ac:dyDescent="0.2">
      <c r="A14" s="953"/>
      <c r="B14" s="954"/>
      <c r="C14" s="955"/>
      <c r="D14" s="954"/>
      <c r="E14" s="1367"/>
      <c r="F14" s="1375"/>
      <c r="G14" s="955"/>
    </row>
    <row r="15" spans="1:7" x14ac:dyDescent="0.2">
      <c r="A15" s="953"/>
      <c r="B15" s="954"/>
      <c r="C15" s="955"/>
      <c r="D15" s="954"/>
      <c r="E15" s="1367"/>
      <c r="F15" s="1375"/>
      <c r="G15" s="955"/>
    </row>
    <row r="16" spans="1:7" x14ac:dyDescent="0.2">
      <c r="A16" s="953"/>
      <c r="B16" s="954"/>
      <c r="C16" s="955"/>
      <c r="D16" s="954"/>
      <c r="E16" s="1367"/>
      <c r="F16" s="1375"/>
      <c r="G16" s="955"/>
    </row>
    <row r="17" spans="1:7" ht="13.5" thickBot="1" x14ac:dyDescent="0.25">
      <c r="A17" s="951"/>
      <c r="B17" s="893"/>
      <c r="C17" s="952"/>
      <c r="D17" s="893"/>
      <c r="E17" s="1366"/>
      <c r="F17" s="1374"/>
      <c r="G17" s="952"/>
    </row>
    <row r="18" spans="1:7" ht="13.5" thickBot="1" x14ac:dyDescent="0.25">
      <c r="A18" s="2744" t="s">
        <v>203</v>
      </c>
      <c r="B18" s="2745"/>
      <c r="C18" s="2745"/>
      <c r="D18" s="956"/>
      <c r="E18" s="1368">
        <f t="shared" ref="E18:G18" si="0">SUM(E9:E16)</f>
        <v>0</v>
      </c>
      <c r="F18" s="1376">
        <f t="shared" si="0"/>
        <v>0</v>
      </c>
      <c r="G18" s="1371">
        <f t="shared" si="0"/>
        <v>0</v>
      </c>
    </row>
    <row r="19" spans="1:7" x14ac:dyDescent="0.2">
      <c r="A19" s="951"/>
      <c r="B19" s="893"/>
      <c r="C19" s="952"/>
      <c r="D19" s="893"/>
      <c r="E19" s="1366"/>
      <c r="F19" s="1374"/>
      <c r="G19" s="952"/>
    </row>
    <row r="20" spans="1:7" x14ac:dyDescent="0.2">
      <c r="A20" s="953"/>
      <c r="B20" s="954"/>
      <c r="C20" s="955"/>
      <c r="D20" s="954"/>
      <c r="E20" s="1367"/>
      <c r="F20" s="1375"/>
      <c r="G20" s="955"/>
    </row>
    <row r="21" spans="1:7" x14ac:dyDescent="0.2">
      <c r="A21" s="953"/>
      <c r="B21" s="954"/>
      <c r="C21" s="955"/>
      <c r="D21" s="954"/>
      <c r="E21" s="1367"/>
      <c r="F21" s="1375"/>
      <c r="G21" s="955"/>
    </row>
    <row r="22" spans="1:7" x14ac:dyDescent="0.2">
      <c r="A22" s="953"/>
      <c r="B22" s="954"/>
      <c r="C22" s="955"/>
      <c r="D22" s="954"/>
      <c r="E22" s="1367"/>
      <c r="F22" s="1375"/>
      <c r="G22" s="955"/>
    </row>
    <row r="23" spans="1:7" x14ac:dyDescent="0.2">
      <c r="A23" s="953"/>
      <c r="B23" s="954"/>
      <c r="C23" s="955"/>
      <c r="D23" s="954"/>
      <c r="E23" s="1367"/>
      <c r="F23" s="1375"/>
      <c r="G23" s="955"/>
    </row>
    <row r="24" spans="1:7" x14ac:dyDescent="0.2">
      <c r="A24" s="953"/>
      <c r="B24" s="954"/>
      <c r="C24" s="955"/>
      <c r="D24" s="954"/>
      <c r="E24" s="1367"/>
      <c r="F24" s="1375"/>
      <c r="G24" s="955"/>
    </row>
    <row r="25" spans="1:7" x14ac:dyDescent="0.2">
      <c r="A25" s="953"/>
      <c r="B25" s="954"/>
      <c r="C25" s="955"/>
      <c r="D25" s="954"/>
      <c r="E25" s="1367"/>
      <c r="F25" s="1375"/>
      <c r="G25" s="955"/>
    </row>
    <row r="26" spans="1:7" x14ac:dyDescent="0.2">
      <c r="A26" s="953"/>
      <c r="B26" s="954"/>
      <c r="C26" s="955"/>
      <c r="D26" s="954"/>
      <c r="E26" s="1367"/>
      <c r="F26" s="1375"/>
      <c r="G26" s="955"/>
    </row>
    <row r="27" spans="1:7" x14ac:dyDescent="0.2">
      <c r="A27" s="953"/>
      <c r="B27" s="954"/>
      <c r="C27" s="955"/>
      <c r="D27" s="954"/>
      <c r="E27" s="1367"/>
      <c r="F27" s="1375"/>
      <c r="G27" s="955"/>
    </row>
    <row r="28" spans="1:7" ht="13.5" thickBot="1" x14ac:dyDescent="0.25">
      <c r="A28" s="951"/>
      <c r="B28" s="893"/>
      <c r="C28" s="952"/>
      <c r="D28" s="893"/>
      <c r="E28" s="1366"/>
      <c r="F28" s="1374"/>
      <c r="G28" s="952"/>
    </row>
    <row r="29" spans="1:7" ht="13.5" thickBot="1" x14ac:dyDescent="0.25">
      <c r="A29" s="2746" t="s">
        <v>204</v>
      </c>
      <c r="B29" s="2747"/>
      <c r="C29" s="2747"/>
      <c r="D29" s="957"/>
      <c r="E29" s="1369">
        <f t="shared" ref="E29:G29" si="1">SUM(E20:E27)</f>
        <v>0</v>
      </c>
      <c r="F29" s="1377">
        <f t="shared" si="1"/>
        <v>0</v>
      </c>
      <c r="G29" s="1372">
        <f t="shared" si="1"/>
        <v>0</v>
      </c>
    </row>
    <row r="30" spans="1:7" x14ac:dyDescent="0.2">
      <c r="A30" s="958"/>
      <c r="B30" s="958"/>
      <c r="C30" s="958"/>
      <c r="D30" s="530"/>
      <c r="E30" s="530"/>
      <c r="F30" s="530"/>
      <c r="G30" s="530"/>
    </row>
    <row r="31" spans="1:7" x14ac:dyDescent="0.2">
      <c r="A31" s="959" t="s">
        <v>863</v>
      </c>
      <c r="B31" s="958"/>
      <c r="C31" s="958"/>
      <c r="D31" s="530"/>
      <c r="E31" s="530"/>
      <c r="F31" s="530"/>
      <c r="G31" s="530"/>
    </row>
    <row r="32" spans="1:7" x14ac:dyDescent="0.2">
      <c r="A32" s="959"/>
      <c r="B32" s="958"/>
      <c r="C32" s="958"/>
      <c r="D32" s="530"/>
      <c r="E32" s="530"/>
      <c r="F32" s="530"/>
      <c r="G32" s="530"/>
    </row>
    <row r="33" spans="1:7" x14ac:dyDescent="0.2">
      <c r="A33" s="959"/>
      <c r="B33" s="958"/>
      <c r="C33" s="958"/>
      <c r="D33" s="530"/>
      <c r="E33" s="530"/>
      <c r="F33" s="530"/>
      <c r="G33" s="530"/>
    </row>
    <row r="34" spans="1:7" ht="13.5" thickBot="1" x14ac:dyDescent="0.25">
      <c r="A34" s="524" t="s">
        <v>862</v>
      </c>
      <c r="B34" s="958"/>
      <c r="C34" s="958"/>
      <c r="D34" s="530"/>
      <c r="E34" s="530"/>
      <c r="F34" s="530"/>
      <c r="G34" s="530"/>
    </row>
    <row r="35" spans="1:7" ht="13.5" thickBot="1" x14ac:dyDescent="0.25">
      <c r="A35" s="960"/>
      <c r="B35" s="961" t="s">
        <v>757</v>
      </c>
      <c r="C35" s="961" t="s">
        <v>758</v>
      </c>
      <c r="D35" s="950" t="str">
        <f>'PAGE DE GARDE'!$B$16</f>
        <v>REALITE 2017</v>
      </c>
      <c r="E35" s="950" t="str">
        <f>'PAGE DE GARDE'!$B$15</f>
        <v>BUDGET 2018</v>
      </c>
      <c r="F35" s="950" t="str">
        <f>'PAGE DE GARDE'!$B$14</f>
        <v>REALITE 2018</v>
      </c>
      <c r="G35" s="573"/>
    </row>
    <row r="36" spans="1:7" x14ac:dyDescent="0.2">
      <c r="A36" s="962" t="s">
        <v>759</v>
      </c>
      <c r="B36" s="963"/>
      <c r="C36" s="963"/>
      <c r="D36" s="963"/>
      <c r="E36" s="963"/>
      <c r="F36" s="963"/>
      <c r="G36" s="958"/>
    </row>
    <row r="37" spans="1:7" x14ac:dyDescent="0.2">
      <c r="A37" s="962" t="s">
        <v>760</v>
      </c>
      <c r="B37" s="964"/>
      <c r="C37" s="964"/>
      <c r="D37" s="965"/>
      <c r="E37" s="965"/>
      <c r="F37" s="965"/>
      <c r="G37" s="958"/>
    </row>
    <row r="38" spans="1:7" x14ac:dyDescent="0.2">
      <c r="A38" s="962" t="s">
        <v>761</v>
      </c>
      <c r="B38" s="966"/>
      <c r="C38" s="966"/>
      <c r="D38" s="965"/>
      <c r="E38" s="965"/>
      <c r="F38" s="965"/>
      <c r="G38" s="958"/>
    </row>
    <row r="39" spans="1:7" x14ac:dyDescent="0.2">
      <c r="A39" s="962" t="s">
        <v>762</v>
      </c>
      <c r="B39" s="966"/>
      <c r="C39" s="966"/>
      <c r="D39" s="967"/>
      <c r="E39" s="967"/>
      <c r="F39" s="967"/>
      <c r="G39" s="958"/>
    </row>
    <row r="40" spans="1:7" ht="13.5" thickBot="1" x14ac:dyDescent="0.25">
      <c r="A40" s="968" t="s">
        <v>763</v>
      </c>
      <c r="B40" s="969"/>
      <c r="C40" s="969"/>
      <c r="D40" s="970"/>
      <c r="E40" s="970"/>
      <c r="F40" s="970"/>
      <c r="G40" s="572"/>
    </row>
    <row r="41" spans="1:7" ht="13.5" thickBot="1" x14ac:dyDescent="0.25">
      <c r="A41" s="959"/>
      <c r="B41" s="958"/>
      <c r="C41" s="958"/>
      <c r="D41" s="530"/>
      <c r="E41" s="530"/>
      <c r="F41" s="530"/>
      <c r="G41" s="530"/>
    </row>
    <row r="42" spans="1:7" ht="13.5" thickBot="1" x14ac:dyDescent="0.25">
      <c r="A42" s="960"/>
      <c r="B42" s="961" t="s">
        <v>757</v>
      </c>
      <c r="C42" s="961" t="s">
        <v>758</v>
      </c>
      <c r="D42" s="950" t="str">
        <f>'PAGE DE GARDE'!$B$16</f>
        <v>REALITE 2017</v>
      </c>
      <c r="E42" s="950" t="str">
        <f>'PAGE DE GARDE'!$B$15</f>
        <v>BUDGET 2018</v>
      </c>
      <c r="F42" s="950" t="str">
        <f>'PAGE DE GARDE'!$B$14</f>
        <v>REALITE 2018</v>
      </c>
      <c r="G42" s="573"/>
    </row>
    <row r="43" spans="1:7" x14ac:dyDescent="0.2">
      <c r="A43" s="962" t="s">
        <v>759</v>
      </c>
      <c r="B43" s="963"/>
      <c r="C43" s="963"/>
      <c r="D43" s="963"/>
      <c r="E43" s="963"/>
      <c r="F43" s="963"/>
      <c r="G43" s="958"/>
    </row>
    <row r="44" spans="1:7" x14ac:dyDescent="0.2">
      <c r="A44" s="962" t="s">
        <v>760</v>
      </c>
      <c r="B44" s="964"/>
      <c r="C44" s="964"/>
      <c r="D44" s="965"/>
      <c r="E44" s="965"/>
      <c r="F44" s="965"/>
      <c r="G44" s="958"/>
    </row>
    <row r="45" spans="1:7" x14ac:dyDescent="0.2">
      <c r="A45" s="962" t="s">
        <v>761</v>
      </c>
      <c r="B45" s="966"/>
      <c r="C45" s="966"/>
      <c r="D45" s="965"/>
      <c r="E45" s="965"/>
      <c r="F45" s="965"/>
      <c r="G45" s="958"/>
    </row>
    <row r="46" spans="1:7" x14ac:dyDescent="0.2">
      <c r="A46" s="962" t="s">
        <v>762</v>
      </c>
      <c r="B46" s="966"/>
      <c r="C46" s="966"/>
      <c r="D46" s="967"/>
      <c r="E46" s="967"/>
      <c r="F46" s="967"/>
      <c r="G46" s="958"/>
    </row>
    <row r="47" spans="1:7" ht="13.5" thickBot="1" x14ac:dyDescent="0.25">
      <c r="A47" s="968" t="s">
        <v>763</v>
      </c>
      <c r="B47" s="969"/>
      <c r="C47" s="969"/>
      <c r="D47" s="970"/>
      <c r="E47" s="970"/>
      <c r="F47" s="970"/>
      <c r="G47" s="572"/>
    </row>
    <row r="48" spans="1:7" ht="13.5" thickBot="1" x14ac:dyDescent="0.25">
      <c r="A48" s="959"/>
      <c r="B48" s="958"/>
      <c r="C48" s="958"/>
      <c r="D48" s="530"/>
      <c r="E48" s="530"/>
      <c r="F48" s="530"/>
      <c r="G48" s="530"/>
    </row>
    <row r="49" spans="1:7" ht="13.5" thickBot="1" x14ac:dyDescent="0.25">
      <c r="A49" s="960"/>
      <c r="B49" s="961" t="s">
        <v>757</v>
      </c>
      <c r="C49" s="961" t="s">
        <v>758</v>
      </c>
      <c r="D49" s="950" t="str">
        <f>'PAGE DE GARDE'!$B$16</f>
        <v>REALITE 2017</v>
      </c>
      <c r="E49" s="950" t="str">
        <f>'PAGE DE GARDE'!$B$15</f>
        <v>BUDGET 2018</v>
      </c>
      <c r="F49" s="950" t="str">
        <f>'PAGE DE GARDE'!$B$14</f>
        <v>REALITE 2018</v>
      </c>
      <c r="G49" s="573"/>
    </row>
    <row r="50" spans="1:7" x14ac:dyDescent="0.2">
      <c r="A50" s="962" t="s">
        <v>759</v>
      </c>
      <c r="B50" s="963"/>
      <c r="C50" s="963"/>
      <c r="D50" s="963"/>
      <c r="E50" s="963"/>
      <c r="F50" s="963"/>
      <c r="G50" s="958"/>
    </row>
    <row r="51" spans="1:7" x14ac:dyDescent="0.2">
      <c r="A51" s="962" t="s">
        <v>760</v>
      </c>
      <c r="B51" s="964"/>
      <c r="C51" s="964"/>
      <c r="D51" s="965"/>
      <c r="E51" s="965"/>
      <c r="F51" s="965"/>
      <c r="G51" s="958"/>
    </row>
    <row r="52" spans="1:7" x14ac:dyDescent="0.2">
      <c r="A52" s="962" t="s">
        <v>761</v>
      </c>
      <c r="B52" s="966"/>
      <c r="C52" s="966"/>
      <c r="D52" s="965"/>
      <c r="E52" s="965"/>
      <c r="F52" s="965"/>
      <c r="G52" s="958"/>
    </row>
    <row r="53" spans="1:7" x14ac:dyDescent="0.2">
      <c r="A53" s="962" t="s">
        <v>762</v>
      </c>
      <c r="B53" s="966"/>
      <c r="C53" s="966"/>
      <c r="D53" s="967"/>
      <c r="E53" s="967"/>
      <c r="F53" s="967"/>
      <c r="G53" s="958"/>
    </row>
    <row r="54" spans="1:7" ht="13.5" thickBot="1" x14ac:dyDescent="0.25">
      <c r="A54" s="968" t="s">
        <v>763</v>
      </c>
      <c r="B54" s="969"/>
      <c r="C54" s="969"/>
      <c r="D54" s="970"/>
      <c r="E54" s="970"/>
      <c r="F54" s="970"/>
      <c r="G54" s="572"/>
    </row>
    <row r="55" spans="1:7" ht="13.5" thickBot="1" x14ac:dyDescent="0.25">
      <c r="G55" s="530"/>
    </row>
    <row r="56" spans="1:7" ht="13.5" thickBot="1" x14ac:dyDescent="0.25">
      <c r="A56" s="960"/>
      <c r="B56" s="961" t="s">
        <v>757</v>
      </c>
      <c r="C56" s="961" t="s">
        <v>758</v>
      </c>
      <c r="D56" s="950" t="str">
        <f>'PAGE DE GARDE'!$B$16</f>
        <v>REALITE 2017</v>
      </c>
      <c r="E56" s="950" t="str">
        <f>'PAGE DE GARDE'!$B$15</f>
        <v>BUDGET 2018</v>
      </c>
      <c r="F56" s="950" t="str">
        <f>'PAGE DE GARDE'!$B$14</f>
        <v>REALITE 2018</v>
      </c>
      <c r="G56" s="573"/>
    </row>
    <row r="57" spans="1:7" x14ac:dyDescent="0.2">
      <c r="A57" s="962" t="s">
        <v>759</v>
      </c>
      <c r="B57" s="963"/>
      <c r="C57" s="963"/>
      <c r="D57" s="963"/>
      <c r="E57" s="963"/>
      <c r="F57" s="963"/>
      <c r="G57" s="958"/>
    </row>
    <row r="58" spans="1:7" x14ac:dyDescent="0.2">
      <c r="A58" s="962" t="s">
        <v>760</v>
      </c>
      <c r="B58" s="964"/>
      <c r="C58" s="964"/>
      <c r="D58" s="965"/>
      <c r="E58" s="965"/>
      <c r="F58" s="965"/>
      <c r="G58" s="958"/>
    </row>
    <row r="59" spans="1:7" x14ac:dyDescent="0.2">
      <c r="A59" s="962" t="s">
        <v>761</v>
      </c>
      <c r="B59" s="966"/>
      <c r="C59" s="966"/>
      <c r="D59" s="965"/>
      <c r="E59" s="965"/>
      <c r="F59" s="965"/>
      <c r="G59" s="958"/>
    </row>
    <row r="60" spans="1:7" x14ac:dyDescent="0.2">
      <c r="A60" s="962" t="s">
        <v>762</v>
      </c>
      <c r="B60" s="966"/>
      <c r="C60" s="966"/>
      <c r="D60" s="967"/>
      <c r="E60" s="967"/>
      <c r="F60" s="967"/>
      <c r="G60" s="958"/>
    </row>
    <row r="61" spans="1:7" ht="13.5" thickBot="1" x14ac:dyDescent="0.25">
      <c r="A61" s="968" t="s">
        <v>763</v>
      </c>
      <c r="B61" s="969"/>
      <c r="C61" s="969"/>
      <c r="D61" s="970"/>
      <c r="E61" s="970"/>
      <c r="F61" s="970"/>
      <c r="G61" s="572"/>
    </row>
    <row r="62" spans="1:7" ht="13.5" thickBot="1" x14ac:dyDescent="0.25">
      <c r="G62" s="530"/>
    </row>
    <row r="63" spans="1:7" ht="13.5" thickBot="1" x14ac:dyDescent="0.25">
      <c r="A63" s="960"/>
      <c r="B63" s="961" t="s">
        <v>757</v>
      </c>
      <c r="C63" s="961" t="s">
        <v>758</v>
      </c>
      <c r="D63" s="950" t="str">
        <f>'PAGE DE GARDE'!$B$16</f>
        <v>REALITE 2017</v>
      </c>
      <c r="E63" s="950" t="str">
        <f>'PAGE DE GARDE'!$B$15</f>
        <v>BUDGET 2018</v>
      </c>
      <c r="F63" s="950" t="str">
        <f>'PAGE DE GARDE'!$B$14</f>
        <v>REALITE 2018</v>
      </c>
      <c r="G63" s="573"/>
    </row>
    <row r="64" spans="1:7" x14ac:dyDescent="0.2">
      <c r="A64" s="962" t="s">
        <v>759</v>
      </c>
      <c r="B64" s="963"/>
      <c r="C64" s="963"/>
      <c r="D64" s="963"/>
      <c r="E64" s="963"/>
      <c r="F64" s="963"/>
      <c r="G64" s="958"/>
    </row>
    <row r="65" spans="1:7" x14ac:dyDescent="0.2">
      <c r="A65" s="962" t="s">
        <v>760</v>
      </c>
      <c r="B65" s="964"/>
      <c r="C65" s="964"/>
      <c r="D65" s="965"/>
      <c r="E65" s="965"/>
      <c r="F65" s="965"/>
      <c r="G65" s="958"/>
    </row>
    <row r="66" spans="1:7" x14ac:dyDescent="0.2">
      <c r="A66" s="962" t="s">
        <v>761</v>
      </c>
      <c r="B66" s="966"/>
      <c r="C66" s="966"/>
      <c r="D66" s="965"/>
      <c r="E66" s="965"/>
      <c r="F66" s="965"/>
      <c r="G66" s="958"/>
    </row>
    <row r="67" spans="1:7" x14ac:dyDescent="0.2">
      <c r="A67" s="962" t="s">
        <v>762</v>
      </c>
      <c r="B67" s="966"/>
      <c r="C67" s="966"/>
      <c r="D67" s="967"/>
      <c r="E67" s="967"/>
      <c r="F67" s="967"/>
      <c r="G67" s="958"/>
    </row>
    <row r="68" spans="1:7" ht="13.5" thickBot="1" x14ac:dyDescent="0.25">
      <c r="A68" s="968" t="s">
        <v>763</v>
      </c>
      <c r="B68" s="969"/>
      <c r="C68" s="969"/>
      <c r="D68" s="970"/>
      <c r="E68" s="970"/>
      <c r="F68" s="970"/>
      <c r="G68" s="572"/>
    </row>
    <row r="69" spans="1:7" ht="13.5" thickBot="1" x14ac:dyDescent="0.25">
      <c r="G69" s="530"/>
    </row>
    <row r="70" spans="1:7" ht="13.5" thickBot="1" x14ac:dyDescent="0.25">
      <c r="A70" s="960"/>
      <c r="B70" s="961" t="s">
        <v>757</v>
      </c>
      <c r="C70" s="961" t="s">
        <v>758</v>
      </c>
      <c r="D70" s="950" t="str">
        <f>'PAGE DE GARDE'!$B$16</f>
        <v>REALITE 2017</v>
      </c>
      <c r="E70" s="950" t="str">
        <f>'PAGE DE GARDE'!$B$15</f>
        <v>BUDGET 2018</v>
      </c>
      <c r="F70" s="950" t="str">
        <f>'PAGE DE GARDE'!$B$14</f>
        <v>REALITE 2018</v>
      </c>
      <c r="G70" s="573"/>
    </row>
    <row r="71" spans="1:7" x14ac:dyDescent="0.2">
      <c r="A71" s="962" t="s">
        <v>759</v>
      </c>
      <c r="B71" s="963"/>
      <c r="C71" s="963"/>
      <c r="D71" s="963"/>
      <c r="E71" s="963"/>
      <c r="F71" s="963"/>
      <c r="G71" s="958"/>
    </row>
    <row r="72" spans="1:7" x14ac:dyDescent="0.2">
      <c r="A72" s="962" t="s">
        <v>760</v>
      </c>
      <c r="B72" s="964"/>
      <c r="C72" s="964"/>
      <c r="D72" s="965"/>
      <c r="E72" s="965"/>
      <c r="F72" s="965"/>
      <c r="G72" s="958"/>
    </row>
    <row r="73" spans="1:7" x14ac:dyDescent="0.2">
      <c r="A73" s="962" t="s">
        <v>761</v>
      </c>
      <c r="B73" s="966"/>
      <c r="C73" s="966"/>
      <c r="D73" s="965"/>
      <c r="E73" s="965"/>
      <c r="F73" s="965"/>
      <c r="G73" s="958"/>
    </row>
    <row r="74" spans="1:7" x14ac:dyDescent="0.2">
      <c r="A74" s="962" t="s">
        <v>762</v>
      </c>
      <c r="B74" s="966"/>
      <c r="C74" s="966"/>
      <c r="D74" s="967"/>
      <c r="E74" s="967"/>
      <c r="F74" s="967"/>
      <c r="G74" s="958"/>
    </row>
    <row r="75" spans="1:7" ht="13.5" thickBot="1" x14ac:dyDescent="0.25">
      <c r="A75" s="968" t="s">
        <v>763</v>
      </c>
      <c r="B75" s="969"/>
      <c r="C75" s="969"/>
      <c r="D75" s="970"/>
      <c r="E75" s="970"/>
      <c r="F75" s="970"/>
      <c r="G75" s="572"/>
    </row>
    <row r="76" spans="1:7" x14ac:dyDescent="0.2">
      <c r="G76" s="530"/>
    </row>
    <row r="77" spans="1:7" ht="13.5" thickBot="1" x14ac:dyDescent="0.25">
      <c r="G77" s="530"/>
    </row>
    <row r="78" spans="1:7" x14ac:dyDescent="0.2">
      <c r="A78" s="1117"/>
      <c r="B78" s="1118"/>
      <c r="C78" s="1118"/>
      <c r="D78" s="1118"/>
      <c r="E78" s="1118"/>
      <c r="F78" s="1119"/>
      <c r="G78" s="530"/>
    </row>
    <row r="79" spans="1:7" ht="14.25" x14ac:dyDescent="0.2">
      <c r="A79" s="1056" t="s">
        <v>837</v>
      </c>
      <c r="B79" s="958"/>
      <c r="C79" s="958"/>
      <c r="D79" s="530"/>
      <c r="E79" s="530"/>
      <c r="F79" s="983"/>
      <c r="G79" s="530"/>
    </row>
    <row r="80" spans="1:7" x14ac:dyDescent="0.2">
      <c r="A80" s="2357" t="s">
        <v>1439</v>
      </c>
      <c r="B80" s="958"/>
      <c r="C80" s="958"/>
      <c r="D80" s="530"/>
      <c r="E80" s="530"/>
      <c r="F80" s="983"/>
      <c r="G80" s="530"/>
    </row>
    <row r="81" spans="1:7" x14ac:dyDescent="0.2">
      <c r="A81" s="707" t="s">
        <v>756</v>
      </c>
      <c r="B81" s="958"/>
      <c r="C81" s="958"/>
      <c r="D81" s="530"/>
      <c r="E81" s="530"/>
      <c r="F81" s="983"/>
      <c r="G81" s="530"/>
    </row>
    <row r="82" spans="1:7" x14ac:dyDescent="0.2">
      <c r="A82" s="1120"/>
      <c r="B82" s="958"/>
      <c r="C82" s="958"/>
      <c r="D82" s="530"/>
      <c r="E82" s="530"/>
      <c r="F82" s="983"/>
      <c r="G82" s="530"/>
    </row>
    <row r="83" spans="1:7" ht="18" x14ac:dyDescent="0.25">
      <c r="A83" s="448" t="s">
        <v>452</v>
      </c>
      <c r="B83" s="958"/>
      <c r="C83" s="958"/>
      <c r="D83" s="530"/>
      <c r="E83" s="530"/>
      <c r="F83" s="983"/>
      <c r="G83" s="530"/>
    </row>
    <row r="84" spans="1:7" x14ac:dyDescent="0.2">
      <c r="A84" s="2199" t="s">
        <v>1402</v>
      </c>
      <c r="B84" s="959" t="str">
        <f>ANNEXES!D17</f>
        <v>Une copie des plans de remboursements des emprunts contractés au cours de l'année d'exploitation ET un tableau synthétique reprenant les différents emprunts contractés en y mentionnant le montant emprunté, date de début, la durée, le type de taux (fixe, variable et fréquence de révisio en cas de type variable), la base de calcul des intérêts (360/365, réel/réel, ...) et le dernier taux connus.</v>
      </c>
      <c r="C84" s="958"/>
      <c r="D84" s="530"/>
      <c r="E84" s="530"/>
      <c r="F84" s="983"/>
      <c r="G84" s="530"/>
    </row>
    <row r="85" spans="1:7" s="1103" customFormat="1" ht="12.75" customHeight="1" x14ac:dyDescent="0.2">
      <c r="A85" s="2199" t="s">
        <v>1403</v>
      </c>
      <c r="B85" s="2748" t="str">
        <f>ANNEXES!D18</f>
        <v>Veuillez préciser si le GRD et / ou la société d'exploitation participe au commerce de produits financiers dérivés. Si tel est le cas, le GRD et / ou la société d'exploitation doit annexer l'approbation du Conseil d'Administration et indiquer quelles procédures de contrôle interne sont applicables à de telles transactions financières.</v>
      </c>
      <c r="C85" s="2748"/>
      <c r="D85" s="2748"/>
      <c r="E85" s="2748"/>
      <c r="F85" s="2749"/>
      <c r="G85" s="1321"/>
    </row>
    <row r="86" spans="1:7" s="1103" customFormat="1" x14ac:dyDescent="0.2">
      <c r="A86" s="2199"/>
      <c r="B86" s="2748"/>
      <c r="C86" s="2748"/>
      <c r="D86" s="2748"/>
      <c r="E86" s="2748"/>
      <c r="F86" s="2749"/>
      <c r="G86" s="1321"/>
    </row>
    <row r="87" spans="1:7" s="1103" customFormat="1" x14ac:dyDescent="0.2">
      <c r="A87" s="2199"/>
      <c r="B87" s="2748"/>
      <c r="C87" s="2748"/>
      <c r="D87" s="2748"/>
      <c r="E87" s="2748"/>
      <c r="F87" s="2749"/>
      <c r="G87" s="1321"/>
    </row>
    <row r="88" spans="1:7" ht="13.5" thickBot="1" x14ac:dyDescent="0.25">
      <c r="A88" s="1121"/>
      <c r="B88" s="1122"/>
      <c r="C88" s="1122"/>
      <c r="D88" s="985"/>
      <c r="E88" s="985"/>
      <c r="F88" s="976"/>
      <c r="G88" s="530"/>
    </row>
    <row r="89" spans="1:7" x14ac:dyDescent="0.2">
      <c r="G89" s="530"/>
    </row>
  </sheetData>
  <mergeCells count="4">
    <mergeCell ref="A7:C7"/>
    <mergeCell ref="A18:C18"/>
    <mergeCell ref="A29:C29"/>
    <mergeCell ref="B85:F87"/>
  </mergeCells>
  <pageMargins left="0.70866141732283472" right="0.70866141732283472" top="0.74803149606299213" bottom="0.74803149606299213" header="0.31496062992125984" footer="0.31496062992125984"/>
  <pageSetup paperSize="9" scale="51" orientation="portrait" r:id="rId1"/>
  <headerFooter scaleWithDoc="0" alignWithMargins="0">
    <oddFooter>&amp;C&amp;P/&amp;N</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tint="0.39997558519241921"/>
  </sheetPr>
  <dimension ref="A1:I47"/>
  <sheetViews>
    <sheetView zoomScaleNormal="100" workbookViewId="0"/>
  </sheetViews>
  <sheetFormatPr baseColWidth="10" defaultColWidth="8.85546875" defaultRowHeight="12.75" x14ac:dyDescent="0.2"/>
  <cols>
    <col min="1" max="1" width="30.28515625" style="331" customWidth="1"/>
    <col min="2" max="2" width="50.42578125" style="331" customWidth="1"/>
    <col min="3" max="6" width="20" style="331" customWidth="1"/>
    <col min="7" max="16384" width="8.85546875" style="331"/>
  </cols>
  <sheetData>
    <row r="1" spans="1:6" ht="18" x14ac:dyDescent="0.25">
      <c r="A1" s="64" t="s">
        <v>859</v>
      </c>
      <c r="B1" s="64"/>
      <c r="C1" s="64"/>
      <c r="D1" s="469"/>
      <c r="E1" s="469"/>
      <c r="F1" s="469"/>
    </row>
    <row r="2" spans="1:6" x14ac:dyDescent="0.2">
      <c r="A2" s="56" t="str">
        <f>'PAGE DE GARDE'!C8</f>
        <v>GAZ</v>
      </c>
      <c r="B2" s="62" t="str">
        <f>'PAGE DE GARDE'!C10</f>
        <v>REALITE 2018 V0</v>
      </c>
      <c r="C2" s="56"/>
      <c r="D2" s="471"/>
      <c r="E2" s="471"/>
      <c r="F2" s="471"/>
    </row>
    <row r="3" spans="1:6" x14ac:dyDescent="0.2">
      <c r="A3" s="249" t="str">
        <f>'PAGE DE GARDE'!C7</f>
        <v>GRD</v>
      </c>
      <c r="B3" s="62"/>
      <c r="C3" s="56"/>
      <c r="D3" s="471"/>
      <c r="E3" s="471"/>
      <c r="F3" s="471"/>
    </row>
    <row r="4" spans="1:6" ht="13.5" thickBot="1" x14ac:dyDescent="0.25"/>
    <row r="5" spans="1:6" x14ac:dyDescent="0.2">
      <c r="A5" s="713"/>
      <c r="B5" s="714"/>
      <c r="C5" s="714"/>
      <c r="D5" s="714"/>
      <c r="E5" s="714"/>
      <c r="F5" s="887"/>
    </row>
    <row r="6" spans="1:6" x14ac:dyDescent="0.2">
      <c r="A6" s="715" t="s">
        <v>766</v>
      </c>
      <c r="B6" s="716"/>
      <c r="C6" s="717"/>
      <c r="D6" s="717"/>
      <c r="E6" s="717"/>
      <c r="F6" s="718"/>
    </row>
    <row r="7" spans="1:6" ht="13.5" thickBot="1" x14ac:dyDescent="0.25">
      <c r="A7" s="719"/>
      <c r="B7" s="717"/>
      <c r="C7" s="717"/>
      <c r="D7" s="717"/>
      <c r="E7" s="717"/>
      <c r="F7" s="718"/>
    </row>
    <row r="8" spans="1:6" ht="12.75" customHeight="1" x14ac:dyDescent="0.2">
      <c r="A8" s="2708" t="s">
        <v>768</v>
      </c>
      <c r="B8" s="2698" t="s">
        <v>769</v>
      </c>
      <c r="C8" s="2732" t="str">
        <f>'PAGE DE GARDE'!$B$16</f>
        <v>REALITE 2017</v>
      </c>
      <c r="D8" s="2701" t="str">
        <f>'PAGE DE GARDE'!$B$15</f>
        <v>BUDGET 2018</v>
      </c>
      <c r="E8" s="2701" t="str">
        <f>'PAGE DE GARDE'!$B$14</f>
        <v>REALITE 2018</v>
      </c>
      <c r="F8" s="2729" t="s">
        <v>921</v>
      </c>
    </row>
    <row r="9" spans="1:6" x14ac:dyDescent="0.2">
      <c r="A9" s="2709"/>
      <c r="B9" s="2699"/>
      <c r="C9" s="2740"/>
      <c r="D9" s="2736"/>
      <c r="E9" s="2736"/>
      <c r="F9" s="2730"/>
    </row>
    <row r="10" spans="1:6" ht="13.5" thickBot="1" x14ac:dyDescent="0.25">
      <c r="A10" s="2710"/>
      <c r="B10" s="2711"/>
      <c r="C10" s="2741"/>
      <c r="D10" s="2712"/>
      <c r="E10" s="2703"/>
      <c r="F10" s="2731"/>
    </row>
    <row r="11" spans="1:6" x14ac:dyDescent="0.2">
      <c r="A11" s="720"/>
      <c r="B11" s="721"/>
      <c r="C11" s="720"/>
      <c r="D11" s="729"/>
      <c r="E11" s="729"/>
      <c r="F11" s="746"/>
    </row>
    <row r="12" spans="1:6" x14ac:dyDescent="0.2">
      <c r="A12" s="724"/>
      <c r="B12" s="725"/>
      <c r="C12" s="724"/>
      <c r="D12" s="727"/>
      <c r="E12" s="727"/>
      <c r="F12" s="1177">
        <f>D12-E12</f>
        <v>0</v>
      </c>
    </row>
    <row r="13" spans="1:6" x14ac:dyDescent="0.2">
      <c r="A13" s="724"/>
      <c r="B13" s="725"/>
      <c r="C13" s="724"/>
      <c r="D13" s="727"/>
      <c r="E13" s="727"/>
      <c r="F13" s="1177">
        <f t="shared" ref="F13:F23" si="0">D13-E13</f>
        <v>0</v>
      </c>
    </row>
    <row r="14" spans="1:6" x14ac:dyDescent="0.2">
      <c r="A14" s="724"/>
      <c r="B14" s="725"/>
      <c r="C14" s="724"/>
      <c r="D14" s="727"/>
      <c r="E14" s="727"/>
      <c r="F14" s="1177">
        <f t="shared" si="0"/>
        <v>0</v>
      </c>
    </row>
    <row r="15" spans="1:6" x14ac:dyDescent="0.2">
      <c r="A15" s="724"/>
      <c r="B15" s="725"/>
      <c r="C15" s="724"/>
      <c r="D15" s="727"/>
      <c r="E15" s="727"/>
      <c r="F15" s="1177">
        <f t="shared" si="0"/>
        <v>0</v>
      </c>
    </row>
    <row r="16" spans="1:6" x14ac:dyDescent="0.2">
      <c r="A16" s="724"/>
      <c r="B16" s="725"/>
      <c r="C16" s="724"/>
      <c r="D16" s="727"/>
      <c r="E16" s="727"/>
      <c r="F16" s="1177">
        <f t="shared" si="0"/>
        <v>0</v>
      </c>
    </row>
    <row r="17" spans="1:9" x14ac:dyDescent="0.2">
      <c r="A17" s="724"/>
      <c r="B17" s="725"/>
      <c r="C17" s="724"/>
      <c r="D17" s="727"/>
      <c r="E17" s="727"/>
      <c r="F17" s="1177">
        <f t="shared" si="0"/>
        <v>0</v>
      </c>
    </row>
    <row r="18" spans="1:9" x14ac:dyDescent="0.2">
      <c r="A18" s="724"/>
      <c r="B18" s="725"/>
      <c r="C18" s="724"/>
      <c r="D18" s="727"/>
      <c r="E18" s="727"/>
      <c r="F18" s="1177">
        <f t="shared" si="0"/>
        <v>0</v>
      </c>
    </row>
    <row r="19" spans="1:9" x14ac:dyDescent="0.2">
      <c r="A19" s="724"/>
      <c r="B19" s="725"/>
      <c r="C19" s="724"/>
      <c r="D19" s="727"/>
      <c r="E19" s="727"/>
      <c r="F19" s="1177">
        <f t="shared" si="0"/>
        <v>0</v>
      </c>
    </row>
    <row r="20" spans="1:9" x14ac:dyDescent="0.2">
      <c r="A20" s="724"/>
      <c r="B20" s="725"/>
      <c r="C20" s="724"/>
      <c r="D20" s="727"/>
      <c r="E20" s="727"/>
      <c r="F20" s="1177">
        <f t="shared" si="0"/>
        <v>0</v>
      </c>
    </row>
    <row r="21" spans="1:9" x14ac:dyDescent="0.2">
      <c r="A21" s="724"/>
      <c r="B21" s="725"/>
      <c r="C21" s="724"/>
      <c r="D21" s="727"/>
      <c r="E21" s="727"/>
      <c r="F21" s="1177">
        <f t="shared" si="0"/>
        <v>0</v>
      </c>
    </row>
    <row r="22" spans="1:9" x14ac:dyDescent="0.2">
      <c r="A22" s="724"/>
      <c r="B22" s="725"/>
      <c r="C22" s="724"/>
      <c r="D22" s="727"/>
      <c r="E22" s="727"/>
      <c r="F22" s="1177">
        <f t="shared" si="0"/>
        <v>0</v>
      </c>
    </row>
    <row r="23" spans="1:9" x14ac:dyDescent="0.2">
      <c r="A23" s="724"/>
      <c r="B23" s="725"/>
      <c r="C23" s="724"/>
      <c r="D23" s="727"/>
      <c r="E23" s="727"/>
      <c r="F23" s="1177">
        <f t="shared" si="0"/>
        <v>0</v>
      </c>
    </row>
    <row r="24" spans="1:9" ht="13.5" thickBot="1" x14ac:dyDescent="0.25">
      <c r="A24" s="720"/>
      <c r="B24" s="721"/>
      <c r="C24" s="720"/>
      <c r="D24" s="729"/>
      <c r="E24" s="729"/>
      <c r="F24" s="746"/>
    </row>
    <row r="25" spans="1:9" ht="13.5" thickBot="1" x14ac:dyDescent="0.25">
      <c r="A25" s="730" t="s">
        <v>363</v>
      </c>
      <c r="B25" s="731"/>
      <c r="C25" s="730">
        <f>SUM(C5:C24)</f>
        <v>0</v>
      </c>
      <c r="D25" s="733">
        <f t="shared" ref="D25:E25" si="1">SUM(D5:D24)</f>
        <v>0</v>
      </c>
      <c r="E25" s="733">
        <f t="shared" si="1"/>
        <v>0</v>
      </c>
      <c r="F25" s="1199">
        <f>D25-E25</f>
        <v>0</v>
      </c>
    </row>
    <row r="26" spans="1:9" x14ac:dyDescent="0.2">
      <c r="A26" s="720"/>
      <c r="B26" s="735"/>
      <c r="C26" s="735"/>
      <c r="D26" s="735"/>
      <c r="E26" s="735"/>
      <c r="F26" s="746"/>
    </row>
    <row r="27" spans="1:9" ht="13.5" thickBot="1" x14ac:dyDescent="0.25">
      <c r="A27" s="743"/>
      <c r="B27" s="744"/>
      <c r="C27" s="744"/>
      <c r="D27" s="744"/>
      <c r="E27" s="744"/>
      <c r="F27" s="747"/>
    </row>
    <row r="28" spans="1:9" ht="14.25" x14ac:dyDescent="0.2">
      <c r="A28" s="977" t="s">
        <v>837</v>
      </c>
      <c r="B28" s="978"/>
      <c r="C28" s="979"/>
      <c r="D28" s="979"/>
      <c r="E28" s="979"/>
      <c r="F28" s="980"/>
    </row>
    <row r="29" spans="1:9" x14ac:dyDescent="0.2">
      <c r="A29" s="890"/>
      <c r="B29" s="518"/>
      <c r="C29" s="518"/>
      <c r="D29" s="518"/>
      <c r="E29" s="518"/>
      <c r="F29" s="981"/>
    </row>
    <row r="30" spans="1:9" x14ac:dyDescent="0.2">
      <c r="A30" s="2704" t="s">
        <v>922</v>
      </c>
      <c r="B30" s="2577"/>
      <c r="C30" s="2577"/>
      <c r="D30" s="2577"/>
      <c r="E30" s="2577"/>
      <c r="F30" s="2705"/>
      <c r="G30" s="530"/>
      <c r="H30" s="530"/>
      <c r="I30" s="530"/>
    </row>
    <row r="31" spans="1:9" ht="12.75" customHeight="1" x14ac:dyDescent="0.2">
      <c r="A31" s="707"/>
      <c r="B31" s="748"/>
      <c r="C31" s="748"/>
      <c r="D31" s="748"/>
      <c r="E31" s="748"/>
      <c r="F31" s="991"/>
      <c r="G31" s="748"/>
      <c r="H31" s="748"/>
      <c r="I31" s="748"/>
    </row>
    <row r="32" spans="1:9" ht="18" x14ac:dyDescent="0.25">
      <c r="A32" s="186"/>
      <c r="B32" s="740"/>
      <c r="C32" s="740"/>
      <c r="D32" s="740"/>
      <c r="E32" s="740"/>
      <c r="F32" s="891"/>
      <c r="G32" s="530"/>
      <c r="H32" s="530"/>
      <c r="I32" s="530"/>
    </row>
    <row r="33" spans="1:9" ht="28.5" customHeight="1" x14ac:dyDescent="0.2">
      <c r="A33" s="2750"/>
      <c r="B33" s="2751"/>
      <c r="C33" s="2751"/>
      <c r="D33" s="2751"/>
      <c r="E33" s="2751"/>
      <c r="F33" s="2752"/>
      <c r="G33" s="748"/>
      <c r="H33" s="748"/>
      <c r="I33" s="748"/>
    </row>
    <row r="34" spans="1:9" x14ac:dyDescent="0.2">
      <c r="A34" s="739"/>
      <c r="B34" s="740"/>
      <c r="C34" s="740"/>
      <c r="D34" s="740"/>
      <c r="E34" s="740"/>
      <c r="F34" s="891"/>
    </row>
    <row r="35" spans="1:9" x14ac:dyDescent="0.2">
      <c r="A35" s="982"/>
      <c r="B35" s="530"/>
      <c r="C35" s="530"/>
      <c r="D35" s="530"/>
      <c r="E35" s="530"/>
      <c r="F35" s="983"/>
    </row>
    <row r="36" spans="1:9" x14ac:dyDescent="0.2">
      <c r="A36" s="982"/>
      <c r="B36" s="530"/>
      <c r="C36" s="530"/>
      <c r="D36" s="530"/>
      <c r="E36" s="530"/>
      <c r="F36" s="983"/>
    </row>
    <row r="37" spans="1:9" x14ac:dyDescent="0.2">
      <c r="A37" s="982"/>
      <c r="B37" s="530"/>
      <c r="C37" s="530"/>
      <c r="D37" s="530"/>
      <c r="E37" s="530"/>
      <c r="F37" s="983"/>
    </row>
    <row r="38" spans="1:9" x14ac:dyDescent="0.2">
      <c r="A38" s="982"/>
      <c r="B38" s="530"/>
      <c r="C38" s="530"/>
      <c r="D38" s="530"/>
      <c r="E38" s="530"/>
      <c r="F38" s="983"/>
    </row>
    <row r="39" spans="1:9" x14ac:dyDescent="0.2">
      <c r="A39" s="982"/>
      <c r="B39" s="530"/>
      <c r="C39" s="530"/>
      <c r="D39" s="530"/>
      <c r="E39" s="530"/>
      <c r="F39" s="983"/>
    </row>
    <row r="40" spans="1:9" x14ac:dyDescent="0.2">
      <c r="A40" s="982"/>
      <c r="B40" s="530"/>
      <c r="C40" s="530"/>
      <c r="D40" s="530"/>
      <c r="E40" s="530"/>
      <c r="F40" s="983"/>
    </row>
    <row r="41" spans="1:9" x14ac:dyDescent="0.2">
      <c r="A41" s="982"/>
      <c r="B41" s="530"/>
      <c r="C41" s="530"/>
      <c r="D41" s="530"/>
      <c r="E41" s="530"/>
      <c r="F41" s="983"/>
    </row>
    <row r="42" spans="1:9" x14ac:dyDescent="0.2">
      <c r="A42" s="982"/>
      <c r="B42" s="530"/>
      <c r="C42" s="530"/>
      <c r="D42" s="530"/>
      <c r="E42" s="530"/>
      <c r="F42" s="983"/>
    </row>
    <row r="43" spans="1:9" x14ac:dyDescent="0.2">
      <c r="A43" s="982"/>
      <c r="B43" s="530"/>
      <c r="C43" s="530"/>
      <c r="D43" s="530"/>
      <c r="E43" s="530"/>
      <c r="F43" s="983"/>
    </row>
    <row r="44" spans="1:9" ht="13.5" thickBot="1" x14ac:dyDescent="0.25">
      <c r="A44" s="984"/>
      <c r="B44" s="985"/>
      <c r="C44" s="985"/>
      <c r="D44" s="985"/>
      <c r="E44" s="985"/>
      <c r="F44" s="976"/>
    </row>
    <row r="45" spans="1:9" x14ac:dyDescent="0.2">
      <c r="A45" s="982"/>
      <c r="B45" s="530"/>
      <c r="C45" s="530"/>
      <c r="D45" s="530"/>
      <c r="E45" s="530"/>
      <c r="F45" s="530"/>
    </row>
    <row r="46" spans="1:9" x14ac:dyDescent="0.2">
      <c r="A46" s="982"/>
      <c r="B46" s="530"/>
      <c r="C46" s="530"/>
      <c r="D46" s="530"/>
      <c r="E46" s="530"/>
      <c r="F46" s="530"/>
    </row>
    <row r="47" spans="1:9" x14ac:dyDescent="0.2">
      <c r="A47" s="1103"/>
      <c r="B47" s="1103"/>
      <c r="C47" s="1103"/>
      <c r="D47" s="1103"/>
      <c r="E47" s="1103"/>
      <c r="F47" s="1103"/>
      <c r="G47" s="1103"/>
    </row>
  </sheetData>
  <mergeCells count="8">
    <mergeCell ref="A33:F33"/>
    <mergeCell ref="A8:A10"/>
    <mergeCell ref="B8:B10"/>
    <mergeCell ref="C8:C10"/>
    <mergeCell ref="D8:D10"/>
    <mergeCell ref="E8:E10"/>
    <mergeCell ref="F8:F10"/>
    <mergeCell ref="A30:F30"/>
  </mergeCells>
  <pageMargins left="0.70866141732283472" right="0.70866141732283472" top="0.74803149606299213" bottom="0.74803149606299213" header="0.31496062992125984" footer="0.31496062992125984"/>
  <pageSetup paperSize="9" scale="74" orientation="landscape" r:id="rId1"/>
  <headerFooter scaleWithDoc="0" alignWithMargins="0">
    <oddFooter>&amp;LVersie: december 2008&amp;C&amp;P/&amp;N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1"/>
    <pageSetUpPr fitToPage="1"/>
  </sheetPr>
  <dimension ref="A3:L39"/>
  <sheetViews>
    <sheetView zoomScaleNormal="100" workbookViewId="0">
      <selection activeCell="D24" sqref="D24"/>
    </sheetView>
  </sheetViews>
  <sheetFormatPr baseColWidth="10" defaultRowHeight="12.75" x14ac:dyDescent="0.2"/>
  <cols>
    <col min="1" max="1" width="11.42578125" style="706"/>
    <col min="2" max="2" width="21.85546875" style="694" customWidth="1"/>
    <col min="3" max="3" width="25.5703125" style="184" customWidth="1"/>
    <col min="4" max="4" width="114.28515625" style="184" customWidth="1"/>
    <col min="5" max="5" width="19.85546875" style="694" customWidth="1"/>
    <col min="6" max="16384" width="11.42578125" style="184"/>
  </cols>
  <sheetData>
    <row r="3" spans="1:6" s="189" customFormat="1" ht="115.5" customHeight="1" thickBot="1" x14ac:dyDescent="0.25">
      <c r="A3" s="972"/>
      <c r="B3" s="693"/>
      <c r="C3" s="185"/>
      <c r="E3" s="695"/>
    </row>
    <row r="4" spans="1:6" s="189" customFormat="1" ht="75" customHeight="1" thickBot="1" x14ac:dyDescent="0.25">
      <c r="A4" s="972"/>
      <c r="B4" s="2583" t="s">
        <v>1421</v>
      </c>
      <c r="C4" s="2622"/>
      <c r="D4" s="2622"/>
      <c r="E4" s="2623"/>
    </row>
    <row r="5" spans="1:6" s="189" customFormat="1" ht="6" customHeight="1" x14ac:dyDescent="0.2">
      <c r="A5" s="972"/>
      <c r="B5" s="693"/>
      <c r="C5" s="185"/>
      <c r="E5" s="695"/>
    </row>
    <row r="6" spans="1:6" ht="13.5" thickBot="1" x14ac:dyDescent="0.25">
      <c r="E6" s="1311"/>
    </row>
    <row r="7" spans="1:6" ht="14.25" customHeight="1" thickBot="1" x14ac:dyDescent="0.25">
      <c r="B7" s="2328" t="s">
        <v>1429</v>
      </c>
      <c r="C7" s="2329" t="s">
        <v>1430</v>
      </c>
      <c r="D7" s="2329" t="s">
        <v>1431</v>
      </c>
      <c r="E7" s="621" t="s">
        <v>1391</v>
      </c>
    </row>
    <row r="8" spans="1:6" ht="38.25" x14ac:dyDescent="0.2">
      <c r="B8" s="2341" t="s">
        <v>1478</v>
      </c>
      <c r="C8" s="896" t="s">
        <v>811</v>
      </c>
      <c r="D8" s="2414" t="s">
        <v>1487</v>
      </c>
      <c r="E8" s="2336"/>
    </row>
    <row r="9" spans="1:6" s="1103" customFormat="1" ht="30" customHeight="1" x14ac:dyDescent="0.2">
      <c r="A9" s="2352"/>
      <c r="B9" s="2341" t="s">
        <v>1537</v>
      </c>
      <c r="C9" s="896" t="s">
        <v>811</v>
      </c>
      <c r="D9" s="2414" t="s">
        <v>1538</v>
      </c>
      <c r="E9" s="2336"/>
    </row>
    <row r="10" spans="1:6" ht="38.25" x14ac:dyDescent="0.2">
      <c r="B10" s="2341" t="s">
        <v>685</v>
      </c>
      <c r="C10" s="896" t="s">
        <v>811</v>
      </c>
      <c r="D10" s="2342" t="s">
        <v>1556</v>
      </c>
      <c r="E10" s="2336"/>
    </row>
    <row r="11" spans="1:6" ht="38.25" x14ac:dyDescent="0.2">
      <c r="B11" s="2341" t="s">
        <v>686</v>
      </c>
      <c r="C11" s="896" t="s">
        <v>811</v>
      </c>
      <c r="D11" s="2342" t="s">
        <v>1186</v>
      </c>
      <c r="E11" s="2336"/>
    </row>
    <row r="12" spans="1:6" x14ac:dyDescent="0.2">
      <c r="B12" s="2341" t="s">
        <v>687</v>
      </c>
      <c r="C12" s="896" t="s">
        <v>1123</v>
      </c>
      <c r="D12" s="2343" t="s">
        <v>1124</v>
      </c>
      <c r="E12" s="2336"/>
    </row>
    <row r="13" spans="1:6" ht="25.5" x14ac:dyDescent="0.2">
      <c r="B13" s="2341" t="s">
        <v>688</v>
      </c>
      <c r="C13" s="896" t="s">
        <v>1050</v>
      </c>
      <c r="D13" s="2344" t="s">
        <v>1539</v>
      </c>
      <c r="E13" s="2336"/>
    </row>
    <row r="14" spans="1:6" ht="25.5" x14ac:dyDescent="0.2">
      <c r="B14" s="2341" t="s">
        <v>689</v>
      </c>
      <c r="C14" s="896" t="s">
        <v>1051</v>
      </c>
      <c r="D14" s="2344" t="s">
        <v>1540</v>
      </c>
      <c r="E14" s="2336"/>
    </row>
    <row r="15" spans="1:6" ht="63.75" x14ac:dyDescent="0.2">
      <c r="A15" s="973"/>
      <c r="B15" s="2341" t="s">
        <v>693</v>
      </c>
      <c r="C15" s="896" t="s">
        <v>489</v>
      </c>
      <c r="D15" s="2550" t="s">
        <v>1575</v>
      </c>
      <c r="E15" s="2336"/>
    </row>
    <row r="16" spans="1:6" ht="119.25" customHeight="1" x14ac:dyDescent="0.2">
      <c r="A16" s="973"/>
      <c r="B16" s="2341" t="s">
        <v>690</v>
      </c>
      <c r="C16" s="896" t="s">
        <v>489</v>
      </c>
      <c r="D16" s="2551" t="s">
        <v>1576</v>
      </c>
      <c r="E16" s="2336"/>
      <c r="F16" s="706"/>
    </row>
    <row r="17" spans="1:12" ht="51" x14ac:dyDescent="0.2">
      <c r="B17" s="2341" t="s">
        <v>694</v>
      </c>
      <c r="C17" s="896" t="s">
        <v>839</v>
      </c>
      <c r="D17" s="2342" t="s">
        <v>1488</v>
      </c>
      <c r="E17" s="2336"/>
      <c r="F17" s="918"/>
      <c r="G17" s="918"/>
      <c r="H17" s="918"/>
    </row>
    <row r="18" spans="1:12" ht="38.25" x14ac:dyDescent="0.2">
      <c r="B18" s="2341" t="s">
        <v>697</v>
      </c>
      <c r="C18" s="896" t="s">
        <v>839</v>
      </c>
      <c r="D18" s="2342" t="s">
        <v>1107</v>
      </c>
      <c r="E18" s="2336"/>
      <c r="F18" s="918"/>
      <c r="G18" s="918"/>
      <c r="H18" s="918"/>
    </row>
    <row r="19" spans="1:12" ht="25.5" x14ac:dyDescent="0.2">
      <c r="B19" s="2341" t="s">
        <v>695</v>
      </c>
      <c r="C19" s="896" t="s">
        <v>1393</v>
      </c>
      <c r="D19" s="896" t="s">
        <v>1392</v>
      </c>
      <c r="E19" s="2336"/>
      <c r="F19" s="918"/>
      <c r="G19" s="918"/>
      <c r="H19" s="918"/>
    </row>
    <row r="20" spans="1:12" ht="38.25" x14ac:dyDescent="0.2">
      <c r="A20" s="974"/>
      <c r="B20" s="2335" t="s">
        <v>696</v>
      </c>
      <c r="C20" s="898" t="s">
        <v>812</v>
      </c>
      <c r="D20" s="2345" t="s">
        <v>1489</v>
      </c>
      <c r="E20" s="2336"/>
    </row>
    <row r="21" spans="1:12" s="1103" customFormat="1" ht="25.5" x14ac:dyDescent="0.2">
      <c r="A21" s="2352"/>
      <c r="B21" s="2350" t="s">
        <v>1463</v>
      </c>
      <c r="C21" s="2351" t="s">
        <v>813</v>
      </c>
      <c r="D21" s="2194" t="s">
        <v>1573</v>
      </c>
      <c r="E21" s="2336"/>
    </row>
    <row r="22" spans="1:12" ht="25.5" x14ac:dyDescent="0.2">
      <c r="B22" s="2346" t="s">
        <v>1436</v>
      </c>
      <c r="C22" s="898" t="s">
        <v>1394</v>
      </c>
      <c r="D22" s="2345" t="s">
        <v>1571</v>
      </c>
      <c r="E22" s="2336"/>
    </row>
    <row r="23" spans="1:12" s="1103" customFormat="1" ht="18" customHeight="1" x14ac:dyDescent="0.2">
      <c r="A23" s="2352"/>
      <c r="B23" s="2350" t="s">
        <v>1433</v>
      </c>
      <c r="C23" s="898" t="s">
        <v>1394</v>
      </c>
      <c r="D23" s="897" t="s">
        <v>1572</v>
      </c>
      <c r="E23" s="2336"/>
    </row>
    <row r="24" spans="1:12" s="1103" customFormat="1" ht="25.5" x14ac:dyDescent="0.2">
      <c r="A24" s="2352"/>
      <c r="B24" s="2350" t="s">
        <v>1434</v>
      </c>
      <c r="C24" s="898" t="s">
        <v>1394</v>
      </c>
      <c r="D24" s="897" t="s">
        <v>1435</v>
      </c>
      <c r="E24" s="2336"/>
    </row>
    <row r="25" spans="1:12" ht="25.5" x14ac:dyDescent="0.2">
      <c r="B25" s="2346" t="s">
        <v>1395</v>
      </c>
      <c r="C25" s="898" t="s">
        <v>1394</v>
      </c>
      <c r="D25" s="2345" t="s">
        <v>1437</v>
      </c>
      <c r="E25" s="2336"/>
    </row>
    <row r="26" spans="1:12" ht="38.25" x14ac:dyDescent="0.2">
      <c r="A26" s="973"/>
      <c r="B26" s="2341" t="s">
        <v>698</v>
      </c>
      <c r="C26" s="896" t="s">
        <v>1305</v>
      </c>
      <c r="D26" s="2347" t="s">
        <v>1316</v>
      </c>
      <c r="E26" s="2336"/>
      <c r="F26" s="2621"/>
      <c r="G26" s="2621"/>
      <c r="H26" s="2621"/>
      <c r="I26" s="2621"/>
      <c r="J26" s="2621"/>
      <c r="K26" s="2621"/>
      <c r="L26" s="2621"/>
    </row>
    <row r="27" spans="1:12" ht="25.5" x14ac:dyDescent="0.2">
      <c r="B27" s="2346" t="s">
        <v>699</v>
      </c>
      <c r="C27" s="898" t="s">
        <v>705</v>
      </c>
      <c r="D27" s="2345" t="s">
        <v>1194</v>
      </c>
      <c r="E27" s="2336"/>
      <c r="F27" s="2621"/>
      <c r="G27" s="2621"/>
      <c r="H27" s="2621"/>
      <c r="I27" s="2621"/>
      <c r="J27" s="2621"/>
      <c r="K27" s="2621"/>
      <c r="L27" s="2621"/>
    </row>
    <row r="28" spans="1:12" ht="25.5" x14ac:dyDescent="0.2">
      <c r="B28" s="2346" t="s">
        <v>700</v>
      </c>
      <c r="C28" s="898" t="s">
        <v>704</v>
      </c>
      <c r="D28" s="2547" t="s">
        <v>1574</v>
      </c>
      <c r="E28" s="2336"/>
    </row>
    <row r="29" spans="1:12" ht="38.25" x14ac:dyDescent="0.2">
      <c r="B29" s="2335" t="s">
        <v>701</v>
      </c>
      <c r="C29" s="899"/>
      <c r="D29" s="897" t="s">
        <v>1187</v>
      </c>
      <c r="E29" s="2336"/>
    </row>
    <row r="30" spans="1:12" x14ac:dyDescent="0.2">
      <c r="B30" s="2335" t="s">
        <v>814</v>
      </c>
      <c r="C30" s="1047"/>
      <c r="D30" s="897" t="s">
        <v>1396</v>
      </c>
      <c r="E30" s="2336"/>
    </row>
    <row r="31" spans="1:12" x14ac:dyDescent="0.2">
      <c r="B31" s="2335" t="s">
        <v>702</v>
      </c>
      <c r="C31" s="1047"/>
      <c r="D31" s="897" t="s">
        <v>1555</v>
      </c>
      <c r="E31" s="2336"/>
    </row>
    <row r="32" spans="1:12" x14ac:dyDescent="0.2">
      <c r="B32" s="2335" t="s">
        <v>703</v>
      </c>
      <c r="C32" s="1047"/>
      <c r="D32" s="897" t="s">
        <v>1397</v>
      </c>
      <c r="E32" s="2336"/>
    </row>
    <row r="33" spans="1:5" s="1103" customFormat="1" x14ac:dyDescent="0.2">
      <c r="A33" s="1321"/>
      <c r="B33" s="2335" t="s">
        <v>1317</v>
      </c>
      <c r="C33" s="2416"/>
      <c r="D33" s="2417" t="s">
        <v>1490</v>
      </c>
      <c r="E33" s="2552"/>
    </row>
    <row r="34" spans="1:5" s="1103" customFormat="1" x14ac:dyDescent="0.2">
      <c r="A34" s="1321"/>
      <c r="B34" s="2335" t="s">
        <v>1492</v>
      </c>
      <c r="C34" s="2416"/>
      <c r="D34" s="2417" t="s">
        <v>1491</v>
      </c>
      <c r="E34" s="2552"/>
    </row>
    <row r="35" spans="1:5" ht="26.25" thickBot="1" x14ac:dyDescent="0.25">
      <c r="B35" s="2337" t="s">
        <v>1493</v>
      </c>
      <c r="C35" s="2348"/>
      <c r="D35" s="2349" t="s">
        <v>1554</v>
      </c>
      <c r="E35" s="2340"/>
    </row>
    <row r="36" spans="1:5" s="1103" customFormat="1" ht="28.5" customHeight="1" thickBot="1" x14ac:dyDescent="0.25">
      <c r="A36" s="1321"/>
      <c r="B36" s="2330" t="s">
        <v>1432</v>
      </c>
      <c r="C36" s="1321"/>
      <c r="D36" s="1321"/>
      <c r="E36" s="1321"/>
    </row>
    <row r="37" spans="1:5" ht="28.5" customHeight="1" x14ac:dyDescent="0.2">
      <c r="B37" s="2331" t="s">
        <v>1494</v>
      </c>
      <c r="C37" s="2332"/>
      <c r="D37" s="2333" t="s">
        <v>1398</v>
      </c>
      <c r="E37" s="2334"/>
    </row>
    <row r="38" spans="1:5" ht="30.75" customHeight="1" x14ac:dyDescent="0.2">
      <c r="A38" s="2352"/>
      <c r="B38" s="2335" t="s">
        <v>1495</v>
      </c>
      <c r="C38" s="899"/>
      <c r="D38" s="897" t="s">
        <v>1469</v>
      </c>
      <c r="E38" s="2336"/>
    </row>
    <row r="39" spans="1:5" ht="26.25" thickBot="1" x14ac:dyDescent="0.25">
      <c r="B39" s="2337" t="s">
        <v>1496</v>
      </c>
      <c r="C39" s="2338"/>
      <c r="D39" s="2339" t="s">
        <v>1054</v>
      </c>
      <c r="E39" s="2340"/>
    </row>
  </sheetData>
  <mergeCells count="3">
    <mergeCell ref="F26:L26"/>
    <mergeCell ref="F27:L27"/>
    <mergeCell ref="B4:E4"/>
  </mergeCells>
  <pageMargins left="0.70866141732283472" right="0.70866141732283472" top="0.74803149606299213" bottom="0.74803149606299213" header="0.31496062992125984" footer="0.31496062992125984"/>
  <pageSetup paperSize="9" scale="46"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tint="0.39997558519241921"/>
    <pageSetUpPr fitToPage="1"/>
  </sheetPr>
  <dimension ref="A1:F46"/>
  <sheetViews>
    <sheetView workbookViewId="0"/>
  </sheetViews>
  <sheetFormatPr baseColWidth="10" defaultColWidth="8.85546875" defaultRowHeight="12.75" x14ac:dyDescent="0.2"/>
  <cols>
    <col min="1" max="1" width="20" style="331" customWidth="1"/>
    <col min="2" max="2" width="55.7109375" style="331" customWidth="1"/>
    <col min="3" max="6" width="20" style="331" customWidth="1"/>
    <col min="7" max="16384" width="8.85546875" style="331"/>
  </cols>
  <sheetData>
    <row r="1" spans="1:6" ht="18" x14ac:dyDescent="0.25">
      <c r="A1" s="64" t="s">
        <v>858</v>
      </c>
      <c r="B1" s="64"/>
      <c r="C1" s="469"/>
      <c r="D1" s="469"/>
      <c r="E1" s="469"/>
      <c r="F1" s="469"/>
    </row>
    <row r="2" spans="1:6" x14ac:dyDescent="0.2">
      <c r="A2" s="56" t="str">
        <f>'PAGE DE GARDE'!C8</f>
        <v>GAZ</v>
      </c>
      <c r="B2" s="62" t="str">
        <f>'PAGE DE GARDE'!C10</f>
        <v>REALITE 2018 V0</v>
      </c>
      <c r="C2" s="471"/>
      <c r="D2" s="471"/>
      <c r="E2" s="471"/>
      <c r="F2" s="471"/>
    </row>
    <row r="3" spans="1:6" x14ac:dyDescent="0.2">
      <c r="A3" s="249" t="str">
        <f>'PAGE DE GARDE'!C7</f>
        <v>GRD</v>
      </c>
      <c r="B3" s="62"/>
      <c r="C3" s="471"/>
      <c r="D3" s="471"/>
      <c r="E3" s="471"/>
      <c r="F3" s="471"/>
    </row>
    <row r="4" spans="1:6" ht="13.5" thickBot="1" x14ac:dyDescent="0.25"/>
    <row r="5" spans="1:6" x14ac:dyDescent="0.2">
      <c r="A5" s="713"/>
      <c r="B5" s="714"/>
      <c r="C5" s="714"/>
      <c r="D5" s="714"/>
      <c r="E5" s="714"/>
      <c r="F5" s="887"/>
    </row>
    <row r="6" spans="1:6" x14ac:dyDescent="0.2">
      <c r="A6" s="715" t="s">
        <v>766</v>
      </c>
      <c r="B6" s="716"/>
      <c r="C6" s="717"/>
      <c r="D6" s="717"/>
      <c r="E6" s="717"/>
      <c r="F6" s="718"/>
    </row>
    <row r="7" spans="1:6" ht="13.5" thickBot="1" x14ac:dyDescent="0.25">
      <c r="A7" s="719"/>
      <c r="B7" s="717"/>
      <c r="C7" s="717"/>
      <c r="D7" s="717"/>
      <c r="E7" s="717"/>
      <c r="F7" s="718"/>
    </row>
    <row r="8" spans="1:6" ht="12.75" customHeight="1" x14ac:dyDescent="0.2">
      <c r="A8" s="2708" t="s">
        <v>768</v>
      </c>
      <c r="B8" s="2698" t="s">
        <v>769</v>
      </c>
      <c r="C8" s="2732" t="str">
        <f>'PAGE DE GARDE'!$B$16</f>
        <v>REALITE 2017</v>
      </c>
      <c r="D8" s="2701" t="str">
        <f>'PAGE DE GARDE'!$B$15</f>
        <v>BUDGET 2018</v>
      </c>
      <c r="E8" s="2701" t="str">
        <f>'PAGE DE GARDE'!$B$14</f>
        <v>REALITE 2018</v>
      </c>
      <c r="F8" s="2729" t="s">
        <v>921</v>
      </c>
    </row>
    <row r="9" spans="1:6" x14ac:dyDescent="0.2">
      <c r="A9" s="2709"/>
      <c r="B9" s="2699"/>
      <c r="C9" s="2740"/>
      <c r="D9" s="2736"/>
      <c r="E9" s="2736"/>
      <c r="F9" s="2730"/>
    </row>
    <row r="10" spans="1:6" ht="13.5" thickBot="1" x14ac:dyDescent="0.25">
      <c r="A10" s="2710"/>
      <c r="B10" s="2711"/>
      <c r="C10" s="2741"/>
      <c r="D10" s="2712"/>
      <c r="E10" s="2703"/>
      <c r="F10" s="2731"/>
    </row>
    <row r="11" spans="1:6" x14ac:dyDescent="0.2">
      <c r="A11" s="720"/>
      <c r="B11" s="721"/>
      <c r="C11" s="720"/>
      <c r="D11" s="729"/>
      <c r="E11" s="729"/>
      <c r="F11" s="746"/>
    </row>
    <row r="12" spans="1:6" x14ac:dyDescent="0.2">
      <c r="A12" s="724"/>
      <c r="B12" s="725"/>
      <c r="C12" s="724"/>
      <c r="D12" s="727"/>
      <c r="E12" s="727"/>
      <c r="F12" s="1177">
        <f>D12-E12</f>
        <v>0</v>
      </c>
    </row>
    <row r="13" spans="1:6" x14ac:dyDescent="0.2">
      <c r="A13" s="724"/>
      <c r="B13" s="725"/>
      <c r="C13" s="724"/>
      <c r="D13" s="727"/>
      <c r="E13" s="727"/>
      <c r="F13" s="1177">
        <f t="shared" ref="F13:F23" si="0">D13-E13</f>
        <v>0</v>
      </c>
    </row>
    <row r="14" spans="1:6" x14ac:dyDescent="0.2">
      <c r="A14" s="724"/>
      <c r="B14" s="725"/>
      <c r="C14" s="724"/>
      <c r="D14" s="727"/>
      <c r="E14" s="727"/>
      <c r="F14" s="1177">
        <f t="shared" si="0"/>
        <v>0</v>
      </c>
    </row>
    <row r="15" spans="1:6" x14ac:dyDescent="0.2">
      <c r="A15" s="724"/>
      <c r="B15" s="725"/>
      <c r="C15" s="724"/>
      <c r="D15" s="727"/>
      <c r="E15" s="727"/>
      <c r="F15" s="1177">
        <f t="shared" si="0"/>
        <v>0</v>
      </c>
    </row>
    <row r="16" spans="1:6" x14ac:dyDescent="0.2">
      <c r="A16" s="724"/>
      <c r="B16" s="725"/>
      <c r="C16" s="724"/>
      <c r="D16" s="727"/>
      <c r="E16" s="727"/>
      <c r="F16" s="1177">
        <f t="shared" si="0"/>
        <v>0</v>
      </c>
    </row>
    <row r="17" spans="1:6" x14ac:dyDescent="0.2">
      <c r="A17" s="724"/>
      <c r="B17" s="725"/>
      <c r="C17" s="724"/>
      <c r="D17" s="727"/>
      <c r="E17" s="727"/>
      <c r="F17" s="1177">
        <f t="shared" si="0"/>
        <v>0</v>
      </c>
    </row>
    <row r="18" spans="1:6" x14ac:dyDescent="0.2">
      <c r="A18" s="724"/>
      <c r="B18" s="725"/>
      <c r="C18" s="724"/>
      <c r="D18" s="727"/>
      <c r="E18" s="727"/>
      <c r="F18" s="1177">
        <f t="shared" si="0"/>
        <v>0</v>
      </c>
    </row>
    <row r="19" spans="1:6" x14ac:dyDescent="0.2">
      <c r="A19" s="724"/>
      <c r="B19" s="725"/>
      <c r="C19" s="724"/>
      <c r="D19" s="727"/>
      <c r="E19" s="727"/>
      <c r="F19" s="1177">
        <f t="shared" si="0"/>
        <v>0</v>
      </c>
    </row>
    <row r="20" spans="1:6" x14ac:dyDescent="0.2">
      <c r="A20" s="724"/>
      <c r="B20" s="725"/>
      <c r="C20" s="724"/>
      <c r="D20" s="727"/>
      <c r="E20" s="727"/>
      <c r="F20" s="1177">
        <f t="shared" si="0"/>
        <v>0</v>
      </c>
    </row>
    <row r="21" spans="1:6" x14ac:dyDescent="0.2">
      <c r="A21" s="724"/>
      <c r="B21" s="725"/>
      <c r="C21" s="724"/>
      <c r="D21" s="727"/>
      <c r="E21" s="727"/>
      <c r="F21" s="1177">
        <f t="shared" si="0"/>
        <v>0</v>
      </c>
    </row>
    <row r="22" spans="1:6" x14ac:dyDescent="0.2">
      <c r="A22" s="724"/>
      <c r="B22" s="725"/>
      <c r="C22" s="724"/>
      <c r="D22" s="727"/>
      <c r="E22" s="727"/>
      <c r="F22" s="1177">
        <f t="shared" si="0"/>
        <v>0</v>
      </c>
    </row>
    <row r="23" spans="1:6" x14ac:dyDescent="0.2">
      <c r="A23" s="724"/>
      <c r="B23" s="725"/>
      <c r="C23" s="724"/>
      <c r="D23" s="727"/>
      <c r="E23" s="727"/>
      <c r="F23" s="1177">
        <f t="shared" si="0"/>
        <v>0</v>
      </c>
    </row>
    <row r="24" spans="1:6" ht="13.5" thickBot="1" x14ac:dyDescent="0.25">
      <c r="A24" s="720"/>
      <c r="B24" s="721"/>
      <c r="C24" s="720"/>
      <c r="D24" s="729"/>
      <c r="E24" s="729"/>
      <c r="F24" s="746"/>
    </row>
    <row r="25" spans="1:6" ht="13.5" thickBot="1" x14ac:dyDescent="0.25">
      <c r="A25" s="730" t="s">
        <v>363</v>
      </c>
      <c r="B25" s="731"/>
      <c r="C25" s="730">
        <f>SUM(C6:C24)</f>
        <v>0</v>
      </c>
      <c r="D25" s="733">
        <f t="shared" ref="D25:E25" si="1">SUM(D6:D24)</f>
        <v>0</v>
      </c>
      <c r="E25" s="733">
        <f t="shared" si="1"/>
        <v>0</v>
      </c>
      <c r="F25" s="1199">
        <f>D25-E25</f>
        <v>0</v>
      </c>
    </row>
    <row r="26" spans="1:6" x14ac:dyDescent="0.2">
      <c r="A26" s="736"/>
      <c r="B26" s="737"/>
      <c r="C26" s="737"/>
      <c r="D26" s="737"/>
      <c r="E26" s="737"/>
      <c r="F26" s="738"/>
    </row>
    <row r="27" spans="1:6" ht="13.5" thickBot="1" x14ac:dyDescent="0.25">
      <c r="A27" s="2753"/>
      <c r="B27" s="2754"/>
      <c r="C27" s="2754"/>
      <c r="D27" s="2754"/>
      <c r="E27" s="2754"/>
      <c r="F27" s="2755"/>
    </row>
    <row r="28" spans="1:6" ht="14.25" x14ac:dyDescent="0.2">
      <c r="A28" s="977" t="s">
        <v>837</v>
      </c>
      <c r="B28" s="978"/>
      <c r="C28" s="979"/>
      <c r="D28" s="979"/>
      <c r="E28" s="979"/>
      <c r="F28" s="980"/>
    </row>
    <row r="29" spans="1:6" x14ac:dyDescent="0.2">
      <c r="A29" s="890"/>
      <c r="B29" s="518"/>
      <c r="C29" s="518"/>
      <c r="D29" s="518"/>
      <c r="E29" s="518"/>
      <c r="F29" s="981"/>
    </row>
    <row r="30" spans="1:6" ht="12.75" customHeight="1" x14ac:dyDescent="0.2">
      <c r="A30" s="2704" t="s">
        <v>922</v>
      </c>
      <c r="B30" s="2577"/>
      <c r="C30" s="2577"/>
      <c r="D30" s="2577"/>
      <c r="E30" s="2577"/>
      <c r="F30" s="2705"/>
    </row>
    <row r="31" spans="1:6" x14ac:dyDescent="0.2">
      <c r="A31" s="1135"/>
      <c r="B31" s="1136"/>
      <c r="C31" s="1136"/>
      <c r="D31" s="1136"/>
      <c r="E31" s="1136"/>
      <c r="F31" s="1137"/>
    </row>
    <row r="32" spans="1:6" x14ac:dyDescent="0.2">
      <c r="A32" s="1135"/>
      <c r="B32" s="1136"/>
      <c r="C32" s="1136"/>
      <c r="D32" s="1136"/>
      <c r="E32" s="1136"/>
      <c r="F32" s="1137"/>
    </row>
    <row r="33" spans="1:6" x14ac:dyDescent="0.2">
      <c r="A33" s="1135"/>
      <c r="B33" s="1136"/>
      <c r="C33" s="1136"/>
      <c r="D33" s="1136"/>
      <c r="E33" s="1136"/>
      <c r="F33" s="1137"/>
    </row>
    <row r="34" spans="1:6" x14ac:dyDescent="0.2">
      <c r="A34" s="1135"/>
      <c r="B34" s="1136"/>
      <c r="C34" s="1136"/>
      <c r="D34" s="1136"/>
      <c r="E34" s="1136"/>
      <c r="F34" s="1137"/>
    </row>
    <row r="35" spans="1:6" x14ac:dyDescent="0.2">
      <c r="A35" s="1135"/>
      <c r="B35" s="1136"/>
      <c r="C35" s="1136"/>
      <c r="D35" s="1136"/>
      <c r="E35" s="1136"/>
      <c r="F35" s="1137"/>
    </row>
    <row r="36" spans="1:6" x14ac:dyDescent="0.2">
      <c r="A36" s="1135"/>
      <c r="B36" s="1136"/>
      <c r="C36" s="1136"/>
      <c r="D36" s="1136"/>
      <c r="E36" s="1136"/>
      <c r="F36" s="1137"/>
    </row>
    <row r="37" spans="1:6" x14ac:dyDescent="0.2">
      <c r="A37" s="1135"/>
      <c r="B37" s="1136"/>
      <c r="C37" s="1136"/>
      <c r="D37" s="1136"/>
      <c r="E37" s="1136"/>
      <c r="F37" s="1137"/>
    </row>
    <row r="38" spans="1:6" x14ac:dyDescent="0.2">
      <c r="A38" s="1135"/>
      <c r="B38" s="1136"/>
      <c r="C38" s="1136"/>
      <c r="D38" s="1136"/>
      <c r="E38" s="1136"/>
      <c r="F38" s="1137"/>
    </row>
    <row r="39" spans="1:6" x14ac:dyDescent="0.2">
      <c r="A39" s="1135"/>
      <c r="B39" s="1136"/>
      <c r="C39" s="1136"/>
      <c r="D39" s="1136"/>
      <c r="E39" s="1136"/>
      <c r="F39" s="1137"/>
    </row>
    <row r="40" spans="1:6" x14ac:dyDescent="0.2">
      <c r="A40" s="1135"/>
      <c r="B40" s="1136"/>
      <c r="C40" s="1136"/>
      <c r="D40" s="1136"/>
      <c r="E40" s="1136"/>
      <c r="F40" s="1137"/>
    </row>
    <row r="41" spans="1:6" x14ac:dyDescent="0.2">
      <c r="A41" s="1135"/>
      <c r="B41" s="1136"/>
      <c r="C41" s="1136"/>
      <c r="D41" s="1136"/>
      <c r="E41" s="1136"/>
      <c r="F41" s="1137"/>
    </row>
    <row r="42" spans="1:6" x14ac:dyDescent="0.2">
      <c r="A42" s="1135"/>
      <c r="B42" s="1136"/>
      <c r="C42" s="1136"/>
      <c r="D42" s="1136"/>
      <c r="E42" s="1136"/>
      <c r="F42" s="1137"/>
    </row>
    <row r="43" spans="1:6" x14ac:dyDescent="0.2">
      <c r="A43" s="1135"/>
      <c r="B43" s="1136"/>
      <c r="C43" s="1136"/>
      <c r="D43" s="1136"/>
      <c r="E43" s="1136"/>
      <c r="F43" s="1137"/>
    </row>
    <row r="44" spans="1:6" x14ac:dyDescent="0.2">
      <c r="A44" s="1135"/>
      <c r="B44" s="1136"/>
      <c r="C44" s="1136"/>
      <c r="D44" s="1136"/>
      <c r="E44" s="1136"/>
      <c r="F44" s="1137"/>
    </row>
    <row r="45" spans="1:6" x14ac:dyDescent="0.2">
      <c r="A45" s="1135"/>
      <c r="B45" s="1136"/>
      <c r="C45" s="1136"/>
      <c r="D45" s="1136"/>
      <c r="E45" s="1136"/>
      <c r="F45" s="1137"/>
    </row>
    <row r="46" spans="1:6" ht="13.5" thickBot="1" x14ac:dyDescent="0.25">
      <c r="A46" s="751"/>
      <c r="B46" s="752"/>
      <c r="C46" s="752"/>
      <c r="D46" s="752"/>
      <c r="E46" s="752"/>
      <c r="F46" s="1057"/>
    </row>
  </sheetData>
  <mergeCells count="8">
    <mergeCell ref="A30:F30"/>
    <mergeCell ref="A27:F27"/>
    <mergeCell ref="A8:A10"/>
    <mergeCell ref="B8:B10"/>
    <mergeCell ref="C8:C10"/>
    <mergeCell ref="D8:D10"/>
    <mergeCell ref="E8:E10"/>
    <mergeCell ref="F8:F10"/>
  </mergeCells>
  <pageMargins left="0.70866141732283472" right="0.70866141732283472" top="0.74803149606299213" bottom="0.74803149606299213" header="0.31496062992125984" footer="0.31496062992125984"/>
  <pageSetup paperSize="9" scale="76" orientation="landscape" r:id="rId1"/>
  <headerFooter scaleWithDoc="0" alignWithMargins="0">
    <oddFooter>&amp;C&amp;P/&amp;N</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tint="0.39997558519241921"/>
    <pageSetUpPr fitToPage="1"/>
  </sheetPr>
  <dimension ref="A1:F46"/>
  <sheetViews>
    <sheetView workbookViewId="0"/>
  </sheetViews>
  <sheetFormatPr baseColWidth="10" defaultColWidth="8.85546875" defaultRowHeight="12.75" x14ac:dyDescent="0.2"/>
  <cols>
    <col min="1" max="1" width="20" style="331" customWidth="1"/>
    <col min="2" max="2" width="55.7109375" style="331" customWidth="1"/>
    <col min="3" max="6" width="20" style="331" customWidth="1"/>
    <col min="7" max="16384" width="8.85546875" style="331"/>
  </cols>
  <sheetData>
    <row r="1" spans="1:6" ht="18" x14ac:dyDescent="0.25">
      <c r="A1" s="64" t="s">
        <v>857</v>
      </c>
      <c r="B1" s="64"/>
      <c r="C1" s="469"/>
      <c r="D1" s="469"/>
      <c r="E1" s="469"/>
      <c r="F1" s="469"/>
    </row>
    <row r="2" spans="1:6" x14ac:dyDescent="0.2">
      <c r="A2" s="56" t="str">
        <f>'PAGE DE GARDE'!C8</f>
        <v>GAZ</v>
      </c>
      <c r="B2" s="62" t="str">
        <f>'PAGE DE GARDE'!C10</f>
        <v>REALITE 2018 V0</v>
      </c>
      <c r="C2" s="471"/>
      <c r="D2" s="471"/>
      <c r="E2" s="471"/>
      <c r="F2" s="471"/>
    </row>
    <row r="3" spans="1:6" x14ac:dyDescent="0.2">
      <c r="A3" s="249" t="str">
        <f>'PAGE DE GARDE'!C7</f>
        <v>GRD</v>
      </c>
      <c r="B3" s="62"/>
      <c r="C3" s="471"/>
      <c r="D3" s="471"/>
      <c r="E3" s="471"/>
      <c r="F3" s="471"/>
    </row>
    <row r="4" spans="1:6" ht="13.5" thickBot="1" x14ac:dyDescent="0.25"/>
    <row r="5" spans="1:6" x14ac:dyDescent="0.2">
      <c r="A5" s="713"/>
      <c r="B5" s="714"/>
      <c r="C5" s="714"/>
      <c r="D5" s="714"/>
      <c r="E5" s="714"/>
      <c r="F5" s="714"/>
    </row>
    <row r="6" spans="1:6" x14ac:dyDescent="0.2">
      <c r="A6" s="715" t="s">
        <v>766</v>
      </c>
      <c r="B6" s="716"/>
      <c r="C6" s="717"/>
      <c r="D6" s="717"/>
      <c r="E6" s="717"/>
      <c r="F6" s="717"/>
    </row>
    <row r="7" spans="1:6" ht="13.5" thickBot="1" x14ac:dyDescent="0.25">
      <c r="A7" s="719"/>
      <c r="B7" s="717"/>
      <c r="C7" s="717"/>
      <c r="D7" s="717"/>
      <c r="E7" s="717"/>
      <c r="F7" s="717"/>
    </row>
    <row r="8" spans="1:6" ht="12.75" customHeight="1" x14ac:dyDescent="0.2">
      <c r="A8" s="2708" t="s">
        <v>768</v>
      </c>
      <c r="B8" s="2698" t="s">
        <v>769</v>
      </c>
      <c r="C8" s="2732" t="str">
        <f>'PAGE DE GARDE'!$B$16</f>
        <v>REALITE 2017</v>
      </c>
      <c r="D8" s="2701" t="str">
        <f>'PAGE DE GARDE'!$B$15</f>
        <v>BUDGET 2018</v>
      </c>
      <c r="E8" s="2701" t="str">
        <f>'PAGE DE GARDE'!$B$14</f>
        <v>REALITE 2018</v>
      </c>
      <c r="F8" s="2729" t="s">
        <v>921</v>
      </c>
    </row>
    <row r="9" spans="1:6" x14ac:dyDescent="0.2">
      <c r="A9" s="2709"/>
      <c r="B9" s="2699"/>
      <c r="C9" s="2740"/>
      <c r="D9" s="2736"/>
      <c r="E9" s="2736"/>
      <c r="F9" s="2730"/>
    </row>
    <row r="10" spans="1:6" ht="13.5" thickBot="1" x14ac:dyDescent="0.25">
      <c r="A10" s="2710"/>
      <c r="B10" s="2711"/>
      <c r="C10" s="2741"/>
      <c r="D10" s="2712"/>
      <c r="E10" s="2703"/>
      <c r="F10" s="2731"/>
    </row>
    <row r="11" spans="1:6" x14ac:dyDescent="0.2">
      <c r="A11" s="720"/>
      <c r="B11" s="721"/>
      <c r="C11" s="720"/>
      <c r="D11" s="729"/>
      <c r="E11" s="729"/>
      <c r="F11" s="746"/>
    </row>
    <row r="12" spans="1:6" x14ac:dyDescent="0.2">
      <c r="A12" s="724"/>
      <c r="B12" s="725"/>
      <c r="C12" s="724"/>
      <c r="D12" s="727"/>
      <c r="E12" s="727"/>
      <c r="F12" s="1177">
        <f>D12-E12</f>
        <v>0</v>
      </c>
    </row>
    <row r="13" spans="1:6" x14ac:dyDescent="0.2">
      <c r="A13" s="724"/>
      <c r="B13" s="725"/>
      <c r="C13" s="724"/>
      <c r="D13" s="727"/>
      <c r="E13" s="727"/>
      <c r="F13" s="1177">
        <f t="shared" ref="F13:F23" si="0">D13-E13</f>
        <v>0</v>
      </c>
    </row>
    <row r="14" spans="1:6" x14ac:dyDescent="0.2">
      <c r="A14" s="724"/>
      <c r="B14" s="725"/>
      <c r="C14" s="724"/>
      <c r="D14" s="727"/>
      <c r="E14" s="727"/>
      <c r="F14" s="1177">
        <f t="shared" si="0"/>
        <v>0</v>
      </c>
    </row>
    <row r="15" spans="1:6" x14ac:dyDescent="0.2">
      <c r="A15" s="724"/>
      <c r="B15" s="725"/>
      <c r="C15" s="724"/>
      <c r="D15" s="727"/>
      <c r="E15" s="727"/>
      <c r="F15" s="1177">
        <f t="shared" si="0"/>
        <v>0</v>
      </c>
    </row>
    <row r="16" spans="1:6" x14ac:dyDescent="0.2">
      <c r="A16" s="724"/>
      <c r="B16" s="725"/>
      <c r="C16" s="724"/>
      <c r="D16" s="727"/>
      <c r="E16" s="727"/>
      <c r="F16" s="1177">
        <f t="shared" si="0"/>
        <v>0</v>
      </c>
    </row>
    <row r="17" spans="1:6" x14ac:dyDescent="0.2">
      <c r="A17" s="724"/>
      <c r="B17" s="725"/>
      <c r="C17" s="724"/>
      <c r="D17" s="727"/>
      <c r="E17" s="727"/>
      <c r="F17" s="1177">
        <f t="shared" si="0"/>
        <v>0</v>
      </c>
    </row>
    <row r="18" spans="1:6" x14ac:dyDescent="0.2">
      <c r="A18" s="724"/>
      <c r="B18" s="725"/>
      <c r="C18" s="724"/>
      <c r="D18" s="727"/>
      <c r="E18" s="727"/>
      <c r="F18" s="1177">
        <f t="shared" si="0"/>
        <v>0</v>
      </c>
    </row>
    <row r="19" spans="1:6" x14ac:dyDescent="0.2">
      <c r="A19" s="724"/>
      <c r="B19" s="725"/>
      <c r="C19" s="724"/>
      <c r="D19" s="727"/>
      <c r="E19" s="727"/>
      <c r="F19" s="1177">
        <f t="shared" si="0"/>
        <v>0</v>
      </c>
    </row>
    <row r="20" spans="1:6" x14ac:dyDescent="0.2">
      <c r="A20" s="724"/>
      <c r="B20" s="725"/>
      <c r="C20" s="724"/>
      <c r="D20" s="727"/>
      <c r="E20" s="727"/>
      <c r="F20" s="1177">
        <f>D20-E20</f>
        <v>0</v>
      </c>
    </row>
    <row r="21" spans="1:6" x14ac:dyDescent="0.2">
      <c r="A21" s="724"/>
      <c r="B21" s="725"/>
      <c r="C21" s="724"/>
      <c r="D21" s="727"/>
      <c r="E21" s="727"/>
      <c r="F21" s="1177">
        <f t="shared" si="0"/>
        <v>0</v>
      </c>
    </row>
    <row r="22" spans="1:6" x14ac:dyDescent="0.2">
      <c r="A22" s="724"/>
      <c r="B22" s="725"/>
      <c r="C22" s="724"/>
      <c r="D22" s="727"/>
      <c r="E22" s="727"/>
      <c r="F22" s="1177">
        <f t="shared" si="0"/>
        <v>0</v>
      </c>
    </row>
    <row r="23" spans="1:6" x14ac:dyDescent="0.2">
      <c r="A23" s="724"/>
      <c r="B23" s="725"/>
      <c r="C23" s="724"/>
      <c r="D23" s="727"/>
      <c r="E23" s="727"/>
      <c r="F23" s="1177">
        <f t="shared" si="0"/>
        <v>0</v>
      </c>
    </row>
    <row r="24" spans="1:6" ht="12.75" customHeight="1" thickBot="1" x14ac:dyDescent="0.25">
      <c r="A24" s="720"/>
      <c r="B24" s="721"/>
      <c r="C24" s="720"/>
      <c r="D24" s="729"/>
      <c r="E24" s="729"/>
      <c r="F24" s="746"/>
    </row>
    <row r="25" spans="1:6" ht="12.75" customHeight="1" thickBot="1" x14ac:dyDescent="0.25">
      <c r="A25" s="730" t="s">
        <v>363</v>
      </c>
      <c r="B25" s="731"/>
      <c r="C25" s="730">
        <f>SUM(C6:C24)</f>
        <v>0</v>
      </c>
      <c r="D25" s="733">
        <f t="shared" ref="D25:E25" si="1">SUM(D6:D24)</f>
        <v>0</v>
      </c>
      <c r="E25" s="733">
        <f t="shared" si="1"/>
        <v>0</v>
      </c>
      <c r="F25" s="1199">
        <f>D25-E25</f>
        <v>0</v>
      </c>
    </row>
    <row r="26" spans="1:6" ht="12.75" customHeight="1" x14ac:dyDescent="0.2">
      <c r="A26" s="736"/>
      <c r="B26" s="737"/>
      <c r="C26" s="737"/>
      <c r="D26" s="737"/>
      <c r="E26" s="737"/>
      <c r="F26" s="737"/>
    </row>
    <row r="27" spans="1:6" ht="13.5" thickBot="1" x14ac:dyDescent="0.25">
      <c r="A27" s="2737"/>
      <c r="B27" s="2738"/>
      <c r="C27" s="2738"/>
      <c r="D27" s="2738"/>
      <c r="E27" s="2738"/>
      <c r="F27" s="2738"/>
    </row>
    <row r="28" spans="1:6" ht="14.25" x14ac:dyDescent="0.2">
      <c r="A28" s="977" t="s">
        <v>837</v>
      </c>
      <c r="B28" s="978"/>
      <c r="C28" s="979"/>
      <c r="D28" s="979"/>
      <c r="E28" s="979"/>
      <c r="F28" s="980"/>
    </row>
    <row r="29" spans="1:6" ht="12.75" customHeight="1" x14ac:dyDescent="0.2">
      <c r="A29" s="890"/>
      <c r="B29" s="518"/>
      <c r="C29" s="518"/>
      <c r="D29" s="518"/>
      <c r="E29" s="518"/>
      <c r="F29" s="981"/>
    </row>
    <row r="30" spans="1:6" ht="12.75" customHeight="1" x14ac:dyDescent="0.2">
      <c r="A30" s="2704" t="s">
        <v>922</v>
      </c>
      <c r="B30" s="2577"/>
      <c r="C30" s="2577"/>
      <c r="D30" s="2577"/>
      <c r="E30" s="2577"/>
      <c r="F30" s="2705"/>
    </row>
    <row r="31" spans="1:6" ht="12.75" customHeight="1" x14ac:dyDescent="0.2">
      <c r="A31" s="1135"/>
      <c r="B31" s="1136"/>
      <c r="C31" s="1136"/>
      <c r="D31" s="1136"/>
      <c r="E31" s="1136"/>
      <c r="F31" s="1137"/>
    </row>
    <row r="32" spans="1:6" x14ac:dyDescent="0.2">
      <c r="A32" s="1135"/>
      <c r="B32" s="1136"/>
      <c r="C32" s="1136"/>
      <c r="D32" s="1136"/>
      <c r="E32" s="1136"/>
      <c r="F32" s="1137"/>
    </row>
    <row r="33" spans="1:6" x14ac:dyDescent="0.2">
      <c r="A33" s="1135"/>
      <c r="B33" s="1136"/>
      <c r="C33" s="1136"/>
      <c r="D33" s="1136"/>
      <c r="E33" s="1136"/>
      <c r="F33" s="1137"/>
    </row>
    <row r="34" spans="1:6" x14ac:dyDescent="0.2">
      <c r="A34" s="1135"/>
      <c r="B34" s="1136"/>
      <c r="C34" s="1136"/>
      <c r="D34" s="1136"/>
      <c r="E34" s="1136"/>
      <c r="F34" s="1137"/>
    </row>
    <row r="35" spans="1:6" x14ac:dyDescent="0.2">
      <c r="A35" s="1135"/>
      <c r="B35" s="1136"/>
      <c r="C35" s="1136"/>
      <c r="D35" s="1136"/>
      <c r="E35" s="1136"/>
      <c r="F35" s="1137"/>
    </row>
    <row r="36" spans="1:6" x14ac:dyDescent="0.2">
      <c r="A36" s="1135"/>
      <c r="B36" s="1136"/>
      <c r="C36" s="1136"/>
      <c r="D36" s="1136"/>
      <c r="E36" s="1136"/>
      <c r="F36" s="1137"/>
    </row>
    <row r="37" spans="1:6" x14ac:dyDescent="0.2">
      <c r="A37" s="1135"/>
      <c r="B37" s="1136"/>
      <c r="C37" s="1136"/>
      <c r="D37" s="1136"/>
      <c r="E37" s="1136"/>
      <c r="F37" s="1137"/>
    </row>
    <row r="38" spans="1:6" x14ac:dyDescent="0.2">
      <c r="A38" s="1135"/>
      <c r="B38" s="1136"/>
      <c r="C38" s="1136"/>
      <c r="D38" s="1136"/>
      <c r="E38" s="1136"/>
      <c r="F38" s="1137"/>
    </row>
    <row r="39" spans="1:6" x14ac:dyDescent="0.2">
      <c r="A39" s="1135"/>
      <c r="B39" s="1136"/>
      <c r="C39" s="1136"/>
      <c r="D39" s="1136"/>
      <c r="E39" s="1136"/>
      <c r="F39" s="1137"/>
    </row>
    <row r="40" spans="1:6" x14ac:dyDescent="0.2">
      <c r="A40" s="1135"/>
      <c r="B40" s="1136"/>
      <c r="C40" s="1136"/>
      <c r="D40" s="1136"/>
      <c r="E40" s="1136"/>
      <c r="F40" s="1137"/>
    </row>
    <row r="41" spans="1:6" x14ac:dyDescent="0.2">
      <c r="A41" s="1135"/>
      <c r="B41" s="1136"/>
      <c r="C41" s="1136"/>
      <c r="D41" s="1136"/>
      <c r="E41" s="1136"/>
      <c r="F41" s="1137"/>
    </row>
    <row r="42" spans="1:6" x14ac:dyDescent="0.2">
      <c r="A42" s="1135"/>
      <c r="B42" s="1136"/>
      <c r="C42" s="1136"/>
      <c r="D42" s="1136"/>
      <c r="E42" s="1136"/>
      <c r="F42" s="1137"/>
    </row>
    <row r="43" spans="1:6" x14ac:dyDescent="0.2">
      <c r="A43" s="1135"/>
      <c r="B43" s="1136"/>
      <c r="C43" s="1136"/>
      <c r="D43" s="1136"/>
      <c r="E43" s="1136"/>
      <c r="F43" s="1137"/>
    </row>
    <row r="44" spans="1:6" x14ac:dyDescent="0.2">
      <c r="A44" s="1135"/>
      <c r="B44" s="1136"/>
      <c r="C44" s="1136"/>
      <c r="D44" s="1136"/>
      <c r="E44" s="1136"/>
      <c r="F44" s="1137"/>
    </row>
    <row r="45" spans="1:6" x14ac:dyDescent="0.2">
      <c r="A45" s="1135"/>
      <c r="B45" s="1136"/>
      <c r="C45" s="1136"/>
      <c r="D45" s="1136"/>
      <c r="E45" s="1136"/>
      <c r="F45" s="1137"/>
    </row>
    <row r="46" spans="1:6" ht="13.5" thickBot="1" x14ac:dyDescent="0.25">
      <c r="A46" s="751"/>
      <c r="B46" s="752"/>
      <c r="C46" s="752"/>
      <c r="D46" s="752"/>
      <c r="E46" s="752"/>
      <c r="F46" s="1057"/>
    </row>
  </sheetData>
  <mergeCells count="8">
    <mergeCell ref="A30:F30"/>
    <mergeCell ref="A27:F27"/>
    <mergeCell ref="A8:A10"/>
    <mergeCell ref="B8:B10"/>
    <mergeCell ref="C8:C10"/>
    <mergeCell ref="D8:D10"/>
    <mergeCell ref="E8:E10"/>
    <mergeCell ref="F8:F10"/>
  </mergeCells>
  <pageMargins left="0.70866141732283472" right="0.70866141732283472" top="0.74803149606299213" bottom="0.74803149606299213" header="0.31496062992125984" footer="0.31496062992125984"/>
  <pageSetup paperSize="9" scale="76" orientation="landscape" r:id="rId1"/>
  <headerFooter scaleWithDoc="0" alignWithMargins="0">
    <oddFooter>&amp;C&amp;P/&amp;N</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tint="0.39997558519241921"/>
    <pageSetUpPr fitToPage="1"/>
  </sheetPr>
  <dimension ref="A1:H57"/>
  <sheetViews>
    <sheetView workbookViewId="0"/>
  </sheetViews>
  <sheetFormatPr baseColWidth="10" defaultColWidth="8.85546875" defaultRowHeight="12.75" x14ac:dyDescent="0.2"/>
  <cols>
    <col min="1" max="1" width="20" style="331" customWidth="1"/>
    <col min="2" max="2" width="55.7109375" style="331" customWidth="1"/>
    <col min="3" max="6" width="20" style="331" customWidth="1"/>
    <col min="7" max="16384" width="8.85546875" style="331"/>
  </cols>
  <sheetData>
    <row r="1" spans="1:6" ht="18" x14ac:dyDescent="0.25">
      <c r="A1" s="64" t="s">
        <v>856</v>
      </c>
      <c r="B1" s="64"/>
      <c r="C1" s="469"/>
      <c r="D1" s="469"/>
      <c r="E1" s="469"/>
      <c r="F1" s="469"/>
    </row>
    <row r="2" spans="1:6" x14ac:dyDescent="0.2">
      <c r="A2" s="56" t="str">
        <f>'PAGE DE GARDE'!C8</f>
        <v>GAZ</v>
      </c>
      <c r="B2" s="62" t="str">
        <f>'PAGE DE GARDE'!C10</f>
        <v>REALITE 2018 V0</v>
      </c>
      <c r="C2" s="471"/>
      <c r="D2" s="471"/>
      <c r="E2" s="471"/>
      <c r="F2" s="471"/>
    </row>
    <row r="3" spans="1:6" x14ac:dyDescent="0.2">
      <c r="A3" s="249" t="str">
        <f>'PAGE DE GARDE'!C7</f>
        <v>GRD</v>
      </c>
      <c r="B3" s="62"/>
      <c r="C3" s="471"/>
      <c r="D3" s="471"/>
      <c r="E3" s="471"/>
      <c r="F3" s="471"/>
    </row>
    <row r="4" spans="1:6" ht="13.5" thickBot="1" x14ac:dyDescent="0.25"/>
    <row r="5" spans="1:6" x14ac:dyDescent="0.2">
      <c r="A5" s="713"/>
      <c r="B5" s="714"/>
      <c r="C5" s="714"/>
      <c r="D5" s="714"/>
      <c r="E5" s="714"/>
      <c r="F5" s="887"/>
    </row>
    <row r="6" spans="1:6" x14ac:dyDescent="0.2">
      <c r="A6" s="715" t="s">
        <v>766</v>
      </c>
      <c r="B6" s="716"/>
      <c r="C6" s="717"/>
      <c r="D6" s="717"/>
      <c r="E6" s="717"/>
      <c r="F6" s="718"/>
    </row>
    <row r="7" spans="1:6" ht="13.5" thickBot="1" x14ac:dyDescent="0.25">
      <c r="A7" s="719"/>
      <c r="B7" s="717"/>
      <c r="C7" s="717"/>
      <c r="D7" s="717"/>
      <c r="E7" s="717"/>
      <c r="F7" s="718"/>
    </row>
    <row r="8" spans="1:6" ht="12.75" customHeight="1" x14ac:dyDescent="0.2">
      <c r="A8" s="2708" t="s">
        <v>768</v>
      </c>
      <c r="B8" s="2698" t="s">
        <v>769</v>
      </c>
      <c r="C8" s="2732" t="str">
        <f>'PAGE DE GARDE'!$B$16</f>
        <v>REALITE 2017</v>
      </c>
      <c r="D8" s="2701" t="str">
        <f>'PAGE DE GARDE'!$B$15</f>
        <v>BUDGET 2018</v>
      </c>
      <c r="E8" s="2701" t="str">
        <f>'PAGE DE GARDE'!$B$14</f>
        <v>REALITE 2018</v>
      </c>
      <c r="F8" s="2729" t="s">
        <v>921</v>
      </c>
    </row>
    <row r="9" spans="1:6" x14ac:dyDescent="0.2">
      <c r="A9" s="2709"/>
      <c r="B9" s="2699"/>
      <c r="C9" s="2740"/>
      <c r="D9" s="2736"/>
      <c r="E9" s="2736"/>
      <c r="F9" s="2730"/>
    </row>
    <row r="10" spans="1:6" ht="13.5" thickBot="1" x14ac:dyDescent="0.25">
      <c r="A10" s="2710"/>
      <c r="B10" s="2711"/>
      <c r="C10" s="2741"/>
      <c r="D10" s="2712"/>
      <c r="E10" s="2703"/>
      <c r="F10" s="2731"/>
    </row>
    <row r="11" spans="1:6" x14ac:dyDescent="0.2">
      <c r="A11" s="720"/>
      <c r="B11" s="721"/>
      <c r="C11" s="720"/>
      <c r="D11" s="729"/>
      <c r="E11" s="729"/>
      <c r="F11" s="746"/>
    </row>
    <row r="12" spans="1:6" x14ac:dyDescent="0.2">
      <c r="A12" s="724"/>
      <c r="B12" s="725"/>
      <c r="C12" s="724"/>
      <c r="D12" s="727"/>
      <c r="E12" s="727"/>
      <c r="F12" s="1177">
        <f>D12-E12</f>
        <v>0</v>
      </c>
    </row>
    <row r="13" spans="1:6" x14ac:dyDescent="0.2">
      <c r="A13" s="724"/>
      <c r="B13" s="725"/>
      <c r="C13" s="724"/>
      <c r="D13" s="727"/>
      <c r="E13" s="727"/>
      <c r="F13" s="1177">
        <f t="shared" ref="F13:F23" si="0">D13-E13</f>
        <v>0</v>
      </c>
    </row>
    <row r="14" spans="1:6" x14ac:dyDescent="0.2">
      <c r="A14" s="724"/>
      <c r="B14" s="725"/>
      <c r="C14" s="724"/>
      <c r="D14" s="727"/>
      <c r="E14" s="727"/>
      <c r="F14" s="1177">
        <f t="shared" si="0"/>
        <v>0</v>
      </c>
    </row>
    <row r="15" spans="1:6" x14ac:dyDescent="0.2">
      <c r="A15" s="724"/>
      <c r="B15" s="725"/>
      <c r="C15" s="724"/>
      <c r="D15" s="727"/>
      <c r="E15" s="727"/>
      <c r="F15" s="1177">
        <f t="shared" si="0"/>
        <v>0</v>
      </c>
    </row>
    <row r="16" spans="1:6" x14ac:dyDescent="0.2">
      <c r="A16" s="724"/>
      <c r="B16" s="725"/>
      <c r="C16" s="724"/>
      <c r="D16" s="727"/>
      <c r="E16" s="727"/>
      <c r="F16" s="1177">
        <f t="shared" si="0"/>
        <v>0</v>
      </c>
    </row>
    <row r="17" spans="1:6" x14ac:dyDescent="0.2">
      <c r="A17" s="724"/>
      <c r="B17" s="725"/>
      <c r="C17" s="724"/>
      <c r="D17" s="727"/>
      <c r="E17" s="727"/>
      <c r="F17" s="1177">
        <f t="shared" si="0"/>
        <v>0</v>
      </c>
    </row>
    <row r="18" spans="1:6" x14ac:dyDescent="0.2">
      <c r="A18" s="724"/>
      <c r="B18" s="725"/>
      <c r="C18" s="724"/>
      <c r="D18" s="727"/>
      <c r="E18" s="727"/>
      <c r="F18" s="1177">
        <f t="shared" si="0"/>
        <v>0</v>
      </c>
    </row>
    <row r="19" spans="1:6" x14ac:dyDescent="0.2">
      <c r="A19" s="724"/>
      <c r="B19" s="725"/>
      <c r="C19" s="724"/>
      <c r="D19" s="727"/>
      <c r="E19" s="727"/>
      <c r="F19" s="1177">
        <f t="shared" si="0"/>
        <v>0</v>
      </c>
    </row>
    <row r="20" spans="1:6" x14ac:dyDescent="0.2">
      <c r="A20" s="724"/>
      <c r="B20" s="725"/>
      <c r="C20" s="724"/>
      <c r="D20" s="727"/>
      <c r="E20" s="727"/>
      <c r="F20" s="1177">
        <f t="shared" si="0"/>
        <v>0</v>
      </c>
    </row>
    <row r="21" spans="1:6" x14ac:dyDescent="0.2">
      <c r="A21" s="724"/>
      <c r="B21" s="725"/>
      <c r="C21" s="724"/>
      <c r="D21" s="727"/>
      <c r="E21" s="727"/>
      <c r="F21" s="1177">
        <f t="shared" si="0"/>
        <v>0</v>
      </c>
    </row>
    <row r="22" spans="1:6" x14ac:dyDescent="0.2">
      <c r="A22" s="724"/>
      <c r="B22" s="725"/>
      <c r="C22" s="724"/>
      <c r="D22" s="727"/>
      <c r="E22" s="727"/>
      <c r="F22" s="1177">
        <f t="shared" si="0"/>
        <v>0</v>
      </c>
    </row>
    <row r="23" spans="1:6" x14ac:dyDescent="0.2">
      <c r="A23" s="724"/>
      <c r="B23" s="725"/>
      <c r="C23" s="724"/>
      <c r="D23" s="727"/>
      <c r="E23" s="727"/>
      <c r="F23" s="1177">
        <f t="shared" si="0"/>
        <v>0</v>
      </c>
    </row>
    <row r="24" spans="1:6" ht="12.75" customHeight="1" thickBot="1" x14ac:dyDescent="0.25">
      <c r="A24" s="720"/>
      <c r="B24" s="721"/>
      <c r="C24" s="720"/>
      <c r="D24" s="729"/>
      <c r="E24" s="729"/>
      <c r="F24" s="746"/>
    </row>
    <row r="25" spans="1:6" ht="12.75" customHeight="1" thickBot="1" x14ac:dyDescent="0.25">
      <c r="A25" s="730" t="s">
        <v>363</v>
      </c>
      <c r="B25" s="731"/>
      <c r="C25" s="730">
        <f>SUM(C6:C24)</f>
        <v>0</v>
      </c>
      <c r="D25" s="733">
        <f t="shared" ref="D25:E25" si="1">SUM(D6:D24)</f>
        <v>0</v>
      </c>
      <c r="E25" s="733">
        <f t="shared" si="1"/>
        <v>0</v>
      </c>
      <c r="F25" s="1199">
        <f>D25-E25</f>
        <v>0</v>
      </c>
    </row>
    <row r="26" spans="1:6" ht="12.75" customHeight="1" x14ac:dyDescent="0.2">
      <c r="A26" s="736"/>
      <c r="B26" s="737"/>
      <c r="C26" s="737"/>
      <c r="D26" s="737"/>
      <c r="E26" s="737"/>
      <c r="F26" s="738"/>
    </row>
    <row r="27" spans="1:6" ht="13.5" thickBot="1" x14ac:dyDescent="0.25">
      <c r="A27" s="2753"/>
      <c r="B27" s="2754"/>
      <c r="C27" s="2754"/>
      <c r="D27" s="2754"/>
      <c r="E27" s="2754"/>
      <c r="F27" s="2755"/>
    </row>
    <row r="28" spans="1:6" ht="14.25" x14ac:dyDescent="0.2">
      <c r="A28" s="977" t="s">
        <v>837</v>
      </c>
      <c r="B28" s="978"/>
      <c r="C28" s="979"/>
      <c r="D28" s="979"/>
      <c r="E28" s="979"/>
      <c r="F28" s="980"/>
    </row>
    <row r="29" spans="1:6" ht="12.75" customHeight="1" x14ac:dyDescent="0.2">
      <c r="A29" s="890"/>
      <c r="B29" s="518"/>
      <c r="C29" s="518"/>
      <c r="D29" s="518"/>
      <c r="E29" s="518"/>
      <c r="F29" s="981"/>
    </row>
    <row r="30" spans="1:6" ht="12.75" customHeight="1" x14ac:dyDescent="0.2">
      <c r="A30" s="2704" t="s">
        <v>922</v>
      </c>
      <c r="B30" s="2577"/>
      <c r="C30" s="2577"/>
      <c r="D30" s="2577"/>
      <c r="E30" s="2577"/>
      <c r="F30" s="2705"/>
    </row>
    <row r="31" spans="1:6" ht="12.75" customHeight="1" x14ac:dyDescent="0.2">
      <c r="A31" s="1135"/>
      <c r="B31" s="1136"/>
      <c r="C31" s="1136"/>
      <c r="D31" s="1136"/>
      <c r="E31" s="1136"/>
      <c r="F31" s="1137"/>
    </row>
    <row r="32" spans="1:6" ht="12.75" customHeight="1" x14ac:dyDescent="0.2">
      <c r="A32" s="1135"/>
      <c r="B32" s="1136"/>
      <c r="C32" s="1136"/>
      <c r="D32" s="1136"/>
      <c r="E32" s="1136"/>
      <c r="F32" s="1137"/>
    </row>
    <row r="33" spans="1:8" ht="12.75" customHeight="1" x14ac:dyDescent="0.2">
      <c r="A33" s="1135"/>
      <c r="B33" s="1136"/>
      <c r="C33" s="1136"/>
      <c r="D33" s="1136"/>
      <c r="E33" s="1136"/>
      <c r="F33" s="1137"/>
    </row>
    <row r="34" spans="1:8" ht="12.75" customHeight="1" x14ac:dyDescent="0.2">
      <c r="A34" s="1135"/>
      <c r="B34" s="1136"/>
      <c r="C34" s="1136"/>
      <c r="D34" s="1136"/>
      <c r="E34" s="1136"/>
      <c r="F34" s="1137"/>
    </row>
    <row r="35" spans="1:8" ht="12.75" customHeight="1" x14ac:dyDescent="0.2">
      <c r="A35" s="1135"/>
      <c r="B35" s="1136"/>
      <c r="C35" s="1136"/>
      <c r="D35" s="1136"/>
      <c r="E35" s="1136"/>
      <c r="F35" s="1137"/>
    </row>
    <row r="36" spans="1:8" ht="12.75" customHeight="1" x14ac:dyDescent="0.2">
      <c r="A36" s="1135"/>
      <c r="B36" s="1136"/>
      <c r="C36" s="1136"/>
      <c r="D36" s="1136"/>
      <c r="E36" s="1136"/>
      <c r="F36" s="1137"/>
    </row>
    <row r="37" spans="1:8" ht="12.75" customHeight="1" x14ac:dyDescent="0.2">
      <c r="A37" s="1135"/>
      <c r="B37" s="1136"/>
      <c r="C37" s="1136"/>
      <c r="D37" s="1136"/>
      <c r="E37" s="1136"/>
      <c r="F37" s="1137"/>
    </row>
    <row r="38" spans="1:8" ht="12.75" customHeight="1" thickBot="1" x14ac:dyDescent="0.25">
      <c r="A38" s="1130"/>
      <c r="B38" s="1131"/>
      <c r="C38" s="1131"/>
      <c r="D38" s="1131"/>
      <c r="E38" s="1131"/>
      <c r="F38" s="1132"/>
    </row>
    <row r="39" spans="1:8" x14ac:dyDescent="0.2">
      <c r="A39" s="971"/>
      <c r="B39" s="975"/>
      <c r="C39" s="975"/>
      <c r="D39" s="975"/>
      <c r="E39" s="975"/>
      <c r="F39" s="975"/>
    </row>
    <row r="40" spans="1:8" ht="18" x14ac:dyDescent="0.25">
      <c r="A40" s="186" t="s">
        <v>499</v>
      </c>
      <c r="B40" s="975"/>
      <c r="C40" s="975"/>
      <c r="D40" s="975"/>
      <c r="E40" s="975"/>
      <c r="F40" s="975"/>
    </row>
    <row r="41" spans="1:8" x14ac:dyDescent="0.2">
      <c r="A41" s="2200" t="s">
        <v>1404</v>
      </c>
      <c r="B41" s="2751" t="str">
        <f>ANNEXES!D19</f>
        <v xml:space="preserve">Le processus d'activation des frais généraux ainsi que des investissements doivent faire partie de la notice méthodologique transmise à la CWaPE. A défaut, veuillez détailler et commenter ces processus. </v>
      </c>
      <c r="C41" s="2751"/>
      <c r="D41" s="2751"/>
      <c r="E41" s="2751"/>
      <c r="F41" s="2751"/>
      <c r="G41" s="919"/>
      <c r="H41" s="919"/>
    </row>
    <row r="42" spans="1:8" ht="12.75" customHeight="1" x14ac:dyDescent="0.2">
      <c r="A42" s="971"/>
      <c r="B42" s="2751"/>
      <c r="C42" s="2751"/>
      <c r="D42" s="2751"/>
      <c r="E42" s="2751"/>
      <c r="F42" s="2751"/>
      <c r="G42" s="895"/>
      <c r="H42" s="895"/>
    </row>
    <row r="43" spans="1:8" x14ac:dyDescent="0.2">
      <c r="A43" s="971"/>
      <c r="B43" s="975"/>
      <c r="C43" s="975"/>
      <c r="D43" s="975"/>
      <c r="E43" s="975"/>
      <c r="F43" s="975"/>
    </row>
    <row r="44" spans="1:8" x14ac:dyDescent="0.2">
      <c r="A44" s="971"/>
      <c r="B44" s="975"/>
      <c r="C44" s="975"/>
      <c r="D44" s="975"/>
      <c r="E44" s="975"/>
      <c r="F44" s="975"/>
    </row>
    <row r="45" spans="1:8" x14ac:dyDescent="0.2">
      <c r="A45" s="971"/>
      <c r="B45" s="975"/>
      <c r="C45" s="975"/>
      <c r="D45" s="975"/>
      <c r="E45" s="975"/>
      <c r="F45" s="975"/>
    </row>
    <row r="46" spans="1:8" x14ac:dyDescent="0.2">
      <c r="A46" s="971"/>
      <c r="B46" s="975"/>
      <c r="C46" s="975"/>
      <c r="D46" s="975"/>
      <c r="E46" s="975"/>
      <c r="F46" s="975"/>
    </row>
    <row r="47" spans="1:8" x14ac:dyDescent="0.2">
      <c r="A47" s="971"/>
      <c r="B47" s="975"/>
      <c r="C47" s="975"/>
      <c r="D47" s="975"/>
      <c r="E47" s="975"/>
      <c r="F47" s="975"/>
    </row>
    <row r="48" spans="1:8" x14ac:dyDescent="0.2">
      <c r="A48" s="971"/>
      <c r="B48" s="975"/>
      <c r="C48" s="975"/>
      <c r="D48" s="975"/>
      <c r="E48" s="975"/>
      <c r="F48" s="975"/>
    </row>
    <row r="49" spans="1:6" x14ac:dyDescent="0.2">
      <c r="A49" s="971"/>
      <c r="B49" s="975"/>
      <c r="C49" s="975"/>
      <c r="D49" s="975"/>
      <c r="E49" s="975"/>
      <c r="F49" s="975"/>
    </row>
    <row r="50" spans="1:6" x14ac:dyDescent="0.2">
      <c r="A50" s="971"/>
      <c r="B50" s="975"/>
      <c r="C50" s="975"/>
      <c r="D50" s="975"/>
      <c r="E50" s="975"/>
      <c r="F50" s="975"/>
    </row>
    <row r="51" spans="1:6" x14ac:dyDescent="0.2">
      <c r="A51" s="971"/>
      <c r="B51" s="975"/>
      <c r="C51" s="975"/>
      <c r="D51" s="975"/>
      <c r="E51" s="975"/>
      <c r="F51" s="975"/>
    </row>
    <row r="52" spans="1:6" x14ac:dyDescent="0.2">
      <c r="A52" s="971"/>
      <c r="B52" s="975"/>
      <c r="C52" s="975"/>
      <c r="D52" s="975"/>
      <c r="E52" s="975"/>
      <c r="F52" s="975"/>
    </row>
    <row r="53" spans="1:6" x14ac:dyDescent="0.2">
      <c r="A53" s="971"/>
      <c r="B53" s="975"/>
      <c r="C53" s="975"/>
      <c r="D53" s="975"/>
      <c r="E53" s="975"/>
      <c r="F53" s="975"/>
    </row>
    <row r="54" spans="1:6" x14ac:dyDescent="0.2">
      <c r="A54" s="2067"/>
      <c r="B54" s="2066"/>
      <c r="C54" s="2066"/>
      <c r="D54" s="2066"/>
      <c r="E54" s="2066"/>
      <c r="F54" s="2066"/>
    </row>
    <row r="55" spans="1:6" x14ac:dyDescent="0.2">
      <c r="A55" s="2067"/>
      <c r="B55" s="2066"/>
      <c r="C55" s="2066"/>
      <c r="D55" s="2066"/>
      <c r="E55" s="2066"/>
      <c r="F55" s="2066"/>
    </row>
    <row r="56" spans="1:6" x14ac:dyDescent="0.2">
      <c r="A56" s="2067"/>
      <c r="B56" s="2066"/>
      <c r="C56" s="2066"/>
      <c r="D56" s="2066"/>
      <c r="E56" s="2066"/>
      <c r="F56" s="2066"/>
    </row>
    <row r="57" spans="1:6" x14ac:dyDescent="0.2">
      <c r="A57" s="2067"/>
      <c r="B57" s="2066"/>
      <c r="C57" s="2066"/>
      <c r="D57" s="2066"/>
      <c r="E57" s="2066"/>
      <c r="F57" s="2066"/>
    </row>
  </sheetData>
  <mergeCells count="9">
    <mergeCell ref="A30:F30"/>
    <mergeCell ref="B41:F42"/>
    <mergeCell ref="A27:F27"/>
    <mergeCell ref="A8:A10"/>
    <mergeCell ref="B8:B10"/>
    <mergeCell ref="C8:C10"/>
    <mergeCell ref="D8:D10"/>
    <mergeCell ref="E8:E10"/>
    <mergeCell ref="F8:F10"/>
  </mergeCells>
  <pageMargins left="0.70866141732283472" right="0.70866141732283472" top="0.74803149606299213" bottom="0.74803149606299213" header="0.31496062992125984" footer="0.31496062992125984"/>
  <pageSetup paperSize="9" scale="69" orientation="landscape" r:id="rId1"/>
  <headerFooter scaleWithDoc="0" alignWithMargins="0">
    <oddFooter>&amp;C&amp;P/&amp;N</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tint="0.39997558519241921"/>
  </sheetPr>
  <dimension ref="A1:F42"/>
  <sheetViews>
    <sheetView workbookViewId="0"/>
  </sheetViews>
  <sheetFormatPr baseColWidth="10" defaultColWidth="8.85546875" defaultRowHeight="12.75" x14ac:dyDescent="0.2"/>
  <cols>
    <col min="1" max="1" width="20" style="331" customWidth="1"/>
    <col min="2" max="2" width="55.7109375" style="331" customWidth="1"/>
    <col min="3" max="6" width="20" style="331" customWidth="1"/>
    <col min="7" max="16384" width="8.85546875" style="331"/>
  </cols>
  <sheetData>
    <row r="1" spans="1:6" ht="18" x14ac:dyDescent="0.25">
      <c r="A1" s="64" t="s">
        <v>1306</v>
      </c>
      <c r="B1" s="64"/>
      <c r="C1" s="469"/>
      <c r="D1" s="469"/>
      <c r="E1" s="469"/>
      <c r="F1" s="469"/>
    </row>
    <row r="2" spans="1:6" x14ac:dyDescent="0.2">
      <c r="A2" s="56" t="str">
        <f>'PAGE DE GARDE'!C8</f>
        <v>GAZ</v>
      </c>
      <c r="B2" s="62" t="str">
        <f>'PAGE DE GARDE'!C10</f>
        <v>REALITE 2018 V0</v>
      </c>
      <c r="C2" s="471"/>
      <c r="D2" s="471"/>
      <c r="E2" s="471"/>
      <c r="F2" s="471"/>
    </row>
    <row r="3" spans="1:6" x14ac:dyDescent="0.2">
      <c r="A3" s="249" t="str">
        <f>'PAGE DE GARDE'!C7</f>
        <v>GRD</v>
      </c>
      <c r="B3" s="62"/>
      <c r="C3" s="471"/>
      <c r="D3" s="471"/>
      <c r="E3" s="471"/>
      <c r="F3" s="471"/>
    </row>
    <row r="4" spans="1:6" ht="13.5" thickBot="1" x14ac:dyDescent="0.25"/>
    <row r="5" spans="1:6" x14ac:dyDescent="0.2">
      <c r="A5" s="713"/>
      <c r="B5" s="714"/>
      <c r="C5" s="714"/>
      <c r="D5" s="714"/>
      <c r="E5" s="714"/>
      <c r="F5" s="887"/>
    </row>
    <row r="6" spans="1:6" x14ac:dyDescent="0.2">
      <c r="A6" s="715" t="s">
        <v>766</v>
      </c>
      <c r="B6" s="716"/>
      <c r="C6" s="717"/>
      <c r="D6" s="717"/>
      <c r="E6" s="717"/>
      <c r="F6" s="718"/>
    </row>
    <row r="7" spans="1:6" ht="13.5" thickBot="1" x14ac:dyDescent="0.25">
      <c r="A7" s="719"/>
      <c r="B7" s="717"/>
      <c r="C7" s="717"/>
      <c r="D7" s="717"/>
      <c r="E7" s="717"/>
      <c r="F7" s="718"/>
    </row>
    <row r="8" spans="1:6" ht="12.75" customHeight="1" x14ac:dyDescent="0.2">
      <c r="A8" s="2708" t="s">
        <v>768</v>
      </c>
      <c r="B8" s="2698" t="s">
        <v>769</v>
      </c>
      <c r="C8" s="2732" t="str">
        <f>'PAGE DE GARDE'!$B$16</f>
        <v>REALITE 2017</v>
      </c>
      <c r="D8" s="2701" t="str">
        <f>'PAGE DE GARDE'!$B$15</f>
        <v>BUDGET 2018</v>
      </c>
      <c r="E8" s="2701" t="str">
        <f>'PAGE DE GARDE'!$B$14</f>
        <v>REALITE 2018</v>
      </c>
      <c r="F8" s="2729" t="s">
        <v>921</v>
      </c>
    </row>
    <row r="9" spans="1:6" x14ac:dyDescent="0.2">
      <c r="A9" s="2709"/>
      <c r="B9" s="2699"/>
      <c r="C9" s="2740"/>
      <c r="D9" s="2702"/>
      <c r="E9" s="2702"/>
      <c r="F9" s="2730"/>
    </row>
    <row r="10" spans="1:6" ht="13.5" thickBot="1" x14ac:dyDescent="0.25">
      <c r="A10" s="2723"/>
      <c r="B10" s="2700"/>
      <c r="C10" s="2741"/>
      <c r="D10" s="2712"/>
      <c r="E10" s="2703"/>
      <c r="F10" s="2731"/>
    </row>
    <row r="11" spans="1:6" x14ac:dyDescent="0.2">
      <c r="A11" s="720"/>
      <c r="B11" s="721"/>
      <c r="C11" s="720"/>
      <c r="D11" s="920"/>
      <c r="E11" s="920"/>
      <c r="F11" s="746"/>
    </row>
    <row r="12" spans="1:6" x14ac:dyDescent="0.2">
      <c r="A12" s="724"/>
      <c r="B12" s="725"/>
      <c r="C12" s="724"/>
      <c r="D12" s="727"/>
      <c r="E12" s="727"/>
      <c r="F12" s="1177">
        <f>D12-E12</f>
        <v>0</v>
      </c>
    </row>
    <row r="13" spans="1:6" x14ac:dyDescent="0.2">
      <c r="A13" s="724"/>
      <c r="B13" s="725"/>
      <c r="C13" s="724"/>
      <c r="D13" s="727"/>
      <c r="E13" s="727"/>
      <c r="F13" s="1177">
        <f t="shared" ref="F13:F23" si="0">D13-E13</f>
        <v>0</v>
      </c>
    </row>
    <row r="14" spans="1:6" x14ac:dyDescent="0.2">
      <c r="A14" s="724"/>
      <c r="B14" s="725"/>
      <c r="C14" s="724"/>
      <c r="D14" s="727"/>
      <c r="E14" s="727"/>
      <c r="F14" s="1177">
        <f t="shared" si="0"/>
        <v>0</v>
      </c>
    </row>
    <row r="15" spans="1:6" x14ac:dyDescent="0.2">
      <c r="A15" s="724"/>
      <c r="B15" s="725"/>
      <c r="C15" s="724"/>
      <c r="D15" s="727"/>
      <c r="E15" s="727"/>
      <c r="F15" s="1177">
        <f t="shared" si="0"/>
        <v>0</v>
      </c>
    </row>
    <row r="16" spans="1:6" x14ac:dyDescent="0.2">
      <c r="A16" s="724"/>
      <c r="B16" s="725"/>
      <c r="C16" s="724"/>
      <c r="D16" s="727"/>
      <c r="E16" s="727"/>
      <c r="F16" s="1177">
        <f t="shared" si="0"/>
        <v>0</v>
      </c>
    </row>
    <row r="17" spans="1:6" x14ac:dyDescent="0.2">
      <c r="A17" s="724"/>
      <c r="B17" s="725"/>
      <c r="C17" s="724"/>
      <c r="D17" s="727"/>
      <c r="E17" s="727"/>
      <c r="F17" s="1177">
        <f t="shared" si="0"/>
        <v>0</v>
      </c>
    </row>
    <row r="18" spans="1:6" x14ac:dyDescent="0.2">
      <c r="A18" s="724"/>
      <c r="B18" s="725"/>
      <c r="C18" s="724"/>
      <c r="D18" s="727"/>
      <c r="E18" s="727"/>
      <c r="F18" s="1177">
        <f t="shared" si="0"/>
        <v>0</v>
      </c>
    </row>
    <row r="19" spans="1:6" x14ac:dyDescent="0.2">
      <c r="A19" s="724"/>
      <c r="B19" s="725"/>
      <c r="C19" s="724"/>
      <c r="D19" s="727"/>
      <c r="E19" s="727"/>
      <c r="F19" s="1177">
        <f t="shared" si="0"/>
        <v>0</v>
      </c>
    </row>
    <row r="20" spans="1:6" x14ac:dyDescent="0.2">
      <c r="A20" s="724"/>
      <c r="B20" s="725"/>
      <c r="C20" s="724"/>
      <c r="D20" s="727"/>
      <c r="E20" s="727"/>
      <c r="F20" s="1177">
        <f t="shared" si="0"/>
        <v>0</v>
      </c>
    </row>
    <row r="21" spans="1:6" x14ac:dyDescent="0.2">
      <c r="A21" s="724"/>
      <c r="B21" s="725"/>
      <c r="C21" s="724"/>
      <c r="D21" s="727"/>
      <c r="E21" s="727"/>
      <c r="F21" s="1177">
        <f t="shared" si="0"/>
        <v>0</v>
      </c>
    </row>
    <row r="22" spans="1:6" x14ac:dyDescent="0.2">
      <c r="A22" s="724"/>
      <c r="B22" s="725"/>
      <c r="C22" s="724"/>
      <c r="D22" s="727"/>
      <c r="E22" s="727"/>
      <c r="F22" s="1177">
        <f t="shared" si="0"/>
        <v>0</v>
      </c>
    </row>
    <row r="23" spans="1:6" x14ac:dyDescent="0.2">
      <c r="A23" s="724"/>
      <c r="B23" s="725"/>
      <c r="C23" s="724"/>
      <c r="D23" s="727"/>
      <c r="E23" s="727"/>
      <c r="F23" s="1177">
        <f t="shared" si="0"/>
        <v>0</v>
      </c>
    </row>
    <row r="24" spans="1:6" ht="12.75" customHeight="1" thickBot="1" x14ac:dyDescent="0.25">
      <c r="A24" s="720"/>
      <c r="B24" s="721"/>
      <c r="C24" s="720"/>
      <c r="D24" s="920"/>
      <c r="E24" s="920"/>
      <c r="F24" s="746"/>
    </row>
    <row r="25" spans="1:6" ht="12.75" customHeight="1" thickBot="1" x14ac:dyDescent="0.25">
      <c r="A25" s="730" t="s">
        <v>363</v>
      </c>
      <c r="B25" s="731"/>
      <c r="C25" s="730">
        <f>SUM(C12:C24)</f>
        <v>0</v>
      </c>
      <c r="D25" s="733">
        <f>SUM(D12:D24)</f>
        <v>0</v>
      </c>
      <c r="E25" s="733">
        <f>SUM(E12:E24)</f>
        <v>0</v>
      </c>
      <c r="F25" s="1199">
        <f>D25-E25</f>
        <v>0</v>
      </c>
    </row>
    <row r="26" spans="1:6" ht="12.75" customHeight="1" x14ac:dyDescent="0.2">
      <c r="A26" s="736"/>
      <c r="B26" s="737"/>
      <c r="C26" s="737"/>
      <c r="D26" s="737"/>
      <c r="E26" s="737"/>
      <c r="F26" s="738"/>
    </row>
    <row r="27" spans="1:6" ht="13.5" thickBot="1" x14ac:dyDescent="0.25">
      <c r="A27" s="2737"/>
      <c r="B27" s="2738"/>
      <c r="C27" s="2738"/>
      <c r="D27" s="2738"/>
      <c r="E27" s="2738"/>
      <c r="F27" s="2739"/>
    </row>
    <row r="28" spans="1:6" ht="14.25" x14ac:dyDescent="0.2">
      <c r="A28" s="977" t="s">
        <v>837</v>
      </c>
      <c r="B28" s="978"/>
      <c r="C28" s="979"/>
      <c r="D28" s="979"/>
      <c r="E28" s="979"/>
      <c r="F28" s="980"/>
    </row>
    <row r="29" spans="1:6" ht="12.75" customHeight="1" x14ac:dyDescent="0.2">
      <c r="A29" s="890"/>
      <c r="B29" s="518"/>
      <c r="C29" s="518"/>
      <c r="D29" s="518"/>
      <c r="E29" s="518"/>
      <c r="F29" s="981"/>
    </row>
    <row r="30" spans="1:6" ht="12.75" customHeight="1" x14ac:dyDescent="0.2">
      <c r="A30" s="2704" t="s">
        <v>922</v>
      </c>
      <c r="B30" s="2577"/>
      <c r="C30" s="2577"/>
      <c r="D30" s="2577"/>
      <c r="E30" s="2577"/>
      <c r="F30" s="2705"/>
    </row>
    <row r="31" spans="1:6" ht="12.75" customHeight="1" x14ac:dyDescent="0.2">
      <c r="A31" s="2704"/>
      <c r="B31" s="2577"/>
      <c r="C31" s="2577"/>
      <c r="D31" s="2577"/>
      <c r="E31" s="2577"/>
      <c r="F31" s="2705"/>
    </row>
    <row r="32" spans="1:6" x14ac:dyDescent="0.2">
      <c r="A32" s="2014"/>
      <c r="B32" s="2012"/>
      <c r="C32" s="2012"/>
      <c r="D32" s="2012"/>
      <c r="E32" s="2012"/>
      <c r="F32" s="2015"/>
    </row>
    <row r="33" spans="1:6" x14ac:dyDescent="0.2">
      <c r="A33" s="2014"/>
      <c r="B33" s="2012"/>
      <c r="C33" s="2012"/>
      <c r="D33" s="2012"/>
      <c r="E33" s="2012"/>
      <c r="F33" s="2015"/>
    </row>
    <row r="34" spans="1:6" x14ac:dyDescent="0.2">
      <c r="A34" s="2014"/>
      <c r="B34" s="2012"/>
      <c r="C34" s="2012"/>
      <c r="D34" s="2012"/>
      <c r="E34" s="2012"/>
      <c r="F34" s="2015"/>
    </row>
    <row r="35" spans="1:6" x14ac:dyDescent="0.2">
      <c r="A35" s="2014"/>
      <c r="B35" s="2012"/>
      <c r="C35" s="2012"/>
      <c r="D35" s="2012"/>
      <c r="E35" s="2012"/>
      <c r="F35" s="2015"/>
    </row>
    <row r="36" spans="1:6" x14ac:dyDescent="0.2">
      <c r="A36" s="2014"/>
      <c r="B36" s="2012"/>
      <c r="C36" s="2012"/>
      <c r="D36" s="2012"/>
      <c r="E36" s="2012"/>
      <c r="F36" s="2015"/>
    </row>
    <row r="37" spans="1:6" x14ac:dyDescent="0.2">
      <c r="A37" s="2014"/>
      <c r="B37" s="2012"/>
      <c r="C37" s="2012"/>
      <c r="D37" s="2012"/>
      <c r="E37" s="2012"/>
      <c r="F37" s="2015"/>
    </row>
    <row r="38" spans="1:6" x14ac:dyDescent="0.2">
      <c r="A38" s="2014"/>
      <c r="B38" s="2012"/>
      <c r="C38" s="2012"/>
      <c r="D38" s="2012"/>
      <c r="E38" s="2012"/>
      <c r="F38" s="2015"/>
    </row>
    <row r="39" spans="1:6" x14ac:dyDescent="0.2">
      <c r="A39" s="2014"/>
      <c r="B39" s="2012"/>
      <c r="C39" s="2012"/>
      <c r="D39" s="2012"/>
      <c r="E39" s="2012"/>
      <c r="F39" s="2015"/>
    </row>
    <row r="40" spans="1:6" x14ac:dyDescent="0.2">
      <c r="A40" s="2014"/>
      <c r="B40" s="2012"/>
      <c r="C40" s="2012"/>
      <c r="D40" s="2012"/>
      <c r="E40" s="2012"/>
      <c r="F40" s="2015"/>
    </row>
    <row r="41" spans="1:6" x14ac:dyDescent="0.2">
      <c r="A41" s="2014"/>
      <c r="B41" s="2012"/>
      <c r="C41" s="2012"/>
      <c r="D41" s="2012"/>
      <c r="E41" s="2012"/>
      <c r="F41" s="2015"/>
    </row>
    <row r="42" spans="1:6" ht="13.5" thickBot="1" x14ac:dyDescent="0.25">
      <c r="A42" s="751"/>
      <c r="B42" s="752"/>
      <c r="C42" s="752"/>
      <c r="D42" s="752"/>
      <c r="E42" s="752"/>
      <c r="F42" s="976"/>
    </row>
  </sheetData>
  <mergeCells count="9">
    <mergeCell ref="F8:F10"/>
    <mergeCell ref="A27:F27"/>
    <mergeCell ref="A30:F30"/>
    <mergeCell ref="A31:F31"/>
    <mergeCell ref="A8:A10"/>
    <mergeCell ref="B8:B10"/>
    <mergeCell ref="C8:C10"/>
    <mergeCell ref="D8:D10"/>
    <mergeCell ref="E8:E10"/>
  </mergeCell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tint="0.39997558519241921"/>
  </sheetPr>
  <dimension ref="A1:F47"/>
  <sheetViews>
    <sheetView workbookViewId="0"/>
  </sheetViews>
  <sheetFormatPr baseColWidth="10" defaultColWidth="8.85546875" defaultRowHeight="12.75" x14ac:dyDescent="0.2"/>
  <cols>
    <col min="1" max="1" width="20" style="331" customWidth="1"/>
    <col min="2" max="2" width="55.7109375" style="331" customWidth="1"/>
    <col min="3" max="6" width="20" style="331" customWidth="1"/>
    <col min="7" max="16384" width="8.85546875" style="331"/>
  </cols>
  <sheetData>
    <row r="1" spans="1:6" ht="18" x14ac:dyDescent="0.25">
      <c r="A1" s="64" t="s">
        <v>1307</v>
      </c>
      <c r="B1" s="64"/>
      <c r="C1" s="469"/>
      <c r="D1" s="469"/>
      <c r="E1" s="469"/>
      <c r="F1" s="469"/>
    </row>
    <row r="2" spans="1:6" x14ac:dyDescent="0.2">
      <c r="A2" s="56" t="str">
        <f>'PAGE DE GARDE'!C8</f>
        <v>GAZ</v>
      </c>
      <c r="B2" s="62" t="str">
        <f>'PAGE DE GARDE'!C10</f>
        <v>REALITE 2018 V0</v>
      </c>
      <c r="C2" s="471"/>
      <c r="D2" s="471"/>
      <c r="E2" s="471"/>
      <c r="F2" s="471"/>
    </row>
    <row r="3" spans="1:6" x14ac:dyDescent="0.2">
      <c r="A3" s="249" t="str">
        <f>'PAGE DE GARDE'!C7</f>
        <v>GRD</v>
      </c>
      <c r="B3" s="62"/>
      <c r="C3" s="471"/>
      <c r="D3" s="471"/>
      <c r="E3" s="471"/>
      <c r="F3" s="471"/>
    </row>
    <row r="4" spans="1:6" ht="13.5" thickBot="1" x14ac:dyDescent="0.25"/>
    <row r="5" spans="1:6" x14ac:dyDescent="0.2">
      <c r="A5" s="713"/>
      <c r="B5" s="714"/>
      <c r="C5" s="714"/>
      <c r="D5" s="714"/>
      <c r="E5" s="714"/>
      <c r="F5" s="887"/>
    </row>
    <row r="6" spans="1:6" x14ac:dyDescent="0.2">
      <c r="A6" s="715" t="s">
        <v>766</v>
      </c>
      <c r="B6" s="716"/>
      <c r="C6" s="717"/>
      <c r="D6" s="717"/>
      <c r="E6" s="717"/>
      <c r="F6" s="718"/>
    </row>
    <row r="7" spans="1:6" ht="13.5" thickBot="1" x14ac:dyDescent="0.25">
      <c r="A7" s="719"/>
      <c r="B7" s="717"/>
      <c r="C7" s="717"/>
      <c r="D7" s="717"/>
      <c r="E7" s="717"/>
      <c r="F7" s="718"/>
    </row>
    <row r="8" spans="1:6" ht="12.75" customHeight="1" x14ac:dyDescent="0.2">
      <c r="A8" s="2708" t="s">
        <v>768</v>
      </c>
      <c r="B8" s="2698" t="s">
        <v>769</v>
      </c>
      <c r="C8" s="2732" t="str">
        <f>'PAGE DE GARDE'!$B$16</f>
        <v>REALITE 2017</v>
      </c>
      <c r="D8" s="2701" t="str">
        <f>'PAGE DE GARDE'!$B$15</f>
        <v>BUDGET 2018</v>
      </c>
      <c r="E8" s="2701" t="str">
        <f>'PAGE DE GARDE'!$B$14</f>
        <v>REALITE 2018</v>
      </c>
      <c r="F8" s="2729" t="s">
        <v>921</v>
      </c>
    </row>
    <row r="9" spans="1:6" x14ac:dyDescent="0.2">
      <c r="A9" s="2709"/>
      <c r="B9" s="2699"/>
      <c r="C9" s="2740"/>
      <c r="D9" s="2702"/>
      <c r="E9" s="2702"/>
      <c r="F9" s="2730"/>
    </row>
    <row r="10" spans="1:6" ht="13.5" thickBot="1" x14ac:dyDescent="0.25">
      <c r="A10" s="2723"/>
      <c r="B10" s="2700"/>
      <c r="C10" s="2741"/>
      <c r="D10" s="2712"/>
      <c r="E10" s="2703"/>
      <c r="F10" s="2731"/>
    </row>
    <row r="11" spans="1:6" x14ac:dyDescent="0.2">
      <c r="A11" s="720"/>
      <c r="B11" s="721"/>
      <c r="C11" s="720"/>
      <c r="D11" s="920"/>
      <c r="E11" s="920"/>
      <c r="F11" s="746"/>
    </row>
    <row r="12" spans="1:6" x14ac:dyDescent="0.2">
      <c r="A12" s="724"/>
      <c r="B12" s="725"/>
      <c r="C12" s="724"/>
      <c r="D12" s="727"/>
      <c r="E12" s="727"/>
      <c r="F12" s="1177">
        <f>D12-E12</f>
        <v>0</v>
      </c>
    </row>
    <row r="13" spans="1:6" x14ac:dyDescent="0.2">
      <c r="A13" s="724"/>
      <c r="B13" s="725"/>
      <c r="C13" s="724"/>
      <c r="D13" s="727"/>
      <c r="E13" s="727"/>
      <c r="F13" s="1177">
        <f t="shared" ref="F13:F23" si="0">D13-E13</f>
        <v>0</v>
      </c>
    </row>
    <row r="14" spans="1:6" x14ac:dyDescent="0.2">
      <c r="A14" s="724"/>
      <c r="B14" s="725"/>
      <c r="C14" s="724"/>
      <c r="D14" s="727"/>
      <c r="E14" s="727"/>
      <c r="F14" s="1177">
        <f t="shared" si="0"/>
        <v>0</v>
      </c>
    </row>
    <row r="15" spans="1:6" x14ac:dyDescent="0.2">
      <c r="A15" s="724"/>
      <c r="B15" s="725"/>
      <c r="C15" s="724"/>
      <c r="D15" s="727"/>
      <c r="E15" s="727"/>
      <c r="F15" s="1177">
        <f t="shared" si="0"/>
        <v>0</v>
      </c>
    </row>
    <row r="16" spans="1:6" x14ac:dyDescent="0.2">
      <c r="A16" s="724"/>
      <c r="B16" s="725"/>
      <c r="C16" s="724"/>
      <c r="D16" s="727"/>
      <c r="E16" s="727"/>
      <c r="F16" s="1177">
        <f t="shared" si="0"/>
        <v>0</v>
      </c>
    </row>
    <row r="17" spans="1:6" x14ac:dyDescent="0.2">
      <c r="A17" s="724"/>
      <c r="B17" s="725"/>
      <c r="C17" s="724"/>
      <c r="D17" s="727"/>
      <c r="E17" s="727"/>
      <c r="F17" s="1177">
        <f t="shared" si="0"/>
        <v>0</v>
      </c>
    </row>
    <row r="18" spans="1:6" x14ac:dyDescent="0.2">
      <c r="A18" s="724"/>
      <c r="B18" s="725"/>
      <c r="C18" s="724"/>
      <c r="D18" s="727"/>
      <c r="E18" s="727"/>
      <c r="F18" s="1177">
        <f t="shared" si="0"/>
        <v>0</v>
      </c>
    </row>
    <row r="19" spans="1:6" x14ac:dyDescent="0.2">
      <c r="A19" s="724"/>
      <c r="B19" s="725"/>
      <c r="C19" s="724"/>
      <c r="D19" s="727"/>
      <c r="E19" s="727"/>
      <c r="F19" s="1177">
        <f t="shared" si="0"/>
        <v>0</v>
      </c>
    </row>
    <row r="20" spans="1:6" x14ac:dyDescent="0.2">
      <c r="A20" s="724"/>
      <c r="B20" s="725"/>
      <c r="C20" s="724"/>
      <c r="D20" s="727"/>
      <c r="E20" s="727"/>
      <c r="F20" s="1177">
        <f t="shared" si="0"/>
        <v>0</v>
      </c>
    </row>
    <row r="21" spans="1:6" x14ac:dyDescent="0.2">
      <c r="A21" s="724"/>
      <c r="B21" s="725"/>
      <c r="C21" s="724"/>
      <c r="D21" s="727"/>
      <c r="E21" s="727"/>
      <c r="F21" s="1177">
        <f t="shared" si="0"/>
        <v>0</v>
      </c>
    </row>
    <row r="22" spans="1:6" x14ac:dyDescent="0.2">
      <c r="A22" s="724"/>
      <c r="B22" s="725"/>
      <c r="C22" s="724"/>
      <c r="D22" s="727"/>
      <c r="E22" s="727"/>
      <c r="F22" s="1177">
        <f t="shared" si="0"/>
        <v>0</v>
      </c>
    </row>
    <row r="23" spans="1:6" x14ac:dyDescent="0.2">
      <c r="A23" s="724"/>
      <c r="B23" s="725"/>
      <c r="C23" s="724"/>
      <c r="D23" s="727"/>
      <c r="E23" s="727"/>
      <c r="F23" s="1177">
        <f t="shared" si="0"/>
        <v>0</v>
      </c>
    </row>
    <row r="24" spans="1:6" ht="12.75" customHeight="1" thickBot="1" x14ac:dyDescent="0.25">
      <c r="A24" s="720"/>
      <c r="B24" s="721"/>
      <c r="C24" s="720"/>
      <c r="D24" s="920"/>
      <c r="E24" s="920"/>
      <c r="F24" s="746"/>
    </row>
    <row r="25" spans="1:6" ht="12.75" customHeight="1" thickBot="1" x14ac:dyDescent="0.25">
      <c r="A25" s="730" t="s">
        <v>363</v>
      </c>
      <c r="B25" s="731"/>
      <c r="C25" s="730">
        <f t="shared" ref="C25" si="1">SUM(C12:C24)</f>
        <v>0</v>
      </c>
      <c r="D25" s="733">
        <f>SUM(D12:D24)</f>
        <v>0</v>
      </c>
      <c r="E25" s="733">
        <f>SUM(E12:E24)</f>
        <v>0</v>
      </c>
      <c r="F25" s="1199">
        <f>D25-E25</f>
        <v>0</v>
      </c>
    </row>
    <row r="26" spans="1:6" ht="12.75" customHeight="1" x14ac:dyDescent="0.2">
      <c r="A26" s="736"/>
      <c r="B26" s="737"/>
      <c r="C26" s="737"/>
      <c r="D26" s="737"/>
      <c r="E26" s="737"/>
      <c r="F26" s="738"/>
    </row>
    <row r="27" spans="1:6" ht="13.5" thickBot="1" x14ac:dyDescent="0.25">
      <c r="A27" s="2737"/>
      <c r="B27" s="2738"/>
      <c r="C27" s="2738"/>
      <c r="D27" s="2738"/>
      <c r="E27" s="2738"/>
      <c r="F27" s="2739"/>
    </row>
    <row r="28" spans="1:6" ht="14.25" x14ac:dyDescent="0.2">
      <c r="A28" s="977" t="s">
        <v>837</v>
      </c>
      <c r="B28" s="978"/>
      <c r="C28" s="979"/>
      <c r="D28" s="979"/>
      <c r="E28" s="979"/>
      <c r="F28" s="980"/>
    </row>
    <row r="29" spans="1:6" ht="12.75" customHeight="1" x14ac:dyDescent="0.2">
      <c r="A29" s="890"/>
      <c r="B29" s="518"/>
      <c r="C29" s="518"/>
      <c r="D29" s="518"/>
      <c r="E29" s="518"/>
      <c r="F29" s="981"/>
    </row>
    <row r="30" spans="1:6" ht="12.75" customHeight="1" x14ac:dyDescent="0.2">
      <c r="A30" s="2704" t="s">
        <v>922</v>
      </c>
      <c r="B30" s="2577"/>
      <c r="C30" s="2577"/>
      <c r="D30" s="2577"/>
      <c r="E30" s="2577"/>
      <c r="F30" s="2705"/>
    </row>
    <row r="31" spans="1:6" ht="12.75" customHeight="1" x14ac:dyDescent="0.2">
      <c r="A31" s="2704"/>
      <c r="B31" s="2577"/>
      <c r="C31" s="2577"/>
      <c r="D31" s="2577"/>
      <c r="E31" s="2577"/>
      <c r="F31" s="2705"/>
    </row>
    <row r="32" spans="1:6" x14ac:dyDescent="0.2">
      <c r="A32" s="2014"/>
      <c r="B32" s="2012"/>
      <c r="C32" s="2012"/>
      <c r="D32" s="2012"/>
      <c r="E32" s="2012"/>
      <c r="F32" s="2015"/>
    </row>
    <row r="33" spans="1:6" x14ac:dyDescent="0.2">
      <c r="A33" s="2014"/>
      <c r="B33" s="2012"/>
      <c r="C33" s="2012"/>
      <c r="D33" s="2012"/>
      <c r="E33" s="2012"/>
      <c r="F33" s="2015"/>
    </row>
    <row r="34" spans="1:6" x14ac:dyDescent="0.2">
      <c r="A34" s="2014"/>
      <c r="B34" s="2012"/>
      <c r="C34" s="2012"/>
      <c r="D34" s="2012"/>
      <c r="E34" s="2012"/>
      <c r="F34" s="2015"/>
    </row>
    <row r="35" spans="1:6" x14ac:dyDescent="0.2">
      <c r="A35" s="2014"/>
      <c r="B35" s="2012"/>
      <c r="C35" s="2012"/>
      <c r="D35" s="2012"/>
      <c r="E35" s="2012"/>
      <c r="F35" s="2015"/>
    </row>
    <row r="36" spans="1:6" x14ac:dyDescent="0.2">
      <c r="A36" s="2014"/>
      <c r="B36" s="2012"/>
      <c r="C36" s="2012"/>
      <c r="D36" s="2012"/>
      <c r="E36" s="2012"/>
      <c r="F36" s="2015"/>
    </row>
    <row r="37" spans="1:6" x14ac:dyDescent="0.2">
      <c r="A37" s="2014"/>
      <c r="B37" s="2012"/>
      <c r="C37" s="2012"/>
      <c r="D37" s="2012"/>
      <c r="E37" s="2012"/>
      <c r="F37" s="2015"/>
    </row>
    <row r="38" spans="1:6" x14ac:dyDescent="0.2">
      <c r="A38" s="2014"/>
      <c r="B38" s="2012"/>
      <c r="C38" s="2012"/>
      <c r="D38" s="2012"/>
      <c r="E38" s="2012"/>
      <c r="F38" s="2015"/>
    </row>
    <row r="39" spans="1:6" x14ac:dyDescent="0.2">
      <c r="A39" s="2014"/>
      <c r="B39" s="2012"/>
      <c r="C39" s="2012"/>
      <c r="D39" s="2012"/>
      <c r="E39" s="2012"/>
      <c r="F39" s="2015"/>
    </row>
    <row r="40" spans="1:6" x14ac:dyDescent="0.2">
      <c r="A40" s="2014"/>
      <c r="B40" s="2012"/>
      <c r="C40" s="2012"/>
      <c r="D40" s="2012"/>
      <c r="E40" s="2012"/>
      <c r="F40" s="2015"/>
    </row>
    <row r="41" spans="1:6" x14ac:dyDescent="0.2">
      <c r="A41" s="2014"/>
      <c r="B41" s="2012"/>
      <c r="C41" s="2012"/>
      <c r="D41" s="2012"/>
      <c r="E41" s="2012"/>
      <c r="F41" s="2015"/>
    </row>
    <row r="42" spans="1:6" x14ac:dyDescent="0.2">
      <c r="A42" s="2014"/>
      <c r="B42" s="2012"/>
      <c r="C42" s="2012"/>
      <c r="D42" s="2012"/>
      <c r="E42" s="2012"/>
      <c r="F42" s="2015"/>
    </row>
    <row r="43" spans="1:6" x14ac:dyDescent="0.2">
      <c r="A43" s="2014"/>
      <c r="B43" s="2012"/>
      <c r="C43" s="2012"/>
      <c r="D43" s="2012"/>
      <c r="E43" s="2012"/>
      <c r="F43" s="2015"/>
    </row>
    <row r="44" spans="1:6" x14ac:dyDescent="0.2">
      <c r="A44" s="2014"/>
      <c r="B44" s="2012"/>
      <c r="C44" s="2012"/>
      <c r="D44" s="2012"/>
      <c r="E44" s="2012"/>
      <c r="F44" s="2015"/>
    </row>
    <row r="45" spans="1:6" x14ac:dyDescent="0.2">
      <c r="A45" s="2014"/>
      <c r="B45" s="2012"/>
      <c r="C45" s="2012"/>
      <c r="D45" s="2012"/>
      <c r="E45" s="2012"/>
      <c r="F45" s="2015"/>
    </row>
    <row r="46" spans="1:6" x14ac:dyDescent="0.2">
      <c r="A46" s="2014"/>
      <c r="B46" s="2012"/>
      <c r="C46" s="2012"/>
      <c r="D46" s="2012"/>
      <c r="E46" s="2012"/>
      <c r="F46" s="2015"/>
    </row>
    <row r="47" spans="1:6" ht="13.5" thickBot="1" x14ac:dyDescent="0.25">
      <c r="A47" s="751"/>
      <c r="B47" s="752"/>
      <c r="C47" s="752"/>
      <c r="D47" s="752"/>
      <c r="E47" s="752"/>
      <c r="F47" s="976"/>
    </row>
  </sheetData>
  <mergeCells count="9">
    <mergeCell ref="F8:F10"/>
    <mergeCell ref="A27:F27"/>
    <mergeCell ref="A30:F30"/>
    <mergeCell ref="A31:F31"/>
    <mergeCell ref="A8:A10"/>
    <mergeCell ref="B8:B10"/>
    <mergeCell ref="C8:C10"/>
    <mergeCell ref="D8:D10"/>
    <mergeCell ref="E8:E10"/>
  </mergeCell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tint="0.39997558519241921"/>
    <pageSetUpPr fitToPage="1"/>
  </sheetPr>
  <dimension ref="A1:H59"/>
  <sheetViews>
    <sheetView showGridLines="0" workbookViewId="0"/>
  </sheetViews>
  <sheetFormatPr baseColWidth="10" defaultColWidth="8.85546875" defaultRowHeight="12.75" x14ac:dyDescent="0.2"/>
  <cols>
    <col min="1" max="1" width="20" style="331" customWidth="1"/>
    <col min="2" max="2" width="55.7109375" style="331" customWidth="1"/>
    <col min="3" max="6" width="20" style="331" customWidth="1"/>
    <col min="7" max="16384" width="8.85546875" style="331"/>
  </cols>
  <sheetData>
    <row r="1" spans="1:6" ht="18" x14ac:dyDescent="0.25">
      <c r="A1" s="64" t="s">
        <v>1315</v>
      </c>
      <c r="B1" s="64"/>
      <c r="C1" s="469"/>
      <c r="D1" s="469"/>
      <c r="E1" s="469"/>
      <c r="F1" s="469"/>
    </row>
    <row r="2" spans="1:6" x14ac:dyDescent="0.2">
      <c r="A2" s="56" t="str">
        <f>'PAGE DE GARDE'!C8</f>
        <v>GAZ</v>
      </c>
      <c r="B2" s="62" t="str">
        <f>'PAGE DE GARDE'!C10</f>
        <v>REALITE 2018 V0</v>
      </c>
      <c r="C2" s="471"/>
      <c r="D2" s="471"/>
      <c r="E2" s="471"/>
      <c r="F2" s="471"/>
    </row>
    <row r="3" spans="1:6" x14ac:dyDescent="0.2">
      <c r="A3" s="249" t="str">
        <f>'PAGE DE GARDE'!C7</f>
        <v>GRD</v>
      </c>
      <c r="B3" s="62"/>
      <c r="C3" s="471"/>
      <c r="D3" s="471"/>
      <c r="E3" s="471"/>
      <c r="F3" s="471"/>
    </row>
    <row r="4" spans="1:6" ht="13.5" thickBot="1" x14ac:dyDescent="0.25"/>
    <row r="5" spans="1:6" x14ac:dyDescent="0.2">
      <c r="A5" s="713"/>
      <c r="B5" s="714"/>
      <c r="C5" s="714"/>
      <c r="D5" s="714"/>
      <c r="E5" s="714"/>
      <c r="F5" s="887"/>
    </row>
    <row r="6" spans="1:6" x14ac:dyDescent="0.2">
      <c r="A6" s="715" t="s">
        <v>766</v>
      </c>
      <c r="B6" s="716"/>
      <c r="C6" s="717"/>
      <c r="D6" s="717"/>
      <c r="E6" s="717"/>
      <c r="F6" s="718"/>
    </row>
    <row r="7" spans="1:6" ht="13.5" thickBot="1" x14ac:dyDescent="0.25">
      <c r="A7" s="719"/>
      <c r="B7" s="717"/>
      <c r="C7" s="717"/>
      <c r="D7" s="717"/>
      <c r="E7" s="717"/>
      <c r="F7" s="718"/>
    </row>
    <row r="8" spans="1:6" ht="12.75" customHeight="1" x14ac:dyDescent="0.2">
      <c r="A8" s="2708" t="s">
        <v>768</v>
      </c>
      <c r="B8" s="2698" t="s">
        <v>769</v>
      </c>
      <c r="C8" s="2732" t="str">
        <f>'PAGE DE GARDE'!$B$16</f>
        <v>REALITE 2017</v>
      </c>
      <c r="D8" s="2701" t="str">
        <f>'PAGE DE GARDE'!$B$15</f>
        <v>BUDGET 2018</v>
      </c>
      <c r="E8" s="2701" t="str">
        <f>'PAGE DE GARDE'!$B$14</f>
        <v>REALITE 2018</v>
      </c>
      <c r="F8" s="2729" t="s">
        <v>921</v>
      </c>
    </row>
    <row r="9" spans="1:6" x14ac:dyDescent="0.2">
      <c r="A9" s="2709"/>
      <c r="B9" s="2699"/>
      <c r="C9" s="2740"/>
      <c r="D9" s="2736"/>
      <c r="E9" s="2736"/>
      <c r="F9" s="2730"/>
    </row>
    <row r="10" spans="1:6" ht="13.5" thickBot="1" x14ac:dyDescent="0.25">
      <c r="A10" s="2710"/>
      <c r="B10" s="2711"/>
      <c r="C10" s="2741"/>
      <c r="D10" s="2712"/>
      <c r="E10" s="2703"/>
      <c r="F10" s="2731"/>
    </row>
    <row r="11" spans="1:6" x14ac:dyDescent="0.2">
      <c r="A11" s="720"/>
      <c r="B11" s="721"/>
      <c r="C11" s="720"/>
      <c r="D11" s="729"/>
      <c r="E11" s="729"/>
      <c r="F11" s="746"/>
    </row>
    <row r="12" spans="1:6" x14ac:dyDescent="0.2">
      <c r="A12" s="724"/>
      <c r="B12" s="725"/>
      <c r="C12" s="724"/>
      <c r="D12" s="727"/>
      <c r="E12" s="727"/>
      <c r="F12" s="1177">
        <f>D12-E12</f>
        <v>0</v>
      </c>
    </row>
    <row r="13" spans="1:6" x14ac:dyDescent="0.2">
      <c r="A13" s="724"/>
      <c r="B13" s="725"/>
      <c r="C13" s="724"/>
      <c r="D13" s="727"/>
      <c r="E13" s="727"/>
      <c r="F13" s="1177">
        <f t="shared" ref="F13:F23" si="0">D13-E13</f>
        <v>0</v>
      </c>
    </row>
    <row r="14" spans="1:6" x14ac:dyDescent="0.2">
      <c r="A14" s="724"/>
      <c r="B14" s="725"/>
      <c r="C14" s="724"/>
      <c r="D14" s="727"/>
      <c r="E14" s="727"/>
      <c r="F14" s="1177">
        <f t="shared" si="0"/>
        <v>0</v>
      </c>
    </row>
    <row r="15" spans="1:6" x14ac:dyDescent="0.2">
      <c r="A15" s="724"/>
      <c r="B15" s="725"/>
      <c r="C15" s="724"/>
      <c r="D15" s="727"/>
      <c r="E15" s="727"/>
      <c r="F15" s="1177">
        <f t="shared" si="0"/>
        <v>0</v>
      </c>
    </row>
    <row r="16" spans="1:6" x14ac:dyDescent="0.2">
      <c r="A16" s="724"/>
      <c r="B16" s="725"/>
      <c r="C16" s="724"/>
      <c r="D16" s="727"/>
      <c r="E16" s="727"/>
      <c r="F16" s="1177">
        <f t="shared" si="0"/>
        <v>0</v>
      </c>
    </row>
    <row r="17" spans="1:6" x14ac:dyDescent="0.2">
      <c r="A17" s="724"/>
      <c r="B17" s="725"/>
      <c r="C17" s="724"/>
      <c r="D17" s="727"/>
      <c r="E17" s="727"/>
      <c r="F17" s="1177">
        <f t="shared" si="0"/>
        <v>0</v>
      </c>
    </row>
    <row r="18" spans="1:6" x14ac:dyDescent="0.2">
      <c r="A18" s="724"/>
      <c r="B18" s="725"/>
      <c r="C18" s="724"/>
      <c r="D18" s="727"/>
      <c r="E18" s="727"/>
      <c r="F18" s="1177">
        <f t="shared" si="0"/>
        <v>0</v>
      </c>
    </row>
    <row r="19" spans="1:6" x14ac:dyDescent="0.2">
      <c r="A19" s="724"/>
      <c r="B19" s="725"/>
      <c r="C19" s="724"/>
      <c r="D19" s="727"/>
      <c r="E19" s="727"/>
      <c r="F19" s="1177">
        <f t="shared" si="0"/>
        <v>0</v>
      </c>
    </row>
    <row r="20" spans="1:6" x14ac:dyDescent="0.2">
      <c r="A20" s="724"/>
      <c r="B20" s="725"/>
      <c r="C20" s="724"/>
      <c r="D20" s="727"/>
      <c r="E20" s="727"/>
      <c r="F20" s="1177">
        <f t="shared" si="0"/>
        <v>0</v>
      </c>
    </row>
    <row r="21" spans="1:6" x14ac:dyDescent="0.2">
      <c r="A21" s="724"/>
      <c r="B21" s="725"/>
      <c r="C21" s="724"/>
      <c r="D21" s="727"/>
      <c r="E21" s="727"/>
      <c r="F21" s="1177">
        <f t="shared" si="0"/>
        <v>0</v>
      </c>
    </row>
    <row r="22" spans="1:6" x14ac:dyDescent="0.2">
      <c r="A22" s="724"/>
      <c r="B22" s="725"/>
      <c r="C22" s="724"/>
      <c r="D22" s="727"/>
      <c r="E22" s="727"/>
      <c r="F22" s="1177">
        <f t="shared" si="0"/>
        <v>0</v>
      </c>
    </row>
    <row r="23" spans="1:6" x14ac:dyDescent="0.2">
      <c r="A23" s="724"/>
      <c r="B23" s="725"/>
      <c r="C23" s="724"/>
      <c r="D23" s="727"/>
      <c r="E23" s="727"/>
      <c r="F23" s="1177">
        <f t="shared" si="0"/>
        <v>0</v>
      </c>
    </row>
    <row r="24" spans="1:6" ht="12.75" customHeight="1" thickBot="1" x14ac:dyDescent="0.25">
      <c r="A24" s="720"/>
      <c r="B24" s="721"/>
      <c r="C24" s="720"/>
      <c r="D24" s="729"/>
      <c r="E24" s="729"/>
      <c r="F24" s="746"/>
    </row>
    <row r="25" spans="1:6" ht="12.75" customHeight="1" thickBot="1" x14ac:dyDescent="0.25">
      <c r="A25" s="730" t="s">
        <v>363</v>
      </c>
      <c r="B25" s="731"/>
      <c r="C25" s="730">
        <f>SUM(C6:C24)</f>
        <v>0</v>
      </c>
      <c r="D25" s="733">
        <f t="shared" ref="D25:E25" si="1">SUM(D6:D24)</f>
        <v>0</v>
      </c>
      <c r="E25" s="733">
        <f t="shared" si="1"/>
        <v>0</v>
      </c>
      <c r="F25" s="1199">
        <f>D25-E25</f>
        <v>0</v>
      </c>
    </row>
    <row r="26" spans="1:6" ht="12.75" customHeight="1" x14ac:dyDescent="0.2">
      <c r="A26" s="736"/>
      <c r="B26" s="737"/>
      <c r="C26" s="737"/>
      <c r="D26" s="737"/>
      <c r="E26" s="737"/>
      <c r="F26" s="738"/>
    </row>
    <row r="27" spans="1:6" ht="13.5" thickBot="1" x14ac:dyDescent="0.25">
      <c r="A27" s="2753"/>
      <c r="B27" s="2754"/>
      <c r="C27" s="2754"/>
      <c r="D27" s="2754"/>
      <c r="E27" s="2754"/>
      <c r="F27" s="2755"/>
    </row>
    <row r="28" spans="1:6" ht="14.25" x14ac:dyDescent="0.2">
      <c r="A28" s="977" t="s">
        <v>837</v>
      </c>
      <c r="B28" s="978"/>
      <c r="C28" s="979"/>
      <c r="D28" s="979"/>
      <c r="E28" s="979"/>
      <c r="F28" s="980"/>
    </row>
    <row r="29" spans="1:6" ht="12.75" customHeight="1" x14ac:dyDescent="0.2">
      <c r="A29" s="890"/>
      <c r="B29" s="518"/>
      <c r="C29" s="518"/>
      <c r="D29" s="518"/>
      <c r="E29" s="518"/>
      <c r="F29" s="981"/>
    </row>
    <row r="30" spans="1:6" ht="12.75" customHeight="1" x14ac:dyDescent="0.2">
      <c r="A30" s="2704" t="s">
        <v>922</v>
      </c>
      <c r="B30" s="2577"/>
      <c r="C30" s="2577"/>
      <c r="D30" s="2577"/>
      <c r="E30" s="2577"/>
      <c r="F30" s="2705"/>
    </row>
    <row r="31" spans="1:6" ht="12.75" customHeight="1" x14ac:dyDescent="0.2">
      <c r="A31" s="1783"/>
      <c r="B31" s="1781"/>
      <c r="C31" s="1781"/>
      <c r="D31" s="1781"/>
      <c r="E31" s="1781"/>
      <c r="F31" s="1784"/>
    </row>
    <row r="32" spans="1:6" ht="12.75" customHeight="1" x14ac:dyDescent="0.2">
      <c r="A32" s="1783"/>
      <c r="B32" s="1781"/>
      <c r="C32" s="1781"/>
      <c r="D32" s="1781"/>
      <c r="E32" s="1781"/>
      <c r="F32" s="1784"/>
    </row>
    <row r="33" spans="1:8" ht="12.75" customHeight="1" x14ac:dyDescent="0.2">
      <c r="A33" s="1783"/>
      <c r="B33" s="1781"/>
      <c r="C33" s="1781"/>
      <c r="D33" s="1781"/>
      <c r="E33" s="1781"/>
      <c r="F33" s="1784"/>
    </row>
    <row r="34" spans="1:8" ht="12.75" customHeight="1" x14ac:dyDescent="0.2">
      <c r="A34" s="1783"/>
      <c r="B34" s="1781"/>
      <c r="C34" s="1781"/>
      <c r="D34" s="1781"/>
      <c r="E34" s="1781"/>
      <c r="F34" s="1784"/>
    </row>
    <row r="35" spans="1:8" ht="12.75" customHeight="1" x14ac:dyDescent="0.2">
      <c r="A35" s="1783"/>
      <c r="B35" s="1781"/>
      <c r="C35" s="1781"/>
      <c r="D35" s="1781"/>
      <c r="E35" s="1781"/>
      <c r="F35" s="1784"/>
    </row>
    <row r="36" spans="1:8" ht="12.75" customHeight="1" x14ac:dyDescent="0.2">
      <c r="A36" s="1783"/>
      <c r="B36" s="1781"/>
      <c r="C36" s="1781"/>
      <c r="D36" s="1781"/>
      <c r="E36" s="1781"/>
      <c r="F36" s="1784"/>
    </row>
    <row r="37" spans="1:8" ht="12.75" customHeight="1" x14ac:dyDescent="0.2">
      <c r="A37" s="1783"/>
      <c r="B37" s="1781"/>
      <c r="C37" s="1781"/>
      <c r="D37" s="1781"/>
      <c r="E37" s="1781"/>
      <c r="F37" s="1784"/>
    </row>
    <row r="38" spans="1:8" ht="12.75" customHeight="1" thickBot="1" x14ac:dyDescent="0.25">
      <c r="A38" s="1130"/>
      <c r="B38" s="1131"/>
      <c r="C38" s="1131"/>
      <c r="D38" s="1131"/>
      <c r="E38" s="1131"/>
      <c r="F38" s="1132"/>
    </row>
    <row r="39" spans="1:8" x14ac:dyDescent="0.2">
      <c r="A39" s="1783"/>
      <c r="B39" s="1781"/>
      <c r="C39" s="1781"/>
      <c r="D39" s="1781"/>
      <c r="E39" s="1781"/>
      <c r="F39" s="1781"/>
    </row>
    <row r="40" spans="1:8" ht="18" x14ac:dyDescent="0.25">
      <c r="A40" s="448" t="s">
        <v>499</v>
      </c>
      <c r="B40" s="518"/>
      <c r="C40" s="518"/>
      <c r="D40" s="518"/>
      <c r="E40" s="518"/>
      <c r="F40" s="518"/>
      <c r="G40" s="706"/>
      <c r="H40" s="706"/>
    </row>
    <row r="41" spans="1:8" s="464" customFormat="1" ht="12.75" customHeight="1" x14ac:dyDescent="0.2">
      <c r="A41" s="2203" t="s">
        <v>1053</v>
      </c>
      <c r="B41" s="2756" t="str">
        <f>ANNEXES!D26</f>
        <v xml:space="preserve">- Pour les pensions non-capitalisées : une ventilation entre rente, capital et charges financières + justification de l'évolution 
- Pour les pensions des agents du secteur public : veuillez joindre le détail du calcul et le cas échéant le document reçu de l'ONSSAPL ou du fond de pension </v>
      </c>
      <c r="C41" s="2756"/>
      <c r="D41" s="2756"/>
      <c r="E41" s="2756"/>
      <c r="F41" s="2756"/>
      <c r="G41" s="2202"/>
      <c r="H41" s="2202"/>
    </row>
    <row r="42" spans="1:8" s="464" customFormat="1" x14ac:dyDescent="0.2">
      <c r="A42" s="2201"/>
      <c r="B42" s="2756"/>
      <c r="C42" s="2756"/>
      <c r="D42" s="2756"/>
      <c r="E42" s="2756"/>
      <c r="F42" s="2756"/>
      <c r="G42" s="2202"/>
      <c r="H42" s="2202"/>
    </row>
    <row r="43" spans="1:8" x14ac:dyDescent="0.2">
      <c r="A43" s="1783"/>
      <c r="B43" s="1781"/>
      <c r="C43" s="1781"/>
      <c r="D43" s="1781"/>
      <c r="E43" s="1781"/>
      <c r="F43" s="1781"/>
    </row>
    <row r="44" spans="1:8" x14ac:dyDescent="0.2">
      <c r="A44" s="1783"/>
      <c r="B44" s="1781"/>
      <c r="C44" s="1781"/>
      <c r="D44" s="1781"/>
      <c r="E44" s="1781"/>
      <c r="F44" s="1781"/>
    </row>
    <row r="45" spans="1:8" x14ac:dyDescent="0.2">
      <c r="A45" s="1783"/>
      <c r="B45" s="1781"/>
      <c r="C45" s="1781"/>
      <c r="D45" s="1781"/>
      <c r="E45" s="1781"/>
      <c r="F45" s="1781"/>
    </row>
    <row r="46" spans="1:8" x14ac:dyDescent="0.2">
      <c r="A46" s="1783"/>
      <c r="B46" s="1781"/>
      <c r="C46" s="1781"/>
      <c r="D46" s="1781"/>
      <c r="E46" s="1781"/>
      <c r="F46" s="1781"/>
    </row>
    <row r="47" spans="1:8" x14ac:dyDescent="0.2">
      <c r="A47" s="1783"/>
      <c r="B47" s="1781"/>
      <c r="C47" s="1781"/>
      <c r="D47" s="1781"/>
      <c r="E47" s="1781"/>
      <c r="F47" s="1781"/>
    </row>
    <row r="48" spans="1:8" x14ac:dyDescent="0.2">
      <c r="A48" s="1783"/>
      <c r="B48" s="1781"/>
      <c r="C48" s="1781"/>
      <c r="D48" s="1781"/>
      <c r="E48" s="1781"/>
      <c r="F48" s="1781"/>
    </row>
    <row r="49" spans="1:7" x14ac:dyDescent="0.2">
      <c r="A49" s="1783"/>
      <c r="B49" s="1781"/>
      <c r="C49" s="1781"/>
      <c r="D49" s="1781"/>
      <c r="E49" s="1781"/>
      <c r="F49" s="1781"/>
    </row>
    <row r="50" spans="1:7" x14ac:dyDescent="0.2">
      <c r="A50" s="1783"/>
      <c r="B50" s="1781"/>
      <c r="C50" s="1781"/>
      <c r="D50" s="1781"/>
      <c r="E50" s="1781"/>
      <c r="F50" s="1781"/>
    </row>
    <row r="51" spans="1:7" x14ac:dyDescent="0.2">
      <c r="A51" s="2058"/>
      <c r="B51" s="2057"/>
      <c r="C51" s="2057"/>
      <c r="D51" s="2057"/>
      <c r="E51" s="2057"/>
      <c r="F51" s="2057"/>
      <c r="G51" s="1103"/>
    </row>
    <row r="52" spans="1:7" x14ac:dyDescent="0.2">
      <c r="A52" s="2057"/>
      <c r="B52" s="2057"/>
      <c r="C52" s="2057"/>
      <c r="D52" s="2057"/>
      <c r="E52" s="2057"/>
      <c r="F52" s="2057"/>
      <c r="G52" s="1103"/>
    </row>
    <row r="53" spans="1:7" x14ac:dyDescent="0.2">
      <c r="A53" s="740"/>
      <c r="B53" s="740"/>
      <c r="C53" s="740"/>
      <c r="D53" s="740"/>
      <c r="E53" s="740"/>
      <c r="F53" s="740"/>
      <c r="G53" s="1103"/>
    </row>
    <row r="54" spans="1:7" x14ac:dyDescent="0.2">
      <c r="A54" s="1321"/>
      <c r="B54" s="1321"/>
      <c r="C54" s="1321"/>
      <c r="D54" s="1321"/>
      <c r="E54" s="1321"/>
      <c r="F54" s="1321"/>
      <c r="G54" s="1103"/>
    </row>
    <row r="55" spans="1:7" x14ac:dyDescent="0.2">
      <c r="A55" s="1321"/>
      <c r="B55" s="1321"/>
      <c r="C55" s="1321"/>
      <c r="D55" s="1321"/>
      <c r="E55" s="1321"/>
      <c r="F55" s="1321"/>
      <c r="G55" s="1103"/>
    </row>
    <row r="56" spans="1:7" x14ac:dyDescent="0.2">
      <c r="A56" s="1321"/>
      <c r="B56" s="1321"/>
      <c r="C56" s="1321"/>
      <c r="D56" s="1321"/>
      <c r="E56" s="1321"/>
      <c r="F56" s="1321"/>
      <c r="G56" s="1103"/>
    </row>
    <row r="57" spans="1:7" x14ac:dyDescent="0.2">
      <c r="A57" s="1321"/>
      <c r="B57" s="1321"/>
      <c r="C57" s="1321"/>
      <c r="D57" s="1321"/>
      <c r="E57" s="1321"/>
      <c r="F57" s="1321"/>
      <c r="G57" s="1103"/>
    </row>
    <row r="58" spans="1:7" x14ac:dyDescent="0.2">
      <c r="A58" s="1103"/>
      <c r="B58" s="1103"/>
      <c r="C58" s="1103"/>
      <c r="D58" s="1103"/>
      <c r="E58" s="1103"/>
      <c r="F58" s="1103"/>
      <c r="G58" s="1103"/>
    </row>
    <row r="59" spans="1:7" x14ac:dyDescent="0.2">
      <c r="A59" s="1103"/>
      <c r="B59" s="1103"/>
      <c r="C59" s="1103"/>
      <c r="D59" s="1103"/>
      <c r="E59" s="1103"/>
      <c r="F59" s="1103"/>
      <c r="G59" s="1103"/>
    </row>
  </sheetData>
  <mergeCells count="9">
    <mergeCell ref="B41:F42"/>
    <mergeCell ref="A27:F27"/>
    <mergeCell ref="A30:F30"/>
    <mergeCell ref="A8:A10"/>
    <mergeCell ref="B8:B10"/>
    <mergeCell ref="C8:C10"/>
    <mergeCell ref="D8:D10"/>
    <mergeCell ref="E8:E10"/>
    <mergeCell ref="F8:F10"/>
  </mergeCells>
  <pageMargins left="0.70866141732283472" right="0.70866141732283472" top="0.74803149606299213" bottom="0.74803149606299213" header="0.31496062992125984" footer="0.31496062992125984"/>
  <pageSetup paperSize="9" scale="69" orientation="landscape" r:id="rId1"/>
  <headerFooter scaleWithDoc="0" alignWithMargins="0">
    <oddFooter>&amp;C&amp;P/&amp;N</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tint="0.39997558519241921"/>
  </sheetPr>
  <dimension ref="A1:AF55"/>
  <sheetViews>
    <sheetView showGridLines="0" zoomScaleNormal="100" zoomScaleSheetLayoutView="100" workbookViewId="0"/>
  </sheetViews>
  <sheetFormatPr baseColWidth="10" defaultColWidth="8.85546875" defaultRowHeight="12.75" x14ac:dyDescent="0.2"/>
  <cols>
    <col min="1" max="1" width="37.42578125" style="2" customWidth="1"/>
    <col min="2" max="2" width="20.140625" style="2" customWidth="1"/>
    <col min="3" max="3" width="22.28515625" style="2" customWidth="1"/>
    <col min="4" max="4" width="18" style="2" customWidth="1"/>
    <col min="5" max="8" width="12.7109375" style="2" customWidth="1"/>
    <col min="9" max="9" width="21.7109375" style="2" customWidth="1"/>
    <col min="10" max="10" width="9.85546875" style="2" customWidth="1"/>
    <col min="11" max="11" width="7.140625" style="2" customWidth="1"/>
    <col min="12" max="12" width="21.7109375" style="2" customWidth="1"/>
    <col min="13" max="13" width="9.85546875" style="2" customWidth="1"/>
    <col min="14" max="14" width="7.140625" style="2" customWidth="1"/>
    <col min="15" max="15" width="11.42578125" style="2" customWidth="1"/>
    <col min="16" max="16" width="10.7109375" style="2" customWidth="1"/>
    <col min="17" max="18" width="11.42578125" style="2" customWidth="1"/>
    <col min="19" max="19" width="10.7109375" style="2" customWidth="1"/>
    <col min="20" max="21" width="11.42578125" style="2" customWidth="1"/>
    <col min="22" max="25" width="11.7109375" style="2" customWidth="1"/>
    <col min="26" max="26" width="10.85546875" style="2" customWidth="1"/>
    <col min="27" max="27" width="10.28515625" style="2" customWidth="1"/>
    <col min="28" max="28" width="11.7109375" style="2" customWidth="1"/>
    <col min="29" max="29" width="14" style="2" customWidth="1"/>
    <col min="30" max="30" width="15.42578125" style="2" customWidth="1"/>
    <col min="31" max="32" width="11.7109375" style="5" customWidth="1"/>
    <col min="33" max="41" width="11.7109375" style="2" customWidth="1"/>
    <col min="42" max="42" width="1.7109375" style="2" customWidth="1"/>
    <col min="43" max="43" width="25" style="2" customWidth="1"/>
    <col min="44" max="44" width="1.7109375" style="2" customWidth="1"/>
    <col min="45" max="46" width="13.7109375" style="2" customWidth="1"/>
    <col min="47" max="47" width="12.42578125" style="2" customWidth="1"/>
    <col min="48" max="48" width="8.42578125" style="2" customWidth="1"/>
    <col min="49" max="256" width="8.85546875" style="2"/>
    <col min="257" max="257" width="37.42578125" style="2" customWidth="1"/>
    <col min="258" max="258" width="20.140625" style="2" customWidth="1"/>
    <col min="259" max="259" width="22.28515625" style="2" customWidth="1"/>
    <col min="260" max="260" width="18" style="2" customWidth="1"/>
    <col min="261" max="264" width="12.7109375" style="2" customWidth="1"/>
    <col min="265" max="265" width="21.7109375" style="2" customWidth="1"/>
    <col min="266" max="266" width="9.85546875" style="2" customWidth="1"/>
    <col min="267" max="267" width="7.140625" style="2" customWidth="1"/>
    <col min="268" max="268" width="21.7109375" style="2" customWidth="1"/>
    <col min="269" max="269" width="9.85546875" style="2" customWidth="1"/>
    <col min="270" max="270" width="7.140625" style="2" customWidth="1"/>
    <col min="271" max="271" width="11.42578125" style="2" customWidth="1"/>
    <col min="272" max="272" width="10.7109375" style="2" customWidth="1"/>
    <col min="273" max="274" width="11.42578125" style="2" customWidth="1"/>
    <col min="275" max="275" width="10.7109375" style="2" customWidth="1"/>
    <col min="276" max="277" width="11.42578125" style="2" customWidth="1"/>
    <col min="278" max="281" width="11.7109375" style="2" customWidth="1"/>
    <col min="282" max="282" width="10.85546875" style="2" customWidth="1"/>
    <col min="283" max="283" width="10.28515625" style="2" customWidth="1"/>
    <col min="284" max="284" width="11.7109375" style="2" customWidth="1"/>
    <col min="285" max="285" width="14" style="2" customWidth="1"/>
    <col min="286" max="286" width="15.42578125" style="2" customWidth="1"/>
    <col min="287" max="297" width="11.7109375" style="2" customWidth="1"/>
    <col min="298" max="298" width="1.7109375" style="2" customWidth="1"/>
    <col min="299" max="299" width="25" style="2" customWidth="1"/>
    <col min="300" max="300" width="1.7109375" style="2" customWidth="1"/>
    <col min="301" max="302" width="13.7109375" style="2" customWidth="1"/>
    <col min="303" max="303" width="12.42578125" style="2" customWidth="1"/>
    <col min="304" max="304" width="8.42578125" style="2" customWidth="1"/>
    <col min="305" max="512" width="8.85546875" style="2"/>
    <col min="513" max="513" width="37.42578125" style="2" customWidth="1"/>
    <col min="514" max="514" width="20.140625" style="2" customWidth="1"/>
    <col min="515" max="515" width="22.28515625" style="2" customWidth="1"/>
    <col min="516" max="516" width="18" style="2" customWidth="1"/>
    <col min="517" max="520" width="12.7109375" style="2" customWidth="1"/>
    <col min="521" max="521" width="21.7109375" style="2" customWidth="1"/>
    <col min="522" max="522" width="9.85546875" style="2" customWidth="1"/>
    <col min="523" max="523" width="7.140625" style="2" customWidth="1"/>
    <col min="524" max="524" width="21.7109375" style="2" customWidth="1"/>
    <col min="525" max="525" width="9.85546875" style="2" customWidth="1"/>
    <col min="526" max="526" width="7.140625" style="2" customWidth="1"/>
    <col min="527" max="527" width="11.42578125" style="2" customWidth="1"/>
    <col min="528" max="528" width="10.7109375" style="2" customWidth="1"/>
    <col min="529" max="530" width="11.42578125" style="2" customWidth="1"/>
    <col min="531" max="531" width="10.7109375" style="2" customWidth="1"/>
    <col min="532" max="533" width="11.42578125" style="2" customWidth="1"/>
    <col min="534" max="537" width="11.7109375" style="2" customWidth="1"/>
    <col min="538" max="538" width="10.85546875" style="2" customWidth="1"/>
    <col min="539" max="539" width="10.28515625" style="2" customWidth="1"/>
    <col min="540" max="540" width="11.7109375" style="2" customWidth="1"/>
    <col min="541" max="541" width="14" style="2" customWidth="1"/>
    <col min="542" max="542" width="15.42578125" style="2" customWidth="1"/>
    <col min="543" max="553" width="11.7109375" style="2" customWidth="1"/>
    <col min="554" max="554" width="1.7109375" style="2" customWidth="1"/>
    <col min="555" max="555" width="25" style="2" customWidth="1"/>
    <col min="556" max="556" width="1.7109375" style="2" customWidth="1"/>
    <col min="557" max="558" width="13.7109375" style="2" customWidth="1"/>
    <col min="559" max="559" width="12.42578125" style="2" customWidth="1"/>
    <col min="560" max="560" width="8.42578125" style="2" customWidth="1"/>
    <col min="561" max="768" width="8.85546875" style="2"/>
    <col min="769" max="769" width="37.42578125" style="2" customWidth="1"/>
    <col min="770" max="770" width="20.140625" style="2" customWidth="1"/>
    <col min="771" max="771" width="22.28515625" style="2" customWidth="1"/>
    <col min="772" max="772" width="18" style="2" customWidth="1"/>
    <col min="773" max="776" width="12.7109375" style="2" customWidth="1"/>
    <col min="777" max="777" width="21.7109375" style="2" customWidth="1"/>
    <col min="778" max="778" width="9.85546875" style="2" customWidth="1"/>
    <col min="779" max="779" width="7.140625" style="2" customWidth="1"/>
    <col min="780" max="780" width="21.7109375" style="2" customWidth="1"/>
    <col min="781" max="781" width="9.85546875" style="2" customWidth="1"/>
    <col min="782" max="782" width="7.140625" style="2" customWidth="1"/>
    <col min="783" max="783" width="11.42578125" style="2" customWidth="1"/>
    <col min="784" max="784" width="10.7109375" style="2" customWidth="1"/>
    <col min="785" max="786" width="11.42578125" style="2" customWidth="1"/>
    <col min="787" max="787" width="10.7109375" style="2" customWidth="1"/>
    <col min="788" max="789" width="11.42578125" style="2" customWidth="1"/>
    <col min="790" max="793" width="11.7109375" style="2" customWidth="1"/>
    <col min="794" max="794" width="10.85546875" style="2" customWidth="1"/>
    <col min="795" max="795" width="10.28515625" style="2" customWidth="1"/>
    <col min="796" max="796" width="11.7109375" style="2" customWidth="1"/>
    <col min="797" max="797" width="14" style="2" customWidth="1"/>
    <col min="798" max="798" width="15.42578125" style="2" customWidth="1"/>
    <col min="799" max="809" width="11.7109375" style="2" customWidth="1"/>
    <col min="810" max="810" width="1.7109375" style="2" customWidth="1"/>
    <col min="811" max="811" width="25" style="2" customWidth="1"/>
    <col min="812" max="812" width="1.7109375" style="2" customWidth="1"/>
    <col min="813" max="814" width="13.7109375" style="2" customWidth="1"/>
    <col min="815" max="815" width="12.42578125" style="2" customWidth="1"/>
    <col min="816" max="816" width="8.42578125" style="2" customWidth="1"/>
    <col min="817" max="1024" width="8.85546875" style="2"/>
    <col min="1025" max="1025" width="37.42578125" style="2" customWidth="1"/>
    <col min="1026" max="1026" width="20.140625" style="2" customWidth="1"/>
    <col min="1027" max="1027" width="22.28515625" style="2" customWidth="1"/>
    <col min="1028" max="1028" width="18" style="2" customWidth="1"/>
    <col min="1029" max="1032" width="12.7109375" style="2" customWidth="1"/>
    <col min="1033" max="1033" width="21.7109375" style="2" customWidth="1"/>
    <col min="1034" max="1034" width="9.85546875" style="2" customWidth="1"/>
    <col min="1035" max="1035" width="7.140625" style="2" customWidth="1"/>
    <col min="1036" max="1036" width="21.7109375" style="2" customWidth="1"/>
    <col min="1037" max="1037" width="9.85546875" style="2" customWidth="1"/>
    <col min="1038" max="1038" width="7.140625" style="2" customWidth="1"/>
    <col min="1039" max="1039" width="11.42578125" style="2" customWidth="1"/>
    <col min="1040" max="1040" width="10.7109375" style="2" customWidth="1"/>
    <col min="1041" max="1042" width="11.42578125" style="2" customWidth="1"/>
    <col min="1043" max="1043" width="10.7109375" style="2" customWidth="1"/>
    <col min="1044" max="1045" width="11.42578125" style="2" customWidth="1"/>
    <col min="1046" max="1049" width="11.7109375" style="2" customWidth="1"/>
    <col min="1050" max="1050" width="10.85546875" style="2" customWidth="1"/>
    <col min="1051" max="1051" width="10.28515625" style="2" customWidth="1"/>
    <col min="1052" max="1052" width="11.7109375" style="2" customWidth="1"/>
    <col min="1053" max="1053" width="14" style="2" customWidth="1"/>
    <col min="1054" max="1054" width="15.42578125" style="2" customWidth="1"/>
    <col min="1055" max="1065" width="11.7109375" style="2" customWidth="1"/>
    <col min="1066" max="1066" width="1.7109375" style="2" customWidth="1"/>
    <col min="1067" max="1067" width="25" style="2" customWidth="1"/>
    <col min="1068" max="1068" width="1.7109375" style="2" customWidth="1"/>
    <col min="1069" max="1070" width="13.7109375" style="2" customWidth="1"/>
    <col min="1071" max="1071" width="12.42578125" style="2" customWidth="1"/>
    <col min="1072" max="1072" width="8.42578125" style="2" customWidth="1"/>
    <col min="1073" max="1280" width="8.85546875" style="2"/>
    <col min="1281" max="1281" width="37.42578125" style="2" customWidth="1"/>
    <col min="1282" max="1282" width="20.140625" style="2" customWidth="1"/>
    <col min="1283" max="1283" width="22.28515625" style="2" customWidth="1"/>
    <col min="1284" max="1284" width="18" style="2" customWidth="1"/>
    <col min="1285" max="1288" width="12.7109375" style="2" customWidth="1"/>
    <col min="1289" max="1289" width="21.7109375" style="2" customWidth="1"/>
    <col min="1290" max="1290" width="9.85546875" style="2" customWidth="1"/>
    <col min="1291" max="1291" width="7.140625" style="2" customWidth="1"/>
    <col min="1292" max="1292" width="21.7109375" style="2" customWidth="1"/>
    <col min="1293" max="1293" width="9.85546875" style="2" customWidth="1"/>
    <col min="1294" max="1294" width="7.140625" style="2" customWidth="1"/>
    <col min="1295" max="1295" width="11.42578125" style="2" customWidth="1"/>
    <col min="1296" max="1296" width="10.7109375" style="2" customWidth="1"/>
    <col min="1297" max="1298" width="11.42578125" style="2" customWidth="1"/>
    <col min="1299" max="1299" width="10.7109375" style="2" customWidth="1"/>
    <col min="1300" max="1301" width="11.42578125" style="2" customWidth="1"/>
    <col min="1302" max="1305" width="11.7109375" style="2" customWidth="1"/>
    <col min="1306" max="1306" width="10.85546875" style="2" customWidth="1"/>
    <col min="1307" max="1307" width="10.28515625" style="2" customWidth="1"/>
    <col min="1308" max="1308" width="11.7109375" style="2" customWidth="1"/>
    <col min="1309" max="1309" width="14" style="2" customWidth="1"/>
    <col min="1310" max="1310" width="15.42578125" style="2" customWidth="1"/>
    <col min="1311" max="1321" width="11.7109375" style="2" customWidth="1"/>
    <col min="1322" max="1322" width="1.7109375" style="2" customWidth="1"/>
    <col min="1323" max="1323" width="25" style="2" customWidth="1"/>
    <col min="1324" max="1324" width="1.7109375" style="2" customWidth="1"/>
    <col min="1325" max="1326" width="13.7109375" style="2" customWidth="1"/>
    <col min="1327" max="1327" width="12.42578125" style="2" customWidth="1"/>
    <col min="1328" max="1328" width="8.42578125" style="2" customWidth="1"/>
    <col min="1329" max="1536" width="8.85546875" style="2"/>
    <col min="1537" max="1537" width="37.42578125" style="2" customWidth="1"/>
    <col min="1538" max="1538" width="20.140625" style="2" customWidth="1"/>
    <col min="1539" max="1539" width="22.28515625" style="2" customWidth="1"/>
    <col min="1540" max="1540" width="18" style="2" customWidth="1"/>
    <col min="1541" max="1544" width="12.7109375" style="2" customWidth="1"/>
    <col min="1545" max="1545" width="21.7109375" style="2" customWidth="1"/>
    <col min="1546" max="1546" width="9.85546875" style="2" customWidth="1"/>
    <col min="1547" max="1547" width="7.140625" style="2" customWidth="1"/>
    <col min="1548" max="1548" width="21.7109375" style="2" customWidth="1"/>
    <col min="1549" max="1549" width="9.85546875" style="2" customWidth="1"/>
    <col min="1550" max="1550" width="7.140625" style="2" customWidth="1"/>
    <col min="1551" max="1551" width="11.42578125" style="2" customWidth="1"/>
    <col min="1552" max="1552" width="10.7109375" style="2" customWidth="1"/>
    <col min="1553" max="1554" width="11.42578125" style="2" customWidth="1"/>
    <col min="1555" max="1555" width="10.7109375" style="2" customWidth="1"/>
    <col min="1556" max="1557" width="11.42578125" style="2" customWidth="1"/>
    <col min="1558" max="1561" width="11.7109375" style="2" customWidth="1"/>
    <col min="1562" max="1562" width="10.85546875" style="2" customWidth="1"/>
    <col min="1563" max="1563" width="10.28515625" style="2" customWidth="1"/>
    <col min="1564" max="1564" width="11.7109375" style="2" customWidth="1"/>
    <col min="1565" max="1565" width="14" style="2" customWidth="1"/>
    <col min="1566" max="1566" width="15.42578125" style="2" customWidth="1"/>
    <col min="1567" max="1577" width="11.7109375" style="2" customWidth="1"/>
    <col min="1578" max="1578" width="1.7109375" style="2" customWidth="1"/>
    <col min="1579" max="1579" width="25" style="2" customWidth="1"/>
    <col min="1580" max="1580" width="1.7109375" style="2" customWidth="1"/>
    <col min="1581" max="1582" width="13.7109375" style="2" customWidth="1"/>
    <col min="1583" max="1583" width="12.42578125" style="2" customWidth="1"/>
    <col min="1584" max="1584" width="8.42578125" style="2" customWidth="1"/>
    <col min="1585" max="1792" width="8.85546875" style="2"/>
    <col min="1793" max="1793" width="37.42578125" style="2" customWidth="1"/>
    <col min="1794" max="1794" width="20.140625" style="2" customWidth="1"/>
    <col min="1795" max="1795" width="22.28515625" style="2" customWidth="1"/>
    <col min="1796" max="1796" width="18" style="2" customWidth="1"/>
    <col min="1797" max="1800" width="12.7109375" style="2" customWidth="1"/>
    <col min="1801" max="1801" width="21.7109375" style="2" customWidth="1"/>
    <col min="1802" max="1802" width="9.85546875" style="2" customWidth="1"/>
    <col min="1803" max="1803" width="7.140625" style="2" customWidth="1"/>
    <col min="1804" max="1804" width="21.7109375" style="2" customWidth="1"/>
    <col min="1805" max="1805" width="9.85546875" style="2" customWidth="1"/>
    <col min="1806" max="1806" width="7.140625" style="2" customWidth="1"/>
    <col min="1807" max="1807" width="11.42578125" style="2" customWidth="1"/>
    <col min="1808" max="1808" width="10.7109375" style="2" customWidth="1"/>
    <col min="1809" max="1810" width="11.42578125" style="2" customWidth="1"/>
    <col min="1811" max="1811" width="10.7109375" style="2" customWidth="1"/>
    <col min="1812" max="1813" width="11.42578125" style="2" customWidth="1"/>
    <col min="1814" max="1817" width="11.7109375" style="2" customWidth="1"/>
    <col min="1818" max="1818" width="10.85546875" style="2" customWidth="1"/>
    <col min="1819" max="1819" width="10.28515625" style="2" customWidth="1"/>
    <col min="1820" max="1820" width="11.7109375" style="2" customWidth="1"/>
    <col min="1821" max="1821" width="14" style="2" customWidth="1"/>
    <col min="1822" max="1822" width="15.42578125" style="2" customWidth="1"/>
    <col min="1823" max="1833" width="11.7109375" style="2" customWidth="1"/>
    <col min="1834" max="1834" width="1.7109375" style="2" customWidth="1"/>
    <col min="1835" max="1835" width="25" style="2" customWidth="1"/>
    <col min="1836" max="1836" width="1.7109375" style="2" customWidth="1"/>
    <col min="1837" max="1838" width="13.7109375" style="2" customWidth="1"/>
    <col min="1839" max="1839" width="12.42578125" style="2" customWidth="1"/>
    <col min="1840" max="1840" width="8.42578125" style="2" customWidth="1"/>
    <col min="1841" max="2048" width="8.85546875" style="2"/>
    <col min="2049" max="2049" width="37.42578125" style="2" customWidth="1"/>
    <col min="2050" max="2050" width="20.140625" style="2" customWidth="1"/>
    <col min="2051" max="2051" width="22.28515625" style="2" customWidth="1"/>
    <col min="2052" max="2052" width="18" style="2" customWidth="1"/>
    <col min="2053" max="2056" width="12.7109375" style="2" customWidth="1"/>
    <col min="2057" max="2057" width="21.7109375" style="2" customWidth="1"/>
    <col min="2058" max="2058" width="9.85546875" style="2" customWidth="1"/>
    <col min="2059" max="2059" width="7.140625" style="2" customWidth="1"/>
    <col min="2060" max="2060" width="21.7109375" style="2" customWidth="1"/>
    <col min="2061" max="2061" width="9.85546875" style="2" customWidth="1"/>
    <col min="2062" max="2062" width="7.140625" style="2" customWidth="1"/>
    <col min="2063" max="2063" width="11.42578125" style="2" customWidth="1"/>
    <col min="2064" max="2064" width="10.7109375" style="2" customWidth="1"/>
    <col min="2065" max="2066" width="11.42578125" style="2" customWidth="1"/>
    <col min="2067" max="2067" width="10.7109375" style="2" customWidth="1"/>
    <col min="2068" max="2069" width="11.42578125" style="2" customWidth="1"/>
    <col min="2070" max="2073" width="11.7109375" style="2" customWidth="1"/>
    <col min="2074" max="2074" width="10.85546875" style="2" customWidth="1"/>
    <col min="2075" max="2075" width="10.28515625" style="2" customWidth="1"/>
    <col min="2076" max="2076" width="11.7109375" style="2" customWidth="1"/>
    <col min="2077" max="2077" width="14" style="2" customWidth="1"/>
    <col min="2078" max="2078" width="15.42578125" style="2" customWidth="1"/>
    <col min="2079" max="2089" width="11.7109375" style="2" customWidth="1"/>
    <col min="2090" max="2090" width="1.7109375" style="2" customWidth="1"/>
    <col min="2091" max="2091" width="25" style="2" customWidth="1"/>
    <col min="2092" max="2092" width="1.7109375" style="2" customWidth="1"/>
    <col min="2093" max="2094" width="13.7109375" style="2" customWidth="1"/>
    <col min="2095" max="2095" width="12.42578125" style="2" customWidth="1"/>
    <col min="2096" max="2096" width="8.42578125" style="2" customWidth="1"/>
    <col min="2097" max="2304" width="8.85546875" style="2"/>
    <col min="2305" max="2305" width="37.42578125" style="2" customWidth="1"/>
    <col min="2306" max="2306" width="20.140625" style="2" customWidth="1"/>
    <col min="2307" max="2307" width="22.28515625" style="2" customWidth="1"/>
    <col min="2308" max="2308" width="18" style="2" customWidth="1"/>
    <col min="2309" max="2312" width="12.7109375" style="2" customWidth="1"/>
    <col min="2313" max="2313" width="21.7109375" style="2" customWidth="1"/>
    <col min="2314" max="2314" width="9.85546875" style="2" customWidth="1"/>
    <col min="2315" max="2315" width="7.140625" style="2" customWidth="1"/>
    <col min="2316" max="2316" width="21.7109375" style="2" customWidth="1"/>
    <col min="2317" max="2317" width="9.85546875" style="2" customWidth="1"/>
    <col min="2318" max="2318" width="7.140625" style="2" customWidth="1"/>
    <col min="2319" max="2319" width="11.42578125" style="2" customWidth="1"/>
    <col min="2320" max="2320" width="10.7109375" style="2" customWidth="1"/>
    <col min="2321" max="2322" width="11.42578125" style="2" customWidth="1"/>
    <col min="2323" max="2323" width="10.7109375" style="2" customWidth="1"/>
    <col min="2324" max="2325" width="11.42578125" style="2" customWidth="1"/>
    <col min="2326" max="2329" width="11.7109375" style="2" customWidth="1"/>
    <col min="2330" max="2330" width="10.85546875" style="2" customWidth="1"/>
    <col min="2331" max="2331" width="10.28515625" style="2" customWidth="1"/>
    <col min="2332" max="2332" width="11.7109375" style="2" customWidth="1"/>
    <col min="2333" max="2333" width="14" style="2" customWidth="1"/>
    <col min="2334" max="2334" width="15.42578125" style="2" customWidth="1"/>
    <col min="2335" max="2345" width="11.7109375" style="2" customWidth="1"/>
    <col min="2346" max="2346" width="1.7109375" style="2" customWidth="1"/>
    <col min="2347" max="2347" width="25" style="2" customWidth="1"/>
    <col min="2348" max="2348" width="1.7109375" style="2" customWidth="1"/>
    <col min="2349" max="2350" width="13.7109375" style="2" customWidth="1"/>
    <col min="2351" max="2351" width="12.42578125" style="2" customWidth="1"/>
    <col min="2352" max="2352" width="8.42578125" style="2" customWidth="1"/>
    <col min="2353" max="2560" width="8.85546875" style="2"/>
    <col min="2561" max="2561" width="37.42578125" style="2" customWidth="1"/>
    <col min="2562" max="2562" width="20.140625" style="2" customWidth="1"/>
    <col min="2563" max="2563" width="22.28515625" style="2" customWidth="1"/>
    <col min="2564" max="2564" width="18" style="2" customWidth="1"/>
    <col min="2565" max="2568" width="12.7109375" style="2" customWidth="1"/>
    <col min="2569" max="2569" width="21.7109375" style="2" customWidth="1"/>
    <col min="2570" max="2570" width="9.85546875" style="2" customWidth="1"/>
    <col min="2571" max="2571" width="7.140625" style="2" customWidth="1"/>
    <col min="2572" max="2572" width="21.7109375" style="2" customWidth="1"/>
    <col min="2573" max="2573" width="9.85546875" style="2" customWidth="1"/>
    <col min="2574" max="2574" width="7.140625" style="2" customWidth="1"/>
    <col min="2575" max="2575" width="11.42578125" style="2" customWidth="1"/>
    <col min="2576" max="2576" width="10.7109375" style="2" customWidth="1"/>
    <col min="2577" max="2578" width="11.42578125" style="2" customWidth="1"/>
    <col min="2579" max="2579" width="10.7109375" style="2" customWidth="1"/>
    <col min="2580" max="2581" width="11.42578125" style="2" customWidth="1"/>
    <col min="2582" max="2585" width="11.7109375" style="2" customWidth="1"/>
    <col min="2586" max="2586" width="10.85546875" style="2" customWidth="1"/>
    <col min="2587" max="2587" width="10.28515625" style="2" customWidth="1"/>
    <col min="2588" max="2588" width="11.7109375" style="2" customWidth="1"/>
    <col min="2589" max="2589" width="14" style="2" customWidth="1"/>
    <col min="2590" max="2590" width="15.42578125" style="2" customWidth="1"/>
    <col min="2591" max="2601" width="11.7109375" style="2" customWidth="1"/>
    <col min="2602" max="2602" width="1.7109375" style="2" customWidth="1"/>
    <col min="2603" max="2603" width="25" style="2" customWidth="1"/>
    <col min="2604" max="2604" width="1.7109375" style="2" customWidth="1"/>
    <col min="2605" max="2606" width="13.7109375" style="2" customWidth="1"/>
    <col min="2607" max="2607" width="12.42578125" style="2" customWidth="1"/>
    <col min="2608" max="2608" width="8.42578125" style="2" customWidth="1"/>
    <col min="2609" max="2816" width="8.85546875" style="2"/>
    <col min="2817" max="2817" width="37.42578125" style="2" customWidth="1"/>
    <col min="2818" max="2818" width="20.140625" style="2" customWidth="1"/>
    <col min="2819" max="2819" width="22.28515625" style="2" customWidth="1"/>
    <col min="2820" max="2820" width="18" style="2" customWidth="1"/>
    <col min="2821" max="2824" width="12.7109375" style="2" customWidth="1"/>
    <col min="2825" max="2825" width="21.7109375" style="2" customWidth="1"/>
    <col min="2826" max="2826" width="9.85546875" style="2" customWidth="1"/>
    <col min="2827" max="2827" width="7.140625" style="2" customWidth="1"/>
    <col min="2828" max="2828" width="21.7109375" style="2" customWidth="1"/>
    <col min="2829" max="2829" width="9.85546875" style="2" customWidth="1"/>
    <col min="2830" max="2830" width="7.140625" style="2" customWidth="1"/>
    <col min="2831" max="2831" width="11.42578125" style="2" customWidth="1"/>
    <col min="2832" max="2832" width="10.7109375" style="2" customWidth="1"/>
    <col min="2833" max="2834" width="11.42578125" style="2" customWidth="1"/>
    <col min="2835" max="2835" width="10.7109375" style="2" customWidth="1"/>
    <col min="2836" max="2837" width="11.42578125" style="2" customWidth="1"/>
    <col min="2838" max="2841" width="11.7109375" style="2" customWidth="1"/>
    <col min="2842" max="2842" width="10.85546875" style="2" customWidth="1"/>
    <col min="2843" max="2843" width="10.28515625" style="2" customWidth="1"/>
    <col min="2844" max="2844" width="11.7109375" style="2" customWidth="1"/>
    <col min="2845" max="2845" width="14" style="2" customWidth="1"/>
    <col min="2846" max="2846" width="15.42578125" style="2" customWidth="1"/>
    <col min="2847" max="2857" width="11.7109375" style="2" customWidth="1"/>
    <col min="2858" max="2858" width="1.7109375" style="2" customWidth="1"/>
    <col min="2859" max="2859" width="25" style="2" customWidth="1"/>
    <col min="2860" max="2860" width="1.7109375" style="2" customWidth="1"/>
    <col min="2861" max="2862" width="13.7109375" style="2" customWidth="1"/>
    <col min="2863" max="2863" width="12.42578125" style="2" customWidth="1"/>
    <col min="2864" max="2864" width="8.42578125" style="2" customWidth="1"/>
    <col min="2865" max="3072" width="8.85546875" style="2"/>
    <col min="3073" max="3073" width="37.42578125" style="2" customWidth="1"/>
    <col min="3074" max="3074" width="20.140625" style="2" customWidth="1"/>
    <col min="3075" max="3075" width="22.28515625" style="2" customWidth="1"/>
    <col min="3076" max="3076" width="18" style="2" customWidth="1"/>
    <col min="3077" max="3080" width="12.7109375" style="2" customWidth="1"/>
    <col min="3081" max="3081" width="21.7109375" style="2" customWidth="1"/>
    <col min="3082" max="3082" width="9.85546875" style="2" customWidth="1"/>
    <col min="3083" max="3083" width="7.140625" style="2" customWidth="1"/>
    <col min="3084" max="3084" width="21.7109375" style="2" customWidth="1"/>
    <col min="3085" max="3085" width="9.85546875" style="2" customWidth="1"/>
    <col min="3086" max="3086" width="7.140625" style="2" customWidth="1"/>
    <col min="3087" max="3087" width="11.42578125" style="2" customWidth="1"/>
    <col min="3088" max="3088" width="10.7109375" style="2" customWidth="1"/>
    <col min="3089" max="3090" width="11.42578125" style="2" customWidth="1"/>
    <col min="3091" max="3091" width="10.7109375" style="2" customWidth="1"/>
    <col min="3092" max="3093" width="11.42578125" style="2" customWidth="1"/>
    <col min="3094" max="3097" width="11.7109375" style="2" customWidth="1"/>
    <col min="3098" max="3098" width="10.85546875" style="2" customWidth="1"/>
    <col min="3099" max="3099" width="10.28515625" style="2" customWidth="1"/>
    <col min="3100" max="3100" width="11.7109375" style="2" customWidth="1"/>
    <col min="3101" max="3101" width="14" style="2" customWidth="1"/>
    <col min="3102" max="3102" width="15.42578125" style="2" customWidth="1"/>
    <col min="3103" max="3113" width="11.7109375" style="2" customWidth="1"/>
    <col min="3114" max="3114" width="1.7109375" style="2" customWidth="1"/>
    <col min="3115" max="3115" width="25" style="2" customWidth="1"/>
    <col min="3116" max="3116" width="1.7109375" style="2" customWidth="1"/>
    <col min="3117" max="3118" width="13.7109375" style="2" customWidth="1"/>
    <col min="3119" max="3119" width="12.42578125" style="2" customWidth="1"/>
    <col min="3120" max="3120" width="8.42578125" style="2" customWidth="1"/>
    <col min="3121" max="3328" width="8.85546875" style="2"/>
    <col min="3329" max="3329" width="37.42578125" style="2" customWidth="1"/>
    <col min="3330" max="3330" width="20.140625" style="2" customWidth="1"/>
    <col min="3331" max="3331" width="22.28515625" style="2" customWidth="1"/>
    <col min="3332" max="3332" width="18" style="2" customWidth="1"/>
    <col min="3333" max="3336" width="12.7109375" style="2" customWidth="1"/>
    <col min="3337" max="3337" width="21.7109375" style="2" customWidth="1"/>
    <col min="3338" max="3338" width="9.85546875" style="2" customWidth="1"/>
    <col min="3339" max="3339" width="7.140625" style="2" customWidth="1"/>
    <col min="3340" max="3340" width="21.7109375" style="2" customWidth="1"/>
    <col min="3341" max="3341" width="9.85546875" style="2" customWidth="1"/>
    <col min="3342" max="3342" width="7.140625" style="2" customWidth="1"/>
    <col min="3343" max="3343" width="11.42578125" style="2" customWidth="1"/>
    <col min="3344" max="3344" width="10.7109375" style="2" customWidth="1"/>
    <col min="3345" max="3346" width="11.42578125" style="2" customWidth="1"/>
    <col min="3347" max="3347" width="10.7109375" style="2" customWidth="1"/>
    <col min="3348" max="3349" width="11.42578125" style="2" customWidth="1"/>
    <col min="3350" max="3353" width="11.7109375" style="2" customWidth="1"/>
    <col min="3354" max="3354" width="10.85546875" style="2" customWidth="1"/>
    <col min="3355" max="3355" width="10.28515625" style="2" customWidth="1"/>
    <col min="3356" max="3356" width="11.7109375" style="2" customWidth="1"/>
    <col min="3357" max="3357" width="14" style="2" customWidth="1"/>
    <col min="3358" max="3358" width="15.42578125" style="2" customWidth="1"/>
    <col min="3359" max="3369" width="11.7109375" style="2" customWidth="1"/>
    <col min="3370" max="3370" width="1.7109375" style="2" customWidth="1"/>
    <col min="3371" max="3371" width="25" style="2" customWidth="1"/>
    <col min="3372" max="3372" width="1.7109375" style="2" customWidth="1"/>
    <col min="3373" max="3374" width="13.7109375" style="2" customWidth="1"/>
    <col min="3375" max="3375" width="12.42578125" style="2" customWidth="1"/>
    <col min="3376" max="3376" width="8.42578125" style="2" customWidth="1"/>
    <col min="3377" max="3584" width="8.85546875" style="2"/>
    <col min="3585" max="3585" width="37.42578125" style="2" customWidth="1"/>
    <col min="3586" max="3586" width="20.140625" style="2" customWidth="1"/>
    <col min="3587" max="3587" width="22.28515625" style="2" customWidth="1"/>
    <col min="3588" max="3588" width="18" style="2" customWidth="1"/>
    <col min="3589" max="3592" width="12.7109375" style="2" customWidth="1"/>
    <col min="3593" max="3593" width="21.7109375" style="2" customWidth="1"/>
    <col min="3594" max="3594" width="9.85546875" style="2" customWidth="1"/>
    <col min="3595" max="3595" width="7.140625" style="2" customWidth="1"/>
    <col min="3596" max="3596" width="21.7109375" style="2" customWidth="1"/>
    <col min="3597" max="3597" width="9.85546875" style="2" customWidth="1"/>
    <col min="3598" max="3598" width="7.140625" style="2" customWidth="1"/>
    <col min="3599" max="3599" width="11.42578125" style="2" customWidth="1"/>
    <col min="3600" max="3600" width="10.7109375" style="2" customWidth="1"/>
    <col min="3601" max="3602" width="11.42578125" style="2" customWidth="1"/>
    <col min="3603" max="3603" width="10.7109375" style="2" customWidth="1"/>
    <col min="3604" max="3605" width="11.42578125" style="2" customWidth="1"/>
    <col min="3606" max="3609" width="11.7109375" style="2" customWidth="1"/>
    <col min="3610" max="3610" width="10.85546875" style="2" customWidth="1"/>
    <col min="3611" max="3611" width="10.28515625" style="2" customWidth="1"/>
    <col min="3612" max="3612" width="11.7109375" style="2" customWidth="1"/>
    <col min="3613" max="3613" width="14" style="2" customWidth="1"/>
    <col min="3614" max="3614" width="15.42578125" style="2" customWidth="1"/>
    <col min="3615" max="3625" width="11.7109375" style="2" customWidth="1"/>
    <col min="3626" max="3626" width="1.7109375" style="2" customWidth="1"/>
    <col min="3627" max="3627" width="25" style="2" customWidth="1"/>
    <col min="3628" max="3628" width="1.7109375" style="2" customWidth="1"/>
    <col min="3629" max="3630" width="13.7109375" style="2" customWidth="1"/>
    <col min="3631" max="3631" width="12.42578125" style="2" customWidth="1"/>
    <col min="3632" max="3632" width="8.42578125" style="2" customWidth="1"/>
    <col min="3633" max="3840" width="8.85546875" style="2"/>
    <col min="3841" max="3841" width="37.42578125" style="2" customWidth="1"/>
    <col min="3842" max="3842" width="20.140625" style="2" customWidth="1"/>
    <col min="3843" max="3843" width="22.28515625" style="2" customWidth="1"/>
    <col min="3844" max="3844" width="18" style="2" customWidth="1"/>
    <col min="3845" max="3848" width="12.7109375" style="2" customWidth="1"/>
    <col min="3849" max="3849" width="21.7109375" style="2" customWidth="1"/>
    <col min="3850" max="3850" width="9.85546875" style="2" customWidth="1"/>
    <col min="3851" max="3851" width="7.140625" style="2" customWidth="1"/>
    <col min="3852" max="3852" width="21.7109375" style="2" customWidth="1"/>
    <col min="3853" max="3853" width="9.85546875" style="2" customWidth="1"/>
    <col min="3854" max="3854" width="7.140625" style="2" customWidth="1"/>
    <col min="3855" max="3855" width="11.42578125" style="2" customWidth="1"/>
    <col min="3856" max="3856" width="10.7109375" style="2" customWidth="1"/>
    <col min="3857" max="3858" width="11.42578125" style="2" customWidth="1"/>
    <col min="3859" max="3859" width="10.7109375" style="2" customWidth="1"/>
    <col min="3860" max="3861" width="11.42578125" style="2" customWidth="1"/>
    <col min="3862" max="3865" width="11.7109375" style="2" customWidth="1"/>
    <col min="3866" max="3866" width="10.85546875" style="2" customWidth="1"/>
    <col min="3867" max="3867" width="10.28515625" style="2" customWidth="1"/>
    <col min="3868" max="3868" width="11.7109375" style="2" customWidth="1"/>
    <col min="3869" max="3869" width="14" style="2" customWidth="1"/>
    <col min="3870" max="3870" width="15.42578125" style="2" customWidth="1"/>
    <col min="3871" max="3881" width="11.7109375" style="2" customWidth="1"/>
    <col min="3882" max="3882" width="1.7109375" style="2" customWidth="1"/>
    <col min="3883" max="3883" width="25" style="2" customWidth="1"/>
    <col min="3884" max="3884" width="1.7109375" style="2" customWidth="1"/>
    <col min="3885" max="3886" width="13.7109375" style="2" customWidth="1"/>
    <col min="3887" max="3887" width="12.42578125" style="2" customWidth="1"/>
    <col min="3888" max="3888" width="8.42578125" style="2" customWidth="1"/>
    <col min="3889" max="4096" width="8.85546875" style="2"/>
    <col min="4097" max="4097" width="37.42578125" style="2" customWidth="1"/>
    <col min="4098" max="4098" width="20.140625" style="2" customWidth="1"/>
    <col min="4099" max="4099" width="22.28515625" style="2" customWidth="1"/>
    <col min="4100" max="4100" width="18" style="2" customWidth="1"/>
    <col min="4101" max="4104" width="12.7109375" style="2" customWidth="1"/>
    <col min="4105" max="4105" width="21.7109375" style="2" customWidth="1"/>
    <col min="4106" max="4106" width="9.85546875" style="2" customWidth="1"/>
    <col min="4107" max="4107" width="7.140625" style="2" customWidth="1"/>
    <col min="4108" max="4108" width="21.7109375" style="2" customWidth="1"/>
    <col min="4109" max="4109" width="9.85546875" style="2" customWidth="1"/>
    <col min="4110" max="4110" width="7.140625" style="2" customWidth="1"/>
    <col min="4111" max="4111" width="11.42578125" style="2" customWidth="1"/>
    <col min="4112" max="4112" width="10.7109375" style="2" customWidth="1"/>
    <col min="4113" max="4114" width="11.42578125" style="2" customWidth="1"/>
    <col min="4115" max="4115" width="10.7109375" style="2" customWidth="1"/>
    <col min="4116" max="4117" width="11.42578125" style="2" customWidth="1"/>
    <col min="4118" max="4121" width="11.7109375" style="2" customWidth="1"/>
    <col min="4122" max="4122" width="10.85546875" style="2" customWidth="1"/>
    <col min="4123" max="4123" width="10.28515625" style="2" customWidth="1"/>
    <col min="4124" max="4124" width="11.7109375" style="2" customWidth="1"/>
    <col min="4125" max="4125" width="14" style="2" customWidth="1"/>
    <col min="4126" max="4126" width="15.42578125" style="2" customWidth="1"/>
    <col min="4127" max="4137" width="11.7109375" style="2" customWidth="1"/>
    <col min="4138" max="4138" width="1.7109375" style="2" customWidth="1"/>
    <col min="4139" max="4139" width="25" style="2" customWidth="1"/>
    <col min="4140" max="4140" width="1.7109375" style="2" customWidth="1"/>
    <col min="4141" max="4142" width="13.7109375" style="2" customWidth="1"/>
    <col min="4143" max="4143" width="12.42578125" style="2" customWidth="1"/>
    <col min="4144" max="4144" width="8.42578125" style="2" customWidth="1"/>
    <col min="4145" max="4352" width="8.85546875" style="2"/>
    <col min="4353" max="4353" width="37.42578125" style="2" customWidth="1"/>
    <col min="4354" max="4354" width="20.140625" style="2" customWidth="1"/>
    <col min="4355" max="4355" width="22.28515625" style="2" customWidth="1"/>
    <col min="4356" max="4356" width="18" style="2" customWidth="1"/>
    <col min="4357" max="4360" width="12.7109375" style="2" customWidth="1"/>
    <col min="4361" max="4361" width="21.7109375" style="2" customWidth="1"/>
    <col min="4362" max="4362" width="9.85546875" style="2" customWidth="1"/>
    <col min="4363" max="4363" width="7.140625" style="2" customWidth="1"/>
    <col min="4364" max="4364" width="21.7109375" style="2" customWidth="1"/>
    <col min="4365" max="4365" width="9.85546875" style="2" customWidth="1"/>
    <col min="4366" max="4366" width="7.140625" style="2" customWidth="1"/>
    <col min="4367" max="4367" width="11.42578125" style="2" customWidth="1"/>
    <col min="4368" max="4368" width="10.7109375" style="2" customWidth="1"/>
    <col min="4369" max="4370" width="11.42578125" style="2" customWidth="1"/>
    <col min="4371" max="4371" width="10.7109375" style="2" customWidth="1"/>
    <col min="4372" max="4373" width="11.42578125" style="2" customWidth="1"/>
    <col min="4374" max="4377" width="11.7109375" style="2" customWidth="1"/>
    <col min="4378" max="4378" width="10.85546875" style="2" customWidth="1"/>
    <col min="4379" max="4379" width="10.28515625" style="2" customWidth="1"/>
    <col min="4380" max="4380" width="11.7109375" style="2" customWidth="1"/>
    <col min="4381" max="4381" width="14" style="2" customWidth="1"/>
    <col min="4382" max="4382" width="15.42578125" style="2" customWidth="1"/>
    <col min="4383" max="4393" width="11.7109375" style="2" customWidth="1"/>
    <col min="4394" max="4394" width="1.7109375" style="2" customWidth="1"/>
    <col min="4395" max="4395" width="25" style="2" customWidth="1"/>
    <col min="4396" max="4396" width="1.7109375" style="2" customWidth="1"/>
    <col min="4397" max="4398" width="13.7109375" style="2" customWidth="1"/>
    <col min="4399" max="4399" width="12.42578125" style="2" customWidth="1"/>
    <col min="4400" max="4400" width="8.42578125" style="2" customWidth="1"/>
    <col min="4401" max="4608" width="8.85546875" style="2"/>
    <col min="4609" max="4609" width="37.42578125" style="2" customWidth="1"/>
    <col min="4610" max="4610" width="20.140625" style="2" customWidth="1"/>
    <col min="4611" max="4611" width="22.28515625" style="2" customWidth="1"/>
    <col min="4612" max="4612" width="18" style="2" customWidth="1"/>
    <col min="4613" max="4616" width="12.7109375" style="2" customWidth="1"/>
    <col min="4617" max="4617" width="21.7109375" style="2" customWidth="1"/>
    <col min="4618" max="4618" width="9.85546875" style="2" customWidth="1"/>
    <col min="4619" max="4619" width="7.140625" style="2" customWidth="1"/>
    <col min="4620" max="4620" width="21.7109375" style="2" customWidth="1"/>
    <col min="4621" max="4621" width="9.85546875" style="2" customWidth="1"/>
    <col min="4622" max="4622" width="7.140625" style="2" customWidth="1"/>
    <col min="4623" max="4623" width="11.42578125" style="2" customWidth="1"/>
    <col min="4624" max="4624" width="10.7109375" style="2" customWidth="1"/>
    <col min="4625" max="4626" width="11.42578125" style="2" customWidth="1"/>
    <col min="4627" max="4627" width="10.7109375" style="2" customWidth="1"/>
    <col min="4628" max="4629" width="11.42578125" style="2" customWidth="1"/>
    <col min="4630" max="4633" width="11.7109375" style="2" customWidth="1"/>
    <col min="4634" max="4634" width="10.85546875" style="2" customWidth="1"/>
    <col min="4635" max="4635" width="10.28515625" style="2" customWidth="1"/>
    <col min="4636" max="4636" width="11.7109375" style="2" customWidth="1"/>
    <col min="4637" max="4637" width="14" style="2" customWidth="1"/>
    <col min="4638" max="4638" width="15.42578125" style="2" customWidth="1"/>
    <col min="4639" max="4649" width="11.7109375" style="2" customWidth="1"/>
    <col min="4650" max="4650" width="1.7109375" style="2" customWidth="1"/>
    <col min="4651" max="4651" width="25" style="2" customWidth="1"/>
    <col min="4652" max="4652" width="1.7109375" style="2" customWidth="1"/>
    <col min="4653" max="4654" width="13.7109375" style="2" customWidth="1"/>
    <col min="4655" max="4655" width="12.42578125" style="2" customWidth="1"/>
    <col min="4656" max="4656" width="8.42578125" style="2" customWidth="1"/>
    <col min="4657" max="4864" width="8.85546875" style="2"/>
    <col min="4865" max="4865" width="37.42578125" style="2" customWidth="1"/>
    <col min="4866" max="4866" width="20.140625" style="2" customWidth="1"/>
    <col min="4867" max="4867" width="22.28515625" style="2" customWidth="1"/>
    <col min="4868" max="4868" width="18" style="2" customWidth="1"/>
    <col min="4869" max="4872" width="12.7109375" style="2" customWidth="1"/>
    <col min="4873" max="4873" width="21.7109375" style="2" customWidth="1"/>
    <col min="4874" max="4874" width="9.85546875" style="2" customWidth="1"/>
    <col min="4875" max="4875" width="7.140625" style="2" customWidth="1"/>
    <col min="4876" max="4876" width="21.7109375" style="2" customWidth="1"/>
    <col min="4877" max="4877" width="9.85546875" style="2" customWidth="1"/>
    <col min="4878" max="4878" width="7.140625" style="2" customWidth="1"/>
    <col min="4879" max="4879" width="11.42578125" style="2" customWidth="1"/>
    <col min="4880" max="4880" width="10.7109375" style="2" customWidth="1"/>
    <col min="4881" max="4882" width="11.42578125" style="2" customWidth="1"/>
    <col min="4883" max="4883" width="10.7109375" style="2" customWidth="1"/>
    <col min="4884" max="4885" width="11.42578125" style="2" customWidth="1"/>
    <col min="4886" max="4889" width="11.7109375" style="2" customWidth="1"/>
    <col min="4890" max="4890" width="10.85546875" style="2" customWidth="1"/>
    <col min="4891" max="4891" width="10.28515625" style="2" customWidth="1"/>
    <col min="4892" max="4892" width="11.7109375" style="2" customWidth="1"/>
    <col min="4893" max="4893" width="14" style="2" customWidth="1"/>
    <col min="4894" max="4894" width="15.42578125" style="2" customWidth="1"/>
    <col min="4895" max="4905" width="11.7109375" style="2" customWidth="1"/>
    <col min="4906" max="4906" width="1.7109375" style="2" customWidth="1"/>
    <col min="4907" max="4907" width="25" style="2" customWidth="1"/>
    <col min="4908" max="4908" width="1.7109375" style="2" customWidth="1"/>
    <col min="4909" max="4910" width="13.7109375" style="2" customWidth="1"/>
    <col min="4911" max="4911" width="12.42578125" style="2" customWidth="1"/>
    <col min="4912" max="4912" width="8.42578125" style="2" customWidth="1"/>
    <col min="4913" max="5120" width="8.85546875" style="2"/>
    <col min="5121" max="5121" width="37.42578125" style="2" customWidth="1"/>
    <col min="5122" max="5122" width="20.140625" style="2" customWidth="1"/>
    <col min="5123" max="5123" width="22.28515625" style="2" customWidth="1"/>
    <col min="5124" max="5124" width="18" style="2" customWidth="1"/>
    <col min="5125" max="5128" width="12.7109375" style="2" customWidth="1"/>
    <col min="5129" max="5129" width="21.7109375" style="2" customWidth="1"/>
    <col min="5130" max="5130" width="9.85546875" style="2" customWidth="1"/>
    <col min="5131" max="5131" width="7.140625" style="2" customWidth="1"/>
    <col min="5132" max="5132" width="21.7109375" style="2" customWidth="1"/>
    <col min="5133" max="5133" width="9.85546875" style="2" customWidth="1"/>
    <col min="5134" max="5134" width="7.140625" style="2" customWidth="1"/>
    <col min="5135" max="5135" width="11.42578125" style="2" customWidth="1"/>
    <col min="5136" max="5136" width="10.7109375" style="2" customWidth="1"/>
    <col min="5137" max="5138" width="11.42578125" style="2" customWidth="1"/>
    <col min="5139" max="5139" width="10.7109375" style="2" customWidth="1"/>
    <col min="5140" max="5141" width="11.42578125" style="2" customWidth="1"/>
    <col min="5142" max="5145" width="11.7109375" style="2" customWidth="1"/>
    <col min="5146" max="5146" width="10.85546875" style="2" customWidth="1"/>
    <col min="5147" max="5147" width="10.28515625" style="2" customWidth="1"/>
    <col min="5148" max="5148" width="11.7109375" style="2" customWidth="1"/>
    <col min="5149" max="5149" width="14" style="2" customWidth="1"/>
    <col min="5150" max="5150" width="15.42578125" style="2" customWidth="1"/>
    <col min="5151" max="5161" width="11.7109375" style="2" customWidth="1"/>
    <col min="5162" max="5162" width="1.7109375" style="2" customWidth="1"/>
    <col min="5163" max="5163" width="25" style="2" customWidth="1"/>
    <col min="5164" max="5164" width="1.7109375" style="2" customWidth="1"/>
    <col min="5165" max="5166" width="13.7109375" style="2" customWidth="1"/>
    <col min="5167" max="5167" width="12.42578125" style="2" customWidth="1"/>
    <col min="5168" max="5168" width="8.42578125" style="2" customWidth="1"/>
    <col min="5169" max="5376" width="8.85546875" style="2"/>
    <col min="5377" max="5377" width="37.42578125" style="2" customWidth="1"/>
    <col min="5378" max="5378" width="20.140625" style="2" customWidth="1"/>
    <col min="5379" max="5379" width="22.28515625" style="2" customWidth="1"/>
    <col min="5380" max="5380" width="18" style="2" customWidth="1"/>
    <col min="5381" max="5384" width="12.7109375" style="2" customWidth="1"/>
    <col min="5385" max="5385" width="21.7109375" style="2" customWidth="1"/>
    <col min="5386" max="5386" width="9.85546875" style="2" customWidth="1"/>
    <col min="5387" max="5387" width="7.140625" style="2" customWidth="1"/>
    <col min="5388" max="5388" width="21.7109375" style="2" customWidth="1"/>
    <col min="5389" max="5389" width="9.85546875" style="2" customWidth="1"/>
    <col min="5390" max="5390" width="7.140625" style="2" customWidth="1"/>
    <col min="5391" max="5391" width="11.42578125" style="2" customWidth="1"/>
    <col min="5392" max="5392" width="10.7109375" style="2" customWidth="1"/>
    <col min="5393" max="5394" width="11.42578125" style="2" customWidth="1"/>
    <col min="5395" max="5395" width="10.7109375" style="2" customWidth="1"/>
    <col min="5396" max="5397" width="11.42578125" style="2" customWidth="1"/>
    <col min="5398" max="5401" width="11.7109375" style="2" customWidth="1"/>
    <col min="5402" max="5402" width="10.85546875" style="2" customWidth="1"/>
    <col min="5403" max="5403" width="10.28515625" style="2" customWidth="1"/>
    <col min="5404" max="5404" width="11.7109375" style="2" customWidth="1"/>
    <col min="5405" max="5405" width="14" style="2" customWidth="1"/>
    <col min="5406" max="5406" width="15.42578125" style="2" customWidth="1"/>
    <col min="5407" max="5417" width="11.7109375" style="2" customWidth="1"/>
    <col min="5418" max="5418" width="1.7109375" style="2" customWidth="1"/>
    <col min="5419" max="5419" width="25" style="2" customWidth="1"/>
    <col min="5420" max="5420" width="1.7109375" style="2" customWidth="1"/>
    <col min="5421" max="5422" width="13.7109375" style="2" customWidth="1"/>
    <col min="5423" max="5423" width="12.42578125" style="2" customWidth="1"/>
    <col min="5424" max="5424" width="8.42578125" style="2" customWidth="1"/>
    <col min="5425" max="5632" width="8.85546875" style="2"/>
    <col min="5633" max="5633" width="37.42578125" style="2" customWidth="1"/>
    <col min="5634" max="5634" width="20.140625" style="2" customWidth="1"/>
    <col min="5635" max="5635" width="22.28515625" style="2" customWidth="1"/>
    <col min="5636" max="5636" width="18" style="2" customWidth="1"/>
    <col min="5637" max="5640" width="12.7109375" style="2" customWidth="1"/>
    <col min="5641" max="5641" width="21.7109375" style="2" customWidth="1"/>
    <col min="5642" max="5642" width="9.85546875" style="2" customWidth="1"/>
    <col min="5643" max="5643" width="7.140625" style="2" customWidth="1"/>
    <col min="5644" max="5644" width="21.7109375" style="2" customWidth="1"/>
    <col min="5645" max="5645" width="9.85546875" style="2" customWidth="1"/>
    <col min="5646" max="5646" width="7.140625" style="2" customWidth="1"/>
    <col min="5647" max="5647" width="11.42578125" style="2" customWidth="1"/>
    <col min="5648" max="5648" width="10.7109375" style="2" customWidth="1"/>
    <col min="5649" max="5650" width="11.42578125" style="2" customWidth="1"/>
    <col min="5651" max="5651" width="10.7109375" style="2" customWidth="1"/>
    <col min="5652" max="5653" width="11.42578125" style="2" customWidth="1"/>
    <col min="5654" max="5657" width="11.7109375" style="2" customWidth="1"/>
    <col min="5658" max="5658" width="10.85546875" style="2" customWidth="1"/>
    <col min="5659" max="5659" width="10.28515625" style="2" customWidth="1"/>
    <col min="5660" max="5660" width="11.7109375" style="2" customWidth="1"/>
    <col min="5661" max="5661" width="14" style="2" customWidth="1"/>
    <col min="5662" max="5662" width="15.42578125" style="2" customWidth="1"/>
    <col min="5663" max="5673" width="11.7109375" style="2" customWidth="1"/>
    <col min="5674" max="5674" width="1.7109375" style="2" customWidth="1"/>
    <col min="5675" max="5675" width="25" style="2" customWidth="1"/>
    <col min="5676" max="5676" width="1.7109375" style="2" customWidth="1"/>
    <col min="5677" max="5678" width="13.7109375" style="2" customWidth="1"/>
    <col min="5679" max="5679" width="12.42578125" style="2" customWidth="1"/>
    <col min="5680" max="5680" width="8.42578125" style="2" customWidth="1"/>
    <col min="5681" max="5888" width="8.85546875" style="2"/>
    <col min="5889" max="5889" width="37.42578125" style="2" customWidth="1"/>
    <col min="5890" max="5890" width="20.140625" style="2" customWidth="1"/>
    <col min="5891" max="5891" width="22.28515625" style="2" customWidth="1"/>
    <col min="5892" max="5892" width="18" style="2" customWidth="1"/>
    <col min="5893" max="5896" width="12.7109375" style="2" customWidth="1"/>
    <col min="5897" max="5897" width="21.7109375" style="2" customWidth="1"/>
    <col min="5898" max="5898" width="9.85546875" style="2" customWidth="1"/>
    <col min="5899" max="5899" width="7.140625" style="2" customWidth="1"/>
    <col min="5900" max="5900" width="21.7109375" style="2" customWidth="1"/>
    <col min="5901" max="5901" width="9.85546875" style="2" customWidth="1"/>
    <col min="5902" max="5902" width="7.140625" style="2" customWidth="1"/>
    <col min="5903" max="5903" width="11.42578125" style="2" customWidth="1"/>
    <col min="5904" max="5904" width="10.7109375" style="2" customWidth="1"/>
    <col min="5905" max="5906" width="11.42578125" style="2" customWidth="1"/>
    <col min="5907" max="5907" width="10.7109375" style="2" customWidth="1"/>
    <col min="5908" max="5909" width="11.42578125" style="2" customWidth="1"/>
    <col min="5910" max="5913" width="11.7109375" style="2" customWidth="1"/>
    <col min="5914" max="5914" width="10.85546875" style="2" customWidth="1"/>
    <col min="5915" max="5915" width="10.28515625" style="2" customWidth="1"/>
    <col min="5916" max="5916" width="11.7109375" style="2" customWidth="1"/>
    <col min="5917" max="5917" width="14" style="2" customWidth="1"/>
    <col min="5918" max="5918" width="15.42578125" style="2" customWidth="1"/>
    <col min="5919" max="5929" width="11.7109375" style="2" customWidth="1"/>
    <col min="5930" max="5930" width="1.7109375" style="2" customWidth="1"/>
    <col min="5931" max="5931" width="25" style="2" customWidth="1"/>
    <col min="5932" max="5932" width="1.7109375" style="2" customWidth="1"/>
    <col min="5933" max="5934" width="13.7109375" style="2" customWidth="1"/>
    <col min="5935" max="5935" width="12.42578125" style="2" customWidth="1"/>
    <col min="5936" max="5936" width="8.42578125" style="2" customWidth="1"/>
    <col min="5937" max="6144" width="8.85546875" style="2"/>
    <col min="6145" max="6145" width="37.42578125" style="2" customWidth="1"/>
    <col min="6146" max="6146" width="20.140625" style="2" customWidth="1"/>
    <col min="6147" max="6147" width="22.28515625" style="2" customWidth="1"/>
    <col min="6148" max="6148" width="18" style="2" customWidth="1"/>
    <col min="6149" max="6152" width="12.7109375" style="2" customWidth="1"/>
    <col min="6153" max="6153" width="21.7109375" style="2" customWidth="1"/>
    <col min="6154" max="6154" width="9.85546875" style="2" customWidth="1"/>
    <col min="6155" max="6155" width="7.140625" style="2" customWidth="1"/>
    <col min="6156" max="6156" width="21.7109375" style="2" customWidth="1"/>
    <col min="6157" max="6157" width="9.85546875" style="2" customWidth="1"/>
    <col min="6158" max="6158" width="7.140625" style="2" customWidth="1"/>
    <col min="6159" max="6159" width="11.42578125" style="2" customWidth="1"/>
    <col min="6160" max="6160" width="10.7109375" style="2" customWidth="1"/>
    <col min="6161" max="6162" width="11.42578125" style="2" customWidth="1"/>
    <col min="6163" max="6163" width="10.7109375" style="2" customWidth="1"/>
    <col min="6164" max="6165" width="11.42578125" style="2" customWidth="1"/>
    <col min="6166" max="6169" width="11.7109375" style="2" customWidth="1"/>
    <col min="6170" max="6170" width="10.85546875" style="2" customWidth="1"/>
    <col min="6171" max="6171" width="10.28515625" style="2" customWidth="1"/>
    <col min="6172" max="6172" width="11.7109375" style="2" customWidth="1"/>
    <col min="6173" max="6173" width="14" style="2" customWidth="1"/>
    <col min="6174" max="6174" width="15.42578125" style="2" customWidth="1"/>
    <col min="6175" max="6185" width="11.7109375" style="2" customWidth="1"/>
    <col min="6186" max="6186" width="1.7109375" style="2" customWidth="1"/>
    <col min="6187" max="6187" width="25" style="2" customWidth="1"/>
    <col min="6188" max="6188" width="1.7109375" style="2" customWidth="1"/>
    <col min="6189" max="6190" width="13.7109375" style="2" customWidth="1"/>
    <col min="6191" max="6191" width="12.42578125" style="2" customWidth="1"/>
    <col min="6192" max="6192" width="8.42578125" style="2" customWidth="1"/>
    <col min="6193" max="6400" width="8.85546875" style="2"/>
    <col min="6401" max="6401" width="37.42578125" style="2" customWidth="1"/>
    <col min="6402" max="6402" width="20.140625" style="2" customWidth="1"/>
    <col min="6403" max="6403" width="22.28515625" style="2" customWidth="1"/>
    <col min="6404" max="6404" width="18" style="2" customWidth="1"/>
    <col min="6405" max="6408" width="12.7109375" style="2" customWidth="1"/>
    <col min="6409" max="6409" width="21.7109375" style="2" customWidth="1"/>
    <col min="6410" max="6410" width="9.85546875" style="2" customWidth="1"/>
    <col min="6411" max="6411" width="7.140625" style="2" customWidth="1"/>
    <col min="6412" max="6412" width="21.7109375" style="2" customWidth="1"/>
    <col min="6413" max="6413" width="9.85546875" style="2" customWidth="1"/>
    <col min="6414" max="6414" width="7.140625" style="2" customWidth="1"/>
    <col min="6415" max="6415" width="11.42578125" style="2" customWidth="1"/>
    <col min="6416" max="6416" width="10.7109375" style="2" customWidth="1"/>
    <col min="6417" max="6418" width="11.42578125" style="2" customWidth="1"/>
    <col min="6419" max="6419" width="10.7109375" style="2" customWidth="1"/>
    <col min="6420" max="6421" width="11.42578125" style="2" customWidth="1"/>
    <col min="6422" max="6425" width="11.7109375" style="2" customWidth="1"/>
    <col min="6426" max="6426" width="10.85546875" style="2" customWidth="1"/>
    <col min="6427" max="6427" width="10.28515625" style="2" customWidth="1"/>
    <col min="6428" max="6428" width="11.7109375" style="2" customWidth="1"/>
    <col min="6429" max="6429" width="14" style="2" customWidth="1"/>
    <col min="6430" max="6430" width="15.42578125" style="2" customWidth="1"/>
    <col min="6431" max="6441" width="11.7109375" style="2" customWidth="1"/>
    <col min="6442" max="6442" width="1.7109375" style="2" customWidth="1"/>
    <col min="6443" max="6443" width="25" style="2" customWidth="1"/>
    <col min="6444" max="6444" width="1.7109375" style="2" customWidth="1"/>
    <col min="6445" max="6446" width="13.7109375" style="2" customWidth="1"/>
    <col min="6447" max="6447" width="12.42578125" style="2" customWidth="1"/>
    <col min="6448" max="6448" width="8.42578125" style="2" customWidth="1"/>
    <col min="6449" max="6656" width="8.85546875" style="2"/>
    <col min="6657" max="6657" width="37.42578125" style="2" customWidth="1"/>
    <col min="6658" max="6658" width="20.140625" style="2" customWidth="1"/>
    <col min="6659" max="6659" width="22.28515625" style="2" customWidth="1"/>
    <col min="6660" max="6660" width="18" style="2" customWidth="1"/>
    <col min="6661" max="6664" width="12.7109375" style="2" customWidth="1"/>
    <col min="6665" max="6665" width="21.7109375" style="2" customWidth="1"/>
    <col min="6666" max="6666" width="9.85546875" style="2" customWidth="1"/>
    <col min="6667" max="6667" width="7.140625" style="2" customWidth="1"/>
    <col min="6668" max="6668" width="21.7109375" style="2" customWidth="1"/>
    <col min="6669" max="6669" width="9.85546875" style="2" customWidth="1"/>
    <col min="6670" max="6670" width="7.140625" style="2" customWidth="1"/>
    <col min="6671" max="6671" width="11.42578125" style="2" customWidth="1"/>
    <col min="6672" max="6672" width="10.7109375" style="2" customWidth="1"/>
    <col min="6673" max="6674" width="11.42578125" style="2" customWidth="1"/>
    <col min="6675" max="6675" width="10.7109375" style="2" customWidth="1"/>
    <col min="6676" max="6677" width="11.42578125" style="2" customWidth="1"/>
    <col min="6678" max="6681" width="11.7109375" style="2" customWidth="1"/>
    <col min="6682" max="6682" width="10.85546875" style="2" customWidth="1"/>
    <col min="6683" max="6683" width="10.28515625" style="2" customWidth="1"/>
    <col min="6684" max="6684" width="11.7109375" style="2" customWidth="1"/>
    <col min="6685" max="6685" width="14" style="2" customWidth="1"/>
    <col min="6686" max="6686" width="15.42578125" style="2" customWidth="1"/>
    <col min="6687" max="6697" width="11.7109375" style="2" customWidth="1"/>
    <col min="6698" max="6698" width="1.7109375" style="2" customWidth="1"/>
    <col min="6699" max="6699" width="25" style="2" customWidth="1"/>
    <col min="6700" max="6700" width="1.7109375" style="2" customWidth="1"/>
    <col min="6701" max="6702" width="13.7109375" style="2" customWidth="1"/>
    <col min="6703" max="6703" width="12.42578125" style="2" customWidth="1"/>
    <col min="6704" max="6704" width="8.42578125" style="2" customWidth="1"/>
    <col min="6705" max="6912" width="8.85546875" style="2"/>
    <col min="6913" max="6913" width="37.42578125" style="2" customWidth="1"/>
    <col min="6914" max="6914" width="20.140625" style="2" customWidth="1"/>
    <col min="6915" max="6915" width="22.28515625" style="2" customWidth="1"/>
    <col min="6916" max="6916" width="18" style="2" customWidth="1"/>
    <col min="6917" max="6920" width="12.7109375" style="2" customWidth="1"/>
    <col min="6921" max="6921" width="21.7109375" style="2" customWidth="1"/>
    <col min="6922" max="6922" width="9.85546875" style="2" customWidth="1"/>
    <col min="6923" max="6923" width="7.140625" style="2" customWidth="1"/>
    <col min="6924" max="6924" width="21.7109375" style="2" customWidth="1"/>
    <col min="6925" max="6925" width="9.85546875" style="2" customWidth="1"/>
    <col min="6926" max="6926" width="7.140625" style="2" customWidth="1"/>
    <col min="6927" max="6927" width="11.42578125" style="2" customWidth="1"/>
    <col min="6928" max="6928" width="10.7109375" style="2" customWidth="1"/>
    <col min="6929" max="6930" width="11.42578125" style="2" customWidth="1"/>
    <col min="6931" max="6931" width="10.7109375" style="2" customWidth="1"/>
    <col min="6932" max="6933" width="11.42578125" style="2" customWidth="1"/>
    <col min="6934" max="6937" width="11.7109375" style="2" customWidth="1"/>
    <col min="6938" max="6938" width="10.85546875" style="2" customWidth="1"/>
    <col min="6939" max="6939" width="10.28515625" style="2" customWidth="1"/>
    <col min="6940" max="6940" width="11.7109375" style="2" customWidth="1"/>
    <col min="6941" max="6941" width="14" style="2" customWidth="1"/>
    <col min="6942" max="6942" width="15.42578125" style="2" customWidth="1"/>
    <col min="6943" max="6953" width="11.7109375" style="2" customWidth="1"/>
    <col min="6954" max="6954" width="1.7109375" style="2" customWidth="1"/>
    <col min="6955" max="6955" width="25" style="2" customWidth="1"/>
    <col min="6956" max="6956" width="1.7109375" style="2" customWidth="1"/>
    <col min="6957" max="6958" width="13.7109375" style="2" customWidth="1"/>
    <col min="6959" max="6959" width="12.42578125" style="2" customWidth="1"/>
    <col min="6960" max="6960" width="8.42578125" style="2" customWidth="1"/>
    <col min="6961" max="7168" width="8.85546875" style="2"/>
    <col min="7169" max="7169" width="37.42578125" style="2" customWidth="1"/>
    <col min="7170" max="7170" width="20.140625" style="2" customWidth="1"/>
    <col min="7171" max="7171" width="22.28515625" style="2" customWidth="1"/>
    <col min="7172" max="7172" width="18" style="2" customWidth="1"/>
    <col min="7173" max="7176" width="12.7109375" style="2" customWidth="1"/>
    <col min="7177" max="7177" width="21.7109375" style="2" customWidth="1"/>
    <col min="7178" max="7178" width="9.85546875" style="2" customWidth="1"/>
    <col min="7179" max="7179" width="7.140625" style="2" customWidth="1"/>
    <col min="7180" max="7180" width="21.7109375" style="2" customWidth="1"/>
    <col min="7181" max="7181" width="9.85546875" style="2" customWidth="1"/>
    <col min="7182" max="7182" width="7.140625" style="2" customWidth="1"/>
    <col min="7183" max="7183" width="11.42578125" style="2" customWidth="1"/>
    <col min="7184" max="7184" width="10.7109375" style="2" customWidth="1"/>
    <col min="7185" max="7186" width="11.42578125" style="2" customWidth="1"/>
    <col min="7187" max="7187" width="10.7109375" style="2" customWidth="1"/>
    <col min="7188" max="7189" width="11.42578125" style="2" customWidth="1"/>
    <col min="7190" max="7193" width="11.7109375" style="2" customWidth="1"/>
    <col min="7194" max="7194" width="10.85546875" style="2" customWidth="1"/>
    <col min="7195" max="7195" width="10.28515625" style="2" customWidth="1"/>
    <col min="7196" max="7196" width="11.7109375" style="2" customWidth="1"/>
    <col min="7197" max="7197" width="14" style="2" customWidth="1"/>
    <col min="7198" max="7198" width="15.42578125" style="2" customWidth="1"/>
    <col min="7199" max="7209" width="11.7109375" style="2" customWidth="1"/>
    <col min="7210" max="7210" width="1.7109375" style="2" customWidth="1"/>
    <col min="7211" max="7211" width="25" style="2" customWidth="1"/>
    <col min="7212" max="7212" width="1.7109375" style="2" customWidth="1"/>
    <col min="7213" max="7214" width="13.7109375" style="2" customWidth="1"/>
    <col min="7215" max="7215" width="12.42578125" style="2" customWidth="1"/>
    <col min="7216" max="7216" width="8.42578125" style="2" customWidth="1"/>
    <col min="7217" max="7424" width="8.85546875" style="2"/>
    <col min="7425" max="7425" width="37.42578125" style="2" customWidth="1"/>
    <col min="7426" max="7426" width="20.140625" style="2" customWidth="1"/>
    <col min="7427" max="7427" width="22.28515625" style="2" customWidth="1"/>
    <col min="7428" max="7428" width="18" style="2" customWidth="1"/>
    <col min="7429" max="7432" width="12.7109375" style="2" customWidth="1"/>
    <col min="7433" max="7433" width="21.7109375" style="2" customWidth="1"/>
    <col min="7434" max="7434" width="9.85546875" style="2" customWidth="1"/>
    <col min="7435" max="7435" width="7.140625" style="2" customWidth="1"/>
    <col min="7436" max="7436" width="21.7109375" style="2" customWidth="1"/>
    <col min="7437" max="7437" width="9.85546875" style="2" customWidth="1"/>
    <col min="7438" max="7438" width="7.140625" style="2" customWidth="1"/>
    <col min="7439" max="7439" width="11.42578125" style="2" customWidth="1"/>
    <col min="7440" max="7440" width="10.7109375" style="2" customWidth="1"/>
    <col min="7441" max="7442" width="11.42578125" style="2" customWidth="1"/>
    <col min="7443" max="7443" width="10.7109375" style="2" customWidth="1"/>
    <col min="7444" max="7445" width="11.42578125" style="2" customWidth="1"/>
    <col min="7446" max="7449" width="11.7109375" style="2" customWidth="1"/>
    <col min="7450" max="7450" width="10.85546875" style="2" customWidth="1"/>
    <col min="7451" max="7451" width="10.28515625" style="2" customWidth="1"/>
    <col min="7452" max="7452" width="11.7109375" style="2" customWidth="1"/>
    <col min="7453" max="7453" width="14" style="2" customWidth="1"/>
    <col min="7454" max="7454" width="15.42578125" style="2" customWidth="1"/>
    <col min="7455" max="7465" width="11.7109375" style="2" customWidth="1"/>
    <col min="7466" max="7466" width="1.7109375" style="2" customWidth="1"/>
    <col min="7467" max="7467" width="25" style="2" customWidth="1"/>
    <col min="7468" max="7468" width="1.7109375" style="2" customWidth="1"/>
    <col min="7469" max="7470" width="13.7109375" style="2" customWidth="1"/>
    <col min="7471" max="7471" width="12.42578125" style="2" customWidth="1"/>
    <col min="7472" max="7472" width="8.42578125" style="2" customWidth="1"/>
    <col min="7473" max="7680" width="8.85546875" style="2"/>
    <col min="7681" max="7681" width="37.42578125" style="2" customWidth="1"/>
    <col min="7682" max="7682" width="20.140625" style="2" customWidth="1"/>
    <col min="7683" max="7683" width="22.28515625" style="2" customWidth="1"/>
    <col min="7684" max="7684" width="18" style="2" customWidth="1"/>
    <col min="7685" max="7688" width="12.7109375" style="2" customWidth="1"/>
    <col min="7689" max="7689" width="21.7109375" style="2" customWidth="1"/>
    <col min="7690" max="7690" width="9.85546875" style="2" customWidth="1"/>
    <col min="7691" max="7691" width="7.140625" style="2" customWidth="1"/>
    <col min="7692" max="7692" width="21.7109375" style="2" customWidth="1"/>
    <col min="7693" max="7693" width="9.85546875" style="2" customWidth="1"/>
    <col min="7694" max="7694" width="7.140625" style="2" customWidth="1"/>
    <col min="7695" max="7695" width="11.42578125" style="2" customWidth="1"/>
    <col min="7696" max="7696" width="10.7109375" style="2" customWidth="1"/>
    <col min="7697" max="7698" width="11.42578125" style="2" customWidth="1"/>
    <col min="7699" max="7699" width="10.7109375" style="2" customWidth="1"/>
    <col min="7700" max="7701" width="11.42578125" style="2" customWidth="1"/>
    <col min="7702" max="7705" width="11.7109375" style="2" customWidth="1"/>
    <col min="7706" max="7706" width="10.85546875" style="2" customWidth="1"/>
    <col min="7707" max="7707" width="10.28515625" style="2" customWidth="1"/>
    <col min="7708" max="7708" width="11.7109375" style="2" customWidth="1"/>
    <col min="7709" max="7709" width="14" style="2" customWidth="1"/>
    <col min="7710" max="7710" width="15.42578125" style="2" customWidth="1"/>
    <col min="7711" max="7721" width="11.7109375" style="2" customWidth="1"/>
    <col min="7722" max="7722" width="1.7109375" style="2" customWidth="1"/>
    <col min="7723" max="7723" width="25" style="2" customWidth="1"/>
    <col min="7724" max="7724" width="1.7109375" style="2" customWidth="1"/>
    <col min="7725" max="7726" width="13.7109375" style="2" customWidth="1"/>
    <col min="7727" max="7727" width="12.42578125" style="2" customWidth="1"/>
    <col min="7728" max="7728" width="8.42578125" style="2" customWidth="1"/>
    <col min="7729" max="7936" width="8.85546875" style="2"/>
    <col min="7937" max="7937" width="37.42578125" style="2" customWidth="1"/>
    <col min="7938" max="7938" width="20.140625" style="2" customWidth="1"/>
    <col min="7939" max="7939" width="22.28515625" style="2" customWidth="1"/>
    <col min="7940" max="7940" width="18" style="2" customWidth="1"/>
    <col min="7941" max="7944" width="12.7109375" style="2" customWidth="1"/>
    <col min="7945" max="7945" width="21.7109375" style="2" customWidth="1"/>
    <col min="7946" max="7946" width="9.85546875" style="2" customWidth="1"/>
    <col min="7947" max="7947" width="7.140625" style="2" customWidth="1"/>
    <col min="7948" max="7948" width="21.7109375" style="2" customWidth="1"/>
    <col min="7949" max="7949" width="9.85546875" style="2" customWidth="1"/>
    <col min="7950" max="7950" width="7.140625" style="2" customWidth="1"/>
    <col min="7951" max="7951" width="11.42578125" style="2" customWidth="1"/>
    <col min="7952" max="7952" width="10.7109375" style="2" customWidth="1"/>
    <col min="7953" max="7954" width="11.42578125" style="2" customWidth="1"/>
    <col min="7955" max="7955" width="10.7109375" style="2" customWidth="1"/>
    <col min="7956" max="7957" width="11.42578125" style="2" customWidth="1"/>
    <col min="7958" max="7961" width="11.7109375" style="2" customWidth="1"/>
    <col min="7962" max="7962" width="10.85546875" style="2" customWidth="1"/>
    <col min="7963" max="7963" width="10.28515625" style="2" customWidth="1"/>
    <col min="7964" max="7964" width="11.7109375" style="2" customWidth="1"/>
    <col min="7965" max="7965" width="14" style="2" customWidth="1"/>
    <col min="7966" max="7966" width="15.42578125" style="2" customWidth="1"/>
    <col min="7967" max="7977" width="11.7109375" style="2" customWidth="1"/>
    <col min="7978" max="7978" width="1.7109375" style="2" customWidth="1"/>
    <col min="7979" max="7979" width="25" style="2" customWidth="1"/>
    <col min="7980" max="7980" width="1.7109375" style="2" customWidth="1"/>
    <col min="7981" max="7982" width="13.7109375" style="2" customWidth="1"/>
    <col min="7983" max="7983" width="12.42578125" style="2" customWidth="1"/>
    <col min="7984" max="7984" width="8.42578125" style="2" customWidth="1"/>
    <col min="7985" max="8192" width="8.85546875" style="2"/>
    <col min="8193" max="8193" width="37.42578125" style="2" customWidth="1"/>
    <col min="8194" max="8194" width="20.140625" style="2" customWidth="1"/>
    <col min="8195" max="8195" width="22.28515625" style="2" customWidth="1"/>
    <col min="8196" max="8196" width="18" style="2" customWidth="1"/>
    <col min="8197" max="8200" width="12.7109375" style="2" customWidth="1"/>
    <col min="8201" max="8201" width="21.7109375" style="2" customWidth="1"/>
    <col min="8202" max="8202" width="9.85546875" style="2" customWidth="1"/>
    <col min="8203" max="8203" width="7.140625" style="2" customWidth="1"/>
    <col min="8204" max="8204" width="21.7109375" style="2" customWidth="1"/>
    <col min="8205" max="8205" width="9.85546875" style="2" customWidth="1"/>
    <col min="8206" max="8206" width="7.140625" style="2" customWidth="1"/>
    <col min="8207" max="8207" width="11.42578125" style="2" customWidth="1"/>
    <col min="8208" max="8208" width="10.7109375" style="2" customWidth="1"/>
    <col min="8209" max="8210" width="11.42578125" style="2" customWidth="1"/>
    <col min="8211" max="8211" width="10.7109375" style="2" customWidth="1"/>
    <col min="8212" max="8213" width="11.42578125" style="2" customWidth="1"/>
    <col min="8214" max="8217" width="11.7109375" style="2" customWidth="1"/>
    <col min="8218" max="8218" width="10.85546875" style="2" customWidth="1"/>
    <col min="8219" max="8219" width="10.28515625" style="2" customWidth="1"/>
    <col min="8220" max="8220" width="11.7109375" style="2" customWidth="1"/>
    <col min="8221" max="8221" width="14" style="2" customWidth="1"/>
    <col min="8222" max="8222" width="15.42578125" style="2" customWidth="1"/>
    <col min="8223" max="8233" width="11.7109375" style="2" customWidth="1"/>
    <col min="8234" max="8234" width="1.7109375" style="2" customWidth="1"/>
    <col min="8235" max="8235" width="25" style="2" customWidth="1"/>
    <col min="8236" max="8236" width="1.7109375" style="2" customWidth="1"/>
    <col min="8237" max="8238" width="13.7109375" style="2" customWidth="1"/>
    <col min="8239" max="8239" width="12.42578125" style="2" customWidth="1"/>
    <col min="8240" max="8240" width="8.42578125" style="2" customWidth="1"/>
    <col min="8241" max="8448" width="8.85546875" style="2"/>
    <col min="8449" max="8449" width="37.42578125" style="2" customWidth="1"/>
    <col min="8450" max="8450" width="20.140625" style="2" customWidth="1"/>
    <col min="8451" max="8451" width="22.28515625" style="2" customWidth="1"/>
    <col min="8452" max="8452" width="18" style="2" customWidth="1"/>
    <col min="8453" max="8456" width="12.7109375" style="2" customWidth="1"/>
    <col min="8457" max="8457" width="21.7109375" style="2" customWidth="1"/>
    <col min="8458" max="8458" width="9.85546875" style="2" customWidth="1"/>
    <col min="8459" max="8459" width="7.140625" style="2" customWidth="1"/>
    <col min="8460" max="8460" width="21.7109375" style="2" customWidth="1"/>
    <col min="8461" max="8461" width="9.85546875" style="2" customWidth="1"/>
    <col min="8462" max="8462" width="7.140625" style="2" customWidth="1"/>
    <col min="8463" max="8463" width="11.42578125" style="2" customWidth="1"/>
    <col min="8464" max="8464" width="10.7109375" style="2" customWidth="1"/>
    <col min="8465" max="8466" width="11.42578125" style="2" customWidth="1"/>
    <col min="8467" max="8467" width="10.7109375" style="2" customWidth="1"/>
    <col min="8468" max="8469" width="11.42578125" style="2" customWidth="1"/>
    <col min="8470" max="8473" width="11.7109375" style="2" customWidth="1"/>
    <col min="8474" max="8474" width="10.85546875" style="2" customWidth="1"/>
    <col min="8475" max="8475" width="10.28515625" style="2" customWidth="1"/>
    <col min="8476" max="8476" width="11.7109375" style="2" customWidth="1"/>
    <col min="8477" max="8477" width="14" style="2" customWidth="1"/>
    <col min="8478" max="8478" width="15.42578125" style="2" customWidth="1"/>
    <col min="8479" max="8489" width="11.7109375" style="2" customWidth="1"/>
    <col min="8490" max="8490" width="1.7109375" style="2" customWidth="1"/>
    <col min="8491" max="8491" width="25" style="2" customWidth="1"/>
    <col min="8492" max="8492" width="1.7109375" style="2" customWidth="1"/>
    <col min="8493" max="8494" width="13.7109375" style="2" customWidth="1"/>
    <col min="8495" max="8495" width="12.42578125" style="2" customWidth="1"/>
    <col min="8496" max="8496" width="8.42578125" style="2" customWidth="1"/>
    <col min="8497" max="8704" width="8.85546875" style="2"/>
    <col min="8705" max="8705" width="37.42578125" style="2" customWidth="1"/>
    <col min="8706" max="8706" width="20.140625" style="2" customWidth="1"/>
    <col min="8707" max="8707" width="22.28515625" style="2" customWidth="1"/>
    <col min="8708" max="8708" width="18" style="2" customWidth="1"/>
    <col min="8709" max="8712" width="12.7109375" style="2" customWidth="1"/>
    <col min="8713" max="8713" width="21.7109375" style="2" customWidth="1"/>
    <col min="8714" max="8714" width="9.85546875" style="2" customWidth="1"/>
    <col min="8715" max="8715" width="7.140625" style="2" customWidth="1"/>
    <col min="8716" max="8716" width="21.7109375" style="2" customWidth="1"/>
    <col min="8717" max="8717" width="9.85546875" style="2" customWidth="1"/>
    <col min="8718" max="8718" width="7.140625" style="2" customWidth="1"/>
    <col min="8719" max="8719" width="11.42578125" style="2" customWidth="1"/>
    <col min="8720" max="8720" width="10.7109375" style="2" customWidth="1"/>
    <col min="8721" max="8722" width="11.42578125" style="2" customWidth="1"/>
    <col min="8723" max="8723" width="10.7109375" style="2" customWidth="1"/>
    <col min="8724" max="8725" width="11.42578125" style="2" customWidth="1"/>
    <col min="8726" max="8729" width="11.7109375" style="2" customWidth="1"/>
    <col min="8730" max="8730" width="10.85546875" style="2" customWidth="1"/>
    <col min="8731" max="8731" width="10.28515625" style="2" customWidth="1"/>
    <col min="8732" max="8732" width="11.7109375" style="2" customWidth="1"/>
    <col min="8733" max="8733" width="14" style="2" customWidth="1"/>
    <col min="8734" max="8734" width="15.42578125" style="2" customWidth="1"/>
    <col min="8735" max="8745" width="11.7109375" style="2" customWidth="1"/>
    <col min="8746" max="8746" width="1.7109375" style="2" customWidth="1"/>
    <col min="8747" max="8747" width="25" style="2" customWidth="1"/>
    <col min="8748" max="8748" width="1.7109375" style="2" customWidth="1"/>
    <col min="8749" max="8750" width="13.7109375" style="2" customWidth="1"/>
    <col min="8751" max="8751" width="12.42578125" style="2" customWidth="1"/>
    <col min="8752" max="8752" width="8.42578125" style="2" customWidth="1"/>
    <col min="8753" max="8960" width="8.85546875" style="2"/>
    <col min="8961" max="8961" width="37.42578125" style="2" customWidth="1"/>
    <col min="8962" max="8962" width="20.140625" style="2" customWidth="1"/>
    <col min="8963" max="8963" width="22.28515625" style="2" customWidth="1"/>
    <col min="8964" max="8964" width="18" style="2" customWidth="1"/>
    <col min="8965" max="8968" width="12.7109375" style="2" customWidth="1"/>
    <col min="8969" max="8969" width="21.7109375" style="2" customWidth="1"/>
    <col min="8970" max="8970" width="9.85546875" style="2" customWidth="1"/>
    <col min="8971" max="8971" width="7.140625" style="2" customWidth="1"/>
    <col min="8972" max="8972" width="21.7109375" style="2" customWidth="1"/>
    <col min="8973" max="8973" width="9.85546875" style="2" customWidth="1"/>
    <col min="8974" max="8974" width="7.140625" style="2" customWidth="1"/>
    <col min="8975" max="8975" width="11.42578125" style="2" customWidth="1"/>
    <col min="8976" max="8976" width="10.7109375" style="2" customWidth="1"/>
    <col min="8977" max="8978" width="11.42578125" style="2" customWidth="1"/>
    <col min="8979" max="8979" width="10.7109375" style="2" customWidth="1"/>
    <col min="8980" max="8981" width="11.42578125" style="2" customWidth="1"/>
    <col min="8982" max="8985" width="11.7109375" style="2" customWidth="1"/>
    <col min="8986" max="8986" width="10.85546875" style="2" customWidth="1"/>
    <col min="8987" max="8987" width="10.28515625" style="2" customWidth="1"/>
    <col min="8988" max="8988" width="11.7109375" style="2" customWidth="1"/>
    <col min="8989" max="8989" width="14" style="2" customWidth="1"/>
    <col min="8990" max="8990" width="15.42578125" style="2" customWidth="1"/>
    <col min="8991" max="9001" width="11.7109375" style="2" customWidth="1"/>
    <col min="9002" max="9002" width="1.7109375" style="2" customWidth="1"/>
    <col min="9003" max="9003" width="25" style="2" customWidth="1"/>
    <col min="9004" max="9004" width="1.7109375" style="2" customWidth="1"/>
    <col min="9005" max="9006" width="13.7109375" style="2" customWidth="1"/>
    <col min="9007" max="9007" width="12.42578125" style="2" customWidth="1"/>
    <col min="9008" max="9008" width="8.42578125" style="2" customWidth="1"/>
    <col min="9009" max="9216" width="8.85546875" style="2"/>
    <col min="9217" max="9217" width="37.42578125" style="2" customWidth="1"/>
    <col min="9218" max="9218" width="20.140625" style="2" customWidth="1"/>
    <col min="9219" max="9219" width="22.28515625" style="2" customWidth="1"/>
    <col min="9220" max="9220" width="18" style="2" customWidth="1"/>
    <col min="9221" max="9224" width="12.7109375" style="2" customWidth="1"/>
    <col min="9225" max="9225" width="21.7109375" style="2" customWidth="1"/>
    <col min="9226" max="9226" width="9.85546875" style="2" customWidth="1"/>
    <col min="9227" max="9227" width="7.140625" style="2" customWidth="1"/>
    <col min="9228" max="9228" width="21.7109375" style="2" customWidth="1"/>
    <col min="9229" max="9229" width="9.85546875" style="2" customWidth="1"/>
    <col min="9230" max="9230" width="7.140625" style="2" customWidth="1"/>
    <col min="9231" max="9231" width="11.42578125" style="2" customWidth="1"/>
    <col min="9232" max="9232" width="10.7109375" style="2" customWidth="1"/>
    <col min="9233" max="9234" width="11.42578125" style="2" customWidth="1"/>
    <col min="9235" max="9235" width="10.7109375" style="2" customWidth="1"/>
    <col min="9236" max="9237" width="11.42578125" style="2" customWidth="1"/>
    <col min="9238" max="9241" width="11.7109375" style="2" customWidth="1"/>
    <col min="9242" max="9242" width="10.85546875" style="2" customWidth="1"/>
    <col min="9243" max="9243" width="10.28515625" style="2" customWidth="1"/>
    <col min="9244" max="9244" width="11.7109375" style="2" customWidth="1"/>
    <col min="9245" max="9245" width="14" style="2" customWidth="1"/>
    <col min="9246" max="9246" width="15.42578125" style="2" customWidth="1"/>
    <col min="9247" max="9257" width="11.7109375" style="2" customWidth="1"/>
    <col min="9258" max="9258" width="1.7109375" style="2" customWidth="1"/>
    <col min="9259" max="9259" width="25" style="2" customWidth="1"/>
    <col min="9260" max="9260" width="1.7109375" style="2" customWidth="1"/>
    <col min="9261" max="9262" width="13.7109375" style="2" customWidth="1"/>
    <col min="9263" max="9263" width="12.42578125" style="2" customWidth="1"/>
    <col min="9264" max="9264" width="8.42578125" style="2" customWidth="1"/>
    <col min="9265" max="9472" width="8.85546875" style="2"/>
    <col min="9473" max="9473" width="37.42578125" style="2" customWidth="1"/>
    <col min="9474" max="9474" width="20.140625" style="2" customWidth="1"/>
    <col min="9475" max="9475" width="22.28515625" style="2" customWidth="1"/>
    <col min="9476" max="9476" width="18" style="2" customWidth="1"/>
    <col min="9477" max="9480" width="12.7109375" style="2" customWidth="1"/>
    <col min="9481" max="9481" width="21.7109375" style="2" customWidth="1"/>
    <col min="9482" max="9482" width="9.85546875" style="2" customWidth="1"/>
    <col min="9483" max="9483" width="7.140625" style="2" customWidth="1"/>
    <col min="9484" max="9484" width="21.7109375" style="2" customWidth="1"/>
    <col min="9485" max="9485" width="9.85546875" style="2" customWidth="1"/>
    <col min="9486" max="9486" width="7.140625" style="2" customWidth="1"/>
    <col min="9487" max="9487" width="11.42578125" style="2" customWidth="1"/>
    <col min="9488" max="9488" width="10.7109375" style="2" customWidth="1"/>
    <col min="9489" max="9490" width="11.42578125" style="2" customWidth="1"/>
    <col min="9491" max="9491" width="10.7109375" style="2" customWidth="1"/>
    <col min="9492" max="9493" width="11.42578125" style="2" customWidth="1"/>
    <col min="9494" max="9497" width="11.7109375" style="2" customWidth="1"/>
    <col min="9498" max="9498" width="10.85546875" style="2" customWidth="1"/>
    <col min="9499" max="9499" width="10.28515625" style="2" customWidth="1"/>
    <col min="9500" max="9500" width="11.7109375" style="2" customWidth="1"/>
    <col min="9501" max="9501" width="14" style="2" customWidth="1"/>
    <col min="9502" max="9502" width="15.42578125" style="2" customWidth="1"/>
    <col min="9503" max="9513" width="11.7109375" style="2" customWidth="1"/>
    <col min="9514" max="9514" width="1.7109375" style="2" customWidth="1"/>
    <col min="9515" max="9515" width="25" style="2" customWidth="1"/>
    <col min="9516" max="9516" width="1.7109375" style="2" customWidth="1"/>
    <col min="9517" max="9518" width="13.7109375" style="2" customWidth="1"/>
    <col min="9519" max="9519" width="12.42578125" style="2" customWidth="1"/>
    <col min="9520" max="9520" width="8.42578125" style="2" customWidth="1"/>
    <col min="9521" max="9728" width="8.85546875" style="2"/>
    <col min="9729" max="9729" width="37.42578125" style="2" customWidth="1"/>
    <col min="9730" max="9730" width="20.140625" style="2" customWidth="1"/>
    <col min="9731" max="9731" width="22.28515625" style="2" customWidth="1"/>
    <col min="9732" max="9732" width="18" style="2" customWidth="1"/>
    <col min="9733" max="9736" width="12.7109375" style="2" customWidth="1"/>
    <col min="9737" max="9737" width="21.7109375" style="2" customWidth="1"/>
    <col min="9738" max="9738" width="9.85546875" style="2" customWidth="1"/>
    <col min="9739" max="9739" width="7.140625" style="2" customWidth="1"/>
    <col min="9740" max="9740" width="21.7109375" style="2" customWidth="1"/>
    <col min="9741" max="9741" width="9.85546875" style="2" customWidth="1"/>
    <col min="9742" max="9742" width="7.140625" style="2" customWidth="1"/>
    <col min="9743" max="9743" width="11.42578125" style="2" customWidth="1"/>
    <col min="9744" max="9744" width="10.7109375" style="2" customWidth="1"/>
    <col min="9745" max="9746" width="11.42578125" style="2" customWidth="1"/>
    <col min="9747" max="9747" width="10.7109375" style="2" customWidth="1"/>
    <col min="9748" max="9749" width="11.42578125" style="2" customWidth="1"/>
    <col min="9750" max="9753" width="11.7109375" style="2" customWidth="1"/>
    <col min="9754" max="9754" width="10.85546875" style="2" customWidth="1"/>
    <col min="9755" max="9755" width="10.28515625" style="2" customWidth="1"/>
    <col min="9756" max="9756" width="11.7109375" style="2" customWidth="1"/>
    <col min="9757" max="9757" width="14" style="2" customWidth="1"/>
    <col min="9758" max="9758" width="15.42578125" style="2" customWidth="1"/>
    <col min="9759" max="9769" width="11.7109375" style="2" customWidth="1"/>
    <col min="9770" max="9770" width="1.7109375" style="2" customWidth="1"/>
    <col min="9771" max="9771" width="25" style="2" customWidth="1"/>
    <col min="9772" max="9772" width="1.7109375" style="2" customWidth="1"/>
    <col min="9773" max="9774" width="13.7109375" style="2" customWidth="1"/>
    <col min="9775" max="9775" width="12.42578125" style="2" customWidth="1"/>
    <col min="9776" max="9776" width="8.42578125" style="2" customWidth="1"/>
    <col min="9777" max="9984" width="8.85546875" style="2"/>
    <col min="9985" max="9985" width="37.42578125" style="2" customWidth="1"/>
    <col min="9986" max="9986" width="20.140625" style="2" customWidth="1"/>
    <col min="9987" max="9987" width="22.28515625" style="2" customWidth="1"/>
    <col min="9988" max="9988" width="18" style="2" customWidth="1"/>
    <col min="9989" max="9992" width="12.7109375" style="2" customWidth="1"/>
    <col min="9993" max="9993" width="21.7109375" style="2" customWidth="1"/>
    <col min="9994" max="9994" width="9.85546875" style="2" customWidth="1"/>
    <col min="9995" max="9995" width="7.140625" style="2" customWidth="1"/>
    <col min="9996" max="9996" width="21.7109375" style="2" customWidth="1"/>
    <col min="9997" max="9997" width="9.85546875" style="2" customWidth="1"/>
    <col min="9998" max="9998" width="7.140625" style="2" customWidth="1"/>
    <col min="9999" max="9999" width="11.42578125" style="2" customWidth="1"/>
    <col min="10000" max="10000" width="10.7109375" style="2" customWidth="1"/>
    <col min="10001" max="10002" width="11.42578125" style="2" customWidth="1"/>
    <col min="10003" max="10003" width="10.7109375" style="2" customWidth="1"/>
    <col min="10004" max="10005" width="11.42578125" style="2" customWidth="1"/>
    <col min="10006" max="10009" width="11.7109375" style="2" customWidth="1"/>
    <col min="10010" max="10010" width="10.85546875" style="2" customWidth="1"/>
    <col min="10011" max="10011" width="10.28515625" style="2" customWidth="1"/>
    <col min="10012" max="10012" width="11.7109375" style="2" customWidth="1"/>
    <col min="10013" max="10013" width="14" style="2" customWidth="1"/>
    <col min="10014" max="10014" width="15.42578125" style="2" customWidth="1"/>
    <col min="10015" max="10025" width="11.7109375" style="2" customWidth="1"/>
    <col min="10026" max="10026" width="1.7109375" style="2" customWidth="1"/>
    <col min="10027" max="10027" width="25" style="2" customWidth="1"/>
    <col min="10028" max="10028" width="1.7109375" style="2" customWidth="1"/>
    <col min="10029" max="10030" width="13.7109375" style="2" customWidth="1"/>
    <col min="10031" max="10031" width="12.42578125" style="2" customWidth="1"/>
    <col min="10032" max="10032" width="8.42578125" style="2" customWidth="1"/>
    <col min="10033" max="10240" width="8.85546875" style="2"/>
    <col min="10241" max="10241" width="37.42578125" style="2" customWidth="1"/>
    <col min="10242" max="10242" width="20.140625" style="2" customWidth="1"/>
    <col min="10243" max="10243" width="22.28515625" style="2" customWidth="1"/>
    <col min="10244" max="10244" width="18" style="2" customWidth="1"/>
    <col min="10245" max="10248" width="12.7109375" style="2" customWidth="1"/>
    <col min="10249" max="10249" width="21.7109375" style="2" customWidth="1"/>
    <col min="10250" max="10250" width="9.85546875" style="2" customWidth="1"/>
    <col min="10251" max="10251" width="7.140625" style="2" customWidth="1"/>
    <col min="10252" max="10252" width="21.7109375" style="2" customWidth="1"/>
    <col min="10253" max="10253" width="9.85546875" style="2" customWidth="1"/>
    <col min="10254" max="10254" width="7.140625" style="2" customWidth="1"/>
    <col min="10255" max="10255" width="11.42578125" style="2" customWidth="1"/>
    <col min="10256" max="10256" width="10.7109375" style="2" customWidth="1"/>
    <col min="10257" max="10258" width="11.42578125" style="2" customWidth="1"/>
    <col min="10259" max="10259" width="10.7109375" style="2" customWidth="1"/>
    <col min="10260" max="10261" width="11.42578125" style="2" customWidth="1"/>
    <col min="10262" max="10265" width="11.7109375" style="2" customWidth="1"/>
    <col min="10266" max="10266" width="10.85546875" style="2" customWidth="1"/>
    <col min="10267" max="10267" width="10.28515625" style="2" customWidth="1"/>
    <col min="10268" max="10268" width="11.7109375" style="2" customWidth="1"/>
    <col min="10269" max="10269" width="14" style="2" customWidth="1"/>
    <col min="10270" max="10270" width="15.42578125" style="2" customWidth="1"/>
    <col min="10271" max="10281" width="11.7109375" style="2" customWidth="1"/>
    <col min="10282" max="10282" width="1.7109375" style="2" customWidth="1"/>
    <col min="10283" max="10283" width="25" style="2" customWidth="1"/>
    <col min="10284" max="10284" width="1.7109375" style="2" customWidth="1"/>
    <col min="10285" max="10286" width="13.7109375" style="2" customWidth="1"/>
    <col min="10287" max="10287" width="12.42578125" style="2" customWidth="1"/>
    <col min="10288" max="10288" width="8.42578125" style="2" customWidth="1"/>
    <col min="10289" max="10496" width="8.85546875" style="2"/>
    <col min="10497" max="10497" width="37.42578125" style="2" customWidth="1"/>
    <col min="10498" max="10498" width="20.140625" style="2" customWidth="1"/>
    <col min="10499" max="10499" width="22.28515625" style="2" customWidth="1"/>
    <col min="10500" max="10500" width="18" style="2" customWidth="1"/>
    <col min="10501" max="10504" width="12.7109375" style="2" customWidth="1"/>
    <col min="10505" max="10505" width="21.7109375" style="2" customWidth="1"/>
    <col min="10506" max="10506" width="9.85546875" style="2" customWidth="1"/>
    <col min="10507" max="10507" width="7.140625" style="2" customWidth="1"/>
    <col min="10508" max="10508" width="21.7109375" style="2" customWidth="1"/>
    <col min="10509" max="10509" width="9.85546875" style="2" customWidth="1"/>
    <col min="10510" max="10510" width="7.140625" style="2" customWidth="1"/>
    <col min="10511" max="10511" width="11.42578125" style="2" customWidth="1"/>
    <col min="10512" max="10512" width="10.7109375" style="2" customWidth="1"/>
    <col min="10513" max="10514" width="11.42578125" style="2" customWidth="1"/>
    <col min="10515" max="10515" width="10.7109375" style="2" customWidth="1"/>
    <col min="10516" max="10517" width="11.42578125" style="2" customWidth="1"/>
    <col min="10518" max="10521" width="11.7109375" style="2" customWidth="1"/>
    <col min="10522" max="10522" width="10.85546875" style="2" customWidth="1"/>
    <col min="10523" max="10523" width="10.28515625" style="2" customWidth="1"/>
    <col min="10524" max="10524" width="11.7109375" style="2" customWidth="1"/>
    <col min="10525" max="10525" width="14" style="2" customWidth="1"/>
    <col min="10526" max="10526" width="15.42578125" style="2" customWidth="1"/>
    <col min="10527" max="10537" width="11.7109375" style="2" customWidth="1"/>
    <col min="10538" max="10538" width="1.7109375" style="2" customWidth="1"/>
    <col min="10539" max="10539" width="25" style="2" customWidth="1"/>
    <col min="10540" max="10540" width="1.7109375" style="2" customWidth="1"/>
    <col min="10541" max="10542" width="13.7109375" style="2" customWidth="1"/>
    <col min="10543" max="10543" width="12.42578125" style="2" customWidth="1"/>
    <col min="10544" max="10544" width="8.42578125" style="2" customWidth="1"/>
    <col min="10545" max="10752" width="8.85546875" style="2"/>
    <col min="10753" max="10753" width="37.42578125" style="2" customWidth="1"/>
    <col min="10754" max="10754" width="20.140625" style="2" customWidth="1"/>
    <col min="10755" max="10755" width="22.28515625" style="2" customWidth="1"/>
    <col min="10756" max="10756" width="18" style="2" customWidth="1"/>
    <col min="10757" max="10760" width="12.7109375" style="2" customWidth="1"/>
    <col min="10761" max="10761" width="21.7109375" style="2" customWidth="1"/>
    <col min="10762" max="10762" width="9.85546875" style="2" customWidth="1"/>
    <col min="10763" max="10763" width="7.140625" style="2" customWidth="1"/>
    <col min="10764" max="10764" width="21.7109375" style="2" customWidth="1"/>
    <col min="10765" max="10765" width="9.85546875" style="2" customWidth="1"/>
    <col min="10766" max="10766" width="7.140625" style="2" customWidth="1"/>
    <col min="10767" max="10767" width="11.42578125" style="2" customWidth="1"/>
    <col min="10768" max="10768" width="10.7109375" style="2" customWidth="1"/>
    <col min="10769" max="10770" width="11.42578125" style="2" customWidth="1"/>
    <col min="10771" max="10771" width="10.7109375" style="2" customWidth="1"/>
    <col min="10772" max="10773" width="11.42578125" style="2" customWidth="1"/>
    <col min="10774" max="10777" width="11.7109375" style="2" customWidth="1"/>
    <col min="10778" max="10778" width="10.85546875" style="2" customWidth="1"/>
    <col min="10779" max="10779" width="10.28515625" style="2" customWidth="1"/>
    <col min="10780" max="10780" width="11.7109375" style="2" customWidth="1"/>
    <col min="10781" max="10781" width="14" style="2" customWidth="1"/>
    <col min="10782" max="10782" width="15.42578125" style="2" customWidth="1"/>
    <col min="10783" max="10793" width="11.7109375" style="2" customWidth="1"/>
    <col min="10794" max="10794" width="1.7109375" style="2" customWidth="1"/>
    <col min="10795" max="10795" width="25" style="2" customWidth="1"/>
    <col min="10796" max="10796" width="1.7109375" style="2" customWidth="1"/>
    <col min="10797" max="10798" width="13.7109375" style="2" customWidth="1"/>
    <col min="10799" max="10799" width="12.42578125" style="2" customWidth="1"/>
    <col min="10800" max="10800" width="8.42578125" style="2" customWidth="1"/>
    <col min="10801" max="11008" width="8.85546875" style="2"/>
    <col min="11009" max="11009" width="37.42578125" style="2" customWidth="1"/>
    <col min="11010" max="11010" width="20.140625" style="2" customWidth="1"/>
    <col min="11011" max="11011" width="22.28515625" style="2" customWidth="1"/>
    <col min="11012" max="11012" width="18" style="2" customWidth="1"/>
    <col min="11013" max="11016" width="12.7109375" style="2" customWidth="1"/>
    <col min="11017" max="11017" width="21.7109375" style="2" customWidth="1"/>
    <col min="11018" max="11018" width="9.85546875" style="2" customWidth="1"/>
    <col min="11019" max="11019" width="7.140625" style="2" customWidth="1"/>
    <col min="11020" max="11020" width="21.7109375" style="2" customWidth="1"/>
    <col min="11021" max="11021" width="9.85546875" style="2" customWidth="1"/>
    <col min="11022" max="11022" width="7.140625" style="2" customWidth="1"/>
    <col min="11023" max="11023" width="11.42578125" style="2" customWidth="1"/>
    <col min="11024" max="11024" width="10.7109375" style="2" customWidth="1"/>
    <col min="11025" max="11026" width="11.42578125" style="2" customWidth="1"/>
    <col min="11027" max="11027" width="10.7109375" style="2" customWidth="1"/>
    <col min="11028" max="11029" width="11.42578125" style="2" customWidth="1"/>
    <col min="11030" max="11033" width="11.7109375" style="2" customWidth="1"/>
    <col min="11034" max="11034" width="10.85546875" style="2" customWidth="1"/>
    <col min="11035" max="11035" width="10.28515625" style="2" customWidth="1"/>
    <col min="11036" max="11036" width="11.7109375" style="2" customWidth="1"/>
    <col min="11037" max="11037" width="14" style="2" customWidth="1"/>
    <col min="11038" max="11038" width="15.42578125" style="2" customWidth="1"/>
    <col min="11039" max="11049" width="11.7109375" style="2" customWidth="1"/>
    <col min="11050" max="11050" width="1.7109375" style="2" customWidth="1"/>
    <col min="11051" max="11051" width="25" style="2" customWidth="1"/>
    <col min="11052" max="11052" width="1.7109375" style="2" customWidth="1"/>
    <col min="11053" max="11054" width="13.7109375" style="2" customWidth="1"/>
    <col min="11055" max="11055" width="12.42578125" style="2" customWidth="1"/>
    <col min="11056" max="11056" width="8.42578125" style="2" customWidth="1"/>
    <col min="11057" max="11264" width="8.85546875" style="2"/>
    <col min="11265" max="11265" width="37.42578125" style="2" customWidth="1"/>
    <col min="11266" max="11266" width="20.140625" style="2" customWidth="1"/>
    <col min="11267" max="11267" width="22.28515625" style="2" customWidth="1"/>
    <col min="11268" max="11268" width="18" style="2" customWidth="1"/>
    <col min="11269" max="11272" width="12.7109375" style="2" customWidth="1"/>
    <col min="11273" max="11273" width="21.7109375" style="2" customWidth="1"/>
    <col min="11274" max="11274" width="9.85546875" style="2" customWidth="1"/>
    <col min="11275" max="11275" width="7.140625" style="2" customWidth="1"/>
    <col min="11276" max="11276" width="21.7109375" style="2" customWidth="1"/>
    <col min="11277" max="11277" width="9.85546875" style="2" customWidth="1"/>
    <col min="11278" max="11278" width="7.140625" style="2" customWidth="1"/>
    <col min="11279" max="11279" width="11.42578125" style="2" customWidth="1"/>
    <col min="11280" max="11280" width="10.7109375" style="2" customWidth="1"/>
    <col min="11281" max="11282" width="11.42578125" style="2" customWidth="1"/>
    <col min="11283" max="11283" width="10.7109375" style="2" customWidth="1"/>
    <col min="11284" max="11285" width="11.42578125" style="2" customWidth="1"/>
    <col min="11286" max="11289" width="11.7109375" style="2" customWidth="1"/>
    <col min="11290" max="11290" width="10.85546875" style="2" customWidth="1"/>
    <col min="11291" max="11291" width="10.28515625" style="2" customWidth="1"/>
    <col min="11292" max="11292" width="11.7109375" style="2" customWidth="1"/>
    <col min="11293" max="11293" width="14" style="2" customWidth="1"/>
    <col min="11294" max="11294" width="15.42578125" style="2" customWidth="1"/>
    <col min="11295" max="11305" width="11.7109375" style="2" customWidth="1"/>
    <col min="11306" max="11306" width="1.7109375" style="2" customWidth="1"/>
    <col min="11307" max="11307" width="25" style="2" customWidth="1"/>
    <col min="11308" max="11308" width="1.7109375" style="2" customWidth="1"/>
    <col min="11309" max="11310" width="13.7109375" style="2" customWidth="1"/>
    <col min="11311" max="11311" width="12.42578125" style="2" customWidth="1"/>
    <col min="11312" max="11312" width="8.42578125" style="2" customWidth="1"/>
    <col min="11313" max="11520" width="8.85546875" style="2"/>
    <col min="11521" max="11521" width="37.42578125" style="2" customWidth="1"/>
    <col min="11522" max="11522" width="20.140625" style="2" customWidth="1"/>
    <col min="11523" max="11523" width="22.28515625" style="2" customWidth="1"/>
    <col min="11524" max="11524" width="18" style="2" customWidth="1"/>
    <col min="11525" max="11528" width="12.7109375" style="2" customWidth="1"/>
    <col min="11529" max="11529" width="21.7109375" style="2" customWidth="1"/>
    <col min="11530" max="11530" width="9.85546875" style="2" customWidth="1"/>
    <col min="11531" max="11531" width="7.140625" style="2" customWidth="1"/>
    <col min="11532" max="11532" width="21.7109375" style="2" customWidth="1"/>
    <col min="11533" max="11533" width="9.85546875" style="2" customWidth="1"/>
    <col min="11534" max="11534" width="7.140625" style="2" customWidth="1"/>
    <col min="11535" max="11535" width="11.42578125" style="2" customWidth="1"/>
    <col min="11536" max="11536" width="10.7109375" style="2" customWidth="1"/>
    <col min="11537" max="11538" width="11.42578125" style="2" customWidth="1"/>
    <col min="11539" max="11539" width="10.7109375" style="2" customWidth="1"/>
    <col min="11540" max="11541" width="11.42578125" style="2" customWidth="1"/>
    <col min="11542" max="11545" width="11.7109375" style="2" customWidth="1"/>
    <col min="11546" max="11546" width="10.85546875" style="2" customWidth="1"/>
    <col min="11547" max="11547" width="10.28515625" style="2" customWidth="1"/>
    <col min="11548" max="11548" width="11.7109375" style="2" customWidth="1"/>
    <col min="11549" max="11549" width="14" style="2" customWidth="1"/>
    <col min="11550" max="11550" width="15.42578125" style="2" customWidth="1"/>
    <col min="11551" max="11561" width="11.7109375" style="2" customWidth="1"/>
    <col min="11562" max="11562" width="1.7109375" style="2" customWidth="1"/>
    <col min="11563" max="11563" width="25" style="2" customWidth="1"/>
    <col min="11564" max="11564" width="1.7109375" style="2" customWidth="1"/>
    <col min="11565" max="11566" width="13.7109375" style="2" customWidth="1"/>
    <col min="11567" max="11567" width="12.42578125" style="2" customWidth="1"/>
    <col min="11568" max="11568" width="8.42578125" style="2" customWidth="1"/>
    <col min="11569" max="11776" width="8.85546875" style="2"/>
    <col min="11777" max="11777" width="37.42578125" style="2" customWidth="1"/>
    <col min="11778" max="11778" width="20.140625" style="2" customWidth="1"/>
    <col min="11779" max="11779" width="22.28515625" style="2" customWidth="1"/>
    <col min="11780" max="11780" width="18" style="2" customWidth="1"/>
    <col min="11781" max="11784" width="12.7109375" style="2" customWidth="1"/>
    <col min="11785" max="11785" width="21.7109375" style="2" customWidth="1"/>
    <col min="11786" max="11786" width="9.85546875" style="2" customWidth="1"/>
    <col min="11787" max="11787" width="7.140625" style="2" customWidth="1"/>
    <col min="11788" max="11788" width="21.7109375" style="2" customWidth="1"/>
    <col min="11789" max="11789" width="9.85546875" style="2" customWidth="1"/>
    <col min="11790" max="11790" width="7.140625" style="2" customWidth="1"/>
    <col min="11791" max="11791" width="11.42578125" style="2" customWidth="1"/>
    <col min="11792" max="11792" width="10.7109375" style="2" customWidth="1"/>
    <col min="11793" max="11794" width="11.42578125" style="2" customWidth="1"/>
    <col min="11795" max="11795" width="10.7109375" style="2" customWidth="1"/>
    <col min="11796" max="11797" width="11.42578125" style="2" customWidth="1"/>
    <col min="11798" max="11801" width="11.7109375" style="2" customWidth="1"/>
    <col min="11802" max="11802" width="10.85546875" style="2" customWidth="1"/>
    <col min="11803" max="11803" width="10.28515625" style="2" customWidth="1"/>
    <col min="11804" max="11804" width="11.7109375" style="2" customWidth="1"/>
    <col min="11805" max="11805" width="14" style="2" customWidth="1"/>
    <col min="11806" max="11806" width="15.42578125" style="2" customWidth="1"/>
    <col min="11807" max="11817" width="11.7109375" style="2" customWidth="1"/>
    <col min="11818" max="11818" width="1.7109375" style="2" customWidth="1"/>
    <col min="11819" max="11819" width="25" style="2" customWidth="1"/>
    <col min="11820" max="11820" width="1.7109375" style="2" customWidth="1"/>
    <col min="11821" max="11822" width="13.7109375" style="2" customWidth="1"/>
    <col min="11823" max="11823" width="12.42578125" style="2" customWidth="1"/>
    <col min="11824" max="11824" width="8.42578125" style="2" customWidth="1"/>
    <col min="11825" max="12032" width="8.85546875" style="2"/>
    <col min="12033" max="12033" width="37.42578125" style="2" customWidth="1"/>
    <col min="12034" max="12034" width="20.140625" style="2" customWidth="1"/>
    <col min="12035" max="12035" width="22.28515625" style="2" customWidth="1"/>
    <col min="12036" max="12036" width="18" style="2" customWidth="1"/>
    <col min="12037" max="12040" width="12.7109375" style="2" customWidth="1"/>
    <col min="12041" max="12041" width="21.7109375" style="2" customWidth="1"/>
    <col min="12042" max="12042" width="9.85546875" style="2" customWidth="1"/>
    <col min="12043" max="12043" width="7.140625" style="2" customWidth="1"/>
    <col min="12044" max="12044" width="21.7109375" style="2" customWidth="1"/>
    <col min="12045" max="12045" width="9.85546875" style="2" customWidth="1"/>
    <col min="12046" max="12046" width="7.140625" style="2" customWidth="1"/>
    <col min="12047" max="12047" width="11.42578125" style="2" customWidth="1"/>
    <col min="12048" max="12048" width="10.7109375" style="2" customWidth="1"/>
    <col min="12049" max="12050" width="11.42578125" style="2" customWidth="1"/>
    <col min="12051" max="12051" width="10.7109375" style="2" customWidth="1"/>
    <col min="12052" max="12053" width="11.42578125" style="2" customWidth="1"/>
    <col min="12054" max="12057" width="11.7109375" style="2" customWidth="1"/>
    <col min="12058" max="12058" width="10.85546875" style="2" customWidth="1"/>
    <col min="12059" max="12059" width="10.28515625" style="2" customWidth="1"/>
    <col min="12060" max="12060" width="11.7109375" style="2" customWidth="1"/>
    <col min="12061" max="12061" width="14" style="2" customWidth="1"/>
    <col min="12062" max="12062" width="15.42578125" style="2" customWidth="1"/>
    <col min="12063" max="12073" width="11.7109375" style="2" customWidth="1"/>
    <col min="12074" max="12074" width="1.7109375" style="2" customWidth="1"/>
    <col min="12075" max="12075" width="25" style="2" customWidth="1"/>
    <col min="12076" max="12076" width="1.7109375" style="2" customWidth="1"/>
    <col min="12077" max="12078" width="13.7109375" style="2" customWidth="1"/>
    <col min="12079" max="12079" width="12.42578125" style="2" customWidth="1"/>
    <col min="12080" max="12080" width="8.42578125" style="2" customWidth="1"/>
    <col min="12081" max="12288" width="8.85546875" style="2"/>
    <col min="12289" max="12289" width="37.42578125" style="2" customWidth="1"/>
    <col min="12290" max="12290" width="20.140625" style="2" customWidth="1"/>
    <col min="12291" max="12291" width="22.28515625" style="2" customWidth="1"/>
    <col min="12292" max="12292" width="18" style="2" customWidth="1"/>
    <col min="12293" max="12296" width="12.7109375" style="2" customWidth="1"/>
    <col min="12297" max="12297" width="21.7109375" style="2" customWidth="1"/>
    <col min="12298" max="12298" width="9.85546875" style="2" customWidth="1"/>
    <col min="12299" max="12299" width="7.140625" style="2" customWidth="1"/>
    <col min="12300" max="12300" width="21.7109375" style="2" customWidth="1"/>
    <col min="12301" max="12301" width="9.85546875" style="2" customWidth="1"/>
    <col min="12302" max="12302" width="7.140625" style="2" customWidth="1"/>
    <col min="12303" max="12303" width="11.42578125" style="2" customWidth="1"/>
    <col min="12304" max="12304" width="10.7109375" style="2" customWidth="1"/>
    <col min="12305" max="12306" width="11.42578125" style="2" customWidth="1"/>
    <col min="12307" max="12307" width="10.7109375" style="2" customWidth="1"/>
    <col min="12308" max="12309" width="11.42578125" style="2" customWidth="1"/>
    <col min="12310" max="12313" width="11.7109375" style="2" customWidth="1"/>
    <col min="12314" max="12314" width="10.85546875" style="2" customWidth="1"/>
    <col min="12315" max="12315" width="10.28515625" style="2" customWidth="1"/>
    <col min="12316" max="12316" width="11.7109375" style="2" customWidth="1"/>
    <col min="12317" max="12317" width="14" style="2" customWidth="1"/>
    <col min="12318" max="12318" width="15.42578125" style="2" customWidth="1"/>
    <col min="12319" max="12329" width="11.7109375" style="2" customWidth="1"/>
    <col min="12330" max="12330" width="1.7109375" style="2" customWidth="1"/>
    <col min="12331" max="12331" width="25" style="2" customWidth="1"/>
    <col min="12332" max="12332" width="1.7109375" style="2" customWidth="1"/>
    <col min="12333" max="12334" width="13.7109375" style="2" customWidth="1"/>
    <col min="12335" max="12335" width="12.42578125" style="2" customWidth="1"/>
    <col min="12336" max="12336" width="8.42578125" style="2" customWidth="1"/>
    <col min="12337" max="12544" width="8.85546875" style="2"/>
    <col min="12545" max="12545" width="37.42578125" style="2" customWidth="1"/>
    <col min="12546" max="12546" width="20.140625" style="2" customWidth="1"/>
    <col min="12547" max="12547" width="22.28515625" style="2" customWidth="1"/>
    <col min="12548" max="12548" width="18" style="2" customWidth="1"/>
    <col min="12549" max="12552" width="12.7109375" style="2" customWidth="1"/>
    <col min="12553" max="12553" width="21.7109375" style="2" customWidth="1"/>
    <col min="12554" max="12554" width="9.85546875" style="2" customWidth="1"/>
    <col min="12555" max="12555" width="7.140625" style="2" customWidth="1"/>
    <col min="12556" max="12556" width="21.7109375" style="2" customWidth="1"/>
    <col min="12557" max="12557" width="9.85546875" style="2" customWidth="1"/>
    <col min="12558" max="12558" width="7.140625" style="2" customWidth="1"/>
    <col min="12559" max="12559" width="11.42578125" style="2" customWidth="1"/>
    <col min="12560" max="12560" width="10.7109375" style="2" customWidth="1"/>
    <col min="12561" max="12562" width="11.42578125" style="2" customWidth="1"/>
    <col min="12563" max="12563" width="10.7109375" style="2" customWidth="1"/>
    <col min="12564" max="12565" width="11.42578125" style="2" customWidth="1"/>
    <col min="12566" max="12569" width="11.7109375" style="2" customWidth="1"/>
    <col min="12570" max="12570" width="10.85546875" style="2" customWidth="1"/>
    <col min="12571" max="12571" width="10.28515625" style="2" customWidth="1"/>
    <col min="12572" max="12572" width="11.7109375" style="2" customWidth="1"/>
    <col min="12573" max="12573" width="14" style="2" customWidth="1"/>
    <col min="12574" max="12574" width="15.42578125" style="2" customWidth="1"/>
    <col min="12575" max="12585" width="11.7109375" style="2" customWidth="1"/>
    <col min="12586" max="12586" width="1.7109375" style="2" customWidth="1"/>
    <col min="12587" max="12587" width="25" style="2" customWidth="1"/>
    <col min="12588" max="12588" width="1.7109375" style="2" customWidth="1"/>
    <col min="12589" max="12590" width="13.7109375" style="2" customWidth="1"/>
    <col min="12591" max="12591" width="12.42578125" style="2" customWidth="1"/>
    <col min="12592" max="12592" width="8.42578125" style="2" customWidth="1"/>
    <col min="12593" max="12800" width="8.85546875" style="2"/>
    <col min="12801" max="12801" width="37.42578125" style="2" customWidth="1"/>
    <col min="12802" max="12802" width="20.140625" style="2" customWidth="1"/>
    <col min="12803" max="12803" width="22.28515625" style="2" customWidth="1"/>
    <col min="12804" max="12804" width="18" style="2" customWidth="1"/>
    <col min="12805" max="12808" width="12.7109375" style="2" customWidth="1"/>
    <col min="12809" max="12809" width="21.7109375" style="2" customWidth="1"/>
    <col min="12810" max="12810" width="9.85546875" style="2" customWidth="1"/>
    <col min="12811" max="12811" width="7.140625" style="2" customWidth="1"/>
    <col min="12812" max="12812" width="21.7109375" style="2" customWidth="1"/>
    <col min="12813" max="12813" width="9.85546875" style="2" customWidth="1"/>
    <col min="12814" max="12814" width="7.140625" style="2" customWidth="1"/>
    <col min="12815" max="12815" width="11.42578125" style="2" customWidth="1"/>
    <col min="12816" max="12816" width="10.7109375" style="2" customWidth="1"/>
    <col min="12817" max="12818" width="11.42578125" style="2" customWidth="1"/>
    <col min="12819" max="12819" width="10.7109375" style="2" customWidth="1"/>
    <col min="12820" max="12821" width="11.42578125" style="2" customWidth="1"/>
    <col min="12822" max="12825" width="11.7109375" style="2" customWidth="1"/>
    <col min="12826" max="12826" width="10.85546875" style="2" customWidth="1"/>
    <col min="12827" max="12827" width="10.28515625" style="2" customWidth="1"/>
    <col min="12828" max="12828" width="11.7109375" style="2" customWidth="1"/>
    <col min="12829" max="12829" width="14" style="2" customWidth="1"/>
    <col min="12830" max="12830" width="15.42578125" style="2" customWidth="1"/>
    <col min="12831" max="12841" width="11.7109375" style="2" customWidth="1"/>
    <col min="12842" max="12842" width="1.7109375" style="2" customWidth="1"/>
    <col min="12843" max="12843" width="25" style="2" customWidth="1"/>
    <col min="12844" max="12844" width="1.7109375" style="2" customWidth="1"/>
    <col min="12845" max="12846" width="13.7109375" style="2" customWidth="1"/>
    <col min="12847" max="12847" width="12.42578125" style="2" customWidth="1"/>
    <col min="12848" max="12848" width="8.42578125" style="2" customWidth="1"/>
    <col min="12849" max="13056" width="8.85546875" style="2"/>
    <col min="13057" max="13057" width="37.42578125" style="2" customWidth="1"/>
    <col min="13058" max="13058" width="20.140625" style="2" customWidth="1"/>
    <col min="13059" max="13059" width="22.28515625" style="2" customWidth="1"/>
    <col min="13060" max="13060" width="18" style="2" customWidth="1"/>
    <col min="13061" max="13064" width="12.7109375" style="2" customWidth="1"/>
    <col min="13065" max="13065" width="21.7109375" style="2" customWidth="1"/>
    <col min="13066" max="13066" width="9.85546875" style="2" customWidth="1"/>
    <col min="13067" max="13067" width="7.140625" style="2" customWidth="1"/>
    <col min="13068" max="13068" width="21.7109375" style="2" customWidth="1"/>
    <col min="13069" max="13069" width="9.85546875" style="2" customWidth="1"/>
    <col min="13070" max="13070" width="7.140625" style="2" customWidth="1"/>
    <col min="13071" max="13071" width="11.42578125" style="2" customWidth="1"/>
    <col min="13072" max="13072" width="10.7109375" style="2" customWidth="1"/>
    <col min="13073" max="13074" width="11.42578125" style="2" customWidth="1"/>
    <col min="13075" max="13075" width="10.7109375" style="2" customWidth="1"/>
    <col min="13076" max="13077" width="11.42578125" style="2" customWidth="1"/>
    <col min="13078" max="13081" width="11.7109375" style="2" customWidth="1"/>
    <col min="13082" max="13082" width="10.85546875" style="2" customWidth="1"/>
    <col min="13083" max="13083" width="10.28515625" style="2" customWidth="1"/>
    <col min="13084" max="13084" width="11.7109375" style="2" customWidth="1"/>
    <col min="13085" max="13085" width="14" style="2" customWidth="1"/>
    <col min="13086" max="13086" width="15.42578125" style="2" customWidth="1"/>
    <col min="13087" max="13097" width="11.7109375" style="2" customWidth="1"/>
    <col min="13098" max="13098" width="1.7109375" style="2" customWidth="1"/>
    <col min="13099" max="13099" width="25" style="2" customWidth="1"/>
    <col min="13100" max="13100" width="1.7109375" style="2" customWidth="1"/>
    <col min="13101" max="13102" width="13.7109375" style="2" customWidth="1"/>
    <col min="13103" max="13103" width="12.42578125" style="2" customWidth="1"/>
    <col min="13104" max="13104" width="8.42578125" style="2" customWidth="1"/>
    <col min="13105" max="13312" width="8.85546875" style="2"/>
    <col min="13313" max="13313" width="37.42578125" style="2" customWidth="1"/>
    <col min="13314" max="13314" width="20.140625" style="2" customWidth="1"/>
    <col min="13315" max="13315" width="22.28515625" style="2" customWidth="1"/>
    <col min="13316" max="13316" width="18" style="2" customWidth="1"/>
    <col min="13317" max="13320" width="12.7109375" style="2" customWidth="1"/>
    <col min="13321" max="13321" width="21.7109375" style="2" customWidth="1"/>
    <col min="13322" max="13322" width="9.85546875" style="2" customWidth="1"/>
    <col min="13323" max="13323" width="7.140625" style="2" customWidth="1"/>
    <col min="13324" max="13324" width="21.7109375" style="2" customWidth="1"/>
    <col min="13325" max="13325" width="9.85546875" style="2" customWidth="1"/>
    <col min="13326" max="13326" width="7.140625" style="2" customWidth="1"/>
    <col min="13327" max="13327" width="11.42578125" style="2" customWidth="1"/>
    <col min="13328" max="13328" width="10.7109375" style="2" customWidth="1"/>
    <col min="13329" max="13330" width="11.42578125" style="2" customWidth="1"/>
    <col min="13331" max="13331" width="10.7109375" style="2" customWidth="1"/>
    <col min="13332" max="13333" width="11.42578125" style="2" customWidth="1"/>
    <col min="13334" max="13337" width="11.7109375" style="2" customWidth="1"/>
    <col min="13338" max="13338" width="10.85546875" style="2" customWidth="1"/>
    <col min="13339" max="13339" width="10.28515625" style="2" customWidth="1"/>
    <col min="13340" max="13340" width="11.7109375" style="2" customWidth="1"/>
    <col min="13341" max="13341" width="14" style="2" customWidth="1"/>
    <col min="13342" max="13342" width="15.42578125" style="2" customWidth="1"/>
    <col min="13343" max="13353" width="11.7109375" style="2" customWidth="1"/>
    <col min="13354" max="13354" width="1.7109375" style="2" customWidth="1"/>
    <col min="13355" max="13355" width="25" style="2" customWidth="1"/>
    <col min="13356" max="13356" width="1.7109375" style="2" customWidth="1"/>
    <col min="13357" max="13358" width="13.7109375" style="2" customWidth="1"/>
    <col min="13359" max="13359" width="12.42578125" style="2" customWidth="1"/>
    <col min="13360" max="13360" width="8.42578125" style="2" customWidth="1"/>
    <col min="13361" max="13568" width="8.85546875" style="2"/>
    <col min="13569" max="13569" width="37.42578125" style="2" customWidth="1"/>
    <col min="13570" max="13570" width="20.140625" style="2" customWidth="1"/>
    <col min="13571" max="13571" width="22.28515625" style="2" customWidth="1"/>
    <col min="13572" max="13572" width="18" style="2" customWidth="1"/>
    <col min="13573" max="13576" width="12.7109375" style="2" customWidth="1"/>
    <col min="13577" max="13577" width="21.7109375" style="2" customWidth="1"/>
    <col min="13578" max="13578" width="9.85546875" style="2" customWidth="1"/>
    <col min="13579" max="13579" width="7.140625" style="2" customWidth="1"/>
    <col min="13580" max="13580" width="21.7109375" style="2" customWidth="1"/>
    <col min="13581" max="13581" width="9.85546875" style="2" customWidth="1"/>
    <col min="13582" max="13582" width="7.140625" style="2" customWidth="1"/>
    <col min="13583" max="13583" width="11.42578125" style="2" customWidth="1"/>
    <col min="13584" max="13584" width="10.7109375" style="2" customWidth="1"/>
    <col min="13585" max="13586" width="11.42578125" style="2" customWidth="1"/>
    <col min="13587" max="13587" width="10.7109375" style="2" customWidth="1"/>
    <col min="13588" max="13589" width="11.42578125" style="2" customWidth="1"/>
    <col min="13590" max="13593" width="11.7109375" style="2" customWidth="1"/>
    <col min="13594" max="13594" width="10.85546875" style="2" customWidth="1"/>
    <col min="13595" max="13595" width="10.28515625" style="2" customWidth="1"/>
    <col min="13596" max="13596" width="11.7109375" style="2" customWidth="1"/>
    <col min="13597" max="13597" width="14" style="2" customWidth="1"/>
    <col min="13598" max="13598" width="15.42578125" style="2" customWidth="1"/>
    <col min="13599" max="13609" width="11.7109375" style="2" customWidth="1"/>
    <col min="13610" max="13610" width="1.7109375" style="2" customWidth="1"/>
    <col min="13611" max="13611" width="25" style="2" customWidth="1"/>
    <col min="13612" max="13612" width="1.7109375" style="2" customWidth="1"/>
    <col min="13613" max="13614" width="13.7109375" style="2" customWidth="1"/>
    <col min="13615" max="13615" width="12.42578125" style="2" customWidth="1"/>
    <col min="13616" max="13616" width="8.42578125" style="2" customWidth="1"/>
    <col min="13617" max="13824" width="8.85546875" style="2"/>
    <col min="13825" max="13825" width="37.42578125" style="2" customWidth="1"/>
    <col min="13826" max="13826" width="20.140625" style="2" customWidth="1"/>
    <col min="13827" max="13827" width="22.28515625" style="2" customWidth="1"/>
    <col min="13828" max="13828" width="18" style="2" customWidth="1"/>
    <col min="13829" max="13832" width="12.7109375" style="2" customWidth="1"/>
    <col min="13833" max="13833" width="21.7109375" style="2" customWidth="1"/>
    <col min="13834" max="13834" width="9.85546875" style="2" customWidth="1"/>
    <col min="13835" max="13835" width="7.140625" style="2" customWidth="1"/>
    <col min="13836" max="13836" width="21.7109375" style="2" customWidth="1"/>
    <col min="13837" max="13837" width="9.85546875" style="2" customWidth="1"/>
    <col min="13838" max="13838" width="7.140625" style="2" customWidth="1"/>
    <col min="13839" max="13839" width="11.42578125" style="2" customWidth="1"/>
    <col min="13840" max="13840" width="10.7109375" style="2" customWidth="1"/>
    <col min="13841" max="13842" width="11.42578125" style="2" customWidth="1"/>
    <col min="13843" max="13843" width="10.7109375" style="2" customWidth="1"/>
    <col min="13844" max="13845" width="11.42578125" style="2" customWidth="1"/>
    <col min="13846" max="13849" width="11.7109375" style="2" customWidth="1"/>
    <col min="13850" max="13850" width="10.85546875" style="2" customWidth="1"/>
    <col min="13851" max="13851" width="10.28515625" style="2" customWidth="1"/>
    <col min="13852" max="13852" width="11.7109375" style="2" customWidth="1"/>
    <col min="13853" max="13853" width="14" style="2" customWidth="1"/>
    <col min="13854" max="13854" width="15.42578125" style="2" customWidth="1"/>
    <col min="13855" max="13865" width="11.7109375" style="2" customWidth="1"/>
    <col min="13866" max="13866" width="1.7109375" style="2" customWidth="1"/>
    <col min="13867" max="13867" width="25" style="2" customWidth="1"/>
    <col min="13868" max="13868" width="1.7109375" style="2" customWidth="1"/>
    <col min="13869" max="13870" width="13.7109375" style="2" customWidth="1"/>
    <col min="13871" max="13871" width="12.42578125" style="2" customWidth="1"/>
    <col min="13872" max="13872" width="8.42578125" style="2" customWidth="1"/>
    <col min="13873" max="14080" width="8.85546875" style="2"/>
    <col min="14081" max="14081" width="37.42578125" style="2" customWidth="1"/>
    <col min="14082" max="14082" width="20.140625" style="2" customWidth="1"/>
    <col min="14083" max="14083" width="22.28515625" style="2" customWidth="1"/>
    <col min="14084" max="14084" width="18" style="2" customWidth="1"/>
    <col min="14085" max="14088" width="12.7109375" style="2" customWidth="1"/>
    <col min="14089" max="14089" width="21.7109375" style="2" customWidth="1"/>
    <col min="14090" max="14090" width="9.85546875" style="2" customWidth="1"/>
    <col min="14091" max="14091" width="7.140625" style="2" customWidth="1"/>
    <col min="14092" max="14092" width="21.7109375" style="2" customWidth="1"/>
    <col min="14093" max="14093" width="9.85546875" style="2" customWidth="1"/>
    <col min="14094" max="14094" width="7.140625" style="2" customWidth="1"/>
    <col min="14095" max="14095" width="11.42578125" style="2" customWidth="1"/>
    <col min="14096" max="14096" width="10.7109375" style="2" customWidth="1"/>
    <col min="14097" max="14098" width="11.42578125" style="2" customWidth="1"/>
    <col min="14099" max="14099" width="10.7109375" style="2" customWidth="1"/>
    <col min="14100" max="14101" width="11.42578125" style="2" customWidth="1"/>
    <col min="14102" max="14105" width="11.7109375" style="2" customWidth="1"/>
    <col min="14106" max="14106" width="10.85546875" style="2" customWidth="1"/>
    <col min="14107" max="14107" width="10.28515625" style="2" customWidth="1"/>
    <col min="14108" max="14108" width="11.7109375" style="2" customWidth="1"/>
    <col min="14109" max="14109" width="14" style="2" customWidth="1"/>
    <col min="14110" max="14110" width="15.42578125" style="2" customWidth="1"/>
    <col min="14111" max="14121" width="11.7109375" style="2" customWidth="1"/>
    <col min="14122" max="14122" width="1.7109375" style="2" customWidth="1"/>
    <col min="14123" max="14123" width="25" style="2" customWidth="1"/>
    <col min="14124" max="14124" width="1.7109375" style="2" customWidth="1"/>
    <col min="14125" max="14126" width="13.7109375" style="2" customWidth="1"/>
    <col min="14127" max="14127" width="12.42578125" style="2" customWidth="1"/>
    <col min="14128" max="14128" width="8.42578125" style="2" customWidth="1"/>
    <col min="14129" max="14336" width="8.85546875" style="2"/>
    <col min="14337" max="14337" width="37.42578125" style="2" customWidth="1"/>
    <col min="14338" max="14338" width="20.140625" style="2" customWidth="1"/>
    <col min="14339" max="14339" width="22.28515625" style="2" customWidth="1"/>
    <col min="14340" max="14340" width="18" style="2" customWidth="1"/>
    <col min="14341" max="14344" width="12.7109375" style="2" customWidth="1"/>
    <col min="14345" max="14345" width="21.7109375" style="2" customWidth="1"/>
    <col min="14346" max="14346" width="9.85546875" style="2" customWidth="1"/>
    <col min="14347" max="14347" width="7.140625" style="2" customWidth="1"/>
    <col min="14348" max="14348" width="21.7109375" style="2" customWidth="1"/>
    <col min="14349" max="14349" width="9.85546875" style="2" customWidth="1"/>
    <col min="14350" max="14350" width="7.140625" style="2" customWidth="1"/>
    <col min="14351" max="14351" width="11.42578125" style="2" customWidth="1"/>
    <col min="14352" max="14352" width="10.7109375" style="2" customWidth="1"/>
    <col min="14353" max="14354" width="11.42578125" style="2" customWidth="1"/>
    <col min="14355" max="14355" width="10.7109375" style="2" customWidth="1"/>
    <col min="14356" max="14357" width="11.42578125" style="2" customWidth="1"/>
    <col min="14358" max="14361" width="11.7109375" style="2" customWidth="1"/>
    <col min="14362" max="14362" width="10.85546875" style="2" customWidth="1"/>
    <col min="14363" max="14363" width="10.28515625" style="2" customWidth="1"/>
    <col min="14364" max="14364" width="11.7109375" style="2" customWidth="1"/>
    <col min="14365" max="14365" width="14" style="2" customWidth="1"/>
    <col min="14366" max="14366" width="15.42578125" style="2" customWidth="1"/>
    <col min="14367" max="14377" width="11.7109375" style="2" customWidth="1"/>
    <col min="14378" max="14378" width="1.7109375" style="2" customWidth="1"/>
    <col min="14379" max="14379" width="25" style="2" customWidth="1"/>
    <col min="14380" max="14380" width="1.7109375" style="2" customWidth="1"/>
    <col min="14381" max="14382" width="13.7109375" style="2" customWidth="1"/>
    <col min="14383" max="14383" width="12.42578125" style="2" customWidth="1"/>
    <col min="14384" max="14384" width="8.42578125" style="2" customWidth="1"/>
    <col min="14385" max="14592" width="8.85546875" style="2"/>
    <col min="14593" max="14593" width="37.42578125" style="2" customWidth="1"/>
    <col min="14594" max="14594" width="20.140625" style="2" customWidth="1"/>
    <col min="14595" max="14595" width="22.28515625" style="2" customWidth="1"/>
    <col min="14596" max="14596" width="18" style="2" customWidth="1"/>
    <col min="14597" max="14600" width="12.7109375" style="2" customWidth="1"/>
    <col min="14601" max="14601" width="21.7109375" style="2" customWidth="1"/>
    <col min="14602" max="14602" width="9.85546875" style="2" customWidth="1"/>
    <col min="14603" max="14603" width="7.140625" style="2" customWidth="1"/>
    <col min="14604" max="14604" width="21.7109375" style="2" customWidth="1"/>
    <col min="14605" max="14605" width="9.85546875" style="2" customWidth="1"/>
    <col min="14606" max="14606" width="7.140625" style="2" customWidth="1"/>
    <col min="14607" max="14607" width="11.42578125" style="2" customWidth="1"/>
    <col min="14608" max="14608" width="10.7109375" style="2" customWidth="1"/>
    <col min="14609" max="14610" width="11.42578125" style="2" customWidth="1"/>
    <col min="14611" max="14611" width="10.7109375" style="2" customWidth="1"/>
    <col min="14612" max="14613" width="11.42578125" style="2" customWidth="1"/>
    <col min="14614" max="14617" width="11.7109375" style="2" customWidth="1"/>
    <col min="14618" max="14618" width="10.85546875" style="2" customWidth="1"/>
    <col min="14619" max="14619" width="10.28515625" style="2" customWidth="1"/>
    <col min="14620" max="14620" width="11.7109375" style="2" customWidth="1"/>
    <col min="14621" max="14621" width="14" style="2" customWidth="1"/>
    <col min="14622" max="14622" width="15.42578125" style="2" customWidth="1"/>
    <col min="14623" max="14633" width="11.7109375" style="2" customWidth="1"/>
    <col min="14634" max="14634" width="1.7109375" style="2" customWidth="1"/>
    <col min="14635" max="14635" width="25" style="2" customWidth="1"/>
    <col min="14636" max="14636" width="1.7109375" style="2" customWidth="1"/>
    <col min="14637" max="14638" width="13.7109375" style="2" customWidth="1"/>
    <col min="14639" max="14639" width="12.42578125" style="2" customWidth="1"/>
    <col min="14640" max="14640" width="8.42578125" style="2" customWidth="1"/>
    <col min="14641" max="14848" width="8.85546875" style="2"/>
    <col min="14849" max="14849" width="37.42578125" style="2" customWidth="1"/>
    <col min="14850" max="14850" width="20.140625" style="2" customWidth="1"/>
    <col min="14851" max="14851" width="22.28515625" style="2" customWidth="1"/>
    <col min="14852" max="14852" width="18" style="2" customWidth="1"/>
    <col min="14853" max="14856" width="12.7109375" style="2" customWidth="1"/>
    <col min="14857" max="14857" width="21.7109375" style="2" customWidth="1"/>
    <col min="14858" max="14858" width="9.85546875" style="2" customWidth="1"/>
    <col min="14859" max="14859" width="7.140625" style="2" customWidth="1"/>
    <col min="14860" max="14860" width="21.7109375" style="2" customWidth="1"/>
    <col min="14861" max="14861" width="9.85546875" style="2" customWidth="1"/>
    <col min="14862" max="14862" width="7.140625" style="2" customWidth="1"/>
    <col min="14863" max="14863" width="11.42578125" style="2" customWidth="1"/>
    <col min="14864" max="14864" width="10.7109375" style="2" customWidth="1"/>
    <col min="14865" max="14866" width="11.42578125" style="2" customWidth="1"/>
    <col min="14867" max="14867" width="10.7109375" style="2" customWidth="1"/>
    <col min="14868" max="14869" width="11.42578125" style="2" customWidth="1"/>
    <col min="14870" max="14873" width="11.7109375" style="2" customWidth="1"/>
    <col min="14874" max="14874" width="10.85546875" style="2" customWidth="1"/>
    <col min="14875" max="14875" width="10.28515625" style="2" customWidth="1"/>
    <col min="14876" max="14876" width="11.7109375" style="2" customWidth="1"/>
    <col min="14877" max="14877" width="14" style="2" customWidth="1"/>
    <col min="14878" max="14878" width="15.42578125" style="2" customWidth="1"/>
    <col min="14879" max="14889" width="11.7109375" style="2" customWidth="1"/>
    <col min="14890" max="14890" width="1.7109375" style="2" customWidth="1"/>
    <col min="14891" max="14891" width="25" style="2" customWidth="1"/>
    <col min="14892" max="14892" width="1.7109375" style="2" customWidth="1"/>
    <col min="14893" max="14894" width="13.7109375" style="2" customWidth="1"/>
    <col min="14895" max="14895" width="12.42578125" style="2" customWidth="1"/>
    <col min="14896" max="14896" width="8.42578125" style="2" customWidth="1"/>
    <col min="14897" max="15104" width="8.85546875" style="2"/>
    <col min="15105" max="15105" width="37.42578125" style="2" customWidth="1"/>
    <col min="15106" max="15106" width="20.140625" style="2" customWidth="1"/>
    <col min="15107" max="15107" width="22.28515625" style="2" customWidth="1"/>
    <col min="15108" max="15108" width="18" style="2" customWidth="1"/>
    <col min="15109" max="15112" width="12.7109375" style="2" customWidth="1"/>
    <col min="15113" max="15113" width="21.7109375" style="2" customWidth="1"/>
    <col min="15114" max="15114" width="9.85546875" style="2" customWidth="1"/>
    <col min="15115" max="15115" width="7.140625" style="2" customWidth="1"/>
    <col min="15116" max="15116" width="21.7109375" style="2" customWidth="1"/>
    <col min="15117" max="15117" width="9.85546875" style="2" customWidth="1"/>
    <col min="15118" max="15118" width="7.140625" style="2" customWidth="1"/>
    <col min="15119" max="15119" width="11.42578125" style="2" customWidth="1"/>
    <col min="15120" max="15120" width="10.7109375" style="2" customWidth="1"/>
    <col min="15121" max="15122" width="11.42578125" style="2" customWidth="1"/>
    <col min="15123" max="15123" width="10.7109375" style="2" customWidth="1"/>
    <col min="15124" max="15125" width="11.42578125" style="2" customWidth="1"/>
    <col min="15126" max="15129" width="11.7109375" style="2" customWidth="1"/>
    <col min="15130" max="15130" width="10.85546875" style="2" customWidth="1"/>
    <col min="15131" max="15131" width="10.28515625" style="2" customWidth="1"/>
    <col min="15132" max="15132" width="11.7109375" style="2" customWidth="1"/>
    <col min="15133" max="15133" width="14" style="2" customWidth="1"/>
    <col min="15134" max="15134" width="15.42578125" style="2" customWidth="1"/>
    <col min="15135" max="15145" width="11.7109375" style="2" customWidth="1"/>
    <col min="15146" max="15146" width="1.7109375" style="2" customWidth="1"/>
    <col min="15147" max="15147" width="25" style="2" customWidth="1"/>
    <col min="15148" max="15148" width="1.7109375" style="2" customWidth="1"/>
    <col min="15149" max="15150" width="13.7109375" style="2" customWidth="1"/>
    <col min="15151" max="15151" width="12.42578125" style="2" customWidth="1"/>
    <col min="15152" max="15152" width="8.42578125" style="2" customWidth="1"/>
    <col min="15153" max="15360" width="8.85546875" style="2"/>
    <col min="15361" max="15361" width="37.42578125" style="2" customWidth="1"/>
    <col min="15362" max="15362" width="20.140625" style="2" customWidth="1"/>
    <col min="15363" max="15363" width="22.28515625" style="2" customWidth="1"/>
    <col min="15364" max="15364" width="18" style="2" customWidth="1"/>
    <col min="15365" max="15368" width="12.7109375" style="2" customWidth="1"/>
    <col min="15369" max="15369" width="21.7109375" style="2" customWidth="1"/>
    <col min="15370" max="15370" width="9.85546875" style="2" customWidth="1"/>
    <col min="15371" max="15371" width="7.140625" style="2" customWidth="1"/>
    <col min="15372" max="15372" width="21.7109375" style="2" customWidth="1"/>
    <col min="15373" max="15373" width="9.85546875" style="2" customWidth="1"/>
    <col min="15374" max="15374" width="7.140625" style="2" customWidth="1"/>
    <col min="15375" max="15375" width="11.42578125" style="2" customWidth="1"/>
    <col min="15376" max="15376" width="10.7109375" style="2" customWidth="1"/>
    <col min="15377" max="15378" width="11.42578125" style="2" customWidth="1"/>
    <col min="15379" max="15379" width="10.7109375" style="2" customWidth="1"/>
    <col min="15380" max="15381" width="11.42578125" style="2" customWidth="1"/>
    <col min="15382" max="15385" width="11.7109375" style="2" customWidth="1"/>
    <col min="15386" max="15386" width="10.85546875" style="2" customWidth="1"/>
    <col min="15387" max="15387" width="10.28515625" style="2" customWidth="1"/>
    <col min="15388" max="15388" width="11.7109375" style="2" customWidth="1"/>
    <col min="15389" max="15389" width="14" style="2" customWidth="1"/>
    <col min="15390" max="15390" width="15.42578125" style="2" customWidth="1"/>
    <col min="15391" max="15401" width="11.7109375" style="2" customWidth="1"/>
    <col min="15402" max="15402" width="1.7109375" style="2" customWidth="1"/>
    <col min="15403" max="15403" width="25" style="2" customWidth="1"/>
    <col min="15404" max="15404" width="1.7109375" style="2" customWidth="1"/>
    <col min="15405" max="15406" width="13.7109375" style="2" customWidth="1"/>
    <col min="15407" max="15407" width="12.42578125" style="2" customWidth="1"/>
    <col min="15408" max="15408" width="8.42578125" style="2" customWidth="1"/>
    <col min="15409" max="15616" width="8.85546875" style="2"/>
    <col min="15617" max="15617" width="37.42578125" style="2" customWidth="1"/>
    <col min="15618" max="15618" width="20.140625" style="2" customWidth="1"/>
    <col min="15619" max="15619" width="22.28515625" style="2" customWidth="1"/>
    <col min="15620" max="15620" width="18" style="2" customWidth="1"/>
    <col min="15621" max="15624" width="12.7109375" style="2" customWidth="1"/>
    <col min="15625" max="15625" width="21.7109375" style="2" customWidth="1"/>
    <col min="15626" max="15626" width="9.85546875" style="2" customWidth="1"/>
    <col min="15627" max="15627" width="7.140625" style="2" customWidth="1"/>
    <col min="15628" max="15628" width="21.7109375" style="2" customWidth="1"/>
    <col min="15629" max="15629" width="9.85546875" style="2" customWidth="1"/>
    <col min="15630" max="15630" width="7.140625" style="2" customWidth="1"/>
    <col min="15631" max="15631" width="11.42578125" style="2" customWidth="1"/>
    <col min="15632" max="15632" width="10.7109375" style="2" customWidth="1"/>
    <col min="15633" max="15634" width="11.42578125" style="2" customWidth="1"/>
    <col min="15635" max="15635" width="10.7109375" style="2" customWidth="1"/>
    <col min="15636" max="15637" width="11.42578125" style="2" customWidth="1"/>
    <col min="15638" max="15641" width="11.7109375" style="2" customWidth="1"/>
    <col min="15642" max="15642" width="10.85546875" style="2" customWidth="1"/>
    <col min="15643" max="15643" width="10.28515625" style="2" customWidth="1"/>
    <col min="15644" max="15644" width="11.7109375" style="2" customWidth="1"/>
    <col min="15645" max="15645" width="14" style="2" customWidth="1"/>
    <col min="15646" max="15646" width="15.42578125" style="2" customWidth="1"/>
    <col min="15647" max="15657" width="11.7109375" style="2" customWidth="1"/>
    <col min="15658" max="15658" width="1.7109375" style="2" customWidth="1"/>
    <col min="15659" max="15659" width="25" style="2" customWidth="1"/>
    <col min="15660" max="15660" width="1.7109375" style="2" customWidth="1"/>
    <col min="15661" max="15662" width="13.7109375" style="2" customWidth="1"/>
    <col min="15663" max="15663" width="12.42578125" style="2" customWidth="1"/>
    <col min="15664" max="15664" width="8.42578125" style="2" customWidth="1"/>
    <col min="15665" max="15872" width="8.85546875" style="2"/>
    <col min="15873" max="15873" width="37.42578125" style="2" customWidth="1"/>
    <col min="15874" max="15874" width="20.140625" style="2" customWidth="1"/>
    <col min="15875" max="15875" width="22.28515625" style="2" customWidth="1"/>
    <col min="15876" max="15876" width="18" style="2" customWidth="1"/>
    <col min="15877" max="15880" width="12.7109375" style="2" customWidth="1"/>
    <col min="15881" max="15881" width="21.7109375" style="2" customWidth="1"/>
    <col min="15882" max="15882" width="9.85546875" style="2" customWidth="1"/>
    <col min="15883" max="15883" width="7.140625" style="2" customWidth="1"/>
    <col min="15884" max="15884" width="21.7109375" style="2" customWidth="1"/>
    <col min="15885" max="15885" width="9.85546875" style="2" customWidth="1"/>
    <col min="15886" max="15886" width="7.140625" style="2" customWidth="1"/>
    <col min="15887" max="15887" width="11.42578125" style="2" customWidth="1"/>
    <col min="15888" max="15888" width="10.7109375" style="2" customWidth="1"/>
    <col min="15889" max="15890" width="11.42578125" style="2" customWidth="1"/>
    <col min="15891" max="15891" width="10.7109375" style="2" customWidth="1"/>
    <col min="15892" max="15893" width="11.42578125" style="2" customWidth="1"/>
    <col min="15894" max="15897" width="11.7109375" style="2" customWidth="1"/>
    <col min="15898" max="15898" width="10.85546875" style="2" customWidth="1"/>
    <col min="15899" max="15899" width="10.28515625" style="2" customWidth="1"/>
    <col min="15900" max="15900" width="11.7109375" style="2" customWidth="1"/>
    <col min="15901" max="15901" width="14" style="2" customWidth="1"/>
    <col min="15902" max="15902" width="15.42578125" style="2" customWidth="1"/>
    <col min="15903" max="15913" width="11.7109375" style="2" customWidth="1"/>
    <col min="15914" max="15914" width="1.7109375" style="2" customWidth="1"/>
    <col min="15915" max="15915" width="25" style="2" customWidth="1"/>
    <col min="15916" max="15916" width="1.7109375" style="2" customWidth="1"/>
    <col min="15917" max="15918" width="13.7109375" style="2" customWidth="1"/>
    <col min="15919" max="15919" width="12.42578125" style="2" customWidth="1"/>
    <col min="15920" max="15920" width="8.42578125" style="2" customWidth="1"/>
    <col min="15921" max="16128" width="8.85546875" style="2"/>
    <col min="16129" max="16129" width="37.42578125" style="2" customWidth="1"/>
    <col min="16130" max="16130" width="20.140625" style="2" customWidth="1"/>
    <col min="16131" max="16131" width="22.28515625" style="2" customWidth="1"/>
    <col min="16132" max="16132" width="18" style="2" customWidth="1"/>
    <col min="16133" max="16136" width="12.7109375" style="2" customWidth="1"/>
    <col min="16137" max="16137" width="21.7109375" style="2" customWidth="1"/>
    <col min="16138" max="16138" width="9.85546875" style="2" customWidth="1"/>
    <col min="16139" max="16139" width="7.140625" style="2" customWidth="1"/>
    <col min="16140" max="16140" width="21.7109375" style="2" customWidth="1"/>
    <col min="16141" max="16141" width="9.85546875" style="2" customWidth="1"/>
    <col min="16142" max="16142" width="7.140625" style="2" customWidth="1"/>
    <col min="16143" max="16143" width="11.42578125" style="2" customWidth="1"/>
    <col min="16144" max="16144" width="10.7109375" style="2" customWidth="1"/>
    <col min="16145" max="16146" width="11.42578125" style="2" customWidth="1"/>
    <col min="16147" max="16147" width="10.7109375" style="2" customWidth="1"/>
    <col min="16148" max="16149" width="11.42578125" style="2" customWidth="1"/>
    <col min="16150" max="16153" width="11.7109375" style="2" customWidth="1"/>
    <col min="16154" max="16154" width="10.85546875" style="2" customWidth="1"/>
    <col min="16155" max="16155" width="10.28515625" style="2" customWidth="1"/>
    <col min="16156" max="16156" width="11.7109375" style="2" customWidth="1"/>
    <col min="16157" max="16157" width="14" style="2" customWidth="1"/>
    <col min="16158" max="16158" width="15.42578125" style="2" customWidth="1"/>
    <col min="16159" max="16169" width="11.7109375" style="2" customWidth="1"/>
    <col min="16170" max="16170" width="1.7109375" style="2" customWidth="1"/>
    <col min="16171" max="16171" width="25" style="2" customWidth="1"/>
    <col min="16172" max="16172" width="1.7109375" style="2" customWidth="1"/>
    <col min="16173" max="16174" width="13.7109375" style="2" customWidth="1"/>
    <col min="16175" max="16175" width="12.42578125" style="2" customWidth="1"/>
    <col min="16176" max="16176" width="8.42578125" style="2" customWidth="1"/>
    <col min="16177" max="16384" width="8.85546875" style="2"/>
  </cols>
  <sheetData>
    <row r="1" spans="1:32" s="470" customFormat="1" ht="18" x14ac:dyDescent="0.25">
      <c r="A1" s="64" t="s">
        <v>1304</v>
      </c>
      <c r="B1" s="64"/>
      <c r="C1" s="64"/>
      <c r="D1" s="712"/>
      <c r="E1" s="712"/>
      <c r="F1" s="469"/>
      <c r="G1" s="469"/>
      <c r="H1" s="469"/>
      <c r="I1" s="469"/>
      <c r="J1" s="469"/>
      <c r="K1" s="469"/>
      <c r="L1" s="469"/>
      <c r="M1" s="469"/>
      <c r="N1" s="469"/>
      <c r="O1" s="469"/>
      <c r="P1" s="469"/>
      <c r="Q1" s="469"/>
      <c r="R1" s="469"/>
      <c r="S1" s="469"/>
      <c r="T1" s="469"/>
      <c r="U1" s="469"/>
      <c r="V1" s="469"/>
      <c r="W1" s="469"/>
      <c r="X1" s="469"/>
      <c r="Y1" s="469"/>
      <c r="Z1" s="469"/>
      <c r="AA1" s="469"/>
      <c r="AE1" s="1845"/>
      <c r="AF1" s="1845"/>
    </row>
    <row r="2" spans="1:32" s="472" customFormat="1" ht="11.25" x14ac:dyDescent="0.2">
      <c r="A2" s="56" t="str">
        <f>'PAGE DE GARDE'!C7</f>
        <v>GRD</v>
      </c>
      <c r="B2" s="62" t="str">
        <f>'PAGE DE GARDE'!C10</f>
        <v>REALITE 2018 V0</v>
      </c>
      <c r="C2" s="56"/>
      <c r="D2" s="922"/>
      <c r="E2" s="922"/>
      <c r="F2" s="471"/>
      <c r="G2" s="471"/>
      <c r="H2" s="471"/>
      <c r="I2" s="471"/>
      <c r="J2" s="471"/>
      <c r="K2" s="471"/>
      <c r="L2" s="471"/>
      <c r="M2" s="471"/>
      <c r="N2" s="471"/>
      <c r="O2" s="471"/>
      <c r="P2" s="471"/>
      <c r="Q2" s="471"/>
      <c r="R2" s="471"/>
      <c r="S2" s="471"/>
      <c r="T2" s="471"/>
      <c r="U2" s="471"/>
      <c r="V2" s="471"/>
      <c r="W2" s="471"/>
      <c r="X2" s="471"/>
      <c r="Y2" s="471"/>
      <c r="Z2" s="471"/>
      <c r="AA2" s="471"/>
      <c r="AE2" s="676"/>
      <c r="AF2" s="676"/>
    </row>
    <row r="3" spans="1:32" s="472" customFormat="1" ht="11.25" x14ac:dyDescent="0.2">
      <c r="A3" s="249" t="str">
        <f>'PAGE DE GARDE'!C8</f>
        <v>GAZ</v>
      </c>
      <c r="B3" s="62"/>
      <c r="C3" s="56"/>
      <c r="D3" s="922"/>
      <c r="E3" s="922"/>
      <c r="F3" s="471"/>
      <c r="G3" s="471"/>
      <c r="H3" s="471"/>
      <c r="I3" s="471"/>
      <c r="J3" s="471"/>
      <c r="K3" s="471"/>
      <c r="L3" s="471"/>
      <c r="M3" s="471"/>
      <c r="N3" s="471"/>
      <c r="O3" s="471"/>
      <c r="P3" s="471"/>
      <c r="Q3" s="471"/>
      <c r="R3" s="471"/>
      <c r="S3" s="471"/>
      <c r="T3" s="471"/>
      <c r="U3" s="471"/>
      <c r="V3" s="471"/>
      <c r="W3" s="471"/>
      <c r="X3" s="471"/>
      <c r="Y3" s="471"/>
      <c r="Z3" s="471"/>
      <c r="AA3" s="471"/>
      <c r="AE3" s="676"/>
      <c r="AF3" s="676"/>
    </row>
    <row r="4" spans="1:32" s="676" customFormat="1" ht="11.25" x14ac:dyDescent="0.2">
      <c r="A4" s="61"/>
      <c r="B4" s="61"/>
      <c r="C4" s="61"/>
      <c r="D4" s="1846"/>
      <c r="E4" s="1846"/>
    </row>
    <row r="5" spans="1:32" s="1812" customFormat="1" ht="18" customHeight="1" x14ac:dyDescent="0.2">
      <c r="A5" s="2016"/>
      <c r="B5" s="86"/>
      <c r="C5" s="86"/>
      <c r="D5" s="1813"/>
      <c r="E5" s="1813"/>
    </row>
    <row r="6" spans="1:32" s="1812" customFormat="1" x14ac:dyDescent="0.2">
      <c r="A6" s="86"/>
      <c r="B6" s="86"/>
      <c r="C6" s="86"/>
      <c r="D6" s="1813"/>
      <c r="E6" s="1813"/>
    </row>
    <row r="7" spans="1:32" s="1812" customFormat="1" x14ac:dyDescent="0.2">
      <c r="A7" s="2001"/>
      <c r="B7" s="86"/>
      <c r="C7" s="86"/>
      <c r="D7" s="1813"/>
      <c r="E7" s="1813"/>
    </row>
    <row r="8" spans="1:32" s="676" customFormat="1" ht="12" thickBot="1" x14ac:dyDescent="0.25">
      <c r="A8" s="61"/>
      <c r="B8" s="61"/>
      <c r="C8" s="61"/>
      <c r="D8" s="1846"/>
      <c r="E8" s="1846"/>
    </row>
    <row r="9" spans="1:32" ht="13.5" thickBot="1" x14ac:dyDescent="0.25">
      <c r="V9" s="2793" t="s">
        <v>159</v>
      </c>
      <c r="W9" s="2794"/>
      <c r="X9" s="2794"/>
      <c r="Y9" s="2794"/>
      <c r="Z9" s="2794"/>
      <c r="AA9" s="2795"/>
    </row>
    <row r="10" spans="1:32" s="1849" customFormat="1" ht="21" customHeight="1" thickBot="1" x14ac:dyDescent="0.25">
      <c r="A10" s="2000" t="str">
        <f>'PAGE DE GARDE'!B14</f>
        <v>REALITE 2018</v>
      </c>
      <c r="B10" s="1847"/>
      <c r="C10" s="2801" t="s">
        <v>1224</v>
      </c>
      <c r="D10" s="2802"/>
      <c r="E10" s="2803"/>
      <c r="F10" s="2801" t="s">
        <v>1225</v>
      </c>
      <c r="G10" s="2802"/>
      <c r="H10" s="2803"/>
      <c r="I10" s="2802" t="s">
        <v>1226</v>
      </c>
      <c r="J10" s="2802"/>
      <c r="K10" s="2802"/>
      <c r="L10" s="2801" t="s">
        <v>1227</v>
      </c>
      <c r="M10" s="2802"/>
      <c r="N10" s="2803"/>
      <c r="O10" s="2801" t="s">
        <v>1228</v>
      </c>
      <c r="P10" s="2802"/>
      <c r="Q10" s="2802"/>
      <c r="R10" s="2802"/>
      <c r="S10" s="2802"/>
      <c r="T10" s="2802"/>
      <c r="U10" s="2803"/>
      <c r="V10" s="2790" t="s">
        <v>1229</v>
      </c>
      <c r="W10" s="2796"/>
      <c r="X10" s="2790" t="s">
        <v>1440</v>
      </c>
      <c r="Y10" s="2790"/>
      <c r="Z10" s="2787" t="s">
        <v>1230</v>
      </c>
      <c r="AA10" s="2788"/>
      <c r="AB10" s="1848"/>
      <c r="AC10" s="2759"/>
      <c r="AD10" s="2759"/>
      <c r="AE10" s="2759"/>
      <c r="AF10" s="1847"/>
    </row>
    <row r="11" spans="1:32" s="1849" customFormat="1" ht="15.75" customHeight="1" x14ac:dyDescent="0.2">
      <c r="A11" s="2266" t="s">
        <v>1231</v>
      </c>
      <c r="B11" s="2267" t="s">
        <v>1232</v>
      </c>
      <c r="C11" s="1850"/>
      <c r="D11" s="1851"/>
      <c r="E11" s="1852"/>
      <c r="F11" s="1853" t="s">
        <v>1233</v>
      </c>
      <c r="G11" s="1851" t="s">
        <v>1234</v>
      </c>
      <c r="H11" s="1852" t="s">
        <v>363</v>
      </c>
      <c r="I11" s="1854" t="s">
        <v>1235</v>
      </c>
      <c r="J11" s="1855" t="s">
        <v>1234</v>
      </c>
      <c r="K11" s="1855" t="s">
        <v>363</v>
      </c>
      <c r="L11" s="1853" t="s">
        <v>1233</v>
      </c>
      <c r="M11" s="1851" t="s">
        <v>1234</v>
      </c>
      <c r="N11" s="1852" t="s">
        <v>363</v>
      </c>
      <c r="O11" s="2789" t="s">
        <v>1236</v>
      </c>
      <c r="P11" s="2790"/>
      <c r="Q11" s="2791"/>
      <c r="R11" s="2792" t="s">
        <v>1237</v>
      </c>
      <c r="S11" s="2790"/>
      <c r="T11" s="2791"/>
      <c r="U11" s="1852" t="s">
        <v>363</v>
      </c>
      <c r="V11" s="1851" t="s">
        <v>1234</v>
      </c>
      <c r="W11" s="1852" t="s">
        <v>363</v>
      </c>
      <c r="X11" s="1851" t="s">
        <v>1234</v>
      </c>
      <c r="Y11" s="1851" t="s">
        <v>363</v>
      </c>
      <c r="Z11" s="1850" t="s">
        <v>1234</v>
      </c>
      <c r="AA11" s="1852" t="s">
        <v>363</v>
      </c>
      <c r="AB11" s="1848"/>
      <c r="AC11" s="1856"/>
      <c r="AD11" s="1857"/>
      <c r="AE11" s="1857"/>
      <c r="AF11" s="1847"/>
    </row>
    <row r="12" spans="1:32" s="1849" customFormat="1" ht="16.5" customHeight="1" x14ac:dyDescent="0.2">
      <c r="A12" s="2268"/>
      <c r="B12" s="2269" t="s">
        <v>1238</v>
      </c>
      <c r="C12" s="1859" t="s">
        <v>201</v>
      </c>
      <c r="D12" s="1860" t="s">
        <v>1239</v>
      </c>
      <c r="E12" s="1861" t="s">
        <v>363</v>
      </c>
      <c r="F12" s="1862" t="s">
        <v>398</v>
      </c>
      <c r="G12" s="1860" t="s">
        <v>1240</v>
      </c>
      <c r="H12" s="1861" t="s">
        <v>390</v>
      </c>
      <c r="I12" s="1863" t="s">
        <v>397</v>
      </c>
      <c r="J12" s="1864"/>
      <c r="K12" s="1864" t="s">
        <v>390</v>
      </c>
      <c r="L12" s="1862" t="s">
        <v>398</v>
      </c>
      <c r="M12" s="1860" t="s">
        <v>1240</v>
      </c>
      <c r="N12" s="1861" t="s">
        <v>390</v>
      </c>
      <c r="O12" s="1859" t="s">
        <v>1</v>
      </c>
      <c r="P12" s="1860" t="s">
        <v>400</v>
      </c>
      <c r="Q12" s="1860" t="s">
        <v>399</v>
      </c>
      <c r="R12" s="1865" t="s">
        <v>1</v>
      </c>
      <c r="S12" s="1860" t="s">
        <v>400</v>
      </c>
      <c r="T12" s="1866" t="s">
        <v>399</v>
      </c>
      <c r="U12" s="1861" t="s">
        <v>390</v>
      </c>
      <c r="V12" s="1860" t="s">
        <v>1240</v>
      </c>
      <c r="W12" s="1861" t="s">
        <v>390</v>
      </c>
      <c r="X12" s="1860" t="s">
        <v>1240</v>
      </c>
      <c r="Y12" s="1860" t="s">
        <v>390</v>
      </c>
      <c r="Z12" s="1859" t="s">
        <v>1240</v>
      </c>
      <c r="AA12" s="1861" t="s">
        <v>390</v>
      </c>
      <c r="AB12" s="1867"/>
      <c r="AC12" s="1868"/>
      <c r="AD12" s="1868"/>
      <c r="AE12" s="1868"/>
      <c r="AF12" s="1847"/>
    </row>
    <row r="13" spans="1:32" s="1886" customFormat="1" ht="16.5" customHeight="1" x14ac:dyDescent="0.2">
      <c r="A13" s="2270" t="s">
        <v>1241</v>
      </c>
      <c r="B13" s="2271" t="s">
        <v>1242</v>
      </c>
      <c r="C13" s="1869"/>
      <c r="D13" s="1870"/>
      <c r="E13" s="1871">
        <f>C13*D13</f>
        <v>0</v>
      </c>
      <c r="F13" s="1872">
        <v>0</v>
      </c>
      <c r="G13" s="1873">
        <v>0</v>
      </c>
      <c r="H13" s="1871">
        <f>F13*G13</f>
        <v>0</v>
      </c>
      <c r="I13" s="1870"/>
      <c r="J13" s="1874" t="s">
        <v>1052</v>
      </c>
      <c r="K13" s="1870"/>
      <c r="L13" s="1872">
        <v>0</v>
      </c>
      <c r="M13" s="1873">
        <v>0</v>
      </c>
      <c r="N13" s="1871">
        <f>L13*M13</f>
        <v>0</v>
      </c>
      <c r="O13" s="1875"/>
      <c r="P13" s="1873"/>
      <c r="Q13" s="1876"/>
      <c r="R13" s="1877"/>
      <c r="S13" s="1873"/>
      <c r="T13" s="1876"/>
      <c r="U13" s="1878">
        <f>O13*R13+P13*S13+Q13*T13</f>
        <v>0</v>
      </c>
      <c r="V13" s="1879">
        <v>0</v>
      </c>
      <c r="W13" s="1880">
        <f>$F13*V13</f>
        <v>0</v>
      </c>
      <c r="X13" s="1879">
        <v>0</v>
      </c>
      <c r="Y13" s="1880">
        <f>$F13*X13</f>
        <v>0</v>
      </c>
      <c r="Z13" s="1881">
        <v>0</v>
      </c>
      <c r="AA13" s="1880">
        <f>$F13*Z13</f>
        <v>0</v>
      </c>
      <c r="AB13" s="1882"/>
      <c r="AC13" s="1883"/>
      <c r="AD13" s="1884"/>
      <c r="AE13" s="1884"/>
      <c r="AF13" s="1885"/>
    </row>
    <row r="14" spans="1:32" s="1886" customFormat="1" ht="16.5" customHeight="1" x14ac:dyDescent="0.2">
      <c r="A14" s="2270" t="s">
        <v>1243</v>
      </c>
      <c r="B14" s="2271" t="s">
        <v>1244</v>
      </c>
      <c r="C14" s="1869"/>
      <c r="D14" s="1870"/>
      <c r="E14" s="1871">
        <f>C14*D14</f>
        <v>0</v>
      </c>
      <c r="F14" s="1872">
        <v>0</v>
      </c>
      <c r="G14" s="1873">
        <v>0</v>
      </c>
      <c r="H14" s="1871">
        <f>F14*G14</f>
        <v>0</v>
      </c>
      <c r="I14" s="1870"/>
      <c r="J14" s="1874" t="s">
        <v>1052</v>
      </c>
      <c r="K14" s="1870"/>
      <c r="L14" s="1872">
        <v>0</v>
      </c>
      <c r="M14" s="1873">
        <v>0</v>
      </c>
      <c r="N14" s="1871">
        <f>L14*M14</f>
        <v>0</v>
      </c>
      <c r="O14" s="1875"/>
      <c r="P14" s="1873"/>
      <c r="Q14" s="1876"/>
      <c r="R14" s="1877"/>
      <c r="S14" s="1873"/>
      <c r="T14" s="1876"/>
      <c r="U14" s="1887">
        <f t="shared" ref="U14:U15" si="0">O14*R14+P14*S14+Q14*T14</f>
        <v>0</v>
      </c>
      <c r="V14" s="1879">
        <f>V13</f>
        <v>0</v>
      </c>
      <c r="W14" s="1880">
        <f>$F14*V14</f>
        <v>0</v>
      </c>
      <c r="X14" s="1879">
        <f>X13</f>
        <v>0</v>
      </c>
      <c r="Y14" s="1880">
        <f>$F14*X14</f>
        <v>0</v>
      </c>
      <c r="Z14" s="1881">
        <f>Z13</f>
        <v>0</v>
      </c>
      <c r="AA14" s="1880">
        <f>$F14*Z14</f>
        <v>0</v>
      </c>
      <c r="AB14" s="1882"/>
      <c r="AC14" s="1883"/>
      <c r="AD14" s="1884"/>
      <c r="AE14" s="1884"/>
      <c r="AF14" s="1885"/>
    </row>
    <row r="15" spans="1:32" s="1886" customFormat="1" ht="16.5" customHeight="1" x14ac:dyDescent="0.2">
      <c r="A15" s="2272" t="s">
        <v>1245</v>
      </c>
      <c r="B15" s="2273" t="s">
        <v>1246</v>
      </c>
      <c r="C15" s="1888"/>
      <c r="D15" s="1889"/>
      <c r="E15" s="1890">
        <f>C15*D15</f>
        <v>0</v>
      </c>
      <c r="F15" s="1891">
        <v>0</v>
      </c>
      <c r="G15" s="1892">
        <v>0</v>
      </c>
      <c r="H15" s="1890">
        <f>F15*G15</f>
        <v>0</v>
      </c>
      <c r="I15" s="1889"/>
      <c r="J15" s="1893" t="s">
        <v>1052</v>
      </c>
      <c r="K15" s="1889"/>
      <c r="L15" s="1891">
        <v>0</v>
      </c>
      <c r="M15" s="1892">
        <v>0</v>
      </c>
      <c r="N15" s="1890">
        <f>L15*M15</f>
        <v>0</v>
      </c>
      <c r="O15" s="1894"/>
      <c r="P15" s="1892"/>
      <c r="Q15" s="1895"/>
      <c r="R15" s="1896"/>
      <c r="S15" s="1892"/>
      <c r="T15" s="1895"/>
      <c r="U15" s="1897">
        <f t="shared" si="0"/>
        <v>0</v>
      </c>
      <c r="V15" s="1898">
        <f>V13</f>
        <v>0</v>
      </c>
      <c r="W15" s="1899">
        <f>$F15*V15</f>
        <v>0</v>
      </c>
      <c r="X15" s="1898">
        <f>X13</f>
        <v>0</v>
      </c>
      <c r="Y15" s="1899">
        <f>$F15*X15</f>
        <v>0</v>
      </c>
      <c r="Z15" s="1900">
        <f>Z13</f>
        <v>0</v>
      </c>
      <c r="AA15" s="1899">
        <f>$F15*Z15</f>
        <v>0</v>
      </c>
      <c r="AB15" s="1882"/>
      <c r="AC15" s="1901" t="s">
        <v>1247</v>
      </c>
      <c r="AD15" s="1902"/>
      <c r="AE15" s="1902"/>
      <c r="AF15" s="1885"/>
    </row>
    <row r="16" spans="1:32" s="1849" customFormat="1" ht="16.5" customHeight="1" thickBot="1" x14ac:dyDescent="0.25">
      <c r="A16" s="2274" t="s">
        <v>1248</v>
      </c>
      <c r="B16" s="2275" t="s">
        <v>1249</v>
      </c>
      <c r="C16" s="1903"/>
      <c r="D16" s="1904"/>
      <c r="E16" s="1905">
        <f>SUM(E13:E15)</f>
        <v>0</v>
      </c>
      <c r="F16" s="1906">
        <f>F13+F14+F15</f>
        <v>0</v>
      </c>
      <c r="G16" s="1904"/>
      <c r="H16" s="1905">
        <f>SUM(H13:H15)</f>
        <v>0</v>
      </c>
      <c r="I16" s="1904"/>
      <c r="J16" s="1907"/>
      <c r="K16" s="1904"/>
      <c r="L16" s="1906">
        <f>L13+L14+L15</f>
        <v>0</v>
      </c>
      <c r="M16" s="1904"/>
      <c r="N16" s="1905">
        <f>SUM(N13:N15)</f>
        <v>0</v>
      </c>
      <c r="O16" s="1908"/>
      <c r="P16" s="1909"/>
      <c r="Q16" s="1909"/>
      <c r="R16" s="1909"/>
      <c r="S16" s="1909"/>
      <c r="T16" s="1909"/>
      <c r="U16" s="1910">
        <f>SUM(U13:U15)</f>
        <v>0</v>
      </c>
      <c r="V16" s="1911"/>
      <c r="W16" s="1912">
        <f>SUM(W13:W15)</f>
        <v>0</v>
      </c>
      <c r="X16" s="1911"/>
      <c r="Y16" s="1913">
        <f>SUM(Y13:Y15)</f>
        <v>0</v>
      </c>
      <c r="Z16" s="1914"/>
      <c r="AA16" s="1912">
        <f>SUM(AA13:AA15)</f>
        <v>0</v>
      </c>
      <c r="AB16" s="1915"/>
      <c r="AC16" s="1916">
        <f>U16+E16+K16+N16+H16+W16+Y16+AA16</f>
        <v>0</v>
      </c>
      <c r="AD16" s="1916"/>
      <c r="AE16" s="1916"/>
      <c r="AF16" s="1847"/>
    </row>
    <row r="17" spans="1:32" s="167" customFormat="1" ht="16.5" customHeight="1" thickBot="1" x14ac:dyDescent="0.25">
      <c r="F17" s="1917"/>
      <c r="AC17" s="1918"/>
      <c r="AD17" s="1919"/>
      <c r="AE17" s="1919"/>
    </row>
    <row r="18" spans="1:32" s="167" customFormat="1" ht="16.5" customHeight="1" thickBot="1" x14ac:dyDescent="0.25">
      <c r="F18" s="1917"/>
      <c r="V18" s="2793" t="s">
        <v>159</v>
      </c>
      <c r="W18" s="2794"/>
      <c r="X18" s="2794"/>
      <c r="Y18" s="2794"/>
      <c r="Z18" s="2794"/>
      <c r="AA18" s="2795"/>
      <c r="AC18" s="1918"/>
      <c r="AD18" s="1919"/>
      <c r="AE18" s="1919"/>
    </row>
    <row r="19" spans="1:32" s="1849" customFormat="1" ht="16.5" customHeight="1" thickBot="1" x14ac:dyDescent="0.25">
      <c r="A19" s="1847"/>
      <c r="B19" s="1847"/>
      <c r="C19" s="2801" t="s">
        <v>1224</v>
      </c>
      <c r="D19" s="2802"/>
      <c r="E19" s="2803"/>
      <c r="F19" s="2801" t="s">
        <v>1225</v>
      </c>
      <c r="G19" s="2802"/>
      <c r="H19" s="2803"/>
      <c r="I19" s="2802" t="s">
        <v>1226</v>
      </c>
      <c r="J19" s="2802"/>
      <c r="K19" s="2803"/>
      <c r="L19" s="2801" t="s">
        <v>1227</v>
      </c>
      <c r="M19" s="2802"/>
      <c r="N19" s="2803"/>
      <c r="O19" s="2801" t="s">
        <v>1228</v>
      </c>
      <c r="P19" s="2802"/>
      <c r="Q19" s="2802"/>
      <c r="R19" s="2802"/>
      <c r="S19" s="2802"/>
      <c r="T19" s="2802"/>
      <c r="U19" s="2803"/>
      <c r="V19" s="2789" t="s">
        <v>1229</v>
      </c>
      <c r="W19" s="2796"/>
      <c r="X19" s="2790" t="s">
        <v>1440</v>
      </c>
      <c r="Y19" s="2790"/>
      <c r="Z19" s="2787" t="s">
        <v>1230</v>
      </c>
      <c r="AA19" s="2788"/>
      <c r="AB19" s="1848"/>
      <c r="AC19" s="2804"/>
      <c r="AD19" s="2804"/>
      <c r="AE19" s="2804"/>
      <c r="AF19" s="1847"/>
    </row>
    <row r="20" spans="1:32" s="1849" customFormat="1" ht="16.5" customHeight="1" x14ac:dyDescent="0.2">
      <c r="A20" s="2266" t="s">
        <v>1250</v>
      </c>
      <c r="B20" s="2267" t="s">
        <v>1251</v>
      </c>
      <c r="C20" s="1850"/>
      <c r="D20" s="1851"/>
      <c r="E20" s="1852"/>
      <c r="F20" s="1853" t="s">
        <v>1233</v>
      </c>
      <c r="G20" s="1851" t="s">
        <v>1234</v>
      </c>
      <c r="H20" s="1852" t="s">
        <v>363</v>
      </c>
      <c r="I20" s="1854" t="s">
        <v>1235</v>
      </c>
      <c r="J20" s="1855" t="s">
        <v>1234</v>
      </c>
      <c r="K20" s="1920" t="s">
        <v>363</v>
      </c>
      <c r="L20" s="1853" t="s">
        <v>1233</v>
      </c>
      <c r="M20" s="1851" t="s">
        <v>1234</v>
      </c>
      <c r="N20" s="1852" t="s">
        <v>363</v>
      </c>
      <c r="O20" s="2789" t="s">
        <v>1236</v>
      </c>
      <c r="P20" s="2790"/>
      <c r="Q20" s="2791"/>
      <c r="R20" s="2792" t="s">
        <v>1237</v>
      </c>
      <c r="S20" s="2790"/>
      <c r="T20" s="2791"/>
      <c r="U20" s="1852" t="s">
        <v>363</v>
      </c>
      <c r="V20" s="1850" t="s">
        <v>1234</v>
      </c>
      <c r="W20" s="1852" t="s">
        <v>363</v>
      </c>
      <c r="X20" s="1851" t="s">
        <v>1234</v>
      </c>
      <c r="Y20" s="1851" t="s">
        <v>363</v>
      </c>
      <c r="Z20" s="1850" t="s">
        <v>1234</v>
      </c>
      <c r="AA20" s="1852" t="s">
        <v>363</v>
      </c>
      <c r="AB20" s="1848"/>
      <c r="AC20" s="1921"/>
      <c r="AD20" s="1922"/>
      <c r="AE20" s="1922"/>
      <c r="AF20" s="1847"/>
    </row>
    <row r="21" spans="1:32" s="1849" customFormat="1" ht="16.5" customHeight="1" x14ac:dyDescent="0.2">
      <c r="A21" s="2268"/>
      <c r="B21" s="2269" t="s">
        <v>1238</v>
      </c>
      <c r="C21" s="1859" t="s">
        <v>201</v>
      </c>
      <c r="D21" s="1860" t="s">
        <v>1239</v>
      </c>
      <c r="E21" s="1861" t="s">
        <v>363</v>
      </c>
      <c r="F21" s="1862" t="s">
        <v>398</v>
      </c>
      <c r="G21" s="1860" t="s">
        <v>1240</v>
      </c>
      <c r="H21" s="1861" t="s">
        <v>390</v>
      </c>
      <c r="I21" s="1863" t="s">
        <v>397</v>
      </c>
      <c r="J21" s="1864"/>
      <c r="K21" s="1923" t="s">
        <v>390</v>
      </c>
      <c r="L21" s="1862" t="s">
        <v>398</v>
      </c>
      <c r="M21" s="1860" t="s">
        <v>1240</v>
      </c>
      <c r="N21" s="1861" t="s">
        <v>390</v>
      </c>
      <c r="O21" s="1859" t="s">
        <v>1</v>
      </c>
      <c r="P21" s="1860" t="s">
        <v>400</v>
      </c>
      <c r="Q21" s="1860" t="s">
        <v>399</v>
      </c>
      <c r="R21" s="1865" t="s">
        <v>1</v>
      </c>
      <c r="S21" s="1860" t="s">
        <v>400</v>
      </c>
      <c r="T21" s="1866" t="s">
        <v>399</v>
      </c>
      <c r="U21" s="1861" t="s">
        <v>390</v>
      </c>
      <c r="V21" s="1859" t="s">
        <v>1240</v>
      </c>
      <c r="W21" s="1861" t="s">
        <v>390</v>
      </c>
      <c r="X21" s="1860" t="s">
        <v>1240</v>
      </c>
      <c r="Y21" s="1861" t="s">
        <v>390</v>
      </c>
      <c r="Z21" s="1860" t="s">
        <v>1240</v>
      </c>
      <c r="AA21" s="1861" t="s">
        <v>390</v>
      </c>
      <c r="AB21" s="1867"/>
      <c r="AC21" s="1924"/>
      <c r="AD21" s="1924"/>
      <c r="AE21" s="1924"/>
      <c r="AF21" s="1847"/>
    </row>
    <row r="22" spans="1:32" s="168" customFormat="1" ht="16.5" customHeight="1" x14ac:dyDescent="0.2">
      <c r="A22" s="2270" t="s">
        <v>1252</v>
      </c>
      <c r="B22" s="2271" t="s">
        <v>1253</v>
      </c>
      <c r="C22" s="1869"/>
      <c r="D22" s="1870"/>
      <c r="E22" s="1871">
        <f>C22*D22</f>
        <v>0</v>
      </c>
      <c r="F22" s="1872">
        <v>0</v>
      </c>
      <c r="G22" s="1873">
        <v>0</v>
      </c>
      <c r="H22" s="1871">
        <f>F22*G22</f>
        <v>0</v>
      </c>
      <c r="I22" s="1869"/>
      <c r="J22" s="1874" t="s">
        <v>1052</v>
      </c>
      <c r="K22" s="1871"/>
      <c r="L22" s="1872">
        <v>0</v>
      </c>
      <c r="M22" s="1873">
        <v>0</v>
      </c>
      <c r="N22" s="1871">
        <f>L22*M22</f>
        <v>0</v>
      </c>
      <c r="O22" s="1875"/>
      <c r="P22" s="1873"/>
      <c r="Q22" s="1876"/>
      <c r="R22" s="1877"/>
      <c r="S22" s="1873"/>
      <c r="T22" s="1876"/>
      <c r="U22" s="1925">
        <f>O22*R22+P22*S22+Q22*S22</f>
        <v>0</v>
      </c>
      <c r="V22" s="1881">
        <v>0</v>
      </c>
      <c r="W22" s="1880">
        <f>$F22*V22</f>
        <v>0</v>
      </c>
      <c r="X22" s="1879">
        <v>0</v>
      </c>
      <c r="Y22" s="1880">
        <f>$F22*X22</f>
        <v>0</v>
      </c>
      <c r="Z22" s="1879">
        <v>0</v>
      </c>
      <c r="AA22" s="1880">
        <f>$F22*Z22</f>
        <v>0</v>
      </c>
      <c r="AB22" s="1926"/>
      <c r="AC22" s="1927"/>
      <c r="AD22" s="1927"/>
      <c r="AE22" s="1927"/>
      <c r="AF22" s="167"/>
    </row>
    <row r="23" spans="1:32" s="1886" customFormat="1" ht="16.5" customHeight="1" x14ac:dyDescent="0.2">
      <c r="A23" s="2272" t="s">
        <v>1254</v>
      </c>
      <c r="B23" s="2273" t="s">
        <v>1255</v>
      </c>
      <c r="C23" s="1888"/>
      <c r="D23" s="1893" t="s">
        <v>1052</v>
      </c>
      <c r="E23" s="1890"/>
      <c r="F23" s="1891">
        <v>0</v>
      </c>
      <c r="G23" s="1892">
        <v>0</v>
      </c>
      <c r="H23" s="1890">
        <f>F23*G23</f>
        <v>0</v>
      </c>
      <c r="I23" s="1888">
        <v>0</v>
      </c>
      <c r="J23" s="1893">
        <v>0</v>
      </c>
      <c r="K23" s="1890">
        <v>0</v>
      </c>
      <c r="L23" s="1891">
        <v>0</v>
      </c>
      <c r="M23" s="1892">
        <v>0</v>
      </c>
      <c r="N23" s="1890">
        <f>L23*M23</f>
        <v>0</v>
      </c>
      <c r="O23" s="1894"/>
      <c r="P23" s="1892"/>
      <c r="Q23" s="1895"/>
      <c r="R23" s="1896"/>
      <c r="S23" s="1892"/>
      <c r="T23" s="1895"/>
      <c r="U23" s="1928">
        <f>O23*R23+P23*S23+Q23*S23</f>
        <v>0</v>
      </c>
      <c r="V23" s="1900">
        <f>V22</f>
        <v>0</v>
      </c>
      <c r="W23" s="1899">
        <f>$F23*V23</f>
        <v>0</v>
      </c>
      <c r="X23" s="1898">
        <f>X22</f>
        <v>0</v>
      </c>
      <c r="Y23" s="1899">
        <f>$F23*X23</f>
        <v>0</v>
      </c>
      <c r="Z23" s="1898">
        <f>Z22</f>
        <v>0</v>
      </c>
      <c r="AA23" s="1899">
        <f>$F23*Z23</f>
        <v>0</v>
      </c>
      <c r="AB23" s="1882"/>
      <c r="AC23" s="1929" t="s">
        <v>1256</v>
      </c>
      <c r="AD23" s="1902"/>
      <c r="AE23" s="1902"/>
      <c r="AF23" s="1885"/>
    </row>
    <row r="24" spans="1:32" s="1849" customFormat="1" ht="18" customHeight="1" thickBot="1" x14ac:dyDescent="0.25">
      <c r="A24" s="2274" t="s">
        <v>1256</v>
      </c>
      <c r="B24" s="2276" t="s">
        <v>1257</v>
      </c>
      <c r="C24" s="1903"/>
      <c r="D24" s="1904"/>
      <c r="E24" s="1905">
        <f>E22+E23</f>
        <v>0</v>
      </c>
      <c r="F24" s="1906">
        <f>F22+F23</f>
        <v>0</v>
      </c>
      <c r="G24" s="1904"/>
      <c r="H24" s="1905">
        <v>0</v>
      </c>
      <c r="I24" s="1903"/>
      <c r="J24" s="1907"/>
      <c r="K24" s="1905"/>
      <c r="L24" s="1906">
        <f>L22+L23</f>
        <v>0</v>
      </c>
      <c r="M24" s="1904"/>
      <c r="N24" s="1905">
        <v>0</v>
      </c>
      <c r="O24" s="1908"/>
      <c r="P24" s="1909"/>
      <c r="Q24" s="1909"/>
      <c r="R24" s="1909"/>
      <c r="S24" s="1909"/>
      <c r="T24" s="1909"/>
      <c r="U24" s="1930">
        <f>SUM(U22:U23)</f>
        <v>0</v>
      </c>
      <c r="V24" s="1914"/>
      <c r="W24" s="1912">
        <f>SUM(W22:W23)</f>
        <v>0</v>
      </c>
      <c r="X24" s="1911"/>
      <c r="Y24" s="1912">
        <f>SUM(Y22:Y23)</f>
        <v>0</v>
      </c>
      <c r="Z24" s="1911"/>
      <c r="AA24" s="1913">
        <f>SUM(AA22:AA23)</f>
        <v>0</v>
      </c>
      <c r="AB24" s="1915"/>
      <c r="AC24" s="1931">
        <f>U24+E24+K24+N24+AA24+H24+W24+Y24</f>
        <v>0</v>
      </c>
      <c r="AD24" s="1916"/>
      <c r="AE24" s="1916"/>
      <c r="AF24" s="1847"/>
    </row>
    <row r="25" spans="1:32" s="1849" customFormat="1" ht="12" customHeight="1" thickBot="1" x14ac:dyDescent="0.25">
      <c r="A25" s="1932"/>
      <c r="B25" s="1933"/>
      <c r="C25" s="1934"/>
      <c r="D25" s="1934"/>
      <c r="E25" s="1934"/>
      <c r="F25" s="1935"/>
      <c r="G25" s="1934"/>
      <c r="H25" s="1934"/>
      <c r="I25" s="1934"/>
      <c r="J25" s="1934"/>
      <c r="K25" s="1934"/>
      <c r="L25" s="1934"/>
      <c r="M25" s="1934"/>
      <c r="N25" s="1934"/>
      <c r="O25" s="1936"/>
      <c r="P25" s="1936"/>
      <c r="Q25" s="1936"/>
      <c r="R25" s="1936"/>
      <c r="S25" s="1936"/>
      <c r="T25" s="1936"/>
      <c r="U25" s="1934"/>
      <c r="V25" s="1936"/>
      <c r="W25" s="1934"/>
      <c r="X25" s="1934"/>
      <c r="Y25" s="1934"/>
      <c r="Z25" s="1936"/>
      <c r="AA25" s="1934"/>
      <c r="AB25" s="1934"/>
      <c r="AC25" s="1931"/>
      <c r="AD25" s="1916"/>
      <c r="AE25" s="1916"/>
      <c r="AF25" s="1847"/>
    </row>
    <row r="26" spans="1:32" s="1849" customFormat="1" ht="18" customHeight="1" thickBot="1" x14ac:dyDescent="0.25">
      <c r="A26" s="1932"/>
      <c r="B26" s="1933"/>
      <c r="C26" s="1934"/>
      <c r="D26" s="1934"/>
      <c r="E26" s="1934"/>
      <c r="F26" s="1935"/>
      <c r="G26" s="1934"/>
      <c r="H26" s="1934"/>
      <c r="I26" s="1934"/>
      <c r="J26" s="1934"/>
      <c r="K26" s="1934"/>
      <c r="L26" s="1934"/>
      <c r="M26" s="1934"/>
      <c r="N26" s="1934"/>
      <c r="O26" s="1936"/>
      <c r="P26" s="1936"/>
      <c r="Q26" s="1936"/>
      <c r="R26" s="1936"/>
      <c r="S26" s="1936"/>
      <c r="T26" s="1936"/>
      <c r="U26" s="1934"/>
      <c r="V26" s="2793" t="s">
        <v>159</v>
      </c>
      <c r="W26" s="2794"/>
      <c r="X26" s="2794"/>
      <c r="Y26" s="2794"/>
      <c r="Z26" s="2794"/>
      <c r="AA26" s="2795"/>
      <c r="AB26" s="1934"/>
      <c r="AC26" s="1931"/>
      <c r="AD26" s="1916"/>
      <c r="AE26" s="1916"/>
      <c r="AF26" s="1847"/>
    </row>
    <row r="27" spans="1:32" s="1849" customFormat="1" ht="18.75" customHeight="1" thickBot="1" x14ac:dyDescent="0.25">
      <c r="A27" s="1847"/>
      <c r="B27" s="1847"/>
      <c r="C27" s="2801" t="s">
        <v>1224</v>
      </c>
      <c r="D27" s="2802"/>
      <c r="E27" s="2803"/>
      <c r="F27" s="2801" t="s">
        <v>1225</v>
      </c>
      <c r="G27" s="2802"/>
      <c r="H27" s="2803"/>
      <c r="I27" s="2802" t="s">
        <v>1226</v>
      </c>
      <c r="J27" s="2802"/>
      <c r="K27" s="2803"/>
      <c r="L27" s="2801" t="s">
        <v>1227</v>
      </c>
      <c r="M27" s="2802"/>
      <c r="N27" s="2803"/>
      <c r="O27" s="2801" t="s">
        <v>1228</v>
      </c>
      <c r="P27" s="2802"/>
      <c r="Q27" s="2802"/>
      <c r="R27" s="2802"/>
      <c r="S27" s="2802"/>
      <c r="T27" s="2802"/>
      <c r="U27" s="2803"/>
      <c r="V27" s="2789" t="s">
        <v>1229</v>
      </c>
      <c r="W27" s="2796"/>
      <c r="X27" s="2790" t="s">
        <v>1440</v>
      </c>
      <c r="Y27" s="2790"/>
      <c r="Z27" s="2787" t="s">
        <v>1230</v>
      </c>
      <c r="AA27" s="2788"/>
      <c r="AB27" s="1915"/>
      <c r="AC27" s="1931"/>
      <c r="AD27" s="1916"/>
      <c r="AE27" s="1916"/>
      <c r="AF27" s="1847"/>
    </row>
    <row r="28" spans="1:32" s="1849" customFormat="1" ht="15" customHeight="1" x14ac:dyDescent="0.2">
      <c r="A28" s="2266" t="s">
        <v>1258</v>
      </c>
      <c r="B28" s="2267" t="s">
        <v>1259</v>
      </c>
      <c r="C28" s="1850"/>
      <c r="D28" s="1851"/>
      <c r="E28" s="1852"/>
      <c r="F28" s="1853" t="s">
        <v>1233</v>
      </c>
      <c r="G28" s="1851" t="s">
        <v>1234</v>
      </c>
      <c r="H28" s="1852" t="s">
        <v>363</v>
      </c>
      <c r="I28" s="1854" t="s">
        <v>1235</v>
      </c>
      <c r="J28" s="1855" t="s">
        <v>1234</v>
      </c>
      <c r="K28" s="1920" t="s">
        <v>363</v>
      </c>
      <c r="L28" s="1853" t="s">
        <v>1233</v>
      </c>
      <c r="M28" s="1851" t="s">
        <v>1234</v>
      </c>
      <c r="N28" s="1852" t="s">
        <v>363</v>
      </c>
      <c r="O28" s="2789" t="s">
        <v>1236</v>
      </c>
      <c r="P28" s="2790"/>
      <c r="Q28" s="2791"/>
      <c r="R28" s="2792" t="s">
        <v>1237</v>
      </c>
      <c r="S28" s="2790"/>
      <c r="T28" s="2791"/>
      <c r="U28" s="1852" t="s">
        <v>363</v>
      </c>
      <c r="V28" s="1850" t="s">
        <v>1234</v>
      </c>
      <c r="W28" s="1852" t="s">
        <v>363</v>
      </c>
      <c r="X28" s="1851" t="s">
        <v>1234</v>
      </c>
      <c r="Y28" s="1851" t="s">
        <v>363</v>
      </c>
      <c r="Z28" s="1850" t="s">
        <v>1234</v>
      </c>
      <c r="AA28" s="1852" t="s">
        <v>363</v>
      </c>
      <c r="AB28" s="1915"/>
      <c r="AC28" s="1931"/>
      <c r="AD28" s="1916"/>
      <c r="AE28" s="1916"/>
      <c r="AF28" s="1847"/>
    </row>
    <row r="29" spans="1:32" s="1849" customFormat="1" ht="16.5" customHeight="1" x14ac:dyDescent="0.2">
      <c r="A29" s="2268"/>
      <c r="B29" s="2269" t="s">
        <v>1238</v>
      </c>
      <c r="C29" s="1859" t="s">
        <v>201</v>
      </c>
      <c r="D29" s="1860" t="s">
        <v>1239</v>
      </c>
      <c r="E29" s="1861" t="s">
        <v>363</v>
      </c>
      <c r="F29" s="1862" t="s">
        <v>398</v>
      </c>
      <c r="G29" s="1860" t="s">
        <v>1240</v>
      </c>
      <c r="H29" s="1861" t="s">
        <v>390</v>
      </c>
      <c r="I29" s="1863" t="s">
        <v>397</v>
      </c>
      <c r="J29" s="1864"/>
      <c r="K29" s="1923" t="s">
        <v>390</v>
      </c>
      <c r="L29" s="1862" t="s">
        <v>398</v>
      </c>
      <c r="M29" s="1860" t="s">
        <v>1240</v>
      </c>
      <c r="N29" s="1861" t="s">
        <v>390</v>
      </c>
      <c r="O29" s="1859" t="s">
        <v>1</v>
      </c>
      <c r="P29" s="1860" t="s">
        <v>400</v>
      </c>
      <c r="Q29" s="1860" t="s">
        <v>399</v>
      </c>
      <c r="R29" s="1865" t="s">
        <v>1</v>
      </c>
      <c r="S29" s="1860" t="s">
        <v>400</v>
      </c>
      <c r="T29" s="1866" t="s">
        <v>399</v>
      </c>
      <c r="U29" s="1861" t="s">
        <v>390</v>
      </c>
      <c r="V29" s="1859" t="s">
        <v>1240</v>
      </c>
      <c r="W29" s="1861" t="s">
        <v>390</v>
      </c>
      <c r="X29" s="1860" t="s">
        <v>1240</v>
      </c>
      <c r="Y29" s="1860" t="s">
        <v>390</v>
      </c>
      <c r="Z29" s="1859" t="s">
        <v>1240</v>
      </c>
      <c r="AA29" s="1861" t="s">
        <v>390</v>
      </c>
      <c r="AB29" s="1915"/>
      <c r="AC29" s="1931"/>
      <c r="AD29" s="1916"/>
      <c r="AE29" s="1916"/>
      <c r="AF29" s="1847"/>
    </row>
    <row r="30" spans="1:32" s="1849" customFormat="1" ht="16.5" customHeight="1" x14ac:dyDescent="0.2">
      <c r="A30" s="2272" t="s">
        <v>1258</v>
      </c>
      <c r="B30" s="2273" t="s">
        <v>1260</v>
      </c>
      <c r="C30" s="1888"/>
      <c r="D30" s="1893" t="s">
        <v>1052</v>
      </c>
      <c r="E30" s="1890"/>
      <c r="F30" s="1937">
        <v>0</v>
      </c>
      <c r="G30" s="1938">
        <v>0</v>
      </c>
      <c r="H30" s="1939">
        <f>F30*G30</f>
        <v>0</v>
      </c>
      <c r="I30" s="1940">
        <v>0</v>
      </c>
      <c r="J30" s="1941">
        <v>0</v>
      </c>
      <c r="K30" s="1942">
        <f>F30*G30</f>
        <v>0</v>
      </c>
      <c r="L30" s="1937">
        <v>0</v>
      </c>
      <c r="M30" s="1938">
        <v>0</v>
      </c>
      <c r="N30" s="1939">
        <f>L30*M30</f>
        <v>0</v>
      </c>
      <c r="O30" s="1938"/>
      <c r="P30" s="1938"/>
      <c r="Q30" s="1938"/>
      <c r="R30" s="1943"/>
      <c r="S30" s="1938"/>
      <c r="T30" s="1944"/>
      <c r="U30" s="1928">
        <f>O30*R30+P30*S30+Q30*S30</f>
        <v>0</v>
      </c>
      <c r="V30" s="1900">
        <f>V22</f>
        <v>0</v>
      </c>
      <c r="W30" s="1899">
        <f>$F30*V30</f>
        <v>0</v>
      </c>
      <c r="X30" s="1945">
        <f>X22</f>
        <v>0</v>
      </c>
      <c r="Y30" s="1899">
        <f>$F30*X30</f>
        <v>0</v>
      </c>
      <c r="Z30" s="1946">
        <f>Z22</f>
        <v>0</v>
      </c>
      <c r="AA30" s="1899">
        <f>$F30*Z30</f>
        <v>0</v>
      </c>
      <c r="AB30" s="1915"/>
      <c r="AC30" s="1929" t="s">
        <v>1261</v>
      </c>
      <c r="AD30" s="1916"/>
      <c r="AE30" s="1916"/>
      <c r="AF30" s="1847"/>
    </row>
    <row r="31" spans="1:32" s="1849" customFormat="1" ht="16.5" customHeight="1" thickBot="1" x14ac:dyDescent="0.25">
      <c r="A31" s="2274" t="s">
        <v>1261</v>
      </c>
      <c r="B31" s="2276" t="s">
        <v>1262</v>
      </c>
      <c r="C31" s="1947"/>
      <c r="D31" s="1948"/>
      <c r="E31" s="1949"/>
      <c r="F31" s="1906">
        <f>F30</f>
        <v>0</v>
      </c>
      <c r="G31" s="1948"/>
      <c r="H31" s="1905">
        <f>H30</f>
        <v>0</v>
      </c>
      <c r="I31" s="1950">
        <f>SUM(I30:I30)</f>
        <v>0</v>
      </c>
      <c r="J31" s="1951"/>
      <c r="K31" s="1952">
        <f>SUM(K30:K30)</f>
        <v>0</v>
      </c>
      <c r="L31" s="1906">
        <f>L30</f>
        <v>0</v>
      </c>
      <c r="M31" s="1948"/>
      <c r="N31" s="1905">
        <f>N30</f>
        <v>0</v>
      </c>
      <c r="O31" s="1953"/>
      <c r="P31" s="1953"/>
      <c r="Q31" s="1953"/>
      <c r="R31" s="1954"/>
      <c r="S31" s="1953"/>
      <c r="T31" s="1955"/>
      <c r="U31" s="1930">
        <f>SUM(U29:U30)</f>
        <v>0</v>
      </c>
      <c r="V31" s="1914"/>
      <c r="W31" s="1912">
        <f>SUM(W29:W30)</f>
        <v>0</v>
      </c>
      <c r="X31" s="1911"/>
      <c r="Y31" s="1913">
        <f>SUM(Y30:Y30)</f>
        <v>0</v>
      </c>
      <c r="Z31" s="1914"/>
      <c r="AA31" s="1912">
        <f>SUM(AA30:AA30)</f>
        <v>0</v>
      </c>
      <c r="AB31" s="1915"/>
      <c r="AC31" s="1931">
        <f>U31+E31+K31+N31+H31+W31+Y31+AA31</f>
        <v>0</v>
      </c>
      <c r="AD31" s="1916"/>
      <c r="AE31" s="1916"/>
      <c r="AF31" s="1847"/>
    </row>
    <row r="32" spans="1:32" s="168" customFormat="1" ht="16.5" customHeight="1" thickBot="1" x14ac:dyDescent="0.25">
      <c r="A32" s="167"/>
      <c r="B32" s="167"/>
      <c r="F32" s="1956"/>
      <c r="O32" s="167"/>
      <c r="P32" s="167"/>
      <c r="Q32" s="167"/>
      <c r="R32" s="167"/>
      <c r="S32" s="167"/>
      <c r="T32" s="167"/>
      <c r="U32" s="167"/>
      <c r="Z32" s="167"/>
      <c r="AA32" s="167"/>
      <c r="AB32" s="167"/>
      <c r="AC32" s="167"/>
      <c r="AD32" s="167"/>
      <c r="AE32" s="167"/>
      <c r="AF32" s="167"/>
    </row>
    <row r="33" spans="1:32" s="168" customFormat="1" ht="16.5" customHeight="1" thickBot="1" x14ac:dyDescent="0.25">
      <c r="A33" s="167"/>
      <c r="B33" s="167"/>
      <c r="F33" s="1956"/>
      <c r="O33" s="167"/>
      <c r="P33" s="167"/>
      <c r="Q33" s="167"/>
      <c r="R33" s="167"/>
      <c r="S33" s="167"/>
      <c r="T33" s="167"/>
      <c r="U33" s="167"/>
      <c r="V33" s="2793" t="s">
        <v>159</v>
      </c>
      <c r="W33" s="2794"/>
      <c r="X33" s="2794"/>
      <c r="Y33" s="2794"/>
      <c r="Z33" s="2794"/>
      <c r="AA33" s="2795"/>
      <c r="AB33" s="167"/>
      <c r="AC33" s="167"/>
      <c r="AD33" s="167"/>
      <c r="AE33" s="167"/>
      <c r="AF33" s="167"/>
    </row>
    <row r="34" spans="1:32" s="1849" customFormat="1" ht="16.5" customHeight="1" thickBot="1" x14ac:dyDescent="0.25">
      <c r="A34" s="1847"/>
      <c r="B34" s="1847"/>
      <c r="C34" s="2801" t="s">
        <v>1224</v>
      </c>
      <c r="D34" s="2802"/>
      <c r="E34" s="2803"/>
      <c r="F34" s="2801" t="s">
        <v>1225</v>
      </c>
      <c r="G34" s="2802"/>
      <c r="H34" s="2803"/>
      <c r="I34" s="2802" t="s">
        <v>1226</v>
      </c>
      <c r="J34" s="2802"/>
      <c r="K34" s="2803"/>
      <c r="L34" s="2801" t="s">
        <v>1227</v>
      </c>
      <c r="M34" s="2802"/>
      <c r="N34" s="2803"/>
      <c r="O34" s="2802"/>
      <c r="P34" s="2802"/>
      <c r="Q34" s="2802"/>
      <c r="R34" s="2802"/>
      <c r="S34" s="2802"/>
      <c r="T34" s="2802"/>
      <c r="U34" s="2802"/>
      <c r="V34" s="2790" t="str">
        <f>V27</f>
        <v>PENSIONS</v>
      </c>
      <c r="W34" s="2796"/>
      <c r="X34" s="2790" t="str">
        <f>X27</f>
        <v>ISOC</v>
      </c>
      <c r="Y34" s="2796"/>
      <c r="Z34" s="2787" t="str">
        <f>Z27</f>
        <v>RETRIBUTIONS COMMUNES</v>
      </c>
      <c r="AA34" s="2788"/>
      <c r="AB34" s="1848"/>
      <c r="AC34" s="1957"/>
      <c r="AD34" s="1957"/>
      <c r="AE34" s="1957"/>
      <c r="AF34" s="1847"/>
    </row>
    <row r="35" spans="1:32" s="1849" customFormat="1" ht="16.5" customHeight="1" x14ac:dyDescent="0.2">
      <c r="A35" s="2277"/>
      <c r="B35" s="2278"/>
      <c r="C35" s="2776" t="s">
        <v>1052</v>
      </c>
      <c r="D35" s="2777"/>
      <c r="E35" s="2778"/>
      <c r="F35" s="1853" t="s">
        <v>1233</v>
      </c>
      <c r="G35" s="1851" t="s">
        <v>1234</v>
      </c>
      <c r="H35" s="1852" t="s">
        <v>363</v>
      </c>
      <c r="I35" s="2776" t="s">
        <v>1052</v>
      </c>
      <c r="J35" s="2777"/>
      <c r="K35" s="2778"/>
      <c r="L35" s="1853" t="s">
        <v>1233</v>
      </c>
      <c r="M35" s="1851" t="s">
        <v>1234</v>
      </c>
      <c r="N35" s="1852" t="s">
        <v>363</v>
      </c>
      <c r="O35" s="2777"/>
      <c r="P35" s="2777"/>
      <c r="Q35" s="2777"/>
      <c r="R35" s="2777"/>
      <c r="S35" s="2777"/>
      <c r="T35" s="2777"/>
      <c r="U35" s="2778"/>
      <c r="V35" s="2777"/>
      <c r="W35" s="2778"/>
      <c r="X35" s="2777"/>
      <c r="Y35" s="2778"/>
      <c r="Z35" s="2777"/>
      <c r="AA35" s="2778"/>
      <c r="AB35" s="1848"/>
      <c r="AC35" s="2760" t="s">
        <v>1263</v>
      </c>
      <c r="AD35" s="2797" t="s">
        <v>1264</v>
      </c>
      <c r="AE35" s="2799" t="s">
        <v>160</v>
      </c>
      <c r="AF35" s="1847"/>
    </row>
    <row r="36" spans="1:32" s="1849" customFormat="1" ht="16.5" customHeight="1" x14ac:dyDescent="0.2">
      <c r="A36" s="2764" t="s">
        <v>1265</v>
      </c>
      <c r="B36" s="2765"/>
      <c r="C36" s="2779"/>
      <c r="D36" s="2780"/>
      <c r="E36" s="2781"/>
      <c r="F36" s="1958" t="s">
        <v>398</v>
      </c>
      <c r="G36" s="1959" t="s">
        <v>1240</v>
      </c>
      <c r="H36" s="1960" t="s">
        <v>390</v>
      </c>
      <c r="I36" s="2779"/>
      <c r="J36" s="2780"/>
      <c r="K36" s="2781"/>
      <c r="L36" s="1958" t="s">
        <v>398</v>
      </c>
      <c r="M36" s="1959" t="s">
        <v>1240</v>
      </c>
      <c r="N36" s="1960" t="s">
        <v>390</v>
      </c>
      <c r="O36" s="2780"/>
      <c r="P36" s="2780"/>
      <c r="Q36" s="2780"/>
      <c r="R36" s="2780"/>
      <c r="S36" s="2780"/>
      <c r="T36" s="2780"/>
      <c r="U36" s="2781"/>
      <c r="V36" s="2780"/>
      <c r="W36" s="2781"/>
      <c r="X36" s="2780"/>
      <c r="Y36" s="2781"/>
      <c r="Z36" s="2780"/>
      <c r="AA36" s="2781"/>
      <c r="AB36" s="1867"/>
      <c r="AC36" s="2761"/>
      <c r="AD36" s="2798"/>
      <c r="AE36" s="2800"/>
      <c r="AF36" s="1847"/>
    </row>
    <row r="37" spans="1:32" s="1849" customFormat="1" ht="16.5" customHeight="1" thickBot="1" x14ac:dyDescent="0.25">
      <c r="A37" s="2274" t="s">
        <v>1266</v>
      </c>
      <c r="B37" s="2279" t="s">
        <v>1267</v>
      </c>
      <c r="C37" s="2782"/>
      <c r="D37" s="2783"/>
      <c r="E37" s="2784"/>
      <c r="F37" s="1906">
        <v>0</v>
      </c>
      <c r="G37" s="1909">
        <v>0</v>
      </c>
      <c r="H37" s="1905">
        <f>F37*G37</f>
        <v>0</v>
      </c>
      <c r="I37" s="2782"/>
      <c r="J37" s="2783"/>
      <c r="K37" s="2784"/>
      <c r="L37" s="1906">
        <v>0</v>
      </c>
      <c r="M37" s="1909">
        <v>0</v>
      </c>
      <c r="N37" s="1905">
        <f>L37*M37</f>
        <v>0</v>
      </c>
      <c r="O37" s="2783"/>
      <c r="P37" s="2783"/>
      <c r="Q37" s="2783"/>
      <c r="R37" s="2783"/>
      <c r="S37" s="2783"/>
      <c r="T37" s="2783"/>
      <c r="U37" s="2784"/>
      <c r="V37" s="2783"/>
      <c r="W37" s="2784"/>
      <c r="X37" s="2783"/>
      <c r="Y37" s="2784"/>
      <c r="Z37" s="2783"/>
      <c r="AA37" s="2784"/>
      <c r="AB37" s="1961"/>
      <c r="AC37" s="2761"/>
      <c r="AD37" s="2798"/>
      <c r="AE37" s="2800"/>
      <c r="AF37" s="1847"/>
    </row>
    <row r="38" spans="1:32" s="168" customFormat="1" ht="16.5" customHeight="1" thickBot="1" x14ac:dyDescent="0.25">
      <c r="A38" s="167"/>
      <c r="B38" s="167"/>
      <c r="F38" s="1956"/>
      <c r="AB38" s="167"/>
      <c r="AC38" s="2761"/>
      <c r="AD38" s="2798"/>
      <c r="AE38" s="2800"/>
      <c r="AF38" s="167"/>
    </row>
    <row r="39" spans="1:32" s="168" customFormat="1" ht="16.5" customHeight="1" thickBot="1" x14ac:dyDescent="0.25">
      <c r="A39" s="167"/>
      <c r="B39" s="167"/>
      <c r="F39" s="1956"/>
      <c r="V39" s="2766" t="s">
        <v>159</v>
      </c>
      <c r="W39" s="2767"/>
      <c r="X39" s="2767"/>
      <c r="Y39" s="2767"/>
      <c r="Z39" s="2767"/>
      <c r="AA39" s="2768"/>
      <c r="AB39" s="167"/>
      <c r="AC39" s="2761"/>
      <c r="AD39" s="2798"/>
      <c r="AE39" s="2800"/>
      <c r="AF39" s="167"/>
    </row>
    <row r="40" spans="1:32" s="1964" customFormat="1" ht="16.5" customHeight="1" thickBot="1" x14ac:dyDescent="0.25">
      <c r="A40" s="1962"/>
      <c r="B40" s="1962"/>
      <c r="C40" s="2769" t="s">
        <v>1224</v>
      </c>
      <c r="D40" s="2770"/>
      <c r="E40" s="2771"/>
      <c r="F40" s="2769" t="s">
        <v>1225</v>
      </c>
      <c r="G40" s="2770"/>
      <c r="H40" s="2771"/>
      <c r="I40" s="2770" t="s">
        <v>1226</v>
      </c>
      <c r="J40" s="2770"/>
      <c r="K40" s="2770"/>
      <c r="L40" s="2769" t="s">
        <v>1227</v>
      </c>
      <c r="M40" s="2770"/>
      <c r="N40" s="2771"/>
      <c r="O40" s="2769"/>
      <c r="P40" s="2770"/>
      <c r="Q40" s="2770"/>
      <c r="R40" s="2770"/>
      <c r="S40" s="2770"/>
      <c r="T40" s="2770"/>
      <c r="U40" s="2771"/>
      <c r="V40" s="2772" t="str">
        <f>V34</f>
        <v>PENSIONS</v>
      </c>
      <c r="W40" s="2773"/>
      <c r="X40" s="2772" t="str">
        <f>X34</f>
        <v>ISOC</v>
      </c>
      <c r="Y40" s="2772"/>
      <c r="Z40" s="2774" t="str">
        <f>Z34</f>
        <v>RETRIBUTIONS COMMUNES</v>
      </c>
      <c r="AA40" s="2775"/>
      <c r="AB40" s="1963"/>
      <c r="AC40" s="2761"/>
      <c r="AD40" s="2798"/>
      <c r="AE40" s="2800"/>
      <c r="AF40" s="1962"/>
    </row>
    <row r="41" spans="1:32" s="1964" customFormat="1" ht="16.5" customHeight="1" x14ac:dyDescent="0.2">
      <c r="A41" s="2280"/>
      <c r="B41" s="2281"/>
      <c r="C41" s="2282"/>
      <c r="D41" s="2283"/>
      <c r="E41" s="2284"/>
      <c r="F41" s="2285" t="s">
        <v>1233</v>
      </c>
      <c r="G41" s="2286" t="s">
        <v>1234</v>
      </c>
      <c r="H41" s="2287" t="s">
        <v>363</v>
      </c>
      <c r="I41" s="2283"/>
      <c r="J41" s="2283"/>
      <c r="K41" s="2283"/>
      <c r="L41" s="2285" t="s">
        <v>1233</v>
      </c>
      <c r="M41" s="2286" t="s">
        <v>1234</v>
      </c>
      <c r="N41" s="2287" t="s">
        <v>363</v>
      </c>
      <c r="O41" s="2282"/>
      <c r="P41" s="2283"/>
      <c r="Q41" s="2283"/>
      <c r="R41" s="2283"/>
      <c r="S41" s="2283"/>
      <c r="T41" s="2283"/>
      <c r="U41" s="2284" t="str">
        <f>U28</f>
        <v>TOTAL</v>
      </c>
      <c r="V41" s="2283"/>
      <c r="W41" s="2284" t="str">
        <f>W28</f>
        <v>TOTAL</v>
      </c>
      <c r="X41" s="2286"/>
      <c r="Y41" s="2286" t="str">
        <f>Y28</f>
        <v>TOTAL</v>
      </c>
      <c r="Z41" s="2282"/>
      <c r="AA41" s="2284" t="str">
        <f>AA28</f>
        <v>TOTAL</v>
      </c>
      <c r="AB41" s="1963"/>
      <c r="AC41" s="2761"/>
      <c r="AD41" s="2798"/>
      <c r="AE41" s="2800"/>
      <c r="AF41" s="1962"/>
    </row>
    <row r="42" spans="1:32" s="1964" customFormat="1" ht="16.5" customHeight="1" thickBot="1" x14ac:dyDescent="0.25">
      <c r="A42" s="2757"/>
      <c r="B42" s="2758"/>
      <c r="C42" s="2288"/>
      <c r="D42" s="2289"/>
      <c r="E42" s="2290"/>
      <c r="F42" s="2291" t="s">
        <v>398</v>
      </c>
      <c r="G42" s="2289"/>
      <c r="H42" s="2290" t="s">
        <v>390</v>
      </c>
      <c r="I42" s="2289"/>
      <c r="J42" s="2289"/>
      <c r="K42" s="2292"/>
      <c r="L42" s="2291" t="s">
        <v>398</v>
      </c>
      <c r="M42" s="2289"/>
      <c r="N42" s="2290" t="s">
        <v>390</v>
      </c>
      <c r="O42" s="2288"/>
      <c r="P42" s="2289"/>
      <c r="Q42" s="2289"/>
      <c r="R42" s="2289"/>
      <c r="S42" s="2289"/>
      <c r="T42" s="2289"/>
      <c r="U42" s="2290" t="s">
        <v>390</v>
      </c>
      <c r="V42" s="2289"/>
      <c r="W42" s="2290" t="s">
        <v>390</v>
      </c>
      <c r="X42" s="2293"/>
      <c r="Y42" s="2293" t="s">
        <v>390</v>
      </c>
      <c r="Z42" s="2288"/>
      <c r="AA42" s="2294" t="s">
        <v>390</v>
      </c>
      <c r="AB42" s="1965"/>
      <c r="AC42" s="164" t="s">
        <v>390</v>
      </c>
      <c r="AD42" s="165" t="s">
        <v>390</v>
      </c>
      <c r="AE42" s="166" t="s">
        <v>390</v>
      </c>
      <c r="AF42" s="1962"/>
    </row>
    <row r="43" spans="1:32" s="2311" customFormat="1" ht="16.5" customHeight="1" thickTop="1" thickBot="1" x14ac:dyDescent="0.25">
      <c r="A43" s="2295" t="s">
        <v>1268</v>
      </c>
      <c r="B43" s="2296" t="s">
        <v>1269</v>
      </c>
      <c r="C43" s="2297"/>
      <c r="D43" s="2298"/>
      <c r="E43" s="2299">
        <f>E16+E24</f>
        <v>0</v>
      </c>
      <c r="F43" s="2300">
        <f>F16+F24+F31</f>
        <v>0</v>
      </c>
      <c r="G43" s="2298"/>
      <c r="H43" s="2299">
        <f>H16+H24+H31+H37</f>
        <v>0</v>
      </c>
      <c r="I43" s="2298"/>
      <c r="J43" s="2298"/>
      <c r="K43" s="2298">
        <f>K31</f>
        <v>0</v>
      </c>
      <c r="L43" s="2300">
        <f>L16+L24+L31</f>
        <v>0</v>
      </c>
      <c r="M43" s="2298"/>
      <c r="N43" s="2299">
        <f>N16+N24+N31+N37</f>
        <v>0</v>
      </c>
      <c r="O43" s="2301"/>
      <c r="P43" s="2302"/>
      <c r="Q43" s="2303"/>
      <c r="R43" s="2303"/>
      <c r="S43" s="2303"/>
      <c r="T43" s="2303"/>
      <c r="U43" s="2299">
        <f>U16+U24+U31+U37</f>
        <v>0</v>
      </c>
      <c r="V43" s="2303"/>
      <c r="W43" s="2299">
        <f>W16+W24+W31</f>
        <v>0</v>
      </c>
      <c r="X43" s="2304"/>
      <c r="Y43" s="2299">
        <f>Y16+Y24+Y31</f>
        <v>0</v>
      </c>
      <c r="Z43" s="2305"/>
      <c r="AA43" s="2306">
        <f>AA16+AA24+AA31</f>
        <v>0</v>
      </c>
      <c r="AB43" s="2307"/>
      <c r="AC43" s="2308">
        <f>U43+E43+K43+H43+W43+Y43+AA43+N43+U51+U52</f>
        <v>0</v>
      </c>
      <c r="AD43" s="2309">
        <f>'Tableau 4A'!N134</f>
        <v>0</v>
      </c>
      <c r="AE43" s="2310">
        <f>AC43-AD43</f>
        <v>0</v>
      </c>
    </row>
    <row r="44" spans="1:32" s="168" customFormat="1" ht="6" customHeight="1" thickBot="1" x14ac:dyDescent="0.25">
      <c r="A44" s="167"/>
      <c r="B44" s="167"/>
      <c r="C44" s="167"/>
      <c r="D44" s="167"/>
      <c r="E44" s="167"/>
      <c r="F44" s="1917"/>
      <c r="G44" s="167"/>
      <c r="H44" s="167"/>
      <c r="I44" s="167"/>
      <c r="J44" s="167"/>
      <c r="K44" s="167"/>
      <c r="L44" s="167"/>
      <c r="M44" s="167"/>
      <c r="N44" s="167"/>
      <c r="O44" s="167"/>
      <c r="P44" s="167"/>
      <c r="Q44" s="167"/>
      <c r="R44" s="167"/>
      <c r="S44" s="167"/>
      <c r="T44" s="167"/>
      <c r="U44" s="167"/>
      <c r="V44" s="167"/>
      <c r="W44" s="167"/>
      <c r="X44" s="167"/>
      <c r="Y44" s="167"/>
      <c r="Z44" s="167"/>
      <c r="AA44" s="167"/>
      <c r="AB44" s="167"/>
      <c r="AC44" s="167"/>
    </row>
    <row r="45" spans="1:32" s="168" customFormat="1" ht="12" thickBot="1" x14ac:dyDescent="0.25">
      <c r="A45" s="176" t="s">
        <v>1270</v>
      </c>
      <c r="B45" s="1966"/>
      <c r="C45" s="180"/>
      <c r="D45" s="180"/>
      <c r="E45" s="180"/>
      <c r="F45" s="1967"/>
      <c r="G45" s="1858"/>
      <c r="H45" s="1858"/>
      <c r="I45" s="1858"/>
      <c r="J45" s="1858"/>
      <c r="K45" s="1858"/>
      <c r="L45" s="1858"/>
      <c r="M45" s="1858"/>
      <c r="N45" s="1858"/>
      <c r="O45" s="2759"/>
      <c r="P45" s="2759"/>
      <c r="Q45" s="2759"/>
      <c r="R45" s="2759"/>
      <c r="S45" s="2759"/>
      <c r="T45" s="2759"/>
      <c r="U45" s="2759"/>
      <c r="V45" s="1968"/>
      <c r="W45" s="1968"/>
      <c r="X45" s="1968"/>
      <c r="Y45" s="1968"/>
      <c r="AC45" s="2762" t="s">
        <v>1419</v>
      </c>
      <c r="AD45" s="2762" t="s">
        <v>1271</v>
      </c>
      <c r="AE45" s="2785" t="s">
        <v>1272</v>
      </c>
    </row>
    <row r="46" spans="1:32" s="168" customFormat="1" ht="15" customHeight="1" x14ac:dyDescent="0.2">
      <c r="A46" s="177" t="s">
        <v>1273</v>
      </c>
      <c r="B46" s="1969"/>
      <c r="D46" s="167"/>
      <c r="E46" s="1970">
        <v>0</v>
      </c>
      <c r="F46" s="1967"/>
      <c r="G46" s="1858"/>
      <c r="H46" s="1858"/>
      <c r="I46" s="1858"/>
      <c r="J46" s="1858"/>
      <c r="K46" s="1858"/>
      <c r="L46" s="1858"/>
      <c r="M46" s="1858"/>
      <c r="N46" s="1858"/>
      <c r="O46" s="1971"/>
      <c r="P46" s="1972"/>
      <c r="Q46" s="1973" t="s">
        <v>1274</v>
      </c>
      <c r="R46" s="1973"/>
      <c r="S46" s="1973"/>
      <c r="T46" s="1973"/>
      <c r="U46" s="1974" t="str">
        <f>U41</f>
        <v>TOTAL</v>
      </c>
      <c r="V46" s="1975"/>
      <c r="W46" s="1975"/>
      <c r="X46" s="1975"/>
      <c r="Y46" s="1975"/>
      <c r="AC46" s="2763"/>
      <c r="AD46" s="2763"/>
      <c r="AE46" s="2786"/>
    </row>
    <row r="47" spans="1:32" s="168" customFormat="1" ht="15" customHeight="1" thickBot="1" x14ac:dyDescent="0.25">
      <c r="A47" s="177" t="s">
        <v>12</v>
      </c>
      <c r="B47" s="1969"/>
      <c r="D47" s="167"/>
      <c r="E47" s="1970">
        <v>0</v>
      </c>
      <c r="F47" s="1976"/>
      <c r="G47" s="1977"/>
      <c r="H47" s="1977"/>
      <c r="I47" s="1977"/>
      <c r="J47" s="1977"/>
      <c r="K47" s="1977"/>
      <c r="L47" s="1977"/>
      <c r="M47" s="1977"/>
      <c r="N47" s="1977"/>
      <c r="O47" s="1978"/>
      <c r="P47" s="1979"/>
      <c r="Q47" s="1977"/>
      <c r="R47" s="1977"/>
      <c r="S47" s="1977"/>
      <c r="T47" s="1977"/>
      <c r="U47" s="1980" t="s">
        <v>390</v>
      </c>
      <c r="V47" s="1975"/>
      <c r="W47" s="1975"/>
      <c r="X47" s="1975"/>
      <c r="Y47" s="1975"/>
      <c r="Z47" s="167"/>
      <c r="AA47" s="167"/>
      <c r="AC47" s="1981" t="s">
        <v>390</v>
      </c>
      <c r="AD47" s="1982" t="s">
        <v>390</v>
      </c>
      <c r="AE47" s="1983" t="s">
        <v>390</v>
      </c>
    </row>
    <row r="48" spans="1:32" s="168" customFormat="1" ht="15" customHeight="1" thickTop="1" thickBot="1" x14ac:dyDescent="0.25">
      <c r="A48" s="178" t="s">
        <v>363</v>
      </c>
      <c r="B48" s="1984"/>
      <c r="C48" s="167"/>
      <c r="D48" s="167"/>
      <c r="E48" s="1970">
        <v>0</v>
      </c>
      <c r="F48" s="1985"/>
      <c r="G48" s="180"/>
      <c r="H48" s="180"/>
      <c r="I48" s="180"/>
      <c r="J48" s="180"/>
      <c r="K48" s="180"/>
      <c r="L48" s="180"/>
      <c r="M48" s="180"/>
      <c r="N48" s="180"/>
      <c r="O48" s="1986"/>
      <c r="P48" s="1987"/>
      <c r="Q48" s="1988"/>
      <c r="R48" s="1988"/>
      <c r="S48" s="1988"/>
      <c r="T48" s="1988"/>
      <c r="U48" s="1989">
        <v>0</v>
      </c>
      <c r="V48" s="1990"/>
      <c r="W48" s="1990"/>
      <c r="X48" s="1990"/>
      <c r="Y48" s="1990"/>
      <c r="Z48" s="167"/>
      <c r="AA48" s="1991"/>
      <c r="AC48" s="2308">
        <f>AC43+U48</f>
        <v>0</v>
      </c>
      <c r="AD48" s="2309">
        <f>AD43</f>
        <v>0</v>
      </c>
      <c r="AE48" s="2310">
        <f>AC48-AD48</f>
        <v>0</v>
      </c>
    </row>
    <row r="49" spans="1:32" s="168" customFormat="1" ht="15" customHeight="1" thickBot="1" x14ac:dyDescent="0.25">
      <c r="A49" s="94"/>
      <c r="B49" s="94"/>
      <c r="C49" s="167"/>
      <c r="D49" s="167"/>
      <c r="E49" s="1970"/>
      <c r="F49" s="1985"/>
      <c r="G49" s="180"/>
      <c r="H49" s="180"/>
      <c r="I49" s="180"/>
      <c r="J49" s="180"/>
      <c r="K49" s="180"/>
      <c r="L49" s="180"/>
      <c r="M49" s="180"/>
      <c r="N49" s="180"/>
      <c r="O49" s="179"/>
      <c r="P49" s="179"/>
      <c r="Q49" s="180"/>
      <c r="R49" s="180"/>
      <c r="S49" s="180"/>
      <c r="T49" s="180"/>
      <c r="U49" s="180"/>
      <c r="V49" s="1990"/>
      <c r="W49" s="1990"/>
      <c r="X49" s="1990"/>
      <c r="Y49" s="1990"/>
      <c r="Z49" s="167"/>
      <c r="AA49" s="1991"/>
      <c r="AC49" s="1992"/>
      <c r="AD49" s="1992"/>
      <c r="AE49" s="1993"/>
    </row>
    <row r="50" spans="1:32" s="168" customFormat="1" ht="15" customHeight="1" thickBot="1" x14ac:dyDescent="0.25">
      <c r="A50" s="94"/>
      <c r="B50" s="94"/>
      <c r="C50" s="167"/>
      <c r="D50" s="167"/>
      <c r="E50" s="1970"/>
      <c r="F50" s="1985"/>
      <c r="G50" s="180"/>
      <c r="H50" s="180"/>
      <c r="I50" s="180"/>
      <c r="J50" s="180"/>
      <c r="K50" s="180"/>
      <c r="L50" s="180"/>
      <c r="M50" s="180"/>
      <c r="N50" s="180"/>
      <c r="O50" s="1971" t="s">
        <v>398</v>
      </c>
      <c r="P50" s="1994"/>
      <c r="Q50" s="1972"/>
      <c r="R50" s="1973" t="s">
        <v>1240</v>
      </c>
      <c r="S50" s="1973"/>
      <c r="T50" s="1973"/>
      <c r="U50" s="1974" t="s">
        <v>1275</v>
      </c>
      <c r="V50" s="1990"/>
      <c r="W50" s="1990"/>
      <c r="X50" s="1990"/>
      <c r="Y50" s="167"/>
      <c r="Z50" s="1991"/>
      <c r="AB50" s="1992"/>
      <c r="AC50" s="1992"/>
      <c r="AD50" s="1993"/>
    </row>
    <row r="51" spans="1:32" s="168" customFormat="1" ht="15" customHeight="1" x14ac:dyDescent="0.2">
      <c r="A51" s="1995" t="s">
        <v>1276</v>
      </c>
      <c r="B51" s="94"/>
      <c r="C51" s="167"/>
      <c r="D51" s="167"/>
      <c r="E51" s="1970"/>
      <c r="F51" s="1985"/>
      <c r="G51" s="180"/>
      <c r="H51" s="180"/>
      <c r="I51" s="180"/>
      <c r="J51" s="180"/>
      <c r="K51" s="180"/>
      <c r="L51" s="180"/>
      <c r="M51" s="180"/>
      <c r="N51" s="180"/>
      <c r="O51" s="1996"/>
      <c r="P51" s="1968"/>
      <c r="Q51" s="1968"/>
      <c r="R51" s="1977"/>
      <c r="S51" s="1977"/>
      <c r="T51" s="1977"/>
      <c r="U51" s="1997">
        <f>O51*R51</f>
        <v>0</v>
      </c>
      <c r="V51" s="1990"/>
      <c r="W51" s="1990"/>
      <c r="X51" s="1990"/>
      <c r="Y51" s="167"/>
      <c r="Z51" s="1991"/>
      <c r="AB51" s="1992"/>
      <c r="AC51" s="1992"/>
      <c r="AD51" s="1993"/>
    </row>
    <row r="52" spans="1:32" ht="13.5" thickBot="1" x14ac:dyDescent="0.25">
      <c r="A52" s="1998" t="s">
        <v>1209</v>
      </c>
      <c r="O52" s="173"/>
      <c r="P52" s="174"/>
      <c r="Q52" s="174"/>
      <c r="R52" s="174"/>
      <c r="S52" s="174"/>
      <c r="T52" s="174"/>
      <c r="U52" s="1999">
        <f>O52*R52</f>
        <v>0</v>
      </c>
      <c r="AD52" s="5"/>
      <c r="AF52" s="2"/>
    </row>
    <row r="53" spans="1:32" ht="14.25" customHeight="1" x14ac:dyDescent="0.2"/>
    <row r="54" spans="1:32" s="168" customFormat="1" ht="14.25" customHeight="1" x14ac:dyDescent="0.2">
      <c r="A54" s="94"/>
      <c r="B54" s="94"/>
      <c r="C54" s="167"/>
      <c r="D54" s="167"/>
      <c r="E54" s="1970"/>
      <c r="F54" s="1985"/>
      <c r="G54" s="180"/>
      <c r="H54" s="180"/>
      <c r="I54" s="180"/>
      <c r="J54" s="180"/>
      <c r="K54" s="180"/>
      <c r="L54" s="180"/>
      <c r="M54" s="180"/>
      <c r="N54" s="180"/>
      <c r="O54" s="179"/>
      <c r="P54" s="179"/>
      <c r="Q54" s="180"/>
      <c r="R54" s="180"/>
      <c r="S54" s="180"/>
      <c r="T54" s="180"/>
      <c r="U54" s="180"/>
      <c r="V54" s="1990"/>
      <c r="W54" s="1990"/>
      <c r="X54" s="1990"/>
      <c r="Y54" s="1990"/>
      <c r="Z54" s="167"/>
      <c r="AA54" s="1991"/>
      <c r="AC54" s="1992"/>
      <c r="AD54" s="1992"/>
      <c r="AE54" s="1993"/>
    </row>
    <row r="55" spans="1:32" s="168" customFormat="1" ht="11.25" x14ac:dyDescent="0.2">
      <c r="A55" s="94"/>
      <c r="B55" s="94"/>
      <c r="C55" s="167"/>
      <c r="D55" s="167"/>
      <c r="E55" s="1970"/>
      <c r="F55" s="1985"/>
      <c r="G55" s="180"/>
      <c r="H55" s="180"/>
      <c r="I55" s="180"/>
      <c r="J55" s="180"/>
      <c r="K55" s="180"/>
      <c r="L55" s="180"/>
      <c r="M55" s="180"/>
      <c r="N55" s="180"/>
      <c r="O55" s="179"/>
      <c r="P55" s="179"/>
      <c r="Q55" s="180"/>
      <c r="R55" s="180"/>
      <c r="S55" s="180"/>
      <c r="T55" s="180"/>
      <c r="U55" s="180"/>
      <c r="V55" s="1990"/>
      <c r="W55" s="1990"/>
      <c r="X55" s="1990"/>
      <c r="Y55" s="1990"/>
      <c r="Z55" s="167"/>
      <c r="AA55" s="1991"/>
      <c r="AC55" s="1992"/>
      <c r="AD55" s="1992"/>
      <c r="AE55" s="1993"/>
    </row>
  </sheetData>
  <mergeCells count="68">
    <mergeCell ref="C10:E10"/>
    <mergeCell ref="F10:H10"/>
    <mergeCell ref="I10:K10"/>
    <mergeCell ref="O10:U10"/>
    <mergeCell ref="V10:W10"/>
    <mergeCell ref="L10:N10"/>
    <mergeCell ref="AC10:AE10"/>
    <mergeCell ref="L27:N27"/>
    <mergeCell ref="V9:AA9"/>
    <mergeCell ref="X10:Y10"/>
    <mergeCell ref="Z10:AA10"/>
    <mergeCell ref="AC19:AE19"/>
    <mergeCell ref="O11:Q11"/>
    <mergeCell ref="R11:T11"/>
    <mergeCell ref="V18:AA18"/>
    <mergeCell ref="V19:W19"/>
    <mergeCell ref="X19:Y19"/>
    <mergeCell ref="Z19:AA19"/>
    <mergeCell ref="O20:Q20"/>
    <mergeCell ref="R20:T20"/>
    <mergeCell ref="V26:AA26"/>
    <mergeCell ref="X27:Y27"/>
    <mergeCell ref="C19:E19"/>
    <mergeCell ref="F19:H19"/>
    <mergeCell ref="I19:K19"/>
    <mergeCell ref="L19:N19"/>
    <mergeCell ref="O19:U19"/>
    <mergeCell ref="C27:E27"/>
    <mergeCell ref="F27:H27"/>
    <mergeCell ref="I27:K27"/>
    <mergeCell ref="O27:U27"/>
    <mergeCell ref="V27:W27"/>
    <mergeCell ref="C34:E34"/>
    <mergeCell ref="F34:H34"/>
    <mergeCell ref="I34:K34"/>
    <mergeCell ref="L34:N34"/>
    <mergeCell ref="O34:U34"/>
    <mergeCell ref="O35:U37"/>
    <mergeCell ref="AD45:AD46"/>
    <mergeCell ref="AE45:AE46"/>
    <mergeCell ref="Z27:AA27"/>
    <mergeCell ref="O28:Q28"/>
    <mergeCell ref="R28:T28"/>
    <mergeCell ref="V33:AA33"/>
    <mergeCell ref="V34:W34"/>
    <mergeCell ref="X34:Y34"/>
    <mergeCell ref="Z34:AA34"/>
    <mergeCell ref="V35:W37"/>
    <mergeCell ref="X35:Y37"/>
    <mergeCell ref="Z35:AA37"/>
    <mergeCell ref="AD35:AD41"/>
    <mergeCell ref="AE35:AE41"/>
    <mergeCell ref="A42:B42"/>
    <mergeCell ref="O45:U45"/>
    <mergeCell ref="AC35:AC41"/>
    <mergeCell ref="AC45:AC46"/>
    <mergeCell ref="A36:B36"/>
    <mergeCell ref="V39:AA39"/>
    <mergeCell ref="C40:E40"/>
    <mergeCell ref="F40:H40"/>
    <mergeCell ref="I40:K40"/>
    <mergeCell ref="L40:N40"/>
    <mergeCell ref="O40:U40"/>
    <mergeCell ref="V40:W40"/>
    <mergeCell ref="X40:Y40"/>
    <mergeCell ref="Z40:AA40"/>
    <mergeCell ref="C35:E37"/>
    <mergeCell ref="I35:K37"/>
  </mergeCells>
  <phoneticPr fontId="63" type="noConversion"/>
  <pageMargins left="0.55118110236220474" right="0.23622047244094491" top="0.43307086614173229" bottom="0.31496062992125984" header="0.27559055118110237" footer="0.15748031496062992"/>
  <pageSetup paperSize="8" scale="50" orientation="landscape" r:id="rId1"/>
  <headerFooter scaleWithDoc="0" alignWithMargins="0">
    <oddFooter>&amp;C&amp;P/&amp;N</oddFooter>
  </headerFooter>
  <colBreaks count="1" manualBreakCount="1">
    <brk id="28" max="1048575" man="1"/>
  </col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tint="0.59999389629810485"/>
    <pageSetUpPr fitToPage="1"/>
  </sheetPr>
  <dimension ref="A1:E79"/>
  <sheetViews>
    <sheetView showGridLines="0" workbookViewId="0"/>
  </sheetViews>
  <sheetFormatPr baseColWidth="10" defaultColWidth="9.140625" defaultRowHeight="12.75" x14ac:dyDescent="0.2"/>
  <cols>
    <col min="1" max="1" width="128" customWidth="1"/>
    <col min="2" max="3" width="20.7109375" customWidth="1"/>
    <col min="4" max="4" width="26.42578125" customWidth="1"/>
    <col min="5" max="5" width="35.140625" customWidth="1"/>
    <col min="253" max="253" width="159.42578125" customWidth="1"/>
    <col min="254" max="259" width="20.7109375" customWidth="1"/>
    <col min="260" max="260" width="26.42578125" customWidth="1"/>
    <col min="261" max="261" width="35.140625" customWidth="1"/>
    <col min="509" max="509" width="159.42578125" customWidth="1"/>
    <col min="510" max="515" width="20.7109375" customWidth="1"/>
    <col min="516" max="516" width="26.42578125" customWidth="1"/>
    <col min="517" max="517" width="35.140625" customWidth="1"/>
    <col min="765" max="765" width="159.42578125" customWidth="1"/>
    <col min="766" max="771" width="20.7109375" customWidth="1"/>
    <col min="772" max="772" width="26.42578125" customWidth="1"/>
    <col min="773" max="773" width="35.140625" customWidth="1"/>
    <col min="1021" max="1021" width="159.42578125" customWidth="1"/>
    <col min="1022" max="1027" width="20.7109375" customWidth="1"/>
    <col min="1028" max="1028" width="26.42578125" customWidth="1"/>
    <col min="1029" max="1029" width="35.140625" customWidth="1"/>
    <col min="1277" max="1277" width="159.42578125" customWidth="1"/>
    <col min="1278" max="1283" width="20.7109375" customWidth="1"/>
    <col min="1284" max="1284" width="26.42578125" customWidth="1"/>
    <col min="1285" max="1285" width="35.140625" customWidth="1"/>
    <col min="1533" max="1533" width="159.42578125" customWidth="1"/>
    <col min="1534" max="1539" width="20.7109375" customWidth="1"/>
    <col min="1540" max="1540" width="26.42578125" customWidth="1"/>
    <col min="1541" max="1541" width="35.140625" customWidth="1"/>
    <col min="1789" max="1789" width="159.42578125" customWidth="1"/>
    <col min="1790" max="1795" width="20.7109375" customWidth="1"/>
    <col min="1796" max="1796" width="26.42578125" customWidth="1"/>
    <col min="1797" max="1797" width="35.140625" customWidth="1"/>
    <col min="2045" max="2045" width="159.42578125" customWidth="1"/>
    <col min="2046" max="2051" width="20.7109375" customWidth="1"/>
    <col min="2052" max="2052" width="26.42578125" customWidth="1"/>
    <col min="2053" max="2053" width="35.140625" customWidth="1"/>
    <col min="2301" max="2301" width="159.42578125" customWidth="1"/>
    <col min="2302" max="2307" width="20.7109375" customWidth="1"/>
    <col min="2308" max="2308" width="26.42578125" customWidth="1"/>
    <col min="2309" max="2309" width="35.140625" customWidth="1"/>
    <col min="2557" max="2557" width="159.42578125" customWidth="1"/>
    <col min="2558" max="2563" width="20.7109375" customWidth="1"/>
    <col min="2564" max="2564" width="26.42578125" customWidth="1"/>
    <col min="2565" max="2565" width="35.140625" customWidth="1"/>
    <col min="2813" max="2813" width="159.42578125" customWidth="1"/>
    <col min="2814" max="2819" width="20.7109375" customWidth="1"/>
    <col min="2820" max="2820" width="26.42578125" customWidth="1"/>
    <col min="2821" max="2821" width="35.140625" customWidth="1"/>
    <col min="3069" max="3069" width="159.42578125" customWidth="1"/>
    <col min="3070" max="3075" width="20.7109375" customWidth="1"/>
    <col min="3076" max="3076" width="26.42578125" customWidth="1"/>
    <col min="3077" max="3077" width="35.140625" customWidth="1"/>
    <col min="3325" max="3325" width="159.42578125" customWidth="1"/>
    <col min="3326" max="3331" width="20.7109375" customWidth="1"/>
    <col min="3332" max="3332" width="26.42578125" customWidth="1"/>
    <col min="3333" max="3333" width="35.140625" customWidth="1"/>
    <col min="3581" max="3581" width="159.42578125" customWidth="1"/>
    <col min="3582" max="3587" width="20.7109375" customWidth="1"/>
    <col min="3588" max="3588" width="26.42578125" customWidth="1"/>
    <col min="3589" max="3589" width="35.140625" customWidth="1"/>
    <col min="3837" max="3837" width="159.42578125" customWidth="1"/>
    <col min="3838" max="3843" width="20.7109375" customWidth="1"/>
    <col min="3844" max="3844" width="26.42578125" customWidth="1"/>
    <col min="3845" max="3845" width="35.140625" customWidth="1"/>
    <col min="4093" max="4093" width="159.42578125" customWidth="1"/>
    <col min="4094" max="4099" width="20.7109375" customWidth="1"/>
    <col min="4100" max="4100" width="26.42578125" customWidth="1"/>
    <col min="4101" max="4101" width="35.140625" customWidth="1"/>
    <col min="4349" max="4349" width="159.42578125" customWidth="1"/>
    <col min="4350" max="4355" width="20.7109375" customWidth="1"/>
    <col min="4356" max="4356" width="26.42578125" customWidth="1"/>
    <col min="4357" max="4357" width="35.140625" customWidth="1"/>
    <col min="4605" max="4605" width="159.42578125" customWidth="1"/>
    <col min="4606" max="4611" width="20.7109375" customWidth="1"/>
    <col min="4612" max="4612" width="26.42578125" customWidth="1"/>
    <col min="4613" max="4613" width="35.140625" customWidth="1"/>
    <col min="4861" max="4861" width="159.42578125" customWidth="1"/>
    <col min="4862" max="4867" width="20.7109375" customWidth="1"/>
    <col min="4868" max="4868" width="26.42578125" customWidth="1"/>
    <col min="4869" max="4869" width="35.140625" customWidth="1"/>
    <col min="5117" max="5117" width="159.42578125" customWidth="1"/>
    <col min="5118" max="5123" width="20.7109375" customWidth="1"/>
    <col min="5124" max="5124" width="26.42578125" customWidth="1"/>
    <col min="5125" max="5125" width="35.140625" customWidth="1"/>
    <col min="5373" max="5373" width="159.42578125" customWidth="1"/>
    <col min="5374" max="5379" width="20.7109375" customWidth="1"/>
    <col min="5380" max="5380" width="26.42578125" customWidth="1"/>
    <col min="5381" max="5381" width="35.140625" customWidth="1"/>
    <col min="5629" max="5629" width="159.42578125" customWidth="1"/>
    <col min="5630" max="5635" width="20.7109375" customWidth="1"/>
    <col min="5636" max="5636" width="26.42578125" customWidth="1"/>
    <col min="5637" max="5637" width="35.140625" customWidth="1"/>
    <col min="5885" max="5885" width="159.42578125" customWidth="1"/>
    <col min="5886" max="5891" width="20.7109375" customWidth="1"/>
    <col min="5892" max="5892" width="26.42578125" customWidth="1"/>
    <col min="5893" max="5893" width="35.140625" customWidth="1"/>
    <col min="6141" max="6141" width="159.42578125" customWidth="1"/>
    <col min="6142" max="6147" width="20.7109375" customWidth="1"/>
    <col min="6148" max="6148" width="26.42578125" customWidth="1"/>
    <col min="6149" max="6149" width="35.140625" customWidth="1"/>
    <col min="6397" max="6397" width="159.42578125" customWidth="1"/>
    <col min="6398" max="6403" width="20.7109375" customWidth="1"/>
    <col min="6404" max="6404" width="26.42578125" customWidth="1"/>
    <col min="6405" max="6405" width="35.140625" customWidth="1"/>
    <col min="6653" max="6653" width="159.42578125" customWidth="1"/>
    <col min="6654" max="6659" width="20.7109375" customWidth="1"/>
    <col min="6660" max="6660" width="26.42578125" customWidth="1"/>
    <col min="6661" max="6661" width="35.140625" customWidth="1"/>
    <col min="6909" max="6909" width="159.42578125" customWidth="1"/>
    <col min="6910" max="6915" width="20.7109375" customWidth="1"/>
    <col min="6916" max="6916" width="26.42578125" customWidth="1"/>
    <col min="6917" max="6917" width="35.140625" customWidth="1"/>
    <col min="7165" max="7165" width="159.42578125" customWidth="1"/>
    <col min="7166" max="7171" width="20.7109375" customWidth="1"/>
    <col min="7172" max="7172" width="26.42578125" customWidth="1"/>
    <col min="7173" max="7173" width="35.140625" customWidth="1"/>
    <col min="7421" max="7421" width="159.42578125" customWidth="1"/>
    <col min="7422" max="7427" width="20.7109375" customWidth="1"/>
    <col min="7428" max="7428" width="26.42578125" customWidth="1"/>
    <col min="7429" max="7429" width="35.140625" customWidth="1"/>
    <col min="7677" max="7677" width="159.42578125" customWidth="1"/>
    <col min="7678" max="7683" width="20.7109375" customWidth="1"/>
    <col min="7684" max="7684" width="26.42578125" customWidth="1"/>
    <col min="7685" max="7685" width="35.140625" customWidth="1"/>
    <col min="7933" max="7933" width="159.42578125" customWidth="1"/>
    <col min="7934" max="7939" width="20.7109375" customWidth="1"/>
    <col min="7940" max="7940" width="26.42578125" customWidth="1"/>
    <col min="7941" max="7941" width="35.140625" customWidth="1"/>
    <col min="8189" max="8189" width="159.42578125" customWidth="1"/>
    <col min="8190" max="8195" width="20.7109375" customWidth="1"/>
    <col min="8196" max="8196" width="26.42578125" customWidth="1"/>
    <col min="8197" max="8197" width="35.140625" customWidth="1"/>
    <col min="8445" max="8445" width="159.42578125" customWidth="1"/>
    <col min="8446" max="8451" width="20.7109375" customWidth="1"/>
    <col min="8452" max="8452" width="26.42578125" customWidth="1"/>
    <col min="8453" max="8453" width="35.140625" customWidth="1"/>
    <col min="8701" max="8701" width="159.42578125" customWidth="1"/>
    <col min="8702" max="8707" width="20.7109375" customWidth="1"/>
    <col min="8708" max="8708" width="26.42578125" customWidth="1"/>
    <col min="8709" max="8709" width="35.140625" customWidth="1"/>
    <col min="8957" max="8957" width="159.42578125" customWidth="1"/>
    <col min="8958" max="8963" width="20.7109375" customWidth="1"/>
    <col min="8964" max="8964" width="26.42578125" customWidth="1"/>
    <col min="8965" max="8965" width="35.140625" customWidth="1"/>
    <col min="9213" max="9213" width="159.42578125" customWidth="1"/>
    <col min="9214" max="9219" width="20.7109375" customWidth="1"/>
    <col min="9220" max="9220" width="26.42578125" customWidth="1"/>
    <col min="9221" max="9221" width="35.140625" customWidth="1"/>
    <col min="9469" max="9469" width="159.42578125" customWidth="1"/>
    <col min="9470" max="9475" width="20.7109375" customWidth="1"/>
    <col min="9476" max="9476" width="26.42578125" customWidth="1"/>
    <col min="9477" max="9477" width="35.140625" customWidth="1"/>
    <col min="9725" max="9725" width="159.42578125" customWidth="1"/>
    <col min="9726" max="9731" width="20.7109375" customWidth="1"/>
    <col min="9732" max="9732" width="26.42578125" customWidth="1"/>
    <col min="9733" max="9733" width="35.140625" customWidth="1"/>
    <col min="9981" max="9981" width="159.42578125" customWidth="1"/>
    <col min="9982" max="9987" width="20.7109375" customWidth="1"/>
    <col min="9988" max="9988" width="26.42578125" customWidth="1"/>
    <col min="9989" max="9989" width="35.140625" customWidth="1"/>
    <col min="10237" max="10237" width="159.42578125" customWidth="1"/>
    <col min="10238" max="10243" width="20.7109375" customWidth="1"/>
    <col min="10244" max="10244" width="26.42578125" customWidth="1"/>
    <col min="10245" max="10245" width="35.140625" customWidth="1"/>
    <col min="10493" max="10493" width="159.42578125" customWidth="1"/>
    <col min="10494" max="10499" width="20.7109375" customWidth="1"/>
    <col min="10500" max="10500" width="26.42578125" customWidth="1"/>
    <col min="10501" max="10501" width="35.140625" customWidth="1"/>
    <col min="10749" max="10749" width="159.42578125" customWidth="1"/>
    <col min="10750" max="10755" width="20.7109375" customWidth="1"/>
    <col min="10756" max="10756" width="26.42578125" customWidth="1"/>
    <col min="10757" max="10757" width="35.140625" customWidth="1"/>
    <col min="11005" max="11005" width="159.42578125" customWidth="1"/>
    <col min="11006" max="11011" width="20.7109375" customWidth="1"/>
    <col min="11012" max="11012" width="26.42578125" customWidth="1"/>
    <col min="11013" max="11013" width="35.140625" customWidth="1"/>
    <col min="11261" max="11261" width="159.42578125" customWidth="1"/>
    <col min="11262" max="11267" width="20.7109375" customWidth="1"/>
    <col min="11268" max="11268" width="26.42578125" customWidth="1"/>
    <col min="11269" max="11269" width="35.140625" customWidth="1"/>
    <col min="11517" max="11517" width="159.42578125" customWidth="1"/>
    <col min="11518" max="11523" width="20.7109375" customWidth="1"/>
    <col min="11524" max="11524" width="26.42578125" customWidth="1"/>
    <col min="11525" max="11525" width="35.140625" customWidth="1"/>
    <col min="11773" max="11773" width="159.42578125" customWidth="1"/>
    <col min="11774" max="11779" width="20.7109375" customWidth="1"/>
    <col min="11780" max="11780" width="26.42578125" customWidth="1"/>
    <col min="11781" max="11781" width="35.140625" customWidth="1"/>
    <col min="12029" max="12029" width="159.42578125" customWidth="1"/>
    <col min="12030" max="12035" width="20.7109375" customWidth="1"/>
    <col min="12036" max="12036" width="26.42578125" customWidth="1"/>
    <col min="12037" max="12037" width="35.140625" customWidth="1"/>
    <col min="12285" max="12285" width="159.42578125" customWidth="1"/>
    <col min="12286" max="12291" width="20.7109375" customWidth="1"/>
    <col min="12292" max="12292" width="26.42578125" customWidth="1"/>
    <col min="12293" max="12293" width="35.140625" customWidth="1"/>
    <col min="12541" max="12541" width="159.42578125" customWidth="1"/>
    <col min="12542" max="12547" width="20.7109375" customWidth="1"/>
    <col min="12548" max="12548" width="26.42578125" customWidth="1"/>
    <col min="12549" max="12549" width="35.140625" customWidth="1"/>
    <col min="12797" max="12797" width="159.42578125" customWidth="1"/>
    <col min="12798" max="12803" width="20.7109375" customWidth="1"/>
    <col min="12804" max="12804" width="26.42578125" customWidth="1"/>
    <col min="12805" max="12805" width="35.140625" customWidth="1"/>
    <col min="13053" max="13053" width="159.42578125" customWidth="1"/>
    <col min="13054" max="13059" width="20.7109375" customWidth="1"/>
    <col min="13060" max="13060" width="26.42578125" customWidth="1"/>
    <col min="13061" max="13061" width="35.140625" customWidth="1"/>
    <col min="13309" max="13309" width="159.42578125" customWidth="1"/>
    <col min="13310" max="13315" width="20.7109375" customWidth="1"/>
    <col min="13316" max="13316" width="26.42578125" customWidth="1"/>
    <col min="13317" max="13317" width="35.140625" customWidth="1"/>
    <col min="13565" max="13565" width="159.42578125" customWidth="1"/>
    <col min="13566" max="13571" width="20.7109375" customWidth="1"/>
    <col min="13572" max="13572" width="26.42578125" customWidth="1"/>
    <col min="13573" max="13573" width="35.140625" customWidth="1"/>
    <col min="13821" max="13821" width="159.42578125" customWidth="1"/>
    <col min="13822" max="13827" width="20.7109375" customWidth="1"/>
    <col min="13828" max="13828" width="26.42578125" customWidth="1"/>
    <col min="13829" max="13829" width="35.140625" customWidth="1"/>
    <col min="14077" max="14077" width="159.42578125" customWidth="1"/>
    <col min="14078" max="14083" width="20.7109375" customWidth="1"/>
    <col min="14084" max="14084" width="26.42578125" customWidth="1"/>
    <col min="14085" max="14085" width="35.140625" customWidth="1"/>
    <col min="14333" max="14333" width="159.42578125" customWidth="1"/>
    <col min="14334" max="14339" width="20.7109375" customWidth="1"/>
    <col min="14340" max="14340" width="26.42578125" customWidth="1"/>
    <col min="14341" max="14341" width="35.140625" customWidth="1"/>
    <col min="14589" max="14589" width="159.42578125" customWidth="1"/>
    <col min="14590" max="14595" width="20.7109375" customWidth="1"/>
    <col min="14596" max="14596" width="26.42578125" customWidth="1"/>
    <col min="14597" max="14597" width="35.140625" customWidth="1"/>
    <col min="14845" max="14845" width="159.42578125" customWidth="1"/>
    <col min="14846" max="14851" width="20.7109375" customWidth="1"/>
    <col min="14852" max="14852" width="26.42578125" customWidth="1"/>
    <col min="14853" max="14853" width="35.140625" customWidth="1"/>
    <col min="15101" max="15101" width="159.42578125" customWidth="1"/>
    <col min="15102" max="15107" width="20.7109375" customWidth="1"/>
    <col min="15108" max="15108" width="26.42578125" customWidth="1"/>
    <col min="15109" max="15109" width="35.140625" customWidth="1"/>
    <col min="15357" max="15357" width="159.42578125" customWidth="1"/>
    <col min="15358" max="15363" width="20.7109375" customWidth="1"/>
    <col min="15364" max="15364" width="26.42578125" customWidth="1"/>
    <col min="15365" max="15365" width="35.140625" customWidth="1"/>
    <col min="15613" max="15613" width="159.42578125" customWidth="1"/>
    <col min="15614" max="15619" width="20.7109375" customWidth="1"/>
    <col min="15620" max="15620" width="26.42578125" customWidth="1"/>
    <col min="15621" max="15621" width="35.140625" customWidth="1"/>
    <col min="15869" max="15869" width="159.42578125" customWidth="1"/>
    <col min="15870" max="15875" width="20.7109375" customWidth="1"/>
    <col min="15876" max="15876" width="26.42578125" customWidth="1"/>
    <col min="15877" max="15877" width="35.140625" customWidth="1"/>
    <col min="16125" max="16125" width="159.42578125" customWidth="1"/>
    <col min="16126" max="16131" width="20.7109375" customWidth="1"/>
    <col min="16132" max="16132" width="26.42578125" customWidth="1"/>
    <col min="16133" max="16133" width="35.140625" customWidth="1"/>
  </cols>
  <sheetData>
    <row r="1" spans="1:5" ht="18" x14ac:dyDescent="0.25">
      <c r="A1" s="1273" t="s">
        <v>1161</v>
      </c>
      <c r="B1" s="1274"/>
      <c r="C1" s="1274"/>
      <c r="D1" s="1274"/>
      <c r="E1" s="1274"/>
    </row>
    <row r="2" spans="1:5" x14ac:dyDescent="0.2">
      <c r="A2" s="1274"/>
      <c r="B2" s="1274"/>
      <c r="C2" s="1274"/>
      <c r="D2" s="1274"/>
      <c r="E2" s="1274"/>
    </row>
    <row r="3" spans="1:5" x14ac:dyDescent="0.2">
      <c r="A3" s="56" t="str">
        <f>+'PAGE DE GARDE'!C8</f>
        <v>GAZ</v>
      </c>
      <c r="B3" s="1274"/>
      <c r="C3" s="1274"/>
      <c r="D3" s="1274"/>
      <c r="E3" s="1274"/>
    </row>
    <row r="4" spans="1:5" x14ac:dyDescent="0.2">
      <c r="A4" s="249" t="str">
        <f>'PAGE DE GARDE'!C7</f>
        <v>GRD</v>
      </c>
      <c r="B4" s="1274"/>
      <c r="C4" s="1274"/>
      <c r="D4" s="1274"/>
      <c r="E4" s="1274"/>
    </row>
    <row r="5" spans="1:5" s="184" customFormat="1" ht="13.5" thickBot="1" x14ac:dyDescent="0.25">
      <c r="A5" s="332"/>
      <c r="B5" s="253"/>
      <c r="C5" s="253"/>
      <c r="D5" s="253"/>
      <c r="E5" s="253"/>
    </row>
    <row r="6" spans="1:5" ht="13.5" customHeight="1" thickBot="1" x14ac:dyDescent="0.25">
      <c r="A6" s="1224"/>
      <c r="B6" s="1227" t="str">
        <f>'PAGE DE GARDE'!B15</f>
        <v>BUDGET 2018</v>
      </c>
      <c r="C6" s="1226" t="str">
        <f>'PAGE DE GARDE'!B14</f>
        <v>REALITE 2018</v>
      </c>
      <c r="D6" s="1223"/>
      <c r="E6" s="1223"/>
    </row>
    <row r="7" spans="1:5" ht="27.75" customHeight="1" thickBot="1" x14ac:dyDescent="0.25">
      <c r="A7" s="1225" t="s">
        <v>144</v>
      </c>
      <c r="B7" s="1226"/>
      <c r="C7" s="1226"/>
      <c r="D7" s="1227" t="s">
        <v>1006</v>
      </c>
      <c r="E7" s="1228" t="s">
        <v>1007</v>
      </c>
    </row>
    <row r="8" spans="1:5" x14ac:dyDescent="0.2">
      <c r="A8" s="1229" t="s">
        <v>1282</v>
      </c>
      <c r="B8" s="1230">
        <f>SUM(B9:B12)</f>
        <v>0</v>
      </c>
      <c r="C8" s="1230">
        <f>SUM(C9:C12)</f>
        <v>0</v>
      </c>
      <c r="D8" s="1231">
        <f>C8-B8</f>
        <v>0</v>
      </c>
      <c r="E8" s="1232" t="e">
        <f>D8/B8</f>
        <v>#DIV/0!</v>
      </c>
    </row>
    <row r="9" spans="1:5" x14ac:dyDescent="0.2">
      <c r="A9" s="1233" t="s">
        <v>1278</v>
      </c>
      <c r="B9" s="1230"/>
      <c r="C9" s="1230"/>
      <c r="D9" s="1234">
        <f t="shared" ref="D9:D45" si="0">C9-B9</f>
        <v>0</v>
      </c>
      <c r="E9" s="1235" t="e">
        <f t="shared" ref="E9:E45" si="1">D9/B9</f>
        <v>#DIV/0!</v>
      </c>
    </row>
    <row r="10" spans="1:5" x14ac:dyDescent="0.2">
      <c r="A10" s="1233" t="s">
        <v>1279</v>
      </c>
      <c r="B10" s="1236"/>
      <c r="C10" s="1236"/>
      <c r="D10" s="1234">
        <f t="shared" si="0"/>
        <v>0</v>
      </c>
      <c r="E10" s="1235" t="e">
        <f t="shared" si="1"/>
        <v>#DIV/0!</v>
      </c>
    </row>
    <row r="11" spans="1:5" x14ac:dyDescent="0.2">
      <c r="A11" s="1233" t="s">
        <v>1280</v>
      </c>
      <c r="B11" s="1236"/>
      <c r="C11" s="1236"/>
      <c r="D11" s="1234">
        <f t="shared" si="0"/>
        <v>0</v>
      </c>
      <c r="E11" s="1235" t="e">
        <f t="shared" si="1"/>
        <v>#DIV/0!</v>
      </c>
    </row>
    <row r="12" spans="1:5" x14ac:dyDescent="0.2">
      <c r="A12" s="1233" t="s">
        <v>1281</v>
      </c>
      <c r="B12" s="1236"/>
      <c r="C12" s="1236"/>
      <c r="D12" s="1234">
        <f t="shared" si="0"/>
        <v>0</v>
      </c>
      <c r="E12" s="1235" t="e">
        <f t="shared" si="1"/>
        <v>#DIV/0!</v>
      </c>
    </row>
    <row r="13" spans="1:5" x14ac:dyDescent="0.2">
      <c r="A13" s="1229" t="s">
        <v>228</v>
      </c>
      <c r="B13" s="1230">
        <f>SUM(B14:B17)</f>
        <v>0</v>
      </c>
      <c r="C13" s="1230">
        <f>SUM(C14:C17)</f>
        <v>0</v>
      </c>
      <c r="D13" s="1237">
        <f t="shared" si="0"/>
        <v>0</v>
      </c>
      <c r="E13" s="1238" t="e">
        <f t="shared" si="1"/>
        <v>#DIV/0!</v>
      </c>
    </row>
    <row r="14" spans="1:5" x14ac:dyDescent="0.2">
      <c r="A14" s="1233" t="s">
        <v>1278</v>
      </c>
      <c r="B14" s="1230"/>
      <c r="C14" s="1230"/>
      <c r="D14" s="1234">
        <f t="shared" si="0"/>
        <v>0</v>
      </c>
      <c r="E14" s="1235" t="e">
        <f t="shared" si="1"/>
        <v>#DIV/0!</v>
      </c>
    </row>
    <row r="15" spans="1:5" x14ac:dyDescent="0.2">
      <c r="A15" s="1233" t="s">
        <v>1279</v>
      </c>
      <c r="B15" s="1236"/>
      <c r="C15" s="1236"/>
      <c r="D15" s="1234">
        <f t="shared" si="0"/>
        <v>0</v>
      </c>
      <c r="E15" s="1235" t="e">
        <f t="shared" si="1"/>
        <v>#DIV/0!</v>
      </c>
    </row>
    <row r="16" spans="1:5" x14ac:dyDescent="0.2">
      <c r="A16" s="1233" t="s">
        <v>1280</v>
      </c>
      <c r="B16" s="1236"/>
      <c r="C16" s="1236"/>
      <c r="D16" s="1234">
        <f t="shared" si="0"/>
        <v>0</v>
      </c>
      <c r="E16" s="1235" t="e">
        <f t="shared" si="1"/>
        <v>#DIV/0!</v>
      </c>
    </row>
    <row r="17" spans="1:5" x14ac:dyDescent="0.2">
      <c r="A17" s="1233" t="s">
        <v>1281</v>
      </c>
      <c r="B17" s="1236"/>
      <c r="C17" s="1236"/>
      <c r="D17" s="1234">
        <f t="shared" si="0"/>
        <v>0</v>
      </c>
      <c r="E17" s="1235" t="e">
        <f t="shared" si="1"/>
        <v>#DIV/0!</v>
      </c>
    </row>
    <row r="18" spans="1:5" x14ac:dyDescent="0.2">
      <c r="A18" s="1229" t="s">
        <v>1008</v>
      </c>
      <c r="B18" s="1230">
        <f>SUM(B19:B22)</f>
        <v>0</v>
      </c>
      <c r="C18" s="1230">
        <f>SUM(C19:C22)</f>
        <v>0</v>
      </c>
      <c r="D18" s="1237">
        <f t="shared" si="0"/>
        <v>0</v>
      </c>
      <c r="E18" s="1238" t="e">
        <f t="shared" si="1"/>
        <v>#DIV/0!</v>
      </c>
    </row>
    <row r="19" spans="1:5" x14ac:dyDescent="0.2">
      <c r="A19" s="1233" t="s">
        <v>1278</v>
      </c>
      <c r="B19" s="1230"/>
      <c r="C19" s="1230"/>
      <c r="D19" s="1234">
        <f t="shared" si="0"/>
        <v>0</v>
      </c>
      <c r="E19" s="1235" t="e">
        <f t="shared" si="1"/>
        <v>#DIV/0!</v>
      </c>
    </row>
    <row r="20" spans="1:5" x14ac:dyDescent="0.2">
      <c r="A20" s="1233" t="s">
        <v>1279</v>
      </c>
      <c r="B20" s="1236"/>
      <c r="C20" s="1236"/>
      <c r="D20" s="1234">
        <f t="shared" si="0"/>
        <v>0</v>
      </c>
      <c r="E20" s="1235" t="e">
        <f t="shared" si="1"/>
        <v>#DIV/0!</v>
      </c>
    </row>
    <row r="21" spans="1:5" x14ac:dyDescent="0.2">
      <c r="A21" s="1233" t="s">
        <v>1280</v>
      </c>
      <c r="B21" s="1236"/>
      <c r="C21" s="1236"/>
      <c r="D21" s="1234">
        <f t="shared" si="0"/>
        <v>0</v>
      </c>
      <c r="E21" s="1235" t="e">
        <f t="shared" si="1"/>
        <v>#DIV/0!</v>
      </c>
    </row>
    <row r="22" spans="1:5" x14ac:dyDescent="0.2">
      <c r="A22" s="1233" t="s">
        <v>1281</v>
      </c>
      <c r="B22" s="1236"/>
      <c r="C22" s="1236"/>
      <c r="D22" s="1234">
        <f t="shared" si="0"/>
        <v>0</v>
      </c>
      <c r="E22" s="1235" t="e">
        <f t="shared" si="1"/>
        <v>#DIV/0!</v>
      </c>
    </row>
    <row r="23" spans="1:5" x14ac:dyDescent="0.2">
      <c r="A23" s="1229" t="s">
        <v>1009</v>
      </c>
      <c r="B23" s="1230">
        <f>SUM(B24:B27)</f>
        <v>0</v>
      </c>
      <c r="C23" s="1230">
        <f>SUM(C24:C27)</f>
        <v>0</v>
      </c>
      <c r="D23" s="1237">
        <f t="shared" si="0"/>
        <v>0</v>
      </c>
      <c r="E23" s="1238" t="e">
        <f t="shared" si="1"/>
        <v>#DIV/0!</v>
      </c>
    </row>
    <row r="24" spans="1:5" x14ac:dyDescent="0.2">
      <c r="A24" s="1233" t="s">
        <v>1278</v>
      </c>
      <c r="B24" s="1230"/>
      <c r="C24" s="1230"/>
      <c r="D24" s="1234">
        <f t="shared" si="0"/>
        <v>0</v>
      </c>
      <c r="E24" s="1235" t="e">
        <f t="shared" si="1"/>
        <v>#DIV/0!</v>
      </c>
    </row>
    <row r="25" spans="1:5" x14ac:dyDescent="0.2">
      <c r="A25" s="1233" t="s">
        <v>1279</v>
      </c>
      <c r="B25" s="1239"/>
      <c r="C25" s="1239"/>
      <c r="D25" s="1234">
        <f t="shared" si="0"/>
        <v>0</v>
      </c>
      <c r="E25" s="1235" t="e">
        <f t="shared" si="1"/>
        <v>#DIV/0!</v>
      </c>
    </row>
    <row r="26" spans="1:5" x14ac:dyDescent="0.2">
      <c r="A26" s="1233" t="s">
        <v>1280</v>
      </c>
      <c r="B26" s="1239"/>
      <c r="C26" s="1239"/>
      <c r="D26" s="1234">
        <f t="shared" si="0"/>
        <v>0</v>
      </c>
      <c r="E26" s="1235" t="e">
        <f t="shared" si="1"/>
        <v>#DIV/0!</v>
      </c>
    </row>
    <row r="27" spans="1:5" x14ac:dyDescent="0.2">
      <c r="A27" s="1233" t="s">
        <v>1281</v>
      </c>
      <c r="B27" s="1239"/>
      <c r="C27" s="1239"/>
      <c r="D27" s="1234">
        <f t="shared" si="0"/>
        <v>0</v>
      </c>
      <c r="E27" s="1235" t="e">
        <f t="shared" si="1"/>
        <v>#DIV/0!</v>
      </c>
    </row>
    <row r="28" spans="1:5" x14ac:dyDescent="0.2">
      <c r="A28" s="1229" t="s">
        <v>1283</v>
      </c>
      <c r="B28" s="1230">
        <f>SUM(B29:B32)</f>
        <v>0</v>
      </c>
      <c r="C28" s="1230">
        <f>SUM(C29:C32)</f>
        <v>0</v>
      </c>
      <c r="D28" s="1237">
        <f t="shared" si="0"/>
        <v>0</v>
      </c>
      <c r="E28" s="1238" t="e">
        <f t="shared" si="1"/>
        <v>#DIV/0!</v>
      </c>
    </row>
    <row r="29" spans="1:5" x14ac:dyDescent="0.2">
      <c r="A29" s="1233" t="s">
        <v>1278</v>
      </c>
      <c r="B29" s="1230"/>
      <c r="C29" s="1230"/>
      <c r="D29" s="1234">
        <f t="shared" si="0"/>
        <v>0</v>
      </c>
      <c r="E29" s="1235" t="e">
        <f t="shared" si="1"/>
        <v>#DIV/0!</v>
      </c>
    </row>
    <row r="30" spans="1:5" x14ac:dyDescent="0.2">
      <c r="A30" s="1233" t="s">
        <v>1279</v>
      </c>
      <c r="B30" s="1236"/>
      <c r="C30" s="1236"/>
      <c r="D30" s="1234">
        <f t="shared" si="0"/>
        <v>0</v>
      </c>
      <c r="E30" s="1235" t="e">
        <f t="shared" si="1"/>
        <v>#DIV/0!</v>
      </c>
    </row>
    <row r="31" spans="1:5" x14ac:dyDescent="0.2">
      <c r="A31" s="1233" t="s">
        <v>1280</v>
      </c>
      <c r="B31" s="1236"/>
      <c r="C31" s="1236"/>
      <c r="D31" s="1234">
        <f t="shared" si="0"/>
        <v>0</v>
      </c>
      <c r="E31" s="1235" t="e">
        <f t="shared" si="1"/>
        <v>#DIV/0!</v>
      </c>
    </row>
    <row r="32" spans="1:5" x14ac:dyDescent="0.2">
      <c r="A32" s="1233" t="s">
        <v>1281</v>
      </c>
      <c r="B32" s="1236"/>
      <c r="C32" s="1236"/>
      <c r="D32" s="1234">
        <f t="shared" si="0"/>
        <v>0</v>
      </c>
      <c r="E32" s="1235" t="e">
        <f t="shared" si="1"/>
        <v>#DIV/0!</v>
      </c>
    </row>
    <row r="33" spans="1:5" x14ac:dyDescent="0.2">
      <c r="A33" s="1229" t="s">
        <v>1284</v>
      </c>
      <c r="B33" s="1230">
        <f>SUM(B34:B37)</f>
        <v>0</v>
      </c>
      <c r="C33" s="1230">
        <f>SUM(C34:C37)</f>
        <v>0</v>
      </c>
      <c r="D33" s="1237">
        <f t="shared" si="0"/>
        <v>0</v>
      </c>
      <c r="E33" s="1238" t="e">
        <f t="shared" si="1"/>
        <v>#DIV/0!</v>
      </c>
    </row>
    <row r="34" spans="1:5" x14ac:dyDescent="0.2">
      <c r="A34" s="1233" t="s">
        <v>1278</v>
      </c>
      <c r="B34" s="1230"/>
      <c r="C34" s="1230"/>
      <c r="D34" s="1234">
        <f t="shared" si="0"/>
        <v>0</v>
      </c>
      <c r="E34" s="1235" t="e">
        <f t="shared" si="1"/>
        <v>#DIV/0!</v>
      </c>
    </row>
    <row r="35" spans="1:5" x14ac:dyDescent="0.2">
      <c r="A35" s="1233" t="s">
        <v>1279</v>
      </c>
      <c r="B35" s="1236"/>
      <c r="C35" s="1236"/>
      <c r="D35" s="1234">
        <f t="shared" si="0"/>
        <v>0</v>
      </c>
      <c r="E35" s="1235" t="e">
        <f t="shared" si="1"/>
        <v>#DIV/0!</v>
      </c>
    </row>
    <row r="36" spans="1:5" x14ac:dyDescent="0.2">
      <c r="A36" s="1233" t="s">
        <v>1280</v>
      </c>
      <c r="B36" s="1236"/>
      <c r="C36" s="1236"/>
      <c r="D36" s="1234">
        <f t="shared" si="0"/>
        <v>0</v>
      </c>
      <c r="E36" s="1235" t="e">
        <f t="shared" si="1"/>
        <v>#DIV/0!</v>
      </c>
    </row>
    <row r="37" spans="1:5" x14ac:dyDescent="0.2">
      <c r="A37" s="1233" t="s">
        <v>1281</v>
      </c>
      <c r="B37" s="1236"/>
      <c r="C37" s="1236"/>
      <c r="D37" s="1234">
        <f t="shared" si="0"/>
        <v>0</v>
      </c>
      <c r="E37" s="1235" t="e">
        <f t="shared" si="1"/>
        <v>#DIV/0!</v>
      </c>
    </row>
    <row r="38" spans="1:5" x14ac:dyDescent="0.2">
      <c r="A38" s="1229" t="s">
        <v>1010</v>
      </c>
      <c r="B38" s="1230">
        <f>SUM(B39:B42)</f>
        <v>0</v>
      </c>
      <c r="C38" s="1230">
        <f>SUM(C39:C42)</f>
        <v>0</v>
      </c>
      <c r="D38" s="1237">
        <f t="shared" si="0"/>
        <v>0</v>
      </c>
      <c r="E38" s="1238" t="e">
        <f t="shared" si="1"/>
        <v>#DIV/0!</v>
      </c>
    </row>
    <row r="39" spans="1:5" x14ac:dyDescent="0.2">
      <c r="A39" s="1233" t="s">
        <v>1278</v>
      </c>
      <c r="B39" s="1230"/>
      <c r="C39" s="1230"/>
      <c r="D39" s="1234">
        <f t="shared" si="0"/>
        <v>0</v>
      </c>
      <c r="E39" s="1235" t="e">
        <f t="shared" si="1"/>
        <v>#DIV/0!</v>
      </c>
    </row>
    <row r="40" spans="1:5" x14ac:dyDescent="0.2">
      <c r="A40" s="1233" t="s">
        <v>1279</v>
      </c>
      <c r="B40" s="1236"/>
      <c r="C40" s="1236"/>
      <c r="D40" s="1234">
        <f t="shared" si="0"/>
        <v>0</v>
      </c>
      <c r="E40" s="1235" t="e">
        <f t="shared" si="1"/>
        <v>#DIV/0!</v>
      </c>
    </row>
    <row r="41" spans="1:5" x14ac:dyDescent="0.2">
      <c r="A41" s="1233" t="s">
        <v>1280</v>
      </c>
      <c r="B41" s="1236"/>
      <c r="C41" s="1236"/>
      <c r="D41" s="1234">
        <f t="shared" si="0"/>
        <v>0</v>
      </c>
      <c r="E41" s="1235" t="e">
        <f t="shared" si="1"/>
        <v>#DIV/0!</v>
      </c>
    </row>
    <row r="42" spans="1:5" x14ac:dyDescent="0.2">
      <c r="A42" s="1233" t="s">
        <v>1281</v>
      </c>
      <c r="B42" s="1236"/>
      <c r="C42" s="1236"/>
      <c r="D42" s="1234">
        <f t="shared" si="0"/>
        <v>0</v>
      </c>
      <c r="E42" s="1235" t="e">
        <f t="shared" si="1"/>
        <v>#DIV/0!</v>
      </c>
    </row>
    <row r="43" spans="1:5" x14ac:dyDescent="0.2">
      <c r="A43" s="1229" t="s">
        <v>1462</v>
      </c>
      <c r="B43" s="1230">
        <f>SUM(B44:B45)</f>
        <v>0</v>
      </c>
      <c r="C43" s="1230">
        <f>SUM(C44:C45)</f>
        <v>0</v>
      </c>
      <c r="D43" s="1237">
        <f t="shared" si="0"/>
        <v>0</v>
      </c>
      <c r="E43" s="1238" t="e">
        <f t="shared" si="1"/>
        <v>#DIV/0!</v>
      </c>
    </row>
    <row r="44" spans="1:5" x14ac:dyDescent="0.2">
      <c r="A44" s="1240" t="s">
        <v>1150</v>
      </c>
      <c r="B44" s="1230"/>
      <c r="C44" s="1230"/>
      <c r="D44" s="1237">
        <f t="shared" si="0"/>
        <v>0</v>
      </c>
      <c r="E44" s="1238" t="e">
        <f t="shared" si="1"/>
        <v>#DIV/0!</v>
      </c>
    </row>
    <row r="45" spans="1:5" ht="13.5" thickBot="1" x14ac:dyDescent="0.25">
      <c r="A45" s="1240" t="s">
        <v>1151</v>
      </c>
      <c r="B45" s="1241"/>
      <c r="C45" s="1241"/>
      <c r="D45" s="1237">
        <f t="shared" si="0"/>
        <v>0</v>
      </c>
      <c r="E45" s="1238" t="e">
        <f t="shared" si="1"/>
        <v>#DIV/0!</v>
      </c>
    </row>
    <row r="46" spans="1:5" ht="13.5" thickBot="1" x14ac:dyDescent="0.25">
      <c r="A46" s="1757" t="s">
        <v>1167</v>
      </c>
      <c r="B46" s="1758">
        <f>B43+B38+B33+B28+B23+B18+B13+B8</f>
        <v>0</v>
      </c>
      <c r="C46" s="1758">
        <f>C43+C38+C33+C28+C23+C18+C13+C8</f>
        <v>0</v>
      </c>
      <c r="D46" s="1760">
        <f>C46-B46</f>
        <v>0</v>
      </c>
      <c r="E46" s="1761" t="e">
        <f>D46/B46</f>
        <v>#DIV/0!</v>
      </c>
    </row>
    <row r="47" spans="1:5" ht="13.5" thickBot="1" x14ac:dyDescent="0.25">
      <c r="A47" s="1757" t="s">
        <v>1285</v>
      </c>
      <c r="B47" s="1759">
        <f>B46-B43</f>
        <v>0</v>
      </c>
      <c r="C47" s="1759">
        <f>C46-C43</f>
        <v>0</v>
      </c>
      <c r="D47" s="1242">
        <f>-(C47-B47)</f>
        <v>0</v>
      </c>
      <c r="E47" s="1762" t="e">
        <f>D47/B47</f>
        <v>#DIV/0!</v>
      </c>
    </row>
    <row r="48" spans="1:5" x14ac:dyDescent="0.2">
      <c r="D48" s="1243" t="s">
        <v>1047</v>
      </c>
    </row>
    <row r="50" spans="1:5" s="7" customFormat="1" x14ac:dyDescent="0.2">
      <c r="A50" s="1244"/>
    </row>
    <row r="51" spans="1:5" s="7" customFormat="1" x14ac:dyDescent="0.2">
      <c r="A51" s="2494" t="s">
        <v>1521</v>
      </c>
      <c r="B51" s="2495"/>
      <c r="C51" s="2496"/>
      <c r="D51" s="2496"/>
      <c r="E51" s="2496"/>
    </row>
    <row r="52" spans="1:5" s="666" customFormat="1" ht="13.5" thickBot="1" x14ac:dyDescent="0.25">
      <c r="A52" s="2497"/>
      <c r="B52" s="2139"/>
      <c r="C52" s="2473"/>
      <c r="D52" s="2473"/>
      <c r="E52" s="2473"/>
    </row>
    <row r="53" spans="1:5" s="7" customFormat="1" ht="13.5" thickBot="1" x14ac:dyDescent="0.25">
      <c r="A53" s="2474"/>
      <c r="B53" s="2475" t="str">
        <f>'PAGE DE GARDE'!B15</f>
        <v>BUDGET 2018</v>
      </c>
      <c r="C53" s="2476" t="str">
        <f>'PAGE DE GARDE'!B14</f>
        <v>REALITE 2018</v>
      </c>
      <c r="D53" s="2477"/>
      <c r="E53" s="2477"/>
    </row>
    <row r="54" spans="1:5" ht="13.5" thickBot="1" x14ac:dyDescent="0.25">
      <c r="A54" s="2478" t="s">
        <v>144</v>
      </c>
      <c r="B54" s="2476"/>
      <c r="C54" s="2476"/>
      <c r="D54" s="2479" t="s">
        <v>1514</v>
      </c>
      <c r="E54" s="2491" t="s">
        <v>1515</v>
      </c>
    </row>
    <row r="55" spans="1:5" x14ac:dyDescent="0.2">
      <c r="A55" s="2480" t="s">
        <v>1516</v>
      </c>
      <c r="B55" s="2481">
        <f>SUM(B56:B59)</f>
        <v>0</v>
      </c>
      <c r="C55" s="2481">
        <f>SUM(C56:C59)</f>
        <v>0</v>
      </c>
      <c r="D55" s="2489">
        <f t="shared" ref="D55:D79" si="2">C55-B55</f>
        <v>0</v>
      </c>
      <c r="E55" s="2488" t="e">
        <f>D55/B55</f>
        <v>#DIV/0!</v>
      </c>
    </row>
    <row r="56" spans="1:5" x14ac:dyDescent="0.2">
      <c r="A56" s="2482" t="s">
        <v>1278</v>
      </c>
      <c r="B56" s="2483"/>
      <c r="C56" s="2483"/>
      <c r="D56" s="1230">
        <f t="shared" si="2"/>
        <v>0</v>
      </c>
      <c r="E56" s="2492" t="e">
        <f t="shared" ref="E56:E79" si="3">D56/B56</f>
        <v>#DIV/0!</v>
      </c>
    </row>
    <row r="57" spans="1:5" x14ac:dyDescent="0.2">
      <c r="A57" s="2482" t="s">
        <v>1279</v>
      </c>
      <c r="B57" s="2483"/>
      <c r="C57" s="2483"/>
      <c r="D57" s="1230">
        <f t="shared" si="2"/>
        <v>0</v>
      </c>
      <c r="E57" s="2492" t="e">
        <f t="shared" si="3"/>
        <v>#DIV/0!</v>
      </c>
    </row>
    <row r="58" spans="1:5" x14ac:dyDescent="0.2">
      <c r="A58" s="2482" t="s">
        <v>1280</v>
      </c>
      <c r="B58" s="2483"/>
      <c r="C58" s="2483"/>
      <c r="D58" s="1230">
        <f t="shared" si="2"/>
        <v>0</v>
      </c>
      <c r="E58" s="2492" t="e">
        <f t="shared" si="3"/>
        <v>#DIV/0!</v>
      </c>
    </row>
    <row r="59" spans="1:5" ht="13.5" thickBot="1" x14ac:dyDescent="0.25">
      <c r="A59" s="2484" t="s">
        <v>1281</v>
      </c>
      <c r="B59" s="2485"/>
      <c r="C59" s="2485"/>
      <c r="D59" s="2490">
        <f t="shared" si="2"/>
        <v>0</v>
      </c>
      <c r="E59" s="2493" t="e">
        <f t="shared" si="3"/>
        <v>#DIV/0!</v>
      </c>
    </row>
    <row r="60" spans="1:5" x14ac:dyDescent="0.2">
      <c r="A60" s="2486" t="s">
        <v>1517</v>
      </c>
      <c r="B60" s="2481">
        <f>SUM(B61:B64)</f>
        <v>0</v>
      </c>
      <c r="C60" s="2481">
        <f>SUM(C61:C64)</f>
        <v>0</v>
      </c>
      <c r="D60" s="2489">
        <f t="shared" si="2"/>
        <v>0</v>
      </c>
      <c r="E60" s="2488" t="e">
        <f t="shared" si="3"/>
        <v>#DIV/0!</v>
      </c>
    </row>
    <row r="61" spans="1:5" x14ac:dyDescent="0.2">
      <c r="A61" s="2482" t="s">
        <v>1278</v>
      </c>
      <c r="B61" s="2483"/>
      <c r="C61" s="2483"/>
      <c r="D61" s="1230">
        <f t="shared" si="2"/>
        <v>0</v>
      </c>
      <c r="E61" s="2492" t="e">
        <f t="shared" si="3"/>
        <v>#DIV/0!</v>
      </c>
    </row>
    <row r="62" spans="1:5" x14ac:dyDescent="0.2">
      <c r="A62" s="2482" t="s">
        <v>1279</v>
      </c>
      <c r="B62" s="2483"/>
      <c r="C62" s="2483"/>
      <c r="D62" s="1230">
        <f t="shared" si="2"/>
        <v>0</v>
      </c>
      <c r="E62" s="2492" t="e">
        <f t="shared" si="3"/>
        <v>#DIV/0!</v>
      </c>
    </row>
    <row r="63" spans="1:5" x14ac:dyDescent="0.2">
      <c r="A63" s="2482" t="s">
        <v>1280</v>
      </c>
      <c r="B63" s="2483"/>
      <c r="C63" s="2483"/>
      <c r="D63" s="1230">
        <f t="shared" si="2"/>
        <v>0</v>
      </c>
      <c r="E63" s="2492" t="e">
        <f t="shared" si="3"/>
        <v>#DIV/0!</v>
      </c>
    </row>
    <row r="64" spans="1:5" ht="13.5" thickBot="1" x14ac:dyDescent="0.25">
      <c r="A64" s="2482" t="s">
        <v>1281</v>
      </c>
      <c r="B64" s="2483"/>
      <c r="C64" s="2483"/>
      <c r="D64" s="2490">
        <f t="shared" si="2"/>
        <v>0</v>
      </c>
      <c r="E64" s="2493" t="e">
        <f t="shared" si="3"/>
        <v>#DIV/0!</v>
      </c>
    </row>
    <row r="65" spans="1:5" x14ac:dyDescent="0.2">
      <c r="A65" s="2486" t="s">
        <v>1518</v>
      </c>
      <c r="B65" s="2481">
        <f>SUM(B66:B69)</f>
        <v>0</v>
      </c>
      <c r="C65" s="2481">
        <f>SUM(C66:C69)</f>
        <v>0</v>
      </c>
      <c r="D65" s="2489">
        <f t="shared" si="2"/>
        <v>0</v>
      </c>
      <c r="E65" s="2488" t="e">
        <f t="shared" si="3"/>
        <v>#DIV/0!</v>
      </c>
    </row>
    <row r="66" spans="1:5" x14ac:dyDescent="0.2">
      <c r="A66" s="2482" t="s">
        <v>1278</v>
      </c>
      <c r="B66" s="2483"/>
      <c r="C66" s="2483"/>
      <c r="D66" s="1230">
        <f t="shared" si="2"/>
        <v>0</v>
      </c>
      <c r="E66" s="2492" t="e">
        <f t="shared" si="3"/>
        <v>#DIV/0!</v>
      </c>
    </row>
    <row r="67" spans="1:5" x14ac:dyDescent="0.2">
      <c r="A67" s="2482" t="s">
        <v>1279</v>
      </c>
      <c r="B67" s="2483"/>
      <c r="C67" s="2483"/>
      <c r="D67" s="1230">
        <f t="shared" si="2"/>
        <v>0</v>
      </c>
      <c r="E67" s="2492" t="e">
        <f t="shared" si="3"/>
        <v>#DIV/0!</v>
      </c>
    </row>
    <row r="68" spans="1:5" x14ac:dyDescent="0.2">
      <c r="A68" s="2482" t="s">
        <v>1280</v>
      </c>
      <c r="B68" s="2483"/>
      <c r="C68" s="2483"/>
      <c r="D68" s="1230">
        <f t="shared" si="2"/>
        <v>0</v>
      </c>
      <c r="E68" s="2492" t="e">
        <f t="shared" si="3"/>
        <v>#DIV/0!</v>
      </c>
    </row>
    <row r="69" spans="1:5" ht="13.5" thickBot="1" x14ac:dyDescent="0.25">
      <c r="A69" s="2482" t="s">
        <v>1281</v>
      </c>
      <c r="B69" s="2483"/>
      <c r="C69" s="2483"/>
      <c r="D69" s="2490">
        <f t="shared" si="2"/>
        <v>0</v>
      </c>
      <c r="E69" s="2493" t="e">
        <f t="shared" si="3"/>
        <v>#DIV/0!</v>
      </c>
    </row>
    <row r="70" spans="1:5" x14ac:dyDescent="0.2">
      <c r="A70" s="2486" t="s">
        <v>1519</v>
      </c>
      <c r="B70" s="2481">
        <f>SUM(B71:B74)</f>
        <v>0</v>
      </c>
      <c r="C70" s="2481">
        <f>SUM(C71:C74)</f>
        <v>0</v>
      </c>
      <c r="D70" s="2489">
        <f t="shared" si="2"/>
        <v>0</v>
      </c>
      <c r="E70" s="2488" t="e">
        <f t="shared" si="3"/>
        <v>#DIV/0!</v>
      </c>
    </row>
    <row r="71" spans="1:5" x14ac:dyDescent="0.2">
      <c r="A71" s="2482" t="s">
        <v>1278</v>
      </c>
      <c r="B71" s="2483"/>
      <c r="C71" s="2483"/>
      <c r="D71" s="1230">
        <f t="shared" si="2"/>
        <v>0</v>
      </c>
      <c r="E71" s="2492" t="e">
        <f t="shared" si="3"/>
        <v>#DIV/0!</v>
      </c>
    </row>
    <row r="72" spans="1:5" x14ac:dyDescent="0.2">
      <c r="A72" s="2482" t="s">
        <v>1279</v>
      </c>
      <c r="B72" s="2483"/>
      <c r="C72" s="2483"/>
      <c r="D72" s="1230">
        <f t="shared" si="2"/>
        <v>0</v>
      </c>
      <c r="E72" s="2492" t="e">
        <f t="shared" si="3"/>
        <v>#DIV/0!</v>
      </c>
    </row>
    <row r="73" spans="1:5" x14ac:dyDescent="0.2">
      <c r="A73" s="2482" t="s">
        <v>1280</v>
      </c>
      <c r="B73" s="2483"/>
      <c r="C73" s="2483"/>
      <c r="D73" s="1230">
        <f t="shared" si="2"/>
        <v>0</v>
      </c>
      <c r="E73" s="2492" t="e">
        <f t="shared" si="3"/>
        <v>#DIV/0!</v>
      </c>
    </row>
    <row r="74" spans="1:5" ht="13.5" thickBot="1" x14ac:dyDescent="0.25">
      <c r="A74" s="2482" t="s">
        <v>1281</v>
      </c>
      <c r="B74" s="2483"/>
      <c r="C74" s="2483"/>
      <c r="D74" s="2490">
        <f t="shared" si="2"/>
        <v>0</v>
      </c>
      <c r="E74" s="2493" t="e">
        <f t="shared" si="3"/>
        <v>#DIV/0!</v>
      </c>
    </row>
    <row r="75" spans="1:5" x14ac:dyDescent="0.2">
      <c r="A75" s="2486" t="s">
        <v>1520</v>
      </c>
      <c r="B75" s="2481">
        <f>SUM(B76:B79)</f>
        <v>0</v>
      </c>
      <c r="C75" s="2481">
        <f>SUM(C76:C79)</f>
        <v>0</v>
      </c>
      <c r="D75" s="2489">
        <f t="shared" si="2"/>
        <v>0</v>
      </c>
      <c r="E75" s="2488" t="e">
        <f t="shared" si="3"/>
        <v>#DIV/0!</v>
      </c>
    </row>
    <row r="76" spans="1:5" x14ac:dyDescent="0.2">
      <c r="A76" s="2482" t="s">
        <v>1278</v>
      </c>
      <c r="B76" s="2483"/>
      <c r="C76" s="2483"/>
      <c r="D76" s="1230">
        <f t="shared" si="2"/>
        <v>0</v>
      </c>
      <c r="E76" s="2492" t="e">
        <f t="shared" si="3"/>
        <v>#DIV/0!</v>
      </c>
    </row>
    <row r="77" spans="1:5" x14ac:dyDescent="0.2">
      <c r="A77" s="2482" t="s">
        <v>1279</v>
      </c>
      <c r="B77" s="2483"/>
      <c r="C77" s="2483"/>
      <c r="D77" s="1230">
        <f t="shared" si="2"/>
        <v>0</v>
      </c>
      <c r="E77" s="2492" t="e">
        <f t="shared" si="3"/>
        <v>#DIV/0!</v>
      </c>
    </row>
    <row r="78" spans="1:5" ht="13.5" customHeight="1" x14ac:dyDescent="0.2">
      <c r="A78" s="2482" t="s">
        <v>1280</v>
      </c>
      <c r="B78" s="2483"/>
      <c r="C78" s="2483"/>
      <c r="D78" s="1230">
        <f t="shared" si="2"/>
        <v>0</v>
      </c>
      <c r="E78" s="2492" t="e">
        <f t="shared" si="3"/>
        <v>#DIV/0!</v>
      </c>
    </row>
    <row r="79" spans="1:5" ht="13.5" thickBot="1" x14ac:dyDescent="0.25">
      <c r="A79" s="2484" t="s">
        <v>1281</v>
      </c>
      <c r="B79" s="2487"/>
      <c r="C79" s="2487"/>
      <c r="D79" s="2490">
        <f t="shared" si="2"/>
        <v>0</v>
      </c>
      <c r="E79" s="2493" t="e">
        <f t="shared" si="3"/>
        <v>#DIV/0!</v>
      </c>
    </row>
  </sheetData>
  <pageMargins left="0.70866141732283472" right="0.70866141732283472" top="0.74803149606299213" bottom="0.74803149606299213" header="0.31496062992125984" footer="0.31496062992125984"/>
  <pageSetup paperSize="8" scale="72" orientation="landscape"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tint="0.39997558519241921"/>
    <pageSetUpPr fitToPage="1"/>
  </sheetPr>
  <dimension ref="A1:D33"/>
  <sheetViews>
    <sheetView showGridLines="0" workbookViewId="0">
      <selection activeCell="A40" sqref="A40"/>
    </sheetView>
  </sheetViews>
  <sheetFormatPr baseColWidth="10" defaultColWidth="9.140625" defaultRowHeight="12.75" x14ac:dyDescent="0.2"/>
  <cols>
    <col min="1" max="1" width="70.28515625" customWidth="1"/>
    <col min="2" max="2" width="14.85546875" bestFit="1" customWidth="1"/>
    <col min="3" max="3" width="140" bestFit="1" customWidth="1"/>
    <col min="4" max="4" width="24" bestFit="1" customWidth="1"/>
    <col min="257" max="257" width="70.28515625" customWidth="1"/>
    <col min="258" max="258" width="14.85546875" bestFit="1" customWidth="1"/>
    <col min="259" max="259" width="140" bestFit="1" customWidth="1"/>
    <col min="260" max="260" width="24" bestFit="1" customWidth="1"/>
    <col min="513" max="513" width="70.28515625" customWidth="1"/>
    <col min="514" max="514" width="14.85546875" bestFit="1" customWidth="1"/>
    <col min="515" max="515" width="140" bestFit="1" customWidth="1"/>
    <col min="516" max="516" width="24" bestFit="1" customWidth="1"/>
    <col min="769" max="769" width="70.28515625" customWidth="1"/>
    <col min="770" max="770" width="14.85546875" bestFit="1" customWidth="1"/>
    <col min="771" max="771" width="140" bestFit="1" customWidth="1"/>
    <col min="772" max="772" width="24" bestFit="1" customWidth="1"/>
    <col min="1025" max="1025" width="70.28515625" customWidth="1"/>
    <col min="1026" max="1026" width="14.85546875" bestFit="1" customWidth="1"/>
    <col min="1027" max="1027" width="140" bestFit="1" customWidth="1"/>
    <col min="1028" max="1028" width="24" bestFit="1" customWidth="1"/>
    <col min="1281" max="1281" width="70.28515625" customWidth="1"/>
    <col min="1282" max="1282" width="14.85546875" bestFit="1" customWidth="1"/>
    <col min="1283" max="1283" width="140" bestFit="1" customWidth="1"/>
    <col min="1284" max="1284" width="24" bestFit="1" customWidth="1"/>
    <col min="1537" max="1537" width="70.28515625" customWidth="1"/>
    <col min="1538" max="1538" width="14.85546875" bestFit="1" customWidth="1"/>
    <col min="1539" max="1539" width="140" bestFit="1" customWidth="1"/>
    <col min="1540" max="1540" width="24" bestFit="1" customWidth="1"/>
    <col min="1793" max="1793" width="70.28515625" customWidth="1"/>
    <col min="1794" max="1794" width="14.85546875" bestFit="1" customWidth="1"/>
    <col min="1795" max="1795" width="140" bestFit="1" customWidth="1"/>
    <col min="1796" max="1796" width="24" bestFit="1" customWidth="1"/>
    <col min="2049" max="2049" width="70.28515625" customWidth="1"/>
    <col min="2050" max="2050" width="14.85546875" bestFit="1" customWidth="1"/>
    <col min="2051" max="2051" width="140" bestFit="1" customWidth="1"/>
    <col min="2052" max="2052" width="24" bestFit="1" customWidth="1"/>
    <col min="2305" max="2305" width="70.28515625" customWidth="1"/>
    <col min="2306" max="2306" width="14.85546875" bestFit="1" customWidth="1"/>
    <col min="2307" max="2307" width="140" bestFit="1" customWidth="1"/>
    <col min="2308" max="2308" width="24" bestFit="1" customWidth="1"/>
    <col min="2561" max="2561" width="70.28515625" customWidth="1"/>
    <col min="2562" max="2562" width="14.85546875" bestFit="1" customWidth="1"/>
    <col min="2563" max="2563" width="140" bestFit="1" customWidth="1"/>
    <col min="2564" max="2564" width="24" bestFit="1" customWidth="1"/>
    <col min="2817" max="2817" width="70.28515625" customWidth="1"/>
    <col min="2818" max="2818" width="14.85546875" bestFit="1" customWidth="1"/>
    <col min="2819" max="2819" width="140" bestFit="1" customWidth="1"/>
    <col min="2820" max="2820" width="24" bestFit="1" customWidth="1"/>
    <col min="3073" max="3073" width="70.28515625" customWidth="1"/>
    <col min="3074" max="3074" width="14.85546875" bestFit="1" customWidth="1"/>
    <col min="3075" max="3075" width="140" bestFit="1" customWidth="1"/>
    <col min="3076" max="3076" width="24" bestFit="1" customWidth="1"/>
    <col min="3329" max="3329" width="70.28515625" customWidth="1"/>
    <col min="3330" max="3330" width="14.85546875" bestFit="1" customWidth="1"/>
    <col min="3331" max="3331" width="140" bestFit="1" customWidth="1"/>
    <col min="3332" max="3332" width="24" bestFit="1" customWidth="1"/>
    <col min="3585" max="3585" width="70.28515625" customWidth="1"/>
    <col min="3586" max="3586" width="14.85546875" bestFit="1" customWidth="1"/>
    <col min="3587" max="3587" width="140" bestFit="1" customWidth="1"/>
    <col min="3588" max="3588" width="24" bestFit="1" customWidth="1"/>
    <col min="3841" max="3841" width="70.28515625" customWidth="1"/>
    <col min="3842" max="3842" width="14.85546875" bestFit="1" customWidth="1"/>
    <col min="3843" max="3843" width="140" bestFit="1" customWidth="1"/>
    <col min="3844" max="3844" width="24" bestFit="1" customWidth="1"/>
    <col min="4097" max="4097" width="70.28515625" customWidth="1"/>
    <col min="4098" max="4098" width="14.85546875" bestFit="1" customWidth="1"/>
    <col min="4099" max="4099" width="140" bestFit="1" customWidth="1"/>
    <col min="4100" max="4100" width="24" bestFit="1" customWidth="1"/>
    <col min="4353" max="4353" width="70.28515625" customWidth="1"/>
    <col min="4354" max="4354" width="14.85546875" bestFit="1" customWidth="1"/>
    <col min="4355" max="4355" width="140" bestFit="1" customWidth="1"/>
    <col min="4356" max="4356" width="24" bestFit="1" customWidth="1"/>
    <col min="4609" max="4609" width="70.28515625" customWidth="1"/>
    <col min="4610" max="4610" width="14.85546875" bestFit="1" customWidth="1"/>
    <col min="4611" max="4611" width="140" bestFit="1" customWidth="1"/>
    <col min="4612" max="4612" width="24" bestFit="1" customWidth="1"/>
    <col min="4865" max="4865" width="70.28515625" customWidth="1"/>
    <col min="4866" max="4866" width="14.85546875" bestFit="1" customWidth="1"/>
    <col min="4867" max="4867" width="140" bestFit="1" customWidth="1"/>
    <col min="4868" max="4868" width="24" bestFit="1" customWidth="1"/>
    <col min="5121" max="5121" width="70.28515625" customWidth="1"/>
    <col min="5122" max="5122" width="14.85546875" bestFit="1" customWidth="1"/>
    <col min="5123" max="5123" width="140" bestFit="1" customWidth="1"/>
    <col min="5124" max="5124" width="24" bestFit="1" customWidth="1"/>
    <col min="5377" max="5377" width="70.28515625" customWidth="1"/>
    <col min="5378" max="5378" width="14.85546875" bestFit="1" customWidth="1"/>
    <col min="5379" max="5379" width="140" bestFit="1" customWidth="1"/>
    <col min="5380" max="5380" width="24" bestFit="1" customWidth="1"/>
    <col min="5633" max="5633" width="70.28515625" customWidth="1"/>
    <col min="5634" max="5634" width="14.85546875" bestFit="1" customWidth="1"/>
    <col min="5635" max="5635" width="140" bestFit="1" customWidth="1"/>
    <col min="5636" max="5636" width="24" bestFit="1" customWidth="1"/>
    <col min="5889" max="5889" width="70.28515625" customWidth="1"/>
    <col min="5890" max="5890" width="14.85546875" bestFit="1" customWidth="1"/>
    <col min="5891" max="5891" width="140" bestFit="1" customWidth="1"/>
    <col min="5892" max="5892" width="24" bestFit="1" customWidth="1"/>
    <col min="6145" max="6145" width="70.28515625" customWidth="1"/>
    <col min="6146" max="6146" width="14.85546875" bestFit="1" customWidth="1"/>
    <col min="6147" max="6147" width="140" bestFit="1" customWidth="1"/>
    <col min="6148" max="6148" width="24" bestFit="1" customWidth="1"/>
    <col min="6401" max="6401" width="70.28515625" customWidth="1"/>
    <col min="6402" max="6402" width="14.85546875" bestFit="1" customWidth="1"/>
    <col min="6403" max="6403" width="140" bestFit="1" customWidth="1"/>
    <col min="6404" max="6404" width="24" bestFit="1" customWidth="1"/>
    <col min="6657" max="6657" width="70.28515625" customWidth="1"/>
    <col min="6658" max="6658" width="14.85546875" bestFit="1" customWidth="1"/>
    <col min="6659" max="6659" width="140" bestFit="1" customWidth="1"/>
    <col min="6660" max="6660" width="24" bestFit="1" customWidth="1"/>
    <col min="6913" max="6913" width="70.28515625" customWidth="1"/>
    <col min="6914" max="6914" width="14.85546875" bestFit="1" customWidth="1"/>
    <col min="6915" max="6915" width="140" bestFit="1" customWidth="1"/>
    <col min="6916" max="6916" width="24" bestFit="1" customWidth="1"/>
    <col min="7169" max="7169" width="70.28515625" customWidth="1"/>
    <col min="7170" max="7170" width="14.85546875" bestFit="1" customWidth="1"/>
    <col min="7171" max="7171" width="140" bestFit="1" customWidth="1"/>
    <col min="7172" max="7172" width="24" bestFit="1" customWidth="1"/>
    <col min="7425" max="7425" width="70.28515625" customWidth="1"/>
    <col min="7426" max="7426" width="14.85546875" bestFit="1" customWidth="1"/>
    <col min="7427" max="7427" width="140" bestFit="1" customWidth="1"/>
    <col min="7428" max="7428" width="24" bestFit="1" customWidth="1"/>
    <col min="7681" max="7681" width="70.28515625" customWidth="1"/>
    <col min="7682" max="7682" width="14.85546875" bestFit="1" customWidth="1"/>
    <col min="7683" max="7683" width="140" bestFit="1" customWidth="1"/>
    <col min="7684" max="7684" width="24" bestFit="1" customWidth="1"/>
    <col min="7937" max="7937" width="70.28515625" customWidth="1"/>
    <col min="7938" max="7938" width="14.85546875" bestFit="1" customWidth="1"/>
    <col min="7939" max="7939" width="140" bestFit="1" customWidth="1"/>
    <col min="7940" max="7940" width="24" bestFit="1" customWidth="1"/>
    <col min="8193" max="8193" width="70.28515625" customWidth="1"/>
    <col min="8194" max="8194" width="14.85546875" bestFit="1" customWidth="1"/>
    <col min="8195" max="8195" width="140" bestFit="1" customWidth="1"/>
    <col min="8196" max="8196" width="24" bestFit="1" customWidth="1"/>
    <col min="8449" max="8449" width="70.28515625" customWidth="1"/>
    <col min="8450" max="8450" width="14.85546875" bestFit="1" customWidth="1"/>
    <col min="8451" max="8451" width="140" bestFit="1" customWidth="1"/>
    <col min="8452" max="8452" width="24" bestFit="1" customWidth="1"/>
    <col min="8705" max="8705" width="70.28515625" customWidth="1"/>
    <col min="8706" max="8706" width="14.85546875" bestFit="1" customWidth="1"/>
    <col min="8707" max="8707" width="140" bestFit="1" customWidth="1"/>
    <col min="8708" max="8708" width="24" bestFit="1" customWidth="1"/>
    <col min="8961" max="8961" width="70.28515625" customWidth="1"/>
    <col min="8962" max="8962" width="14.85546875" bestFit="1" customWidth="1"/>
    <col min="8963" max="8963" width="140" bestFit="1" customWidth="1"/>
    <col min="8964" max="8964" width="24" bestFit="1" customWidth="1"/>
    <col min="9217" max="9217" width="70.28515625" customWidth="1"/>
    <col min="9218" max="9218" width="14.85546875" bestFit="1" customWidth="1"/>
    <col min="9219" max="9219" width="140" bestFit="1" customWidth="1"/>
    <col min="9220" max="9220" width="24" bestFit="1" customWidth="1"/>
    <col min="9473" max="9473" width="70.28515625" customWidth="1"/>
    <col min="9474" max="9474" width="14.85546875" bestFit="1" customWidth="1"/>
    <col min="9475" max="9475" width="140" bestFit="1" customWidth="1"/>
    <col min="9476" max="9476" width="24" bestFit="1" customWidth="1"/>
    <col min="9729" max="9729" width="70.28515625" customWidth="1"/>
    <col min="9730" max="9730" width="14.85546875" bestFit="1" customWidth="1"/>
    <col min="9731" max="9731" width="140" bestFit="1" customWidth="1"/>
    <col min="9732" max="9732" width="24" bestFit="1" customWidth="1"/>
    <col min="9985" max="9985" width="70.28515625" customWidth="1"/>
    <col min="9986" max="9986" width="14.85546875" bestFit="1" customWidth="1"/>
    <col min="9987" max="9987" width="140" bestFit="1" customWidth="1"/>
    <col min="9988" max="9988" width="24" bestFit="1" customWidth="1"/>
    <col min="10241" max="10241" width="70.28515625" customWidth="1"/>
    <col min="10242" max="10242" width="14.85546875" bestFit="1" customWidth="1"/>
    <col min="10243" max="10243" width="140" bestFit="1" customWidth="1"/>
    <col min="10244" max="10244" width="24" bestFit="1" customWidth="1"/>
    <col min="10497" max="10497" width="70.28515625" customWidth="1"/>
    <col min="10498" max="10498" width="14.85546875" bestFit="1" customWidth="1"/>
    <col min="10499" max="10499" width="140" bestFit="1" customWidth="1"/>
    <col min="10500" max="10500" width="24" bestFit="1" customWidth="1"/>
    <col min="10753" max="10753" width="70.28515625" customWidth="1"/>
    <col min="10754" max="10754" width="14.85546875" bestFit="1" customWidth="1"/>
    <col min="10755" max="10755" width="140" bestFit="1" customWidth="1"/>
    <col min="10756" max="10756" width="24" bestFit="1" customWidth="1"/>
    <col min="11009" max="11009" width="70.28515625" customWidth="1"/>
    <col min="11010" max="11010" width="14.85546875" bestFit="1" customWidth="1"/>
    <col min="11011" max="11011" width="140" bestFit="1" customWidth="1"/>
    <col min="11012" max="11012" width="24" bestFit="1" customWidth="1"/>
    <col min="11265" max="11265" width="70.28515625" customWidth="1"/>
    <col min="11266" max="11266" width="14.85546875" bestFit="1" customWidth="1"/>
    <col min="11267" max="11267" width="140" bestFit="1" customWidth="1"/>
    <col min="11268" max="11268" width="24" bestFit="1" customWidth="1"/>
    <col min="11521" max="11521" width="70.28515625" customWidth="1"/>
    <col min="11522" max="11522" width="14.85546875" bestFit="1" customWidth="1"/>
    <col min="11523" max="11523" width="140" bestFit="1" customWidth="1"/>
    <col min="11524" max="11524" width="24" bestFit="1" customWidth="1"/>
    <col min="11777" max="11777" width="70.28515625" customWidth="1"/>
    <col min="11778" max="11778" width="14.85546875" bestFit="1" customWidth="1"/>
    <col min="11779" max="11779" width="140" bestFit="1" customWidth="1"/>
    <col min="11780" max="11780" width="24" bestFit="1" customWidth="1"/>
    <col min="12033" max="12033" width="70.28515625" customWidth="1"/>
    <col min="12034" max="12034" width="14.85546875" bestFit="1" customWidth="1"/>
    <col min="12035" max="12035" width="140" bestFit="1" customWidth="1"/>
    <col min="12036" max="12036" width="24" bestFit="1" customWidth="1"/>
    <col min="12289" max="12289" width="70.28515625" customWidth="1"/>
    <col min="12290" max="12290" width="14.85546875" bestFit="1" customWidth="1"/>
    <col min="12291" max="12291" width="140" bestFit="1" customWidth="1"/>
    <col min="12292" max="12292" width="24" bestFit="1" customWidth="1"/>
    <col min="12545" max="12545" width="70.28515625" customWidth="1"/>
    <col min="12546" max="12546" width="14.85546875" bestFit="1" customWidth="1"/>
    <col min="12547" max="12547" width="140" bestFit="1" customWidth="1"/>
    <col min="12548" max="12548" width="24" bestFit="1" customWidth="1"/>
    <col min="12801" max="12801" width="70.28515625" customWidth="1"/>
    <col min="12802" max="12802" width="14.85546875" bestFit="1" customWidth="1"/>
    <col min="12803" max="12803" width="140" bestFit="1" customWidth="1"/>
    <col min="12804" max="12804" width="24" bestFit="1" customWidth="1"/>
    <col min="13057" max="13057" width="70.28515625" customWidth="1"/>
    <col min="13058" max="13058" width="14.85546875" bestFit="1" customWidth="1"/>
    <col min="13059" max="13059" width="140" bestFit="1" customWidth="1"/>
    <col min="13060" max="13060" width="24" bestFit="1" customWidth="1"/>
    <col min="13313" max="13313" width="70.28515625" customWidth="1"/>
    <col min="13314" max="13314" width="14.85546875" bestFit="1" customWidth="1"/>
    <col min="13315" max="13315" width="140" bestFit="1" customWidth="1"/>
    <col min="13316" max="13316" width="24" bestFit="1" customWidth="1"/>
    <col min="13569" max="13569" width="70.28515625" customWidth="1"/>
    <col min="13570" max="13570" width="14.85546875" bestFit="1" customWidth="1"/>
    <col min="13571" max="13571" width="140" bestFit="1" customWidth="1"/>
    <col min="13572" max="13572" width="24" bestFit="1" customWidth="1"/>
    <col min="13825" max="13825" width="70.28515625" customWidth="1"/>
    <col min="13826" max="13826" width="14.85546875" bestFit="1" customWidth="1"/>
    <col min="13827" max="13827" width="140" bestFit="1" customWidth="1"/>
    <col min="13828" max="13828" width="24" bestFit="1" customWidth="1"/>
    <col min="14081" max="14081" width="70.28515625" customWidth="1"/>
    <col min="14082" max="14082" width="14.85546875" bestFit="1" customWidth="1"/>
    <col min="14083" max="14083" width="140" bestFit="1" customWidth="1"/>
    <col min="14084" max="14084" width="24" bestFit="1" customWidth="1"/>
    <col min="14337" max="14337" width="70.28515625" customWidth="1"/>
    <col min="14338" max="14338" width="14.85546875" bestFit="1" customWidth="1"/>
    <col min="14339" max="14339" width="140" bestFit="1" customWidth="1"/>
    <col min="14340" max="14340" width="24" bestFit="1" customWidth="1"/>
    <col min="14593" max="14593" width="70.28515625" customWidth="1"/>
    <col min="14594" max="14594" width="14.85546875" bestFit="1" customWidth="1"/>
    <col min="14595" max="14595" width="140" bestFit="1" customWidth="1"/>
    <col min="14596" max="14596" width="24" bestFit="1" customWidth="1"/>
    <col min="14849" max="14849" width="70.28515625" customWidth="1"/>
    <col min="14850" max="14850" width="14.85546875" bestFit="1" customWidth="1"/>
    <col min="14851" max="14851" width="140" bestFit="1" customWidth="1"/>
    <col min="14852" max="14852" width="24" bestFit="1" customWidth="1"/>
    <col min="15105" max="15105" width="70.28515625" customWidth="1"/>
    <col min="15106" max="15106" width="14.85546875" bestFit="1" customWidth="1"/>
    <col min="15107" max="15107" width="140" bestFit="1" customWidth="1"/>
    <col min="15108" max="15108" width="24" bestFit="1" customWidth="1"/>
    <col min="15361" max="15361" width="70.28515625" customWidth="1"/>
    <col min="15362" max="15362" width="14.85546875" bestFit="1" customWidth="1"/>
    <col min="15363" max="15363" width="140" bestFit="1" customWidth="1"/>
    <col min="15364" max="15364" width="24" bestFit="1" customWidth="1"/>
    <col min="15617" max="15617" width="70.28515625" customWidth="1"/>
    <col min="15618" max="15618" width="14.85546875" bestFit="1" customWidth="1"/>
    <col min="15619" max="15619" width="140" bestFit="1" customWidth="1"/>
    <col min="15620" max="15620" width="24" bestFit="1" customWidth="1"/>
    <col min="15873" max="15873" width="70.28515625" customWidth="1"/>
    <col min="15874" max="15874" width="14.85546875" bestFit="1" customWidth="1"/>
    <col min="15875" max="15875" width="140" bestFit="1" customWidth="1"/>
    <col min="15876" max="15876" width="24" bestFit="1" customWidth="1"/>
    <col min="16129" max="16129" width="70.28515625" customWidth="1"/>
    <col min="16130" max="16130" width="14.85546875" bestFit="1" customWidth="1"/>
    <col min="16131" max="16131" width="140" bestFit="1" customWidth="1"/>
    <col min="16132" max="16132" width="24" bestFit="1" customWidth="1"/>
  </cols>
  <sheetData>
    <row r="1" spans="1:4" ht="18" x14ac:dyDescent="0.25">
      <c r="A1" s="1273" t="s">
        <v>1160</v>
      </c>
      <c r="B1" s="1274"/>
      <c r="C1" s="1274"/>
      <c r="D1" s="1274"/>
    </row>
    <row r="2" spans="1:4" x14ac:dyDescent="0.2">
      <c r="A2" s="56" t="str">
        <f>'PAGE DE GARDE'!C8</f>
        <v>GAZ</v>
      </c>
      <c r="B2" s="1274" t="str">
        <f>'PAGE DE GARDE'!C10</f>
        <v>REALITE 2018 V0</v>
      </c>
      <c r="C2" s="1274"/>
      <c r="D2" s="1274"/>
    </row>
    <row r="3" spans="1:4" x14ac:dyDescent="0.2">
      <c r="A3" s="249" t="str">
        <f>'PAGE DE GARDE'!C7</f>
        <v>GRD</v>
      </c>
      <c r="B3" s="1274"/>
      <c r="C3" s="1274"/>
      <c r="D3" s="1274"/>
    </row>
    <row r="4" spans="1:4" x14ac:dyDescent="0.2">
      <c r="A4" s="56"/>
      <c r="B4" s="1274"/>
      <c r="C4" s="1274"/>
      <c r="D4" s="1274"/>
    </row>
    <row r="5" spans="1:4" x14ac:dyDescent="0.2">
      <c r="A5" s="1224"/>
      <c r="B5" s="1223"/>
      <c r="C5" s="1223"/>
      <c r="D5" s="1223"/>
    </row>
    <row r="6" spans="1:4" ht="13.5" thickBot="1" x14ac:dyDescent="0.25">
      <c r="A6" s="1224"/>
      <c r="B6" s="1223"/>
      <c r="C6" s="1223"/>
      <c r="D6" s="1223"/>
    </row>
    <row r="7" spans="1:4" x14ac:dyDescent="0.2">
      <c r="A7" s="1245" t="s">
        <v>1011</v>
      </c>
      <c r="B7" s="1277" t="s">
        <v>1012</v>
      </c>
      <c r="C7" s="1246"/>
      <c r="D7" s="1277" t="s">
        <v>246</v>
      </c>
    </row>
    <row r="8" spans="1:4" x14ac:dyDescent="0.2">
      <c r="A8" s="1247"/>
      <c r="B8" s="1278" t="s">
        <v>144</v>
      </c>
      <c r="C8" s="1248"/>
      <c r="D8" s="1278" t="s">
        <v>144</v>
      </c>
    </row>
    <row r="9" spans="1:4" x14ac:dyDescent="0.2">
      <c r="A9" s="1249" t="s">
        <v>1013</v>
      </c>
      <c r="B9" s="1280"/>
      <c r="C9" s="1250" t="s">
        <v>1286</v>
      </c>
      <c r="D9" s="1279"/>
    </row>
    <row r="10" spans="1:4" x14ac:dyDescent="0.2">
      <c r="A10" s="1828" t="s">
        <v>1014</v>
      </c>
      <c r="B10" s="1829"/>
      <c r="C10" s="1255" t="s">
        <v>1015</v>
      </c>
      <c r="D10" s="1830"/>
    </row>
    <row r="11" spans="1:4" x14ac:dyDescent="0.2">
      <c r="A11" s="1252" t="s">
        <v>1016</v>
      </c>
      <c r="B11" s="1280"/>
      <c r="C11" s="1253" t="s">
        <v>1017</v>
      </c>
      <c r="D11" s="1279"/>
    </row>
    <row r="12" spans="1:4" x14ac:dyDescent="0.2">
      <c r="A12" s="1252" t="s">
        <v>1018</v>
      </c>
      <c r="B12" s="1280"/>
      <c r="C12" s="1250" t="s">
        <v>161</v>
      </c>
      <c r="D12" s="1279"/>
    </row>
    <row r="13" spans="1:4" x14ac:dyDescent="0.2">
      <c r="A13" s="1252" t="s">
        <v>1019</v>
      </c>
      <c r="B13" s="1280"/>
      <c r="C13" s="1250" t="s">
        <v>1287</v>
      </c>
      <c r="D13" s="1279"/>
    </row>
    <row r="14" spans="1:4" x14ac:dyDescent="0.2">
      <c r="A14" s="1252" t="s">
        <v>1020</v>
      </c>
      <c r="B14" s="1280"/>
      <c r="C14" s="1250" t="s">
        <v>1288</v>
      </c>
      <c r="D14" s="1279"/>
    </row>
    <row r="15" spans="1:4" x14ac:dyDescent="0.2">
      <c r="A15" s="1252" t="s">
        <v>1021</v>
      </c>
      <c r="B15" s="1280"/>
      <c r="C15" s="1275" t="s">
        <v>1023</v>
      </c>
      <c r="D15" s="1279"/>
    </row>
    <row r="16" spans="1:4" x14ac:dyDescent="0.2">
      <c r="A16" s="1252" t="s">
        <v>1022</v>
      </c>
      <c r="B16" s="1280"/>
      <c r="C16" s="1276" t="s">
        <v>1025</v>
      </c>
      <c r="D16" s="1279"/>
    </row>
    <row r="17" spans="1:4" x14ac:dyDescent="0.2">
      <c r="A17" s="1252" t="s">
        <v>1024</v>
      </c>
      <c r="B17" s="1280"/>
      <c r="C17" s="1276" t="s">
        <v>1027</v>
      </c>
      <c r="D17" s="1279"/>
    </row>
    <row r="18" spans="1:4" x14ac:dyDescent="0.2">
      <c r="A18" s="1254" t="s">
        <v>1026</v>
      </c>
      <c r="B18" s="1280"/>
      <c r="D18" s="1280"/>
    </row>
    <row r="19" spans="1:4" x14ac:dyDescent="0.2">
      <c r="A19" s="1254"/>
      <c r="B19" s="1280"/>
      <c r="C19" s="1255"/>
      <c r="D19" s="1280"/>
    </row>
    <row r="20" spans="1:4" ht="13.5" thickBot="1" x14ac:dyDescent="0.25">
      <c r="A20" s="1256" t="s">
        <v>1028</v>
      </c>
      <c r="B20" s="1281">
        <f>SUM(B10:B18)</f>
        <v>0</v>
      </c>
      <c r="C20" s="1257" t="s">
        <v>1028</v>
      </c>
      <c r="D20" s="1281">
        <f>SUM(D9:D19)</f>
        <v>0</v>
      </c>
    </row>
    <row r="21" spans="1:4" x14ac:dyDescent="0.2">
      <c r="A21" s="1223"/>
      <c r="B21" s="1223"/>
      <c r="C21" s="1223"/>
      <c r="D21" s="1223"/>
    </row>
    <row r="22" spans="1:4" x14ac:dyDescent="0.2">
      <c r="A22" s="1258" t="s">
        <v>1029</v>
      </c>
      <c r="B22" s="1259"/>
      <c r="C22" s="1259"/>
      <c r="D22" s="1259"/>
    </row>
    <row r="23" spans="1:4" ht="13.5" thickBot="1" x14ac:dyDescent="0.25">
      <c r="A23" s="1259"/>
      <c r="B23" s="1259"/>
      <c r="C23" s="1259"/>
      <c r="D23" s="1259"/>
    </row>
    <row r="24" spans="1:4" ht="42" customHeight="1" x14ac:dyDescent="0.2">
      <c r="A24" s="1260" t="s">
        <v>1030</v>
      </c>
      <c r="B24" s="1261"/>
      <c r="C24" s="1261"/>
      <c r="D24" s="1262">
        <f>B20</f>
        <v>0</v>
      </c>
    </row>
    <row r="25" spans="1:4" x14ac:dyDescent="0.2">
      <c r="A25" s="1263" t="s">
        <v>1031</v>
      </c>
      <c r="B25" s="1264"/>
      <c r="C25" s="1264"/>
      <c r="D25" s="1265">
        <f>D24</f>
        <v>0</v>
      </c>
    </row>
    <row r="26" spans="1:4" x14ac:dyDescent="0.2">
      <c r="A26" s="1266" t="s">
        <v>1032</v>
      </c>
      <c r="B26" s="1267"/>
      <c r="C26" s="1267"/>
      <c r="D26" s="1268"/>
    </row>
    <row r="27" spans="1:4" x14ac:dyDescent="0.2">
      <c r="A27" s="1266" t="s">
        <v>1033</v>
      </c>
      <c r="B27" s="1267"/>
      <c r="C27" s="1267"/>
      <c r="D27" s="1268"/>
    </row>
    <row r="28" spans="1:4" x14ac:dyDescent="0.2">
      <c r="A28" s="1266" t="s">
        <v>1034</v>
      </c>
      <c r="B28" s="1267"/>
      <c r="C28" s="1267"/>
      <c r="D28" s="1268"/>
    </row>
    <row r="29" spans="1:4" x14ac:dyDescent="0.2">
      <c r="A29" s="1266" t="s">
        <v>1035</v>
      </c>
      <c r="B29" s="1267"/>
      <c r="C29" s="1267"/>
      <c r="D29" s="1268"/>
    </row>
    <row r="30" spans="1:4" x14ac:dyDescent="0.2">
      <c r="A30" s="1266" t="s">
        <v>1036</v>
      </c>
      <c r="B30" s="1267"/>
      <c r="C30" s="1267"/>
      <c r="D30" s="1268"/>
    </row>
    <row r="31" spans="1:4" x14ac:dyDescent="0.2">
      <c r="A31" s="1263" t="s">
        <v>1037</v>
      </c>
      <c r="B31" s="1264"/>
      <c r="C31" s="1264"/>
      <c r="D31" s="1269">
        <f>SUM(D25:D30)</f>
        <v>0</v>
      </c>
    </row>
    <row r="32" spans="1:4" x14ac:dyDescent="0.2">
      <c r="A32" s="1263" t="s">
        <v>1038</v>
      </c>
      <c r="B32" s="1264"/>
      <c r="C32" s="1264"/>
      <c r="D32" s="1269">
        <f>D20</f>
        <v>0</v>
      </c>
    </row>
    <row r="33" spans="1:4" ht="13.5" thickBot="1" x14ac:dyDescent="0.25">
      <c r="A33" s="1270" t="s">
        <v>915</v>
      </c>
      <c r="B33" s="1271"/>
      <c r="C33" s="1271"/>
      <c r="D33" s="1272">
        <f>D31-D32</f>
        <v>0</v>
      </c>
    </row>
  </sheetData>
  <pageMargins left="0.70866141732283472" right="0.70866141732283472" top="0.74803149606299213" bottom="0.74803149606299213" header="0.31496062992125984" footer="0.31496062992125984"/>
  <pageSetup paperSize="8" scale="77" orientation="landscape"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tint="0.39997558519241921"/>
    <pageSetUpPr fitToPage="1"/>
  </sheetPr>
  <dimension ref="A1:I34"/>
  <sheetViews>
    <sheetView showGridLines="0" zoomScaleNormal="100" zoomScaleSheetLayoutView="100" workbookViewId="0">
      <selection activeCell="A40" sqref="A40"/>
    </sheetView>
  </sheetViews>
  <sheetFormatPr baseColWidth="10" defaultColWidth="8.85546875" defaultRowHeight="12.75" x14ac:dyDescent="0.2"/>
  <cols>
    <col min="1" max="1" width="39.85546875" style="7" customWidth="1"/>
    <col min="2" max="2" width="38.7109375" style="7" customWidth="1"/>
    <col min="3" max="3" width="24.85546875" style="7" customWidth="1"/>
    <col min="4" max="6" width="23.42578125" style="7" customWidth="1"/>
    <col min="7" max="7" width="8.85546875" style="7"/>
    <col min="8" max="8" width="10.5703125" style="7" customWidth="1"/>
    <col min="9" max="9" width="37" style="7" bestFit="1" customWidth="1"/>
    <col min="10" max="16384" width="8.85546875" style="7"/>
  </cols>
  <sheetData>
    <row r="1" spans="1:6" s="470" customFormat="1" ht="18" x14ac:dyDescent="0.25">
      <c r="A1" s="64" t="s">
        <v>803</v>
      </c>
      <c r="B1" s="64"/>
      <c r="C1" s="64"/>
      <c r="D1" s="64"/>
      <c r="E1" s="64"/>
      <c r="F1" s="64"/>
    </row>
    <row r="2" spans="1:6" s="472" customFormat="1" ht="11.25" x14ac:dyDescent="0.2">
      <c r="A2" s="56" t="str">
        <f>'PAGE DE GARDE'!C8</f>
        <v>GAZ</v>
      </c>
      <c r="B2" s="902" t="str">
        <f>'PAGE DE GARDE'!C10</f>
        <v>REALITE 2018 V0</v>
      </c>
      <c r="C2" s="56"/>
      <c r="D2" s="56"/>
      <c r="E2" s="56"/>
      <c r="F2" s="56"/>
    </row>
    <row r="3" spans="1:6" s="472" customFormat="1" ht="11.25" x14ac:dyDescent="0.2">
      <c r="A3" s="249" t="str">
        <f>'PAGE DE GARDE'!C7</f>
        <v>GRD</v>
      </c>
      <c r="B3" s="62"/>
      <c r="C3" s="56"/>
      <c r="D3" s="56"/>
      <c r="E3" s="56"/>
      <c r="F3" s="56"/>
    </row>
    <row r="4" spans="1:6" ht="13.5" thickBot="1" x14ac:dyDescent="0.25">
      <c r="A4" s="18"/>
    </row>
    <row r="5" spans="1:6" s="92" customFormat="1" ht="13.5" thickBot="1" x14ac:dyDescent="0.25">
      <c r="A5" s="473"/>
      <c r="B5" s="474"/>
      <c r="C5" s="476" t="str">
        <f>'PAGE DE GARDE'!$B$16</f>
        <v>REALITE 2017</v>
      </c>
      <c r="D5" s="475" t="str">
        <f>'PAGE DE GARDE'!$B$15</f>
        <v>BUDGET 2018</v>
      </c>
      <c r="E5" s="475" t="str">
        <f>'PAGE DE GARDE'!$B$14</f>
        <v>REALITE 2018</v>
      </c>
      <c r="F5" s="475" t="s">
        <v>921</v>
      </c>
    </row>
    <row r="6" spans="1:6" s="92" customFormat="1" ht="12.75" customHeight="1" x14ac:dyDescent="0.2">
      <c r="A6" s="477"/>
      <c r="B6" s="478"/>
      <c r="C6" s="479"/>
      <c r="D6" s="479"/>
      <c r="E6" s="479"/>
      <c r="F6" s="479"/>
    </row>
    <row r="7" spans="1:6" s="92" customFormat="1" x14ac:dyDescent="0.2">
      <c r="A7" s="477" t="s">
        <v>508</v>
      </c>
      <c r="B7" s="478" t="s">
        <v>509</v>
      </c>
      <c r="C7" s="1417"/>
      <c r="D7" s="1417"/>
      <c r="E7" s="1417"/>
      <c r="F7" s="1417">
        <f>-D7-E7</f>
        <v>0</v>
      </c>
    </row>
    <row r="8" spans="1:6" s="92" customFormat="1" x14ac:dyDescent="0.2">
      <c r="A8" s="481" t="s">
        <v>510</v>
      </c>
      <c r="B8" s="478"/>
      <c r="C8" s="1418"/>
      <c r="D8" s="1418"/>
      <c r="E8" s="1418"/>
      <c r="F8" s="1418"/>
    </row>
    <row r="9" spans="1:6" s="92" customFormat="1" x14ac:dyDescent="0.2">
      <c r="A9" s="482"/>
      <c r="B9" s="483"/>
      <c r="C9" s="1419"/>
      <c r="D9" s="1419"/>
      <c r="E9" s="1419"/>
      <c r="F9" s="1419"/>
    </row>
    <row r="10" spans="1:6" s="92" customFormat="1" x14ac:dyDescent="0.2">
      <c r="A10" s="484" t="s">
        <v>145</v>
      </c>
      <c r="B10" s="490" t="s">
        <v>227</v>
      </c>
      <c r="C10" s="1421"/>
      <c r="D10" s="1421"/>
      <c r="E10" s="1421"/>
      <c r="F10" s="1421"/>
    </row>
    <row r="11" spans="1:6" s="92" customFormat="1" x14ac:dyDescent="0.2">
      <c r="A11" s="486"/>
      <c r="B11" s="487" t="s">
        <v>146</v>
      </c>
      <c r="C11" s="1421"/>
      <c r="D11" s="1421"/>
      <c r="E11" s="1421"/>
      <c r="F11" s="1421"/>
    </row>
    <row r="12" spans="1:6" s="92" customFormat="1" x14ac:dyDescent="0.2">
      <c r="A12" s="486"/>
      <c r="B12" s="487" t="s">
        <v>147</v>
      </c>
      <c r="C12" s="1421"/>
      <c r="D12" s="1421"/>
      <c r="E12" s="1421"/>
      <c r="F12" s="1421"/>
    </row>
    <row r="13" spans="1:6" s="92" customFormat="1" x14ac:dyDescent="0.2">
      <c r="A13" s="488"/>
      <c r="B13" s="489"/>
      <c r="C13" s="1422"/>
      <c r="D13" s="1422"/>
      <c r="E13" s="1422"/>
      <c r="F13" s="1422"/>
    </row>
    <row r="14" spans="1:6" s="92" customFormat="1" x14ac:dyDescent="0.2">
      <c r="A14" s="486"/>
      <c r="B14" s="490"/>
      <c r="C14" s="1420"/>
      <c r="D14" s="1420"/>
      <c r="E14" s="1420"/>
      <c r="F14" s="1420"/>
    </row>
    <row r="15" spans="1:6" s="92" customFormat="1" x14ac:dyDescent="0.2">
      <c r="A15" s="484" t="s">
        <v>511</v>
      </c>
      <c r="B15" s="490"/>
      <c r="C15" s="1421"/>
      <c r="D15" s="1421"/>
      <c r="E15" s="1421"/>
      <c r="F15" s="1421"/>
    </row>
    <row r="16" spans="1:6" s="92" customFormat="1" x14ac:dyDescent="0.2">
      <c r="A16" s="486"/>
      <c r="B16" s="490"/>
      <c r="C16" s="1420"/>
      <c r="D16" s="1420"/>
      <c r="E16" s="1420"/>
      <c r="F16" s="1420"/>
    </row>
    <row r="17" spans="1:9" s="92" customFormat="1" x14ac:dyDescent="0.2">
      <c r="A17" s="482"/>
      <c r="B17" s="483"/>
      <c r="C17" s="1419"/>
      <c r="D17" s="1419"/>
      <c r="E17" s="1419"/>
      <c r="F17" s="1419"/>
    </row>
    <row r="18" spans="1:9" s="92" customFormat="1" x14ac:dyDescent="0.2">
      <c r="A18" s="484" t="s">
        <v>148</v>
      </c>
      <c r="B18" s="490"/>
      <c r="C18" s="1417"/>
      <c r="D18" s="1417"/>
      <c r="E18" s="1417"/>
      <c r="F18" s="1417">
        <f>-D18-E18</f>
        <v>0</v>
      </c>
    </row>
    <row r="19" spans="1:9" s="92" customFormat="1" x14ac:dyDescent="0.2">
      <c r="A19" s="488"/>
      <c r="B19" s="489"/>
      <c r="C19" s="1422"/>
      <c r="D19" s="1422"/>
      <c r="E19" s="1422"/>
      <c r="F19" s="1422"/>
    </row>
    <row r="20" spans="1:9" s="92" customFormat="1" x14ac:dyDescent="0.2">
      <c r="A20" s="486"/>
      <c r="B20" s="490"/>
      <c r="C20" s="1420"/>
      <c r="D20" s="1420"/>
      <c r="E20" s="1420"/>
      <c r="F20" s="1420"/>
    </row>
    <row r="21" spans="1:9" s="92" customFormat="1" x14ac:dyDescent="0.2">
      <c r="A21" s="484" t="s">
        <v>149</v>
      </c>
      <c r="B21" s="485" t="s">
        <v>150</v>
      </c>
      <c r="C21" s="1420">
        <f t="shared" ref="C21:D21" si="0">C22+C26</f>
        <v>0</v>
      </c>
      <c r="D21" s="1420">
        <f t="shared" si="0"/>
        <v>0</v>
      </c>
      <c r="E21" s="1420">
        <f>E22+E26</f>
        <v>0</v>
      </c>
      <c r="F21" s="1423">
        <f>-D21-E21</f>
        <v>0</v>
      </c>
    </row>
    <row r="22" spans="1:9" s="92" customFormat="1" x14ac:dyDescent="0.2">
      <c r="A22" s="486"/>
      <c r="B22" s="487" t="s">
        <v>151</v>
      </c>
      <c r="C22" s="1421">
        <f t="shared" ref="C22:E22" si="1">C23+C24-C25</f>
        <v>0</v>
      </c>
      <c r="D22" s="1421">
        <f t="shared" si="1"/>
        <v>0</v>
      </c>
      <c r="E22" s="1421">
        <f t="shared" si="1"/>
        <v>0</v>
      </c>
      <c r="F22" s="1421">
        <f>-D22-E22</f>
        <v>0</v>
      </c>
    </row>
    <row r="23" spans="1:9" s="92" customFormat="1" x14ac:dyDescent="0.2">
      <c r="A23" s="486"/>
      <c r="B23" s="491" t="s">
        <v>512</v>
      </c>
      <c r="C23" s="1417"/>
      <c r="D23" s="1417"/>
      <c r="E23" s="1417"/>
      <c r="F23" s="1417">
        <f>-D23-E23</f>
        <v>0</v>
      </c>
    </row>
    <row r="24" spans="1:9" s="92" customFormat="1" x14ac:dyDescent="0.2">
      <c r="A24" s="486"/>
      <c r="B24" s="491" t="s">
        <v>152</v>
      </c>
      <c r="C24" s="1417"/>
      <c r="D24" s="1417"/>
      <c r="E24" s="1417"/>
      <c r="F24" s="1417">
        <f t="shared" ref="F24:F26" si="2">-D24-E24</f>
        <v>0</v>
      </c>
    </row>
    <row r="25" spans="1:9" s="92" customFormat="1" x14ac:dyDescent="0.2">
      <c r="A25" s="486"/>
      <c r="B25" s="491" t="s">
        <v>153</v>
      </c>
      <c r="C25" s="1417"/>
      <c r="D25" s="1417"/>
      <c r="E25" s="1417"/>
      <c r="F25" s="1417">
        <f t="shared" si="2"/>
        <v>0</v>
      </c>
    </row>
    <row r="26" spans="1:9" s="92" customFormat="1" x14ac:dyDescent="0.2">
      <c r="A26" s="486"/>
      <c r="B26" s="487" t="s">
        <v>154</v>
      </c>
      <c r="C26" s="1417"/>
      <c r="D26" s="1417"/>
      <c r="E26" s="1417"/>
      <c r="F26" s="1417">
        <f t="shared" si="2"/>
        <v>0</v>
      </c>
    </row>
    <row r="27" spans="1:9" s="92" customFormat="1" x14ac:dyDescent="0.2">
      <c r="A27" s="486"/>
      <c r="B27" s="492"/>
      <c r="C27" s="1421"/>
      <c r="D27" s="1421"/>
      <c r="E27" s="1421"/>
      <c r="F27" s="1421"/>
    </row>
    <row r="28" spans="1:9" s="92" customFormat="1" x14ac:dyDescent="0.2">
      <c r="A28" s="488"/>
      <c r="B28" s="489"/>
      <c r="C28" s="1422"/>
      <c r="D28" s="1422"/>
      <c r="E28" s="1422"/>
      <c r="F28" s="1422"/>
    </row>
    <row r="29" spans="1:9" s="92" customFormat="1" x14ac:dyDescent="0.2">
      <c r="A29" s="486"/>
      <c r="B29" s="490"/>
      <c r="C29" s="1420"/>
      <c r="D29" s="1420"/>
      <c r="E29" s="1420"/>
      <c r="F29" s="1420"/>
    </row>
    <row r="30" spans="1:9" s="92" customFormat="1" x14ac:dyDescent="0.2">
      <c r="A30" s="484" t="s">
        <v>155</v>
      </c>
      <c r="B30" s="490"/>
      <c r="C30" s="1417"/>
      <c r="D30" s="1417"/>
      <c r="E30" s="1417"/>
      <c r="F30" s="1424">
        <f t="shared" ref="F30" si="3">-D30-E30</f>
        <v>0</v>
      </c>
      <c r="H30" s="1203">
        <f>F30+F21</f>
        <v>0</v>
      </c>
      <c r="I30" s="1203" t="s">
        <v>966</v>
      </c>
    </row>
    <row r="31" spans="1:9" s="92" customFormat="1" ht="13.5" thickBot="1" x14ac:dyDescent="0.25">
      <c r="A31" s="486"/>
      <c r="B31" s="490"/>
      <c r="C31" s="1420"/>
      <c r="D31" s="1420"/>
      <c r="E31" s="1420"/>
      <c r="F31" s="1420"/>
    </row>
    <row r="32" spans="1:9" s="95" customFormat="1" x14ac:dyDescent="0.2">
      <c r="A32" s="493"/>
      <c r="B32" s="494"/>
      <c r="C32" s="1425"/>
      <c r="D32" s="1425"/>
      <c r="E32" s="1425"/>
      <c r="F32" s="1425"/>
    </row>
    <row r="33" spans="1:6" s="95" customFormat="1" x14ac:dyDescent="0.2">
      <c r="A33" s="495" t="s">
        <v>513</v>
      </c>
      <c r="B33" s="478" t="s">
        <v>509</v>
      </c>
      <c r="C33" s="1426">
        <f t="shared" ref="C33:E33" si="4">C7+C10+C15+C18+C21+C30</f>
        <v>0</v>
      </c>
      <c r="D33" s="1426">
        <f t="shared" si="4"/>
        <v>0</v>
      </c>
      <c r="E33" s="1426">
        <f t="shared" si="4"/>
        <v>0</v>
      </c>
      <c r="F33" s="1426">
        <f t="shared" ref="F33" si="5">-D33-E33</f>
        <v>0</v>
      </c>
    </row>
    <row r="34" spans="1:6" s="95" customFormat="1" ht="13.5" thickBot="1" x14ac:dyDescent="0.25">
      <c r="A34" s="496" t="s">
        <v>514</v>
      </c>
      <c r="B34" s="497"/>
      <c r="C34" s="498"/>
      <c r="D34" s="498"/>
      <c r="E34" s="498"/>
      <c r="F34" s="498"/>
    </row>
  </sheetData>
  <pageMargins left="0.55118110236220474" right="0.23622047244094491" top="0.43307086614173229" bottom="0.47244094488188981" header="0.27559055118110237" footer="0.27559055118110237"/>
  <pageSetup paperSize="9" scale="51" orientation="landscape" r:id="rId1"/>
  <headerFooter scaleWithDoc="0" alignWithMargins="0">
    <oddFooter>&amp;C&amp;P/&amp;N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1"/>
    <pageSetUpPr fitToPage="1"/>
  </sheetPr>
  <dimension ref="A1:L60"/>
  <sheetViews>
    <sheetView showGridLines="0" zoomScaleNormal="100" zoomScaleSheetLayoutView="100" workbookViewId="0">
      <selection activeCell="E24" sqref="E24"/>
    </sheetView>
  </sheetViews>
  <sheetFormatPr baseColWidth="10" defaultColWidth="8.85546875" defaultRowHeight="12.75" outlineLevelRow="1" x14ac:dyDescent="0.2"/>
  <cols>
    <col min="1" max="1" width="56.42578125" style="2" customWidth="1"/>
    <col min="2" max="2" width="39.7109375" style="2" customWidth="1"/>
    <col min="3" max="16384" width="8.85546875" style="2"/>
  </cols>
  <sheetData>
    <row r="1" spans="1:2" s="2355" customFormat="1" ht="37.5" customHeight="1" x14ac:dyDescent="0.2">
      <c r="A1" s="2626" t="s">
        <v>1415</v>
      </c>
      <c r="B1" s="2627"/>
    </row>
    <row r="2" spans="1:2" x14ac:dyDescent="0.2">
      <c r="A2" s="18"/>
    </row>
    <row r="4" spans="1:2" customFormat="1" x14ac:dyDescent="0.2">
      <c r="A4" s="89" t="s">
        <v>215</v>
      </c>
      <c r="B4" s="20" t="str">
        <f>'PAGE DE GARDE'!C7</f>
        <v>GRD</v>
      </c>
    </row>
    <row r="5" spans="1:2" customFormat="1" x14ac:dyDescent="0.2">
      <c r="A5" s="89" t="s">
        <v>216</v>
      </c>
      <c r="B5" s="22" t="str">
        <f>'PAGE DE GARDE'!C8</f>
        <v>GAZ</v>
      </c>
    </row>
    <row r="6" spans="1:2" customFormat="1" x14ac:dyDescent="0.2">
      <c r="A6" s="17"/>
      <c r="B6" s="20"/>
    </row>
    <row r="7" spans="1:2" customFormat="1" x14ac:dyDescent="0.2">
      <c r="A7" s="89" t="s">
        <v>217</v>
      </c>
      <c r="B7" s="23" t="str">
        <f>'PAGE DE GARDE'!C10</f>
        <v>REALITE 2018 V0</v>
      </c>
    </row>
    <row r="8" spans="1:2" customFormat="1" x14ac:dyDescent="0.2">
      <c r="A8" s="17"/>
      <c r="B8" s="20"/>
    </row>
    <row r="9" spans="1:2" customFormat="1" x14ac:dyDescent="0.2">
      <c r="A9" s="17"/>
      <c r="B9" s="20"/>
    </row>
    <row r="10" spans="1:2" ht="13.5" thickBot="1" x14ac:dyDescent="0.25"/>
    <row r="11" spans="1:2" ht="25.5" customHeight="1" thickBot="1" x14ac:dyDescent="0.25">
      <c r="A11" s="2624" t="s">
        <v>17</v>
      </c>
      <c r="B11" s="2625"/>
    </row>
    <row r="12" spans="1:2" x14ac:dyDescent="0.2">
      <c r="A12" s="1534" t="s">
        <v>815</v>
      </c>
      <c r="B12" s="1048"/>
    </row>
    <row r="13" spans="1:2" x14ac:dyDescent="0.2">
      <c r="A13" s="1157" t="s">
        <v>218</v>
      </c>
      <c r="B13" s="1049">
        <v>0.2</v>
      </c>
    </row>
    <row r="14" spans="1:2" x14ac:dyDescent="0.2">
      <c r="A14" s="1157" t="s">
        <v>822</v>
      </c>
      <c r="B14" s="1050">
        <v>2.4334999999999999E-2</v>
      </c>
    </row>
    <row r="15" spans="1:2" x14ac:dyDescent="0.2">
      <c r="A15" s="1157" t="s">
        <v>219</v>
      </c>
      <c r="B15" s="1050">
        <v>3.5000000000000003E-2</v>
      </c>
    </row>
    <row r="16" spans="1:2" x14ac:dyDescent="0.2">
      <c r="A16" s="1157" t="s">
        <v>220</v>
      </c>
      <c r="B16" s="1049">
        <v>0.85</v>
      </c>
    </row>
    <row r="17" spans="1:9" x14ac:dyDescent="0.2">
      <c r="A17" s="1157"/>
      <c r="B17" s="1049"/>
    </row>
    <row r="18" spans="1:9" x14ac:dyDescent="0.2">
      <c r="A18" s="1157"/>
      <c r="B18" s="1049"/>
    </row>
    <row r="19" spans="1:9" x14ac:dyDescent="0.2">
      <c r="A19" s="513" t="s">
        <v>450</v>
      </c>
      <c r="B19" s="1049"/>
    </row>
    <row r="20" spans="1:9" x14ac:dyDescent="0.2">
      <c r="A20" s="1536" t="s">
        <v>218</v>
      </c>
      <c r="B20" s="1049">
        <v>0.2</v>
      </c>
    </row>
    <row r="21" spans="1:9" x14ac:dyDescent="0.2">
      <c r="A21" s="2354" t="s">
        <v>1497</v>
      </c>
      <c r="B21" s="2568">
        <v>8.1160999999999994E-3</v>
      </c>
      <c r="C21" s="2569"/>
    </row>
    <row r="22" spans="1:9" x14ac:dyDescent="0.2">
      <c r="A22" s="1536" t="s">
        <v>219</v>
      </c>
      <c r="B22" s="1050">
        <v>3.5000000000000003E-2</v>
      </c>
    </row>
    <row r="23" spans="1:9" x14ac:dyDescent="0.2">
      <c r="A23" s="1536" t="s">
        <v>220</v>
      </c>
      <c r="B23" s="1049">
        <v>0.85</v>
      </c>
    </row>
    <row r="24" spans="1:9" x14ac:dyDescent="0.2">
      <c r="A24" s="1157"/>
      <c r="B24" s="1049"/>
    </row>
    <row r="25" spans="1:9" x14ac:dyDescent="0.2">
      <c r="A25" s="1650"/>
      <c r="B25" s="1050"/>
    </row>
    <row r="26" spans="1:9" x14ac:dyDescent="0.2">
      <c r="A26" s="513" t="s">
        <v>15</v>
      </c>
      <c r="B26" s="1050"/>
    </row>
    <row r="27" spans="1:9" hidden="1" outlineLevel="1" x14ac:dyDescent="0.2">
      <c r="A27" s="1536"/>
      <c r="B27" s="2030"/>
      <c r="E27" s="518"/>
      <c r="F27" s="708"/>
      <c r="G27" s="187"/>
      <c r="H27" s="187"/>
      <c r="I27" s="187"/>
    </row>
    <row r="28" spans="1:9" hidden="1" outlineLevel="1" x14ac:dyDescent="0.2">
      <c r="A28" s="1536"/>
      <c r="B28" s="2030"/>
      <c r="E28" s="518"/>
      <c r="F28" s="708"/>
      <c r="G28" s="187"/>
      <c r="H28" s="187"/>
      <c r="I28" s="187"/>
    </row>
    <row r="29" spans="1:9" hidden="1" outlineLevel="1" x14ac:dyDescent="0.2">
      <c r="A29" s="1536"/>
      <c r="B29" s="2030"/>
      <c r="E29" s="518"/>
      <c r="F29" s="708"/>
      <c r="G29" s="187"/>
      <c r="H29" s="187"/>
      <c r="I29" s="187"/>
    </row>
    <row r="30" spans="1:9" collapsed="1" x14ac:dyDescent="0.2">
      <c r="A30" s="2354" t="s">
        <v>1438</v>
      </c>
      <c r="B30" s="2418">
        <v>1.9E-2</v>
      </c>
      <c r="C30" s="1101"/>
      <c r="E30" s="518"/>
      <c r="F30" s="708"/>
      <c r="G30" s="187"/>
      <c r="H30" s="187"/>
      <c r="I30" s="187"/>
    </row>
    <row r="31" spans="1:9" x14ac:dyDescent="0.2">
      <c r="A31" s="2354" t="s">
        <v>1498</v>
      </c>
      <c r="B31" s="2418">
        <v>1.6E-2</v>
      </c>
      <c r="C31" s="1101"/>
      <c r="E31" s="518"/>
      <c r="F31" s="708"/>
      <c r="G31" s="187"/>
      <c r="H31" s="187"/>
      <c r="I31" s="187"/>
    </row>
    <row r="32" spans="1:9" x14ac:dyDescent="0.2">
      <c r="A32" s="1650"/>
      <c r="B32" s="1050"/>
      <c r="E32" s="518"/>
      <c r="F32" s="708"/>
      <c r="G32" s="187"/>
      <c r="H32" s="187"/>
      <c r="I32" s="187"/>
    </row>
    <row r="33" spans="1:12" x14ac:dyDescent="0.2">
      <c r="A33" s="1158" t="s">
        <v>221</v>
      </c>
      <c r="B33" s="1050"/>
      <c r="E33" s="518"/>
      <c r="F33" s="518"/>
    </row>
    <row r="34" spans="1:12" x14ac:dyDescent="0.2">
      <c r="A34" s="2353" t="s">
        <v>1577</v>
      </c>
      <c r="B34" s="2419"/>
      <c r="J34" s="172"/>
      <c r="K34" s="80"/>
      <c r="L34" s="80"/>
    </row>
    <row r="35" spans="1:12" x14ac:dyDescent="0.2">
      <c r="A35" s="2353" t="s">
        <v>1578</v>
      </c>
      <c r="B35" s="2419"/>
      <c r="J35" s="172"/>
      <c r="K35" s="80"/>
      <c r="L35" s="80"/>
    </row>
    <row r="36" spans="1:12" x14ac:dyDescent="0.2">
      <c r="A36" s="2353" t="s">
        <v>1499</v>
      </c>
      <c r="B36" s="2407">
        <v>251.75800000000001</v>
      </c>
      <c r="C36" s="2355"/>
      <c r="J36" s="172"/>
      <c r="K36" s="80"/>
      <c r="L36" s="80"/>
    </row>
    <row r="37" spans="1:12" x14ac:dyDescent="0.2">
      <c r="A37" s="2353" t="s">
        <v>1579</v>
      </c>
      <c r="B37" s="2407">
        <v>259.66000000000003</v>
      </c>
      <c r="C37" s="2569"/>
      <c r="J37" s="172"/>
      <c r="K37" s="80"/>
      <c r="L37" s="80"/>
    </row>
    <row r="38" spans="1:12" x14ac:dyDescent="0.2">
      <c r="A38" s="2353" t="s">
        <v>1500</v>
      </c>
      <c r="B38" s="2408">
        <v>21.602679999999999</v>
      </c>
      <c r="C38" s="2355"/>
      <c r="J38" s="172"/>
      <c r="K38" s="80"/>
      <c r="L38" s="80"/>
    </row>
    <row r="39" spans="1:12" x14ac:dyDescent="0.2">
      <c r="A39" s="2353" t="s">
        <v>1580</v>
      </c>
      <c r="B39" s="2408">
        <v>21.781759999999998</v>
      </c>
      <c r="C39" s="2569"/>
      <c r="J39" s="172"/>
      <c r="K39" s="80"/>
      <c r="L39" s="80"/>
    </row>
    <row r="40" spans="1:12" x14ac:dyDescent="0.2">
      <c r="A40" s="1650"/>
      <c r="B40" s="1050"/>
      <c r="J40" s="172"/>
      <c r="K40" s="80"/>
      <c r="L40" s="80"/>
    </row>
    <row r="41" spans="1:12" x14ac:dyDescent="0.2">
      <c r="A41" s="1158" t="s">
        <v>213</v>
      </c>
      <c r="B41" s="1049"/>
      <c r="J41" s="172"/>
      <c r="K41" s="80"/>
      <c r="L41" s="80"/>
    </row>
    <row r="42" spans="1:12" x14ac:dyDescent="0.2">
      <c r="A42" s="1157" t="s">
        <v>157</v>
      </c>
      <c r="B42" s="2195">
        <v>0.03</v>
      </c>
      <c r="J42" s="172"/>
      <c r="K42" s="80"/>
      <c r="L42" s="80"/>
    </row>
    <row r="43" spans="1:12" x14ac:dyDescent="0.2">
      <c r="A43" s="1157" t="s">
        <v>158</v>
      </c>
      <c r="B43" s="2195">
        <v>0.02</v>
      </c>
      <c r="J43" s="172"/>
      <c r="K43" s="80"/>
      <c r="L43" s="80"/>
    </row>
    <row r="44" spans="1:12" x14ac:dyDescent="0.2">
      <c r="A44" s="1157" t="s">
        <v>1195</v>
      </c>
      <c r="B44" s="2195">
        <v>0.02</v>
      </c>
      <c r="J44" s="172"/>
      <c r="K44" s="80"/>
      <c r="L44" s="80"/>
    </row>
    <row r="45" spans="1:12" x14ac:dyDescent="0.2">
      <c r="A45" s="1157" t="s">
        <v>1196</v>
      </c>
      <c r="B45" s="2195">
        <v>0.03</v>
      </c>
      <c r="J45" s="172"/>
      <c r="K45" s="80"/>
      <c r="L45" s="80"/>
    </row>
    <row r="46" spans="1:12" x14ac:dyDescent="0.2">
      <c r="A46" s="1157" t="s">
        <v>823</v>
      </c>
      <c r="B46" s="2195">
        <v>0.03</v>
      </c>
      <c r="J46" s="172"/>
      <c r="K46" s="80"/>
      <c r="L46" s="80"/>
    </row>
    <row r="47" spans="1:12" x14ac:dyDescent="0.2">
      <c r="A47" s="1157" t="s">
        <v>824</v>
      </c>
      <c r="B47" s="2195">
        <v>0.03</v>
      </c>
    </row>
    <row r="48" spans="1:12" x14ac:dyDescent="0.2">
      <c r="A48" s="1157" t="s">
        <v>825</v>
      </c>
      <c r="B48" s="2195">
        <v>0.1</v>
      </c>
    </row>
    <row r="49" spans="1:2" x14ac:dyDescent="0.2">
      <c r="A49" s="1157" t="s">
        <v>826</v>
      </c>
      <c r="B49" s="2195">
        <v>0.1</v>
      </c>
    </row>
    <row r="50" spans="1:2" x14ac:dyDescent="0.2">
      <c r="A50" s="1157" t="s">
        <v>121</v>
      </c>
      <c r="B50" s="2195">
        <v>0.2</v>
      </c>
    </row>
    <row r="51" spans="1:2" x14ac:dyDescent="0.2">
      <c r="A51" s="1157" t="s">
        <v>214</v>
      </c>
      <c r="B51" s="2195">
        <v>0.1</v>
      </c>
    </row>
    <row r="52" spans="1:2" x14ac:dyDescent="0.2">
      <c r="A52" s="1157" t="s">
        <v>122</v>
      </c>
      <c r="B52" s="2195">
        <v>0.1</v>
      </c>
    </row>
    <row r="53" spans="1:2" x14ac:dyDescent="0.2">
      <c r="A53" s="1157" t="s">
        <v>827</v>
      </c>
      <c r="B53" s="2195">
        <v>0.33</v>
      </c>
    </row>
    <row r="54" spans="1:2" x14ac:dyDescent="0.2">
      <c r="A54" s="1157" t="s">
        <v>828</v>
      </c>
      <c r="B54" s="2195">
        <v>0.1</v>
      </c>
    </row>
    <row r="55" spans="1:2" x14ac:dyDescent="0.2">
      <c r="A55" s="1157" t="s">
        <v>124</v>
      </c>
      <c r="B55" s="2195">
        <v>0.1</v>
      </c>
    </row>
    <row r="56" spans="1:2" x14ac:dyDescent="0.2">
      <c r="A56" s="1536" t="s">
        <v>829</v>
      </c>
      <c r="B56" s="2195">
        <v>0.2</v>
      </c>
    </row>
    <row r="57" spans="1:2" ht="13.5" thickBot="1" x14ac:dyDescent="0.25">
      <c r="A57" s="1052"/>
      <c r="B57" s="1053"/>
    </row>
    <row r="59" spans="1:2" x14ac:dyDescent="0.2">
      <c r="A59" s="2628"/>
      <c r="B59" s="2628"/>
    </row>
    <row r="60" spans="1:2" x14ac:dyDescent="0.2">
      <c r="A60" s="2628"/>
      <c r="B60" s="2628"/>
    </row>
  </sheetData>
  <mergeCells count="3">
    <mergeCell ref="A11:B11"/>
    <mergeCell ref="A1:B1"/>
    <mergeCell ref="A59:B60"/>
  </mergeCells>
  <pageMargins left="0.55118110236220474" right="0.23622047244094491" top="0.86614173228346458" bottom="0.6692913385826772" header="0.27559055118110237" footer="0.43307086614173229"/>
  <pageSetup paperSize="9" scale="92" orientation="portrait" r:id="rId1"/>
  <headerFooter scaleWithDoc="0" alignWithMargins="0">
    <oddFooter>&amp;C&amp;P/&amp;N</odd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tint="0.39997558519241921"/>
    <pageSetUpPr fitToPage="1"/>
  </sheetPr>
  <dimension ref="A1:I30"/>
  <sheetViews>
    <sheetView showGridLines="0" zoomScaleNormal="100" zoomScaleSheetLayoutView="100" workbookViewId="0">
      <selection activeCell="A40" sqref="A40"/>
    </sheetView>
  </sheetViews>
  <sheetFormatPr baseColWidth="10" defaultColWidth="8.85546875" defaultRowHeight="12.75" x14ac:dyDescent="0.2"/>
  <cols>
    <col min="1" max="1" width="47.5703125" style="7" customWidth="1"/>
    <col min="2" max="2" width="42.42578125" style="7" customWidth="1"/>
    <col min="3" max="3" width="27" style="7" customWidth="1"/>
    <col min="4" max="6" width="23.42578125" style="7" customWidth="1"/>
    <col min="7" max="8" width="8.85546875" style="7"/>
    <col min="9" max="9" width="39.42578125" style="7" bestFit="1" customWidth="1"/>
    <col min="10" max="16384" width="8.85546875" style="7"/>
  </cols>
  <sheetData>
    <row r="1" spans="1:6" s="470" customFormat="1" ht="18" x14ac:dyDescent="0.25">
      <c r="A1" s="64" t="s">
        <v>804</v>
      </c>
      <c r="B1" s="64"/>
      <c r="C1" s="64"/>
      <c r="D1" s="64"/>
      <c r="E1" s="469"/>
      <c r="F1" s="469"/>
    </row>
    <row r="2" spans="1:6" s="472" customFormat="1" ht="11.25" x14ac:dyDescent="0.2">
      <c r="A2" s="56" t="str">
        <f>'PAGE DE GARDE'!C8</f>
        <v>GAZ</v>
      </c>
      <c r="B2" s="902" t="str">
        <f>'PAGE DE GARDE'!C10</f>
        <v>REALITE 2018 V0</v>
      </c>
      <c r="C2" s="56"/>
      <c r="D2" s="56"/>
      <c r="E2" s="471"/>
      <c r="F2" s="471"/>
    </row>
    <row r="3" spans="1:6" s="472" customFormat="1" ht="11.25" x14ac:dyDescent="0.2">
      <c r="A3" s="249" t="str">
        <f>'PAGE DE GARDE'!C7</f>
        <v>GRD</v>
      </c>
      <c r="B3" s="62"/>
      <c r="C3" s="56"/>
      <c r="D3" s="56"/>
      <c r="E3" s="471"/>
      <c r="F3" s="471"/>
    </row>
    <row r="4" spans="1:6" ht="13.5" thickBot="1" x14ac:dyDescent="0.25">
      <c r="A4" s="18"/>
    </row>
    <row r="5" spans="1:6" s="92" customFormat="1" ht="30.75" customHeight="1" thickBot="1" x14ac:dyDescent="0.25">
      <c r="A5" s="473"/>
      <c r="B5" s="499"/>
      <c r="C5" s="2360" t="str">
        <f>'PAGE DE GARDE'!B16</f>
        <v>REALITE 2017</v>
      </c>
      <c r="D5" s="2358" t="str">
        <f>'PAGE DE GARDE'!B15</f>
        <v>BUDGET 2018</v>
      </c>
      <c r="E5" s="1205" t="str">
        <f>'PAGE DE GARDE'!B14</f>
        <v>REALITE 2018</v>
      </c>
      <c r="F5" s="1206" t="s">
        <v>921</v>
      </c>
    </row>
    <row r="6" spans="1:6" s="92" customFormat="1" x14ac:dyDescent="0.2">
      <c r="A6" s="500"/>
      <c r="B6" s="501"/>
      <c r="C6" s="1427"/>
      <c r="D6" s="1429"/>
      <c r="E6" s="1429"/>
      <c r="F6" s="1429"/>
    </row>
    <row r="7" spans="1:6" s="92" customFormat="1" x14ac:dyDescent="0.2">
      <c r="A7" s="477" t="s">
        <v>550</v>
      </c>
      <c r="B7" s="501" t="s">
        <v>549</v>
      </c>
      <c r="C7" s="1430"/>
      <c r="D7" s="1431">
        <f>C29</f>
        <v>0</v>
      </c>
      <c r="E7" s="1431">
        <f>D29</f>
        <v>0</v>
      </c>
      <c r="F7" s="1431">
        <f>-D7-E7</f>
        <v>0</v>
      </c>
    </row>
    <row r="8" spans="1:6" s="92" customFormat="1" x14ac:dyDescent="0.2">
      <c r="A8" s="477" t="s">
        <v>510</v>
      </c>
      <c r="B8" s="502"/>
      <c r="C8" s="1430"/>
      <c r="D8" s="1429"/>
      <c r="E8" s="1429"/>
      <c r="F8" s="1429"/>
    </row>
    <row r="9" spans="1:6" s="92" customFormat="1" x14ac:dyDescent="0.2">
      <c r="A9" s="482"/>
      <c r="B9" s="503"/>
      <c r="C9" s="1457"/>
      <c r="D9" s="1432"/>
      <c r="E9" s="1432"/>
      <c r="F9" s="1432"/>
    </row>
    <row r="10" spans="1:6" s="92" customFormat="1" x14ac:dyDescent="0.2">
      <c r="A10" s="484" t="s">
        <v>145</v>
      </c>
      <c r="B10" s="507" t="s">
        <v>227</v>
      </c>
      <c r="C10" s="1433">
        <f>C11+C12</f>
        <v>0</v>
      </c>
      <c r="D10" s="1434">
        <f>D11+D12</f>
        <v>0</v>
      </c>
      <c r="E10" s="1434">
        <f>E11+E12</f>
        <v>0</v>
      </c>
      <c r="F10" s="1434">
        <f>-D10-E10</f>
        <v>0</v>
      </c>
    </row>
    <row r="11" spans="1:6" s="92" customFormat="1" x14ac:dyDescent="0.2">
      <c r="A11" s="486"/>
      <c r="B11" s="505" t="s">
        <v>146</v>
      </c>
      <c r="C11" s="1435"/>
      <c r="D11" s="1436"/>
      <c r="E11" s="1436"/>
      <c r="F11" s="1436">
        <f>-D11-E11</f>
        <v>0</v>
      </c>
    </row>
    <row r="12" spans="1:6" s="92" customFormat="1" x14ac:dyDescent="0.2">
      <c r="A12" s="486"/>
      <c r="B12" s="505" t="s">
        <v>147</v>
      </c>
      <c r="C12" s="1435"/>
      <c r="D12" s="1436"/>
      <c r="E12" s="1436"/>
      <c r="F12" s="1436">
        <f>-D12-E12</f>
        <v>0</v>
      </c>
    </row>
    <row r="13" spans="1:6" s="92" customFormat="1" x14ac:dyDescent="0.2">
      <c r="A13" s="488"/>
      <c r="B13" s="506"/>
      <c r="C13" s="1437"/>
      <c r="D13" s="1458"/>
      <c r="E13" s="1438"/>
      <c r="F13" s="1438"/>
    </row>
    <row r="14" spans="1:6" s="92" customFormat="1" x14ac:dyDescent="0.2">
      <c r="A14" s="486"/>
      <c r="B14" s="507"/>
      <c r="C14" s="1433"/>
      <c r="D14" s="1434"/>
      <c r="E14" s="1434"/>
      <c r="F14" s="1434"/>
    </row>
    <row r="15" spans="1:6" s="92" customFormat="1" x14ac:dyDescent="0.2">
      <c r="A15" s="484" t="s">
        <v>156</v>
      </c>
      <c r="B15" s="507"/>
      <c r="C15" s="1435"/>
      <c r="D15" s="1436"/>
      <c r="E15" s="1436"/>
      <c r="F15" s="1436">
        <f>-D15-E15</f>
        <v>0</v>
      </c>
    </row>
    <row r="16" spans="1:6" s="92" customFormat="1" x14ac:dyDescent="0.2">
      <c r="A16" s="486"/>
      <c r="B16" s="507"/>
      <c r="C16" s="1433"/>
      <c r="D16" s="1434"/>
      <c r="E16" s="1434"/>
      <c r="F16" s="1434"/>
    </row>
    <row r="17" spans="1:9" s="92" customFormat="1" x14ac:dyDescent="0.2">
      <c r="A17" s="482"/>
      <c r="B17" s="503"/>
      <c r="C17" s="1457"/>
      <c r="D17" s="1432"/>
      <c r="E17" s="1432"/>
      <c r="F17" s="1432"/>
    </row>
    <row r="18" spans="1:9" s="92" customFormat="1" x14ac:dyDescent="0.2">
      <c r="A18" s="484" t="s">
        <v>148</v>
      </c>
      <c r="B18" s="507"/>
      <c r="C18" s="1435"/>
      <c r="D18" s="1436"/>
      <c r="E18" s="1436"/>
      <c r="F18" s="1436">
        <f>-D18-E18</f>
        <v>0</v>
      </c>
    </row>
    <row r="19" spans="1:9" s="92" customFormat="1" x14ac:dyDescent="0.2">
      <c r="A19" s="488"/>
      <c r="B19" s="506"/>
      <c r="C19" s="1437"/>
      <c r="D19" s="1458"/>
      <c r="E19" s="1438"/>
      <c r="F19" s="1438"/>
    </row>
    <row r="20" spans="1:9" s="92" customFormat="1" x14ac:dyDescent="0.2">
      <c r="A20" s="486"/>
      <c r="B20" s="507"/>
      <c r="C20" s="1433"/>
      <c r="D20" s="1434"/>
      <c r="E20" s="1434"/>
      <c r="F20" s="1434"/>
    </row>
    <row r="21" spans="1:9" s="92" customFormat="1" x14ac:dyDescent="0.2">
      <c r="A21" s="484" t="s">
        <v>149</v>
      </c>
      <c r="B21" s="508" t="s">
        <v>515</v>
      </c>
      <c r="C21" s="1439"/>
      <c r="D21" s="1440">
        <f>+D22-D23</f>
        <v>0</v>
      </c>
      <c r="E21" s="1440">
        <f>+E22-E23</f>
        <v>0</v>
      </c>
      <c r="F21" s="1441">
        <f>-D21-E21</f>
        <v>0</v>
      </c>
    </row>
    <row r="22" spans="1:9" s="92" customFormat="1" x14ac:dyDescent="0.2">
      <c r="A22" s="486"/>
      <c r="B22" s="509" t="s">
        <v>512</v>
      </c>
      <c r="C22" s="1442"/>
      <c r="D22" s="1436"/>
      <c r="E22" s="1436"/>
      <c r="F22" s="1436">
        <f>-D22-E22</f>
        <v>0</v>
      </c>
    </row>
    <row r="23" spans="1:9" s="92" customFormat="1" x14ac:dyDescent="0.2">
      <c r="A23" s="486"/>
      <c r="B23" s="509" t="s">
        <v>516</v>
      </c>
      <c r="C23" s="1442"/>
      <c r="D23" s="1436"/>
      <c r="E23" s="1436"/>
      <c r="F23" s="1436">
        <f>-D23-E23</f>
        <v>0</v>
      </c>
    </row>
    <row r="24" spans="1:9" s="92" customFormat="1" x14ac:dyDescent="0.2">
      <c r="A24" s="488"/>
      <c r="B24" s="506"/>
      <c r="C24" s="1437"/>
      <c r="D24" s="1458"/>
      <c r="E24" s="1438"/>
      <c r="F24" s="1438"/>
    </row>
    <row r="25" spans="1:9" s="92" customFormat="1" x14ac:dyDescent="0.2">
      <c r="A25" s="486"/>
      <c r="B25" s="507"/>
      <c r="C25" s="1433"/>
      <c r="D25" s="1434"/>
      <c r="E25" s="1434"/>
      <c r="F25" s="1434"/>
    </row>
    <row r="26" spans="1:9" s="92" customFormat="1" x14ac:dyDescent="0.2">
      <c r="A26" s="484" t="s">
        <v>155</v>
      </c>
      <c r="B26" s="507"/>
      <c r="C26" s="1435"/>
      <c r="D26" s="1436"/>
      <c r="E26" s="1436"/>
      <c r="F26" s="1441">
        <f>-D26-E26</f>
        <v>0</v>
      </c>
      <c r="H26" s="1203">
        <f>F26+F21</f>
        <v>0</v>
      </c>
      <c r="I26" s="256" t="s">
        <v>967</v>
      </c>
    </row>
    <row r="27" spans="1:9" s="92" customFormat="1" ht="13.5" thickBot="1" x14ac:dyDescent="0.25">
      <c r="A27" s="488"/>
      <c r="B27" s="506"/>
      <c r="C27" s="1437"/>
      <c r="D27" s="1458"/>
      <c r="E27" s="1438"/>
      <c r="F27" s="1438"/>
    </row>
    <row r="28" spans="1:9" s="95" customFormat="1" x14ac:dyDescent="0.2">
      <c r="A28" s="493"/>
      <c r="B28" s="510"/>
      <c r="C28" s="1443"/>
      <c r="D28" s="1444"/>
      <c r="E28" s="1444"/>
      <c r="F28" s="1444"/>
    </row>
    <row r="29" spans="1:9" s="95" customFormat="1" x14ac:dyDescent="0.2">
      <c r="A29" s="495" t="s">
        <v>551</v>
      </c>
      <c r="B29" s="501" t="s">
        <v>549</v>
      </c>
      <c r="C29" s="1445">
        <f>C10+C15+C18+C21+C26</f>
        <v>0</v>
      </c>
      <c r="D29" s="2359">
        <f>D10+D15+D18+D21+D26</f>
        <v>0</v>
      </c>
      <c r="E29" s="1445">
        <f>E10+E15+E18+E21+E26</f>
        <v>0</v>
      </c>
      <c r="F29" s="1445">
        <f>-D29-E29</f>
        <v>0</v>
      </c>
    </row>
    <row r="30" spans="1:9" s="95" customFormat="1" ht="13.5" thickBot="1" x14ac:dyDescent="0.25">
      <c r="A30" s="496" t="s">
        <v>514</v>
      </c>
      <c r="B30" s="511"/>
      <c r="C30" s="1446"/>
      <c r="D30" s="1448"/>
      <c r="E30" s="1448"/>
      <c r="F30" s="1448"/>
    </row>
  </sheetData>
  <pageMargins left="0.55118110236220474" right="0.23622047244094491" top="0.43307086614173229" bottom="0.47244094488188981" header="0.27559055118110237" footer="0.27559055118110237"/>
  <pageSetup paperSize="9" scale="86" orientation="landscape" r:id="rId1"/>
  <headerFooter scaleWithDoc="0" alignWithMargins="0">
    <oddFooter>&amp;C&amp;P/&amp;N</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tint="0.39997558519241921"/>
    <pageSetUpPr fitToPage="1"/>
  </sheetPr>
  <dimension ref="A1:F34"/>
  <sheetViews>
    <sheetView showGridLines="0" zoomScaleNormal="100" zoomScaleSheetLayoutView="100" workbookViewId="0">
      <selection activeCell="A40" sqref="A40"/>
    </sheetView>
  </sheetViews>
  <sheetFormatPr baseColWidth="10" defaultColWidth="8.85546875" defaultRowHeight="12.75" x14ac:dyDescent="0.2"/>
  <cols>
    <col min="1" max="1" width="39.85546875" style="7" customWidth="1"/>
    <col min="2" max="2" width="38.7109375" style="7" customWidth="1"/>
    <col min="3" max="5" width="23.42578125" style="7" customWidth="1"/>
    <col min="6" max="16384" width="8.85546875" style="7"/>
  </cols>
  <sheetData>
    <row r="1" spans="1:6" s="470" customFormat="1" ht="18" x14ac:dyDescent="0.25">
      <c r="A1" s="64" t="s">
        <v>832</v>
      </c>
      <c r="B1" s="64"/>
      <c r="C1" s="64"/>
      <c r="D1" s="64"/>
      <c r="E1" s="64"/>
    </row>
    <row r="2" spans="1:6" s="472" customFormat="1" ht="11.25" x14ac:dyDescent="0.2">
      <c r="A2" s="56" t="str">
        <f>'PAGE DE GARDE'!C8</f>
        <v>GAZ</v>
      </c>
      <c r="B2" s="902" t="str">
        <f>'PAGE DE GARDE'!C10</f>
        <v>REALITE 2018 V0</v>
      </c>
      <c r="C2" s="56"/>
      <c r="D2" s="56"/>
      <c r="E2" s="56"/>
    </row>
    <row r="3" spans="1:6" s="472" customFormat="1" ht="11.25" x14ac:dyDescent="0.2">
      <c r="A3" s="249" t="str">
        <f>'PAGE DE GARDE'!C7</f>
        <v>GRD</v>
      </c>
      <c r="B3" s="62"/>
      <c r="C3" s="56"/>
      <c r="D3" s="56"/>
      <c r="E3" s="56"/>
    </row>
    <row r="4" spans="1:6" ht="13.5" thickBot="1" x14ac:dyDescent="0.25">
      <c r="A4" s="18"/>
    </row>
    <row r="5" spans="1:6" s="92" customFormat="1" ht="13.5" thickBot="1" x14ac:dyDescent="0.25">
      <c r="A5" s="473"/>
      <c r="B5" s="499"/>
      <c r="C5" s="1204" t="str">
        <f>'PAGE DE GARDE'!$B$16</f>
        <v>REALITE 2017</v>
      </c>
      <c r="D5" s="1205" t="str">
        <f>'PAGE DE GARDE'!$B$15</f>
        <v>BUDGET 2018</v>
      </c>
      <c r="E5" s="1206" t="str">
        <f>'PAGE DE GARDE'!$B$14</f>
        <v>REALITE 2018</v>
      </c>
    </row>
    <row r="6" spans="1:6" s="92" customFormat="1" ht="12.75" customHeight="1" x14ac:dyDescent="0.2">
      <c r="A6" s="477"/>
      <c r="B6" s="501"/>
      <c r="C6" s="1428"/>
      <c r="D6" s="1429"/>
      <c r="E6" s="1429"/>
      <c r="F6" s="480"/>
    </row>
    <row r="7" spans="1:6" s="92" customFormat="1" x14ac:dyDescent="0.2">
      <c r="A7" s="477" t="s">
        <v>833</v>
      </c>
      <c r="B7" s="501" t="s">
        <v>509</v>
      </c>
      <c r="C7" s="1435"/>
      <c r="D7" s="1436"/>
      <c r="E7" s="1436"/>
      <c r="F7" s="480"/>
    </row>
    <row r="8" spans="1:6" s="92" customFormat="1" x14ac:dyDescent="0.2">
      <c r="A8" s="481" t="s">
        <v>510</v>
      </c>
      <c r="B8" s="501"/>
      <c r="C8" s="1455"/>
      <c r="D8" s="1456"/>
      <c r="E8" s="1456"/>
      <c r="F8" s="480"/>
    </row>
    <row r="9" spans="1:6" s="92" customFormat="1" x14ac:dyDescent="0.2">
      <c r="A9" s="482"/>
      <c r="B9" s="1451"/>
      <c r="C9" s="1457"/>
      <c r="D9" s="1432"/>
      <c r="E9" s="1432"/>
    </row>
    <row r="10" spans="1:6" s="92" customFormat="1" x14ac:dyDescent="0.2">
      <c r="A10" s="484" t="s">
        <v>145</v>
      </c>
      <c r="B10" s="507" t="s">
        <v>227</v>
      </c>
      <c r="C10" s="1826">
        <f t="shared" ref="C10:E10" si="0">C11+C12</f>
        <v>0</v>
      </c>
      <c r="D10" s="1827">
        <f t="shared" si="0"/>
        <v>0</v>
      </c>
      <c r="E10" s="1434">
        <f t="shared" si="0"/>
        <v>0</v>
      </c>
    </row>
    <row r="11" spans="1:6" s="92" customFormat="1" x14ac:dyDescent="0.2">
      <c r="A11" s="486"/>
      <c r="B11" s="505" t="s">
        <v>146</v>
      </c>
      <c r="C11" s="1435"/>
      <c r="D11" s="1436"/>
      <c r="E11" s="1436"/>
      <c r="F11" s="480"/>
    </row>
    <row r="12" spans="1:6" s="92" customFormat="1" x14ac:dyDescent="0.2">
      <c r="A12" s="486"/>
      <c r="B12" s="505" t="s">
        <v>147</v>
      </c>
      <c r="C12" s="1435"/>
      <c r="D12" s="1436"/>
      <c r="E12" s="1436"/>
      <c r="F12" s="480"/>
    </row>
    <row r="13" spans="1:6" s="92" customFormat="1" x14ac:dyDescent="0.2">
      <c r="A13" s="488"/>
      <c r="B13" s="1452"/>
      <c r="C13" s="1437"/>
      <c r="D13" s="1458"/>
      <c r="E13" s="1458"/>
    </row>
    <row r="14" spans="1:6" s="92" customFormat="1" x14ac:dyDescent="0.2">
      <c r="A14" s="486"/>
      <c r="B14" s="507"/>
      <c r="C14" s="1433"/>
      <c r="D14" s="1434"/>
      <c r="E14" s="1434"/>
    </row>
    <row r="15" spans="1:6" s="92" customFormat="1" x14ac:dyDescent="0.2">
      <c r="A15" s="484" t="s">
        <v>511</v>
      </c>
      <c r="B15" s="507"/>
      <c r="C15" s="1435"/>
      <c r="D15" s="1436"/>
      <c r="E15" s="1436"/>
    </row>
    <row r="16" spans="1:6" s="92" customFormat="1" x14ac:dyDescent="0.2">
      <c r="A16" s="486"/>
      <c r="B16" s="507"/>
      <c r="C16" s="1433"/>
      <c r="D16" s="1434"/>
      <c r="E16" s="1434"/>
    </row>
    <row r="17" spans="1:5" s="92" customFormat="1" x14ac:dyDescent="0.2">
      <c r="A17" s="482"/>
      <c r="B17" s="1451"/>
      <c r="C17" s="1457"/>
      <c r="D17" s="1432"/>
      <c r="E17" s="1432"/>
    </row>
    <row r="18" spans="1:5" s="92" customFormat="1" x14ac:dyDescent="0.2">
      <c r="A18" s="484" t="s">
        <v>148</v>
      </c>
      <c r="B18" s="507"/>
      <c r="C18" s="1435"/>
      <c r="D18" s="1436"/>
      <c r="E18" s="1436"/>
    </row>
    <row r="19" spans="1:5" s="92" customFormat="1" x14ac:dyDescent="0.2">
      <c r="A19" s="488"/>
      <c r="B19" s="1452"/>
      <c r="C19" s="1437"/>
      <c r="D19" s="1458"/>
      <c r="E19" s="1458"/>
    </row>
    <row r="20" spans="1:5" s="92" customFormat="1" x14ac:dyDescent="0.2">
      <c r="A20" s="486"/>
      <c r="B20" s="507"/>
      <c r="C20" s="1433"/>
      <c r="D20" s="1434"/>
      <c r="E20" s="1434"/>
    </row>
    <row r="21" spans="1:5" s="92" customFormat="1" x14ac:dyDescent="0.2">
      <c r="A21" s="484" t="s">
        <v>149</v>
      </c>
      <c r="B21" s="504" t="s">
        <v>150</v>
      </c>
      <c r="C21" s="1433">
        <f t="shared" ref="C21:E21" si="1">C22+C26</f>
        <v>0</v>
      </c>
      <c r="D21" s="1434">
        <f t="shared" si="1"/>
        <v>0</v>
      </c>
      <c r="E21" s="1434">
        <f t="shared" si="1"/>
        <v>0</v>
      </c>
    </row>
    <row r="22" spans="1:5" s="92" customFormat="1" x14ac:dyDescent="0.2">
      <c r="A22" s="486"/>
      <c r="B22" s="505" t="s">
        <v>151</v>
      </c>
      <c r="C22" s="1442">
        <f t="shared" ref="C22:E22" si="2">C23+C24-C25</f>
        <v>0</v>
      </c>
      <c r="D22" s="1449">
        <f t="shared" si="2"/>
        <v>0</v>
      </c>
      <c r="E22" s="1449">
        <f t="shared" si="2"/>
        <v>0</v>
      </c>
    </row>
    <row r="23" spans="1:5" s="92" customFormat="1" x14ac:dyDescent="0.2">
      <c r="A23" s="486"/>
      <c r="B23" s="509" t="s">
        <v>512</v>
      </c>
      <c r="C23" s="1435"/>
      <c r="D23" s="1436"/>
      <c r="E23" s="1436"/>
    </row>
    <row r="24" spans="1:5" s="92" customFormat="1" x14ac:dyDescent="0.2">
      <c r="A24" s="486"/>
      <c r="B24" s="509" t="s">
        <v>152</v>
      </c>
      <c r="C24" s="1435"/>
      <c r="D24" s="1436"/>
      <c r="E24" s="1436"/>
    </row>
    <row r="25" spans="1:5" s="92" customFormat="1" x14ac:dyDescent="0.2">
      <c r="A25" s="486"/>
      <c r="B25" s="509" t="s">
        <v>153</v>
      </c>
      <c r="C25" s="1435"/>
      <c r="D25" s="1436"/>
      <c r="E25" s="1436"/>
    </row>
    <row r="26" spans="1:5" s="92" customFormat="1" x14ac:dyDescent="0.2">
      <c r="A26" s="486"/>
      <c r="B26" s="505" t="s">
        <v>154</v>
      </c>
      <c r="C26" s="1435"/>
      <c r="D26" s="1436"/>
      <c r="E26" s="1436"/>
    </row>
    <row r="27" spans="1:5" s="92" customFormat="1" x14ac:dyDescent="0.2">
      <c r="A27" s="486"/>
      <c r="B27" s="1453"/>
      <c r="C27" s="1442"/>
      <c r="D27" s="1449"/>
      <c r="E27" s="1449"/>
    </row>
    <row r="28" spans="1:5" s="92" customFormat="1" x14ac:dyDescent="0.2">
      <c r="A28" s="488"/>
      <c r="B28" s="1452"/>
      <c r="C28" s="1437"/>
      <c r="D28" s="1458"/>
      <c r="E28" s="1458"/>
    </row>
    <row r="29" spans="1:5" s="92" customFormat="1" x14ac:dyDescent="0.2">
      <c r="A29" s="486"/>
      <c r="B29" s="507"/>
      <c r="C29" s="1433"/>
      <c r="D29" s="1434"/>
      <c r="E29" s="1434"/>
    </row>
    <row r="30" spans="1:5" s="92" customFormat="1" x14ac:dyDescent="0.2">
      <c r="A30" s="484" t="s">
        <v>155</v>
      </c>
      <c r="B30" s="507"/>
      <c r="C30" s="1435"/>
      <c r="D30" s="1436"/>
      <c r="E30" s="1436"/>
    </row>
    <row r="31" spans="1:5" s="92" customFormat="1" ht="13.5" thickBot="1" x14ac:dyDescent="0.25">
      <c r="A31" s="486"/>
      <c r="B31" s="507"/>
      <c r="C31" s="1433"/>
      <c r="D31" s="1434"/>
      <c r="E31" s="1434"/>
    </row>
    <row r="32" spans="1:5" s="95" customFormat="1" x14ac:dyDescent="0.2">
      <c r="A32" s="493"/>
      <c r="B32" s="510"/>
      <c r="C32" s="1443"/>
      <c r="D32" s="1444"/>
      <c r="E32" s="1444"/>
    </row>
    <row r="33" spans="1:5" s="95" customFormat="1" x14ac:dyDescent="0.2">
      <c r="A33" s="495" t="s">
        <v>834</v>
      </c>
      <c r="B33" s="501" t="s">
        <v>509</v>
      </c>
      <c r="C33" s="533">
        <f>C7+C10+C15+C18+C21+C30</f>
        <v>0</v>
      </c>
      <c r="D33" s="1450">
        <f t="shared" ref="D33:E33" si="3">D7+D10+D15+D18+D21+D30</f>
        <v>0</v>
      </c>
      <c r="E33" s="1450">
        <f t="shared" si="3"/>
        <v>0</v>
      </c>
    </row>
    <row r="34" spans="1:5" s="95" customFormat="1" ht="13.5" thickBot="1" x14ac:dyDescent="0.25">
      <c r="A34" s="496" t="s">
        <v>514</v>
      </c>
      <c r="B34" s="1454"/>
      <c r="C34" s="1447"/>
      <c r="D34" s="1448"/>
      <c r="E34" s="1448"/>
    </row>
  </sheetData>
  <pageMargins left="0.55118110236220474" right="0.23622047244094491" top="0.43307086614173229" bottom="0.47244094488188981" header="0.27559055118110237" footer="0.27559055118110237"/>
  <pageSetup paperSize="9" scale="51" orientation="landscape" r:id="rId1"/>
  <headerFooter scaleWithDoc="0" alignWithMargins="0">
    <oddFooter>&amp;C&amp;P/&amp;N</odd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tint="0.39997558519241921"/>
    <pageSetUpPr fitToPage="1"/>
  </sheetPr>
  <dimension ref="A1:J210"/>
  <sheetViews>
    <sheetView showGridLines="0" zoomScaleNormal="100" workbookViewId="0">
      <selection activeCell="H84" sqref="H84"/>
    </sheetView>
  </sheetViews>
  <sheetFormatPr baseColWidth="10" defaultColWidth="8.85546875" defaultRowHeight="12.75" x14ac:dyDescent="0.2"/>
  <cols>
    <col min="1" max="1" width="23.7109375" style="326" customWidth="1"/>
    <col min="2" max="2" width="62.5703125" style="326" customWidth="1"/>
    <col min="3" max="3" width="21.140625" style="326" customWidth="1"/>
    <col min="4" max="7" width="21.7109375" style="326" customWidth="1"/>
    <col min="8" max="8" width="21.28515625" style="326" bestFit="1" customWidth="1"/>
    <col min="9" max="16384" width="8.85546875" style="326"/>
  </cols>
  <sheetData>
    <row r="1" spans="1:8" s="254" customFormat="1" ht="18" x14ac:dyDescent="0.25">
      <c r="A1" s="1029" t="s">
        <v>1135</v>
      </c>
      <c r="B1" s="1029"/>
      <c r="C1" s="1029"/>
      <c r="D1" s="1034"/>
      <c r="E1" s="1035"/>
      <c r="F1" s="1035"/>
      <c r="G1" s="1035"/>
      <c r="H1" s="1029"/>
    </row>
    <row r="2" spans="1:8" s="255" customFormat="1" ht="11.25" x14ac:dyDescent="0.2">
      <c r="A2" s="1030" t="str">
        <f>'PAGE DE GARDE'!C8</f>
        <v>GAZ</v>
      </c>
      <c r="B2" s="1031" t="str">
        <f>'PAGE DE GARDE'!C10</f>
        <v>REALITE 2018 V0</v>
      </c>
      <c r="C2" s="1030"/>
      <c r="D2" s="1036"/>
      <c r="E2" s="1033"/>
      <c r="F2" s="1033"/>
      <c r="G2" s="1033"/>
      <c r="H2" s="1030"/>
    </row>
    <row r="3" spans="1:8" s="255" customFormat="1" ht="11.25" x14ac:dyDescent="0.2">
      <c r="A3" s="1032" t="str">
        <f>'PAGE DE GARDE'!C7</f>
        <v>GRD</v>
      </c>
      <c r="B3" s="1033"/>
      <c r="C3" s="1030"/>
      <c r="D3" s="1036"/>
      <c r="E3" s="1033"/>
      <c r="F3" s="1033"/>
      <c r="G3" s="1033"/>
      <c r="H3" s="1030"/>
    </row>
    <row r="4" spans="1:8" ht="13.5" thickBot="1" x14ac:dyDescent="0.25"/>
    <row r="5" spans="1:8" s="480" customFormat="1" ht="15" customHeight="1" thickBot="1" x14ac:dyDescent="0.25">
      <c r="A5" s="2819"/>
      <c r="B5" s="2820"/>
      <c r="C5" s="2812" t="s">
        <v>1522</v>
      </c>
      <c r="D5" s="2814" t="s">
        <v>1136</v>
      </c>
      <c r="E5" s="2814"/>
      <c r="F5" s="2814"/>
      <c r="G5" s="2814"/>
      <c r="H5" s="2817" t="s">
        <v>1583</v>
      </c>
    </row>
    <row r="6" spans="1:8" s="480" customFormat="1" ht="59.25" customHeight="1" thickBot="1" x14ac:dyDescent="0.25">
      <c r="A6" s="2815" t="s">
        <v>517</v>
      </c>
      <c r="B6" s="2816"/>
      <c r="C6" s="2813"/>
      <c r="D6" s="1459" t="s">
        <v>522</v>
      </c>
      <c r="E6" s="1460" t="s">
        <v>523</v>
      </c>
      <c r="F6" s="1459" t="s">
        <v>521</v>
      </c>
      <c r="G6" s="1460" t="s">
        <v>524</v>
      </c>
      <c r="H6" s="2818"/>
    </row>
    <row r="7" spans="1:8" s="480" customFormat="1" x14ac:dyDescent="0.2">
      <c r="A7" s="1058"/>
      <c r="B7" s="1059"/>
      <c r="C7" s="1060"/>
      <c r="D7" s="1076"/>
      <c r="E7" s="1076"/>
      <c r="F7" s="1076"/>
      <c r="G7" s="1076"/>
      <c r="H7" s="1077"/>
    </row>
    <row r="8" spans="1:8" s="480" customFormat="1" x14ac:dyDescent="0.2">
      <c r="A8" s="1058"/>
      <c r="B8" s="1061" t="s">
        <v>1170</v>
      </c>
      <c r="C8" s="1023"/>
      <c r="D8" s="512"/>
      <c r="E8" s="512"/>
      <c r="F8" s="512"/>
      <c r="G8" s="1083">
        <f t="shared" ref="G8:G26" si="0">SUM(D8:F8)</f>
        <v>0</v>
      </c>
      <c r="H8" s="1084">
        <f t="shared" ref="H8:H26" si="1">C8+G8</f>
        <v>0</v>
      </c>
    </row>
    <row r="9" spans="1:8" s="480" customFormat="1" x14ac:dyDescent="0.2">
      <c r="A9" s="1058"/>
      <c r="B9" s="1061" t="s">
        <v>157</v>
      </c>
      <c r="C9" s="1023"/>
      <c r="D9" s="512"/>
      <c r="E9" s="512"/>
      <c r="F9" s="512"/>
      <c r="G9" s="1083">
        <f t="shared" si="0"/>
        <v>0</v>
      </c>
      <c r="H9" s="1084">
        <f t="shared" si="1"/>
        <v>0</v>
      </c>
    </row>
    <row r="10" spans="1:8" s="480" customFormat="1" x14ac:dyDescent="0.2">
      <c r="A10" s="1058"/>
      <c r="B10" s="1061" t="s">
        <v>158</v>
      </c>
      <c r="C10" s="1824"/>
      <c r="D10" s="1825"/>
      <c r="E10" s="512"/>
      <c r="F10" s="512"/>
      <c r="G10" s="1083">
        <f t="shared" si="0"/>
        <v>0</v>
      </c>
      <c r="H10" s="1084">
        <f t="shared" si="1"/>
        <v>0</v>
      </c>
    </row>
    <row r="11" spans="1:8" s="480" customFormat="1" x14ac:dyDescent="0.2">
      <c r="A11" s="1058"/>
      <c r="B11" s="1061" t="s">
        <v>1289</v>
      </c>
      <c r="C11" s="1023"/>
      <c r="D11" s="512"/>
      <c r="E11" s="512"/>
      <c r="F11" s="512"/>
      <c r="G11" s="1083">
        <f t="shared" si="0"/>
        <v>0</v>
      </c>
      <c r="H11" s="1084">
        <f t="shared" si="1"/>
        <v>0</v>
      </c>
    </row>
    <row r="12" spans="1:8" s="480" customFormat="1" x14ac:dyDescent="0.2">
      <c r="A12" s="1058"/>
      <c r="B12" s="1061" t="s">
        <v>1290</v>
      </c>
      <c r="C12" s="1023"/>
      <c r="D12" s="512"/>
      <c r="E12" s="512"/>
      <c r="F12" s="512"/>
      <c r="G12" s="1083">
        <f t="shared" si="0"/>
        <v>0</v>
      </c>
      <c r="H12" s="1084">
        <f>C12+G12</f>
        <v>0</v>
      </c>
    </row>
    <row r="13" spans="1:8" s="480" customFormat="1" x14ac:dyDescent="0.2">
      <c r="A13" s="1058"/>
      <c r="B13" s="1062" t="s">
        <v>1291</v>
      </c>
      <c r="C13" s="1023"/>
      <c r="D13" s="512"/>
      <c r="E13" s="512"/>
      <c r="F13" s="512"/>
      <c r="G13" s="1083">
        <f>SUM(D13:F13)</f>
        <v>0</v>
      </c>
      <c r="H13" s="1084">
        <f t="shared" si="1"/>
        <v>0</v>
      </c>
    </row>
    <row r="14" spans="1:8" s="480" customFormat="1" x14ac:dyDescent="0.2">
      <c r="A14" s="1058"/>
      <c r="B14" s="1062" t="s">
        <v>1292</v>
      </c>
      <c r="C14" s="1023"/>
      <c r="D14" s="512"/>
      <c r="E14" s="512"/>
      <c r="F14" s="512"/>
      <c r="G14" s="1083">
        <f t="shared" si="0"/>
        <v>0</v>
      </c>
      <c r="H14" s="1084">
        <f t="shared" si="1"/>
        <v>0</v>
      </c>
    </row>
    <row r="15" spans="1:8" s="480" customFormat="1" x14ac:dyDescent="0.2">
      <c r="A15" s="1058"/>
      <c r="B15" s="1061" t="s">
        <v>1293</v>
      </c>
      <c r="C15" s="1023"/>
      <c r="D15" s="512"/>
      <c r="E15" s="512"/>
      <c r="F15" s="512"/>
      <c r="G15" s="1083">
        <f t="shared" si="0"/>
        <v>0</v>
      </c>
      <c r="H15" s="1084">
        <f t="shared" si="1"/>
        <v>0</v>
      </c>
    </row>
    <row r="16" spans="1:8" s="480" customFormat="1" x14ac:dyDescent="0.2">
      <c r="A16" s="1058"/>
      <c r="B16" s="1061" t="s">
        <v>1294</v>
      </c>
      <c r="C16" s="1023"/>
      <c r="D16" s="512"/>
      <c r="E16" s="512"/>
      <c r="F16" s="512"/>
      <c r="G16" s="1083">
        <f>SUM(D16:F16)</f>
        <v>0</v>
      </c>
      <c r="H16" s="1084">
        <f t="shared" si="1"/>
        <v>0</v>
      </c>
    </row>
    <row r="17" spans="1:9" s="480" customFormat="1" x14ac:dyDescent="0.2">
      <c r="A17" s="1058"/>
      <c r="B17" s="1061" t="s">
        <v>1295</v>
      </c>
      <c r="C17" s="1023"/>
      <c r="D17" s="512"/>
      <c r="E17" s="512"/>
      <c r="F17" s="512"/>
      <c r="G17" s="1083">
        <f t="shared" si="0"/>
        <v>0</v>
      </c>
      <c r="H17" s="1084">
        <f t="shared" si="1"/>
        <v>0</v>
      </c>
    </row>
    <row r="18" spans="1:9" s="480" customFormat="1" x14ac:dyDescent="0.2">
      <c r="A18" s="1058"/>
      <c r="B18" s="1061" t="s">
        <v>1296</v>
      </c>
      <c r="C18" s="1023"/>
      <c r="D18" s="512"/>
      <c r="E18" s="512"/>
      <c r="F18" s="512"/>
      <c r="G18" s="1083">
        <f t="shared" si="0"/>
        <v>0</v>
      </c>
      <c r="H18" s="1084">
        <f t="shared" si="1"/>
        <v>0</v>
      </c>
    </row>
    <row r="19" spans="1:9" s="480" customFormat="1" x14ac:dyDescent="0.2">
      <c r="A19" s="1058"/>
      <c r="B19" s="1061" t="s">
        <v>119</v>
      </c>
      <c r="C19" s="1023"/>
      <c r="D19" s="512"/>
      <c r="E19" s="512"/>
      <c r="F19" s="512"/>
      <c r="G19" s="1083">
        <f t="shared" si="0"/>
        <v>0</v>
      </c>
      <c r="H19" s="1084">
        <f t="shared" si="1"/>
        <v>0</v>
      </c>
    </row>
    <row r="20" spans="1:9" s="480" customFormat="1" x14ac:dyDescent="0.2">
      <c r="A20" s="1058"/>
      <c r="B20" s="1063" t="s">
        <v>120</v>
      </c>
      <c r="C20" s="1023"/>
      <c r="D20" s="512"/>
      <c r="E20" s="512"/>
      <c r="F20" s="512"/>
      <c r="G20" s="1083">
        <f t="shared" si="0"/>
        <v>0</v>
      </c>
      <c r="H20" s="1084">
        <f t="shared" si="1"/>
        <v>0</v>
      </c>
    </row>
    <row r="21" spans="1:9" s="480" customFormat="1" x14ac:dyDescent="0.2">
      <c r="A21" s="1058"/>
      <c r="B21" s="1061" t="s">
        <v>121</v>
      </c>
      <c r="C21" s="1023"/>
      <c r="D21" s="512"/>
      <c r="E21" s="512"/>
      <c r="F21" s="512"/>
      <c r="G21" s="1083">
        <f>SUM(D21:F21)</f>
        <v>0</v>
      </c>
      <c r="H21" s="1084">
        <f t="shared" si="1"/>
        <v>0</v>
      </c>
    </row>
    <row r="22" spans="1:9" s="480" customFormat="1" x14ac:dyDescent="0.2">
      <c r="A22" s="1058"/>
      <c r="B22" s="1061" t="s">
        <v>214</v>
      </c>
      <c r="C22" s="1023"/>
      <c r="D22" s="512"/>
      <c r="E22" s="512"/>
      <c r="F22" s="512"/>
      <c r="G22" s="1083">
        <f t="shared" si="0"/>
        <v>0</v>
      </c>
      <c r="H22" s="1084">
        <f t="shared" si="1"/>
        <v>0</v>
      </c>
    </row>
    <row r="23" spans="1:9" s="480" customFormat="1" x14ac:dyDescent="0.2">
      <c r="A23" s="1058"/>
      <c r="B23" s="1061" t="s">
        <v>122</v>
      </c>
      <c r="C23" s="1023"/>
      <c r="D23" s="512"/>
      <c r="E23" s="512"/>
      <c r="F23" s="512"/>
      <c r="G23" s="1083">
        <f t="shared" si="0"/>
        <v>0</v>
      </c>
      <c r="H23" s="1084">
        <f t="shared" si="1"/>
        <v>0</v>
      </c>
    </row>
    <row r="24" spans="1:9" s="480" customFormat="1" x14ac:dyDescent="0.2">
      <c r="A24" s="1058"/>
      <c r="B24" s="1061" t="s">
        <v>123</v>
      </c>
      <c r="C24" s="1023"/>
      <c r="D24" s="512"/>
      <c r="E24" s="512"/>
      <c r="F24" s="512"/>
      <c r="G24" s="1083">
        <f t="shared" si="0"/>
        <v>0</v>
      </c>
      <c r="H24" s="1084">
        <f t="shared" si="1"/>
        <v>0</v>
      </c>
    </row>
    <row r="25" spans="1:9" s="480" customFormat="1" x14ac:dyDescent="0.2">
      <c r="A25" s="1058"/>
      <c r="B25" s="1061" t="s">
        <v>1297</v>
      </c>
      <c r="C25" s="1023"/>
      <c r="D25" s="512"/>
      <c r="E25" s="512"/>
      <c r="F25" s="512"/>
      <c r="G25" s="1083">
        <f t="shared" si="0"/>
        <v>0</v>
      </c>
      <c r="H25" s="1084">
        <f t="shared" si="1"/>
        <v>0</v>
      </c>
    </row>
    <row r="26" spans="1:9" s="480" customFormat="1" x14ac:dyDescent="0.2">
      <c r="A26" s="1058"/>
      <c r="B26" s="1061" t="s">
        <v>124</v>
      </c>
      <c r="C26" s="1023"/>
      <c r="D26" s="512"/>
      <c r="E26" s="512"/>
      <c r="F26" s="512"/>
      <c r="G26" s="1083">
        <f t="shared" si="0"/>
        <v>0</v>
      </c>
      <c r="H26" s="1084">
        <f t="shared" si="1"/>
        <v>0</v>
      </c>
    </row>
    <row r="27" spans="1:9" s="328" customFormat="1" x14ac:dyDescent="0.2">
      <c r="A27" s="513"/>
      <c r="B27" s="1064" t="s">
        <v>125</v>
      </c>
      <c r="C27" s="1067">
        <f>SUM(C8:C26)</f>
        <v>0</v>
      </c>
      <c r="D27" s="1067">
        <f t="shared" ref="D27:F27" si="2">SUM(D8:D26)</f>
        <v>0</v>
      </c>
      <c r="E27" s="1067">
        <f t="shared" si="2"/>
        <v>0</v>
      </c>
      <c r="F27" s="1067">
        <f t="shared" si="2"/>
        <v>0</v>
      </c>
      <c r="G27" s="1080">
        <f>SUM(D27:F27)</f>
        <v>0</v>
      </c>
      <c r="H27" s="1089">
        <f>SUM(H8:H26)</f>
        <v>0</v>
      </c>
    </row>
    <row r="28" spans="1:9" s="480" customFormat="1" ht="13.5" thickBot="1" x14ac:dyDescent="0.25">
      <c r="A28" s="1065"/>
      <c r="B28" s="1066"/>
      <c r="C28" s="1068"/>
      <c r="D28" s="1081"/>
      <c r="E28" s="1081"/>
      <c r="F28" s="1081"/>
      <c r="G28" s="1081"/>
      <c r="H28" s="1082"/>
    </row>
    <row r="29" spans="1:9" ht="13.5" thickBot="1" x14ac:dyDescent="0.25">
      <c r="C29" s="1468"/>
      <c r="D29" s="1461"/>
      <c r="E29" s="1461"/>
      <c r="F29" s="1461"/>
      <c r="G29" s="1461"/>
      <c r="H29" s="1468"/>
    </row>
    <row r="30" spans="1:9" s="480" customFormat="1" ht="15" customHeight="1" thickBot="1" x14ac:dyDescent="0.25">
      <c r="A30" s="2805" t="s">
        <v>525</v>
      </c>
      <c r="B30" s="2810"/>
      <c r="C30" s="2812" t="s">
        <v>1523</v>
      </c>
      <c r="D30" s="2814" t="s">
        <v>1136</v>
      </c>
      <c r="E30" s="2814"/>
      <c r="F30" s="2814"/>
      <c r="G30" s="2814"/>
      <c r="H30" s="2812" t="s">
        <v>1584</v>
      </c>
      <c r="I30" s="2809"/>
    </row>
    <row r="31" spans="1:9" s="480" customFormat="1" ht="24.75" customHeight="1" thickBot="1" x14ac:dyDescent="0.25">
      <c r="A31" s="2807"/>
      <c r="B31" s="2811"/>
      <c r="C31" s="2813"/>
      <c r="D31" s="1462" t="s">
        <v>522</v>
      </c>
      <c r="E31" s="1463" t="s">
        <v>523</v>
      </c>
      <c r="F31" s="1462" t="s">
        <v>521</v>
      </c>
      <c r="G31" s="1463" t="s">
        <v>524</v>
      </c>
      <c r="H31" s="2813"/>
      <c r="I31" s="2809"/>
    </row>
    <row r="32" spans="1:9" s="480" customFormat="1" x14ac:dyDescent="0.2">
      <c r="A32" s="1069"/>
      <c r="B32" s="1059"/>
      <c r="C32" s="1060"/>
      <c r="D32" s="1076"/>
      <c r="E32" s="1076"/>
      <c r="F32" s="1076"/>
      <c r="G32" s="1078"/>
      <c r="H32" s="1079"/>
    </row>
    <row r="33" spans="1:8" s="480" customFormat="1" x14ac:dyDescent="0.2">
      <c r="A33" s="1069"/>
      <c r="B33" s="1061" t="s">
        <v>1170</v>
      </c>
      <c r="C33" s="1023"/>
      <c r="D33" s="512"/>
      <c r="E33" s="512"/>
      <c r="F33" s="512"/>
      <c r="G33" s="1083">
        <f>SUM(D33:F33)</f>
        <v>0</v>
      </c>
      <c r="H33" s="1084">
        <f>C33+G33</f>
        <v>0</v>
      </c>
    </row>
    <row r="34" spans="1:8" s="480" customFormat="1" x14ac:dyDescent="0.2">
      <c r="A34" s="1069"/>
      <c r="B34" s="1061" t="s">
        <v>157</v>
      </c>
      <c r="C34" s="1023"/>
      <c r="D34" s="512"/>
      <c r="E34" s="512"/>
      <c r="F34" s="512"/>
      <c r="G34" s="1083">
        <f t="shared" ref="G34:G51" si="3">SUM(D34:F34)</f>
        <v>0</v>
      </c>
      <c r="H34" s="1084">
        <f t="shared" ref="H34:H51" si="4">C34+G34</f>
        <v>0</v>
      </c>
    </row>
    <row r="35" spans="1:8" s="480" customFormat="1" x14ac:dyDescent="0.2">
      <c r="A35" s="1069"/>
      <c r="B35" s="1061" t="s">
        <v>158</v>
      </c>
      <c r="C35" s="1023"/>
      <c r="D35" s="512"/>
      <c r="E35" s="512"/>
      <c r="F35" s="512"/>
      <c r="G35" s="1083">
        <f t="shared" si="3"/>
        <v>0</v>
      </c>
      <c r="H35" s="1084">
        <f t="shared" si="4"/>
        <v>0</v>
      </c>
    </row>
    <row r="36" spans="1:8" s="480" customFormat="1" x14ac:dyDescent="0.2">
      <c r="A36" s="1069"/>
      <c r="B36" s="1061" t="s">
        <v>1289</v>
      </c>
      <c r="C36" s="1023"/>
      <c r="D36" s="512"/>
      <c r="E36" s="512"/>
      <c r="F36" s="512"/>
      <c r="G36" s="1083">
        <f t="shared" si="3"/>
        <v>0</v>
      </c>
      <c r="H36" s="1084">
        <f t="shared" si="4"/>
        <v>0</v>
      </c>
    </row>
    <row r="37" spans="1:8" s="480" customFormat="1" x14ac:dyDescent="0.2">
      <c r="A37" s="1069"/>
      <c r="B37" s="1061" t="s">
        <v>1290</v>
      </c>
      <c r="C37" s="1023"/>
      <c r="D37" s="512"/>
      <c r="E37" s="512"/>
      <c r="F37" s="512"/>
      <c r="G37" s="1083">
        <f t="shared" si="3"/>
        <v>0</v>
      </c>
      <c r="H37" s="1084">
        <f t="shared" si="4"/>
        <v>0</v>
      </c>
    </row>
    <row r="38" spans="1:8" s="480" customFormat="1" x14ac:dyDescent="0.2">
      <c r="A38" s="1069"/>
      <c r="B38" s="1062" t="s">
        <v>1291</v>
      </c>
      <c r="C38" s="1023"/>
      <c r="D38" s="512"/>
      <c r="E38" s="512"/>
      <c r="F38" s="512"/>
      <c r="G38" s="1083">
        <f t="shared" si="3"/>
        <v>0</v>
      </c>
      <c r="H38" s="1084">
        <f t="shared" si="4"/>
        <v>0</v>
      </c>
    </row>
    <row r="39" spans="1:8" s="480" customFormat="1" x14ac:dyDescent="0.2">
      <c r="A39" s="1069"/>
      <c r="B39" s="1062" t="s">
        <v>1292</v>
      </c>
      <c r="C39" s="1023"/>
      <c r="D39" s="512"/>
      <c r="E39" s="512"/>
      <c r="F39" s="512"/>
      <c r="G39" s="1083">
        <f t="shared" si="3"/>
        <v>0</v>
      </c>
      <c r="H39" s="1084">
        <f t="shared" si="4"/>
        <v>0</v>
      </c>
    </row>
    <row r="40" spans="1:8" s="480" customFormat="1" x14ac:dyDescent="0.2">
      <c r="A40" s="1069"/>
      <c r="B40" s="1061" t="s">
        <v>1293</v>
      </c>
      <c r="C40" s="1023"/>
      <c r="D40" s="512"/>
      <c r="E40" s="512"/>
      <c r="F40" s="512"/>
      <c r="G40" s="1083">
        <f t="shared" si="3"/>
        <v>0</v>
      </c>
      <c r="H40" s="1084">
        <f t="shared" si="4"/>
        <v>0</v>
      </c>
    </row>
    <row r="41" spans="1:8" s="480" customFormat="1" x14ac:dyDescent="0.2">
      <c r="A41" s="1069"/>
      <c r="B41" s="1061" t="s">
        <v>1294</v>
      </c>
      <c r="C41" s="1023"/>
      <c r="D41" s="512"/>
      <c r="E41" s="512"/>
      <c r="F41" s="512"/>
      <c r="G41" s="1083">
        <f t="shared" si="3"/>
        <v>0</v>
      </c>
      <c r="H41" s="1084">
        <f t="shared" si="4"/>
        <v>0</v>
      </c>
    </row>
    <row r="42" spans="1:8" s="480" customFormat="1" x14ac:dyDescent="0.2">
      <c r="A42" s="1069"/>
      <c r="B42" s="1061" t="s">
        <v>1295</v>
      </c>
      <c r="C42" s="1023"/>
      <c r="D42" s="512"/>
      <c r="E42" s="512"/>
      <c r="F42" s="512"/>
      <c r="G42" s="1083">
        <f t="shared" si="3"/>
        <v>0</v>
      </c>
      <c r="H42" s="1084">
        <f t="shared" si="4"/>
        <v>0</v>
      </c>
    </row>
    <row r="43" spans="1:8" s="480" customFormat="1" x14ac:dyDescent="0.2">
      <c r="A43" s="1069"/>
      <c r="B43" s="1061" t="s">
        <v>1296</v>
      </c>
      <c r="C43" s="1023"/>
      <c r="D43" s="512"/>
      <c r="E43" s="512"/>
      <c r="F43" s="512"/>
      <c r="G43" s="1083">
        <f t="shared" si="3"/>
        <v>0</v>
      </c>
      <c r="H43" s="1084">
        <f t="shared" si="4"/>
        <v>0</v>
      </c>
    </row>
    <row r="44" spans="1:8" s="480" customFormat="1" x14ac:dyDescent="0.2">
      <c r="A44" s="1069"/>
      <c r="B44" s="1061" t="s">
        <v>119</v>
      </c>
      <c r="C44" s="1023"/>
      <c r="D44" s="512"/>
      <c r="E44" s="512"/>
      <c r="F44" s="512"/>
      <c r="G44" s="1083">
        <f t="shared" si="3"/>
        <v>0</v>
      </c>
      <c r="H44" s="1084">
        <f t="shared" si="4"/>
        <v>0</v>
      </c>
    </row>
    <row r="45" spans="1:8" s="480" customFormat="1" x14ac:dyDescent="0.2">
      <c r="A45" s="1069"/>
      <c r="B45" s="1063" t="s">
        <v>120</v>
      </c>
      <c r="C45" s="1023"/>
      <c r="D45" s="512"/>
      <c r="E45" s="512"/>
      <c r="F45" s="512"/>
      <c r="G45" s="1083">
        <f t="shared" si="3"/>
        <v>0</v>
      </c>
      <c r="H45" s="1084">
        <f t="shared" si="4"/>
        <v>0</v>
      </c>
    </row>
    <row r="46" spans="1:8" s="480" customFormat="1" x14ac:dyDescent="0.2">
      <c r="A46" s="1069"/>
      <c r="B46" s="1061" t="s">
        <v>121</v>
      </c>
      <c r="C46" s="1023"/>
      <c r="D46" s="512"/>
      <c r="E46" s="512"/>
      <c r="F46" s="512"/>
      <c r="G46" s="1083">
        <f t="shared" si="3"/>
        <v>0</v>
      </c>
      <c r="H46" s="1084">
        <f t="shared" si="4"/>
        <v>0</v>
      </c>
    </row>
    <row r="47" spans="1:8" s="480" customFormat="1" x14ac:dyDescent="0.2">
      <c r="A47" s="1069"/>
      <c r="B47" s="1061" t="s">
        <v>214</v>
      </c>
      <c r="C47" s="1023"/>
      <c r="D47" s="512"/>
      <c r="E47" s="512"/>
      <c r="F47" s="512"/>
      <c r="G47" s="1083">
        <f t="shared" si="3"/>
        <v>0</v>
      </c>
      <c r="H47" s="1084">
        <f t="shared" si="4"/>
        <v>0</v>
      </c>
    </row>
    <row r="48" spans="1:8" s="480" customFormat="1" x14ac:dyDescent="0.2">
      <c r="A48" s="1069"/>
      <c r="B48" s="1061" t="s">
        <v>122</v>
      </c>
      <c r="C48" s="1023"/>
      <c r="D48" s="512"/>
      <c r="E48" s="512"/>
      <c r="F48" s="512"/>
      <c r="G48" s="1083">
        <f t="shared" si="3"/>
        <v>0</v>
      </c>
      <c r="H48" s="1084">
        <f t="shared" si="4"/>
        <v>0</v>
      </c>
    </row>
    <row r="49" spans="1:10" s="480" customFormat="1" x14ac:dyDescent="0.2">
      <c r="A49" s="1069"/>
      <c r="B49" s="1061" t="s">
        <v>123</v>
      </c>
      <c r="C49" s="1023"/>
      <c r="D49" s="512"/>
      <c r="E49" s="512"/>
      <c r="F49" s="512"/>
      <c r="G49" s="1083">
        <f t="shared" si="3"/>
        <v>0</v>
      </c>
      <c r="H49" s="1084">
        <f t="shared" si="4"/>
        <v>0</v>
      </c>
    </row>
    <row r="50" spans="1:10" s="480" customFormat="1" x14ac:dyDescent="0.2">
      <c r="A50" s="1069"/>
      <c r="B50" s="1061" t="s">
        <v>1297</v>
      </c>
      <c r="C50" s="1023"/>
      <c r="D50" s="512"/>
      <c r="E50" s="512"/>
      <c r="F50" s="512"/>
      <c r="G50" s="1083">
        <f t="shared" si="3"/>
        <v>0</v>
      </c>
      <c r="H50" s="1084">
        <f t="shared" si="4"/>
        <v>0</v>
      </c>
    </row>
    <row r="51" spans="1:10" s="480" customFormat="1" x14ac:dyDescent="0.2">
      <c r="A51" s="1069"/>
      <c r="B51" s="1061" t="s">
        <v>124</v>
      </c>
      <c r="C51" s="1023"/>
      <c r="D51" s="512"/>
      <c r="E51" s="512"/>
      <c r="F51" s="512"/>
      <c r="G51" s="1083">
        <f t="shared" si="3"/>
        <v>0</v>
      </c>
      <c r="H51" s="1084">
        <f t="shared" si="4"/>
        <v>0</v>
      </c>
    </row>
    <row r="52" spans="1:10" s="480" customFormat="1" x14ac:dyDescent="0.2">
      <c r="A52" s="1051"/>
      <c r="B52" s="1064" t="s">
        <v>125</v>
      </c>
      <c r="C52" s="1067">
        <f>SUM(C33:C51)</f>
        <v>0</v>
      </c>
      <c r="D52" s="1067">
        <f>SUM(D33:D51)</f>
        <v>0</v>
      </c>
      <c r="E52" s="1067">
        <f>SUM(E33:E51)</f>
        <v>0</v>
      </c>
      <c r="F52" s="1067">
        <f>SUM(F33:F51)</f>
        <v>0</v>
      </c>
      <c r="G52" s="1080">
        <f>SUM(D52:F52)</f>
        <v>0</v>
      </c>
      <c r="H52" s="1089">
        <f>SUM(H33:H51)</f>
        <v>0</v>
      </c>
    </row>
    <row r="53" spans="1:10" s="480" customFormat="1" ht="13.5" thickBot="1" x14ac:dyDescent="0.25">
      <c r="A53" s="1071"/>
      <c r="B53" s="1072"/>
      <c r="C53" s="1068"/>
      <c r="D53" s="1081"/>
      <c r="E53" s="1081"/>
      <c r="F53" s="1081"/>
      <c r="G53" s="1081"/>
      <c r="H53" s="1082"/>
    </row>
    <row r="54" spans="1:10" s="480" customFormat="1" x14ac:dyDescent="0.2">
      <c r="C54" s="1025"/>
      <c r="D54" s="1024"/>
      <c r="E54" s="1024"/>
      <c r="F54" s="1024"/>
      <c r="G54" s="1024"/>
      <c r="H54" s="1025"/>
    </row>
    <row r="55" spans="1:10" s="480" customFormat="1" ht="13.5" thickBot="1" x14ac:dyDescent="0.25">
      <c r="C55" s="1025"/>
      <c r="D55" s="1024"/>
      <c r="E55" s="1024"/>
      <c r="F55" s="1024"/>
      <c r="G55" s="1024"/>
      <c r="H55" s="1025"/>
      <c r="J55" s="2809"/>
    </row>
    <row r="56" spans="1:10" s="480" customFormat="1" ht="15" customHeight="1" thickBot="1" x14ac:dyDescent="0.25">
      <c r="A56" s="2805" t="s">
        <v>13</v>
      </c>
      <c r="B56" s="2810"/>
      <c r="C56" s="2812" t="s">
        <v>1524</v>
      </c>
      <c r="D56" s="2814" t="s">
        <v>1136</v>
      </c>
      <c r="E56" s="2814"/>
      <c r="F56" s="2814"/>
      <c r="G56" s="2814"/>
      <c r="H56" s="2812" t="s">
        <v>1585</v>
      </c>
      <c r="J56" s="2809"/>
    </row>
    <row r="57" spans="1:10" s="480" customFormat="1" ht="37.5" customHeight="1" thickBot="1" x14ac:dyDescent="0.25">
      <c r="A57" s="2807"/>
      <c r="B57" s="2811"/>
      <c r="C57" s="2813"/>
      <c r="D57" s="1085" t="s">
        <v>522</v>
      </c>
      <c r="E57" s="1086" t="s">
        <v>523</v>
      </c>
      <c r="F57" s="1085" t="s">
        <v>521</v>
      </c>
      <c r="G57" s="1086" t="s">
        <v>524</v>
      </c>
      <c r="H57" s="2813"/>
    </row>
    <row r="58" spans="1:10" s="480" customFormat="1" x14ac:dyDescent="0.2">
      <c r="A58" s="1069"/>
      <c r="B58" s="1059"/>
      <c r="C58" s="1060"/>
      <c r="D58" s="1076"/>
      <c r="E58" s="1076"/>
      <c r="F58" s="1076"/>
      <c r="G58" s="1078"/>
      <c r="H58" s="1079"/>
    </row>
    <row r="59" spans="1:10" s="480" customFormat="1" x14ac:dyDescent="0.2">
      <c r="A59" s="1069"/>
      <c r="B59" s="1061" t="s">
        <v>1170</v>
      </c>
      <c r="C59" s="1023"/>
      <c r="D59" s="512"/>
      <c r="E59" s="512"/>
      <c r="F59" s="512"/>
      <c r="G59" s="1083">
        <f t="shared" ref="G59:G77" si="5">SUM(D59:F59)</f>
        <v>0</v>
      </c>
      <c r="H59" s="1084">
        <f t="shared" ref="H59:H77" si="6">C59+G59</f>
        <v>0</v>
      </c>
    </row>
    <row r="60" spans="1:10" s="480" customFormat="1" x14ac:dyDescent="0.2">
      <c r="A60" s="1069"/>
      <c r="B60" s="1061" t="s">
        <v>157</v>
      </c>
      <c r="C60" s="1023"/>
      <c r="D60" s="512"/>
      <c r="E60" s="512"/>
      <c r="F60" s="512"/>
      <c r="G60" s="1083">
        <f t="shared" si="5"/>
        <v>0</v>
      </c>
      <c r="H60" s="1084">
        <f t="shared" si="6"/>
        <v>0</v>
      </c>
    </row>
    <row r="61" spans="1:10" s="480" customFormat="1" x14ac:dyDescent="0.2">
      <c r="A61" s="1069"/>
      <c r="B61" s="1061" t="s">
        <v>158</v>
      </c>
      <c r="C61" s="1023"/>
      <c r="D61" s="512"/>
      <c r="E61" s="512"/>
      <c r="F61" s="512"/>
      <c r="G61" s="1083">
        <f t="shared" si="5"/>
        <v>0</v>
      </c>
      <c r="H61" s="1084">
        <f t="shared" si="6"/>
        <v>0</v>
      </c>
    </row>
    <row r="62" spans="1:10" s="480" customFormat="1" x14ac:dyDescent="0.2">
      <c r="A62" s="1069"/>
      <c r="B62" s="1061" t="s">
        <v>1289</v>
      </c>
      <c r="C62" s="1023"/>
      <c r="D62" s="512"/>
      <c r="E62" s="512"/>
      <c r="F62" s="512"/>
      <c r="G62" s="1083">
        <f t="shared" si="5"/>
        <v>0</v>
      </c>
      <c r="H62" s="1084">
        <f t="shared" si="6"/>
        <v>0</v>
      </c>
    </row>
    <row r="63" spans="1:10" s="480" customFormat="1" x14ac:dyDescent="0.2">
      <c r="A63" s="1069"/>
      <c r="B63" s="1061" t="s">
        <v>1290</v>
      </c>
      <c r="C63" s="1023"/>
      <c r="D63" s="512"/>
      <c r="E63" s="512"/>
      <c r="F63" s="512"/>
      <c r="G63" s="1083">
        <f t="shared" si="5"/>
        <v>0</v>
      </c>
      <c r="H63" s="1084">
        <f t="shared" si="6"/>
        <v>0</v>
      </c>
    </row>
    <row r="64" spans="1:10" s="480" customFormat="1" x14ac:dyDescent="0.2">
      <c r="A64" s="1069"/>
      <c r="B64" s="1062" t="s">
        <v>1291</v>
      </c>
      <c r="C64" s="1023"/>
      <c r="D64" s="512"/>
      <c r="E64" s="512"/>
      <c r="F64" s="512"/>
      <c r="G64" s="1083">
        <f t="shared" si="5"/>
        <v>0</v>
      </c>
      <c r="H64" s="1084">
        <f t="shared" si="6"/>
        <v>0</v>
      </c>
    </row>
    <row r="65" spans="1:8" s="480" customFormat="1" x14ac:dyDescent="0.2">
      <c r="A65" s="1069"/>
      <c r="B65" s="1062" t="s">
        <v>1292</v>
      </c>
      <c r="C65" s="1023"/>
      <c r="D65" s="512"/>
      <c r="E65" s="512"/>
      <c r="F65" s="512"/>
      <c r="G65" s="1083">
        <f t="shared" si="5"/>
        <v>0</v>
      </c>
      <c r="H65" s="1084">
        <f t="shared" si="6"/>
        <v>0</v>
      </c>
    </row>
    <row r="66" spans="1:8" s="480" customFormat="1" x14ac:dyDescent="0.2">
      <c r="A66" s="1069"/>
      <c r="B66" s="1061" t="s">
        <v>1293</v>
      </c>
      <c r="C66" s="1023"/>
      <c r="D66" s="512"/>
      <c r="E66" s="512"/>
      <c r="F66" s="512"/>
      <c r="G66" s="1083">
        <f t="shared" si="5"/>
        <v>0</v>
      </c>
      <c r="H66" s="1084">
        <f t="shared" si="6"/>
        <v>0</v>
      </c>
    </row>
    <row r="67" spans="1:8" s="480" customFormat="1" x14ac:dyDescent="0.2">
      <c r="A67" s="1069"/>
      <c r="B67" s="1061" t="s">
        <v>1294</v>
      </c>
      <c r="C67" s="1023"/>
      <c r="D67" s="512"/>
      <c r="E67" s="512"/>
      <c r="F67" s="512"/>
      <c r="G67" s="1083">
        <f t="shared" si="5"/>
        <v>0</v>
      </c>
      <c r="H67" s="1084">
        <f t="shared" si="6"/>
        <v>0</v>
      </c>
    </row>
    <row r="68" spans="1:8" s="480" customFormat="1" x14ac:dyDescent="0.2">
      <c r="A68" s="1069"/>
      <c r="B68" s="1061" t="s">
        <v>1295</v>
      </c>
      <c r="C68" s="1023"/>
      <c r="D68" s="512"/>
      <c r="E68" s="512"/>
      <c r="F68" s="512"/>
      <c r="G68" s="1083">
        <f t="shared" si="5"/>
        <v>0</v>
      </c>
      <c r="H68" s="1084">
        <f t="shared" si="6"/>
        <v>0</v>
      </c>
    </row>
    <row r="69" spans="1:8" s="480" customFormat="1" x14ac:dyDescent="0.2">
      <c r="A69" s="1069"/>
      <c r="B69" s="1061" t="s">
        <v>1296</v>
      </c>
      <c r="C69" s="1023"/>
      <c r="D69" s="512"/>
      <c r="E69" s="512"/>
      <c r="F69" s="512"/>
      <c r="G69" s="1083">
        <f t="shared" si="5"/>
        <v>0</v>
      </c>
      <c r="H69" s="1084">
        <f t="shared" si="6"/>
        <v>0</v>
      </c>
    </row>
    <row r="70" spans="1:8" s="480" customFormat="1" x14ac:dyDescent="0.2">
      <c r="A70" s="1069"/>
      <c r="B70" s="1061" t="s">
        <v>119</v>
      </c>
      <c r="C70" s="1023"/>
      <c r="D70" s="512"/>
      <c r="E70" s="512"/>
      <c r="F70" s="512"/>
      <c r="G70" s="1083">
        <f t="shared" si="5"/>
        <v>0</v>
      </c>
      <c r="H70" s="1084">
        <f t="shared" si="6"/>
        <v>0</v>
      </c>
    </row>
    <row r="71" spans="1:8" s="480" customFormat="1" x14ac:dyDescent="0.2">
      <c r="A71" s="1069"/>
      <c r="B71" s="1063" t="s">
        <v>120</v>
      </c>
      <c r="C71" s="1023"/>
      <c r="D71" s="512"/>
      <c r="E71" s="512"/>
      <c r="F71" s="512"/>
      <c r="G71" s="1083">
        <f t="shared" si="5"/>
        <v>0</v>
      </c>
      <c r="H71" s="1084">
        <f t="shared" si="6"/>
        <v>0</v>
      </c>
    </row>
    <row r="72" spans="1:8" s="480" customFormat="1" x14ac:dyDescent="0.2">
      <c r="A72" s="1069"/>
      <c r="B72" s="1061" t="s">
        <v>121</v>
      </c>
      <c r="C72" s="1023"/>
      <c r="D72" s="512"/>
      <c r="E72" s="512"/>
      <c r="F72" s="512"/>
      <c r="G72" s="1083">
        <f t="shared" si="5"/>
        <v>0</v>
      </c>
      <c r="H72" s="1084">
        <f t="shared" si="6"/>
        <v>0</v>
      </c>
    </row>
    <row r="73" spans="1:8" s="480" customFormat="1" x14ac:dyDescent="0.2">
      <c r="A73" s="1069"/>
      <c r="B73" s="1061" t="s">
        <v>214</v>
      </c>
      <c r="C73" s="1023"/>
      <c r="D73" s="512"/>
      <c r="E73" s="512"/>
      <c r="F73" s="512"/>
      <c r="G73" s="1083">
        <f t="shared" si="5"/>
        <v>0</v>
      </c>
      <c r="H73" s="1084">
        <f t="shared" si="6"/>
        <v>0</v>
      </c>
    </row>
    <row r="74" spans="1:8" s="480" customFormat="1" x14ac:dyDescent="0.2">
      <c r="A74" s="1069"/>
      <c r="B74" s="1061" t="s">
        <v>122</v>
      </c>
      <c r="C74" s="1023"/>
      <c r="D74" s="512"/>
      <c r="E74" s="512"/>
      <c r="F74" s="512"/>
      <c r="G74" s="1083">
        <f t="shared" si="5"/>
        <v>0</v>
      </c>
      <c r="H74" s="1084">
        <f t="shared" si="6"/>
        <v>0</v>
      </c>
    </row>
    <row r="75" spans="1:8" s="480" customFormat="1" x14ac:dyDescent="0.2">
      <c r="A75" s="1069"/>
      <c r="B75" s="1061" t="s">
        <v>123</v>
      </c>
      <c r="C75" s="1023"/>
      <c r="D75" s="512"/>
      <c r="E75" s="512"/>
      <c r="F75" s="512"/>
      <c r="G75" s="1083">
        <f t="shared" si="5"/>
        <v>0</v>
      </c>
      <c r="H75" s="1084">
        <f t="shared" si="6"/>
        <v>0</v>
      </c>
    </row>
    <row r="76" spans="1:8" s="480" customFormat="1" x14ac:dyDescent="0.2">
      <c r="A76" s="1069"/>
      <c r="B76" s="1061" t="s">
        <v>1297</v>
      </c>
      <c r="C76" s="1023"/>
      <c r="D76" s="512"/>
      <c r="E76" s="512"/>
      <c r="F76" s="512"/>
      <c r="G76" s="1083">
        <f t="shared" si="5"/>
        <v>0</v>
      </c>
      <c r="H76" s="1084">
        <f t="shared" si="6"/>
        <v>0</v>
      </c>
    </row>
    <row r="77" spans="1:8" s="480" customFormat="1" x14ac:dyDescent="0.2">
      <c r="A77" s="1069"/>
      <c r="B77" s="1061" t="s">
        <v>124</v>
      </c>
      <c r="C77" s="1023"/>
      <c r="D77" s="512"/>
      <c r="E77" s="512"/>
      <c r="F77" s="512"/>
      <c r="G77" s="1083">
        <f t="shared" si="5"/>
        <v>0</v>
      </c>
      <c r="H77" s="1084">
        <f t="shared" si="6"/>
        <v>0</v>
      </c>
    </row>
    <row r="78" spans="1:8" s="480" customFormat="1" x14ac:dyDescent="0.2">
      <c r="A78" s="1051"/>
      <c r="B78" s="1064" t="s">
        <v>125</v>
      </c>
      <c r="C78" s="1067">
        <f>SUM(C59:C77)</f>
        <v>0</v>
      </c>
      <c r="D78" s="1067">
        <f>SUM(D59:D77)</f>
        <v>0</v>
      </c>
      <c r="E78" s="1067">
        <f>SUM(E59:E77)</f>
        <v>0</v>
      </c>
      <c r="F78" s="1067">
        <f>SUM(F59:F77)</f>
        <v>0</v>
      </c>
      <c r="G78" s="1080">
        <f>SUM(D78:F78)</f>
        <v>0</v>
      </c>
      <c r="H78" s="1087">
        <f>SUM(H59:H77)</f>
        <v>0</v>
      </c>
    </row>
    <row r="79" spans="1:8" s="480" customFormat="1" ht="13.5" thickBot="1" x14ac:dyDescent="0.25">
      <c r="A79" s="1071"/>
      <c r="B79" s="1072"/>
      <c r="C79" s="1068"/>
      <c r="D79" s="1081"/>
      <c r="E79" s="1081"/>
      <c r="F79" s="1081"/>
      <c r="G79" s="1081"/>
      <c r="H79" s="1082"/>
    </row>
    <row r="80" spans="1:8" s="480" customFormat="1" x14ac:dyDescent="0.2">
      <c r="C80" s="1025"/>
      <c r="D80" s="1024"/>
      <c r="E80" s="1024"/>
      <c r="F80" s="1024"/>
      <c r="G80" s="1024"/>
      <c r="H80" s="1025"/>
    </row>
    <row r="81" spans="1:8" s="480" customFormat="1" ht="13.5" thickBot="1" x14ac:dyDescent="0.25">
      <c r="C81" s="1025"/>
      <c r="D81" s="1024"/>
      <c r="E81" s="1024"/>
      <c r="F81" s="1024"/>
      <c r="G81" s="1024"/>
      <c r="H81" s="1025"/>
    </row>
    <row r="82" spans="1:8" s="480" customFormat="1" ht="12.75" customHeight="1" thickBot="1" x14ac:dyDescent="0.25">
      <c r="A82" s="2805" t="s">
        <v>526</v>
      </c>
      <c r="B82" s="2806"/>
      <c r="C82" s="2812" t="s">
        <v>1549</v>
      </c>
      <c r="D82" s="2814" t="s">
        <v>1136</v>
      </c>
      <c r="E82" s="2814"/>
      <c r="F82" s="2814"/>
      <c r="G82" s="2814"/>
      <c r="H82" s="2812" t="s">
        <v>1586</v>
      </c>
    </row>
    <row r="83" spans="1:8" s="480" customFormat="1" ht="39" thickBot="1" x14ac:dyDescent="0.25">
      <c r="A83" s="2807"/>
      <c r="B83" s="2808"/>
      <c r="C83" s="2813"/>
      <c r="D83" s="1085" t="s">
        <v>522</v>
      </c>
      <c r="E83" s="1086" t="s">
        <v>523</v>
      </c>
      <c r="F83" s="1085" t="s">
        <v>521</v>
      </c>
      <c r="G83" s="1086" t="s">
        <v>524</v>
      </c>
      <c r="H83" s="2813"/>
    </row>
    <row r="84" spans="1:8" s="480" customFormat="1" x14ac:dyDescent="0.2">
      <c r="A84" s="1069"/>
      <c r="B84" s="1059"/>
      <c r="C84" s="1070"/>
      <c r="D84" s="1078"/>
      <c r="E84" s="1078"/>
      <c r="F84" s="1078"/>
      <c r="G84" s="1078"/>
      <c r="H84" s="1079"/>
    </row>
    <row r="85" spans="1:8" s="480" customFormat="1" x14ac:dyDescent="0.2">
      <c r="A85" s="1069"/>
      <c r="B85" s="1061" t="s">
        <v>1170</v>
      </c>
      <c r="C85" s="1073">
        <f>+C8+C33+C59</f>
        <v>0</v>
      </c>
      <c r="D85" s="1088">
        <f>+D8+D33+D59</f>
        <v>0</v>
      </c>
      <c r="E85" s="1088">
        <f t="shared" ref="E85:F85" si="7">+E8+E33+E59</f>
        <v>0</v>
      </c>
      <c r="F85" s="1088">
        <f t="shared" si="7"/>
        <v>0</v>
      </c>
      <c r="G85" s="1083">
        <f>SUM(D85:F85)</f>
        <v>0</v>
      </c>
      <c r="H85" s="1084">
        <f t="shared" ref="H85" si="8">C85+G85</f>
        <v>0</v>
      </c>
    </row>
    <row r="86" spans="1:8" s="480" customFormat="1" x14ac:dyDescent="0.2">
      <c r="A86" s="1069"/>
      <c r="B86" s="1061" t="s">
        <v>157</v>
      </c>
      <c r="C86" s="1073">
        <f t="shared" ref="C86:D103" si="9">+C9+C34+C60</f>
        <v>0</v>
      </c>
      <c r="D86" s="1088">
        <f t="shared" si="9"/>
        <v>0</v>
      </c>
      <c r="E86" s="1088">
        <f t="shared" ref="E86:F86" si="10">+E9+E34+E60</f>
        <v>0</v>
      </c>
      <c r="F86" s="1088">
        <f t="shared" si="10"/>
        <v>0</v>
      </c>
      <c r="G86" s="1083">
        <f t="shared" ref="G86:G103" si="11">SUM(D86:F86)</f>
        <v>0</v>
      </c>
      <c r="H86" s="1084">
        <f t="shared" ref="H86:H103" si="12">C86+G86</f>
        <v>0</v>
      </c>
    </row>
    <row r="87" spans="1:8" s="480" customFormat="1" x14ac:dyDescent="0.2">
      <c r="A87" s="1069"/>
      <c r="B87" s="1061" t="s">
        <v>158</v>
      </c>
      <c r="C87" s="1073">
        <f t="shared" si="9"/>
        <v>0</v>
      </c>
      <c r="D87" s="1088">
        <f t="shared" si="9"/>
        <v>0</v>
      </c>
      <c r="E87" s="1088">
        <f t="shared" ref="E87:F87" si="13">+E10+E35+E61</f>
        <v>0</v>
      </c>
      <c r="F87" s="1088">
        <f t="shared" si="13"/>
        <v>0</v>
      </c>
      <c r="G87" s="1083">
        <f t="shared" si="11"/>
        <v>0</v>
      </c>
      <c r="H87" s="1084">
        <f t="shared" si="12"/>
        <v>0</v>
      </c>
    </row>
    <row r="88" spans="1:8" s="480" customFormat="1" x14ac:dyDescent="0.2">
      <c r="A88" s="1069"/>
      <c r="B88" s="1061" t="s">
        <v>1289</v>
      </c>
      <c r="C88" s="1073">
        <f t="shared" si="9"/>
        <v>0</v>
      </c>
      <c r="D88" s="1088">
        <f t="shared" si="9"/>
        <v>0</v>
      </c>
      <c r="E88" s="1088">
        <f t="shared" ref="E88:F88" si="14">+E11+E36+E62</f>
        <v>0</v>
      </c>
      <c r="F88" s="1088">
        <f t="shared" si="14"/>
        <v>0</v>
      </c>
      <c r="G88" s="1083">
        <f t="shared" si="11"/>
        <v>0</v>
      </c>
      <c r="H88" s="1084">
        <f t="shared" si="12"/>
        <v>0</v>
      </c>
    </row>
    <row r="89" spans="1:8" s="480" customFormat="1" x14ac:dyDescent="0.2">
      <c r="A89" s="1069"/>
      <c r="B89" s="1061" t="s">
        <v>1290</v>
      </c>
      <c r="C89" s="1073">
        <f t="shared" si="9"/>
        <v>0</v>
      </c>
      <c r="D89" s="1088">
        <f t="shared" si="9"/>
        <v>0</v>
      </c>
      <c r="E89" s="1088">
        <f t="shared" ref="E89:F89" si="15">+E12+E37+E63</f>
        <v>0</v>
      </c>
      <c r="F89" s="1088">
        <f t="shared" si="15"/>
        <v>0</v>
      </c>
      <c r="G89" s="1083">
        <f t="shared" si="11"/>
        <v>0</v>
      </c>
      <c r="H89" s="1084">
        <f t="shared" si="12"/>
        <v>0</v>
      </c>
    </row>
    <row r="90" spans="1:8" s="480" customFormat="1" x14ac:dyDescent="0.2">
      <c r="A90" s="1069"/>
      <c r="B90" s="1062" t="s">
        <v>1291</v>
      </c>
      <c r="C90" s="1073">
        <f t="shared" si="9"/>
        <v>0</v>
      </c>
      <c r="D90" s="1088">
        <f t="shared" si="9"/>
        <v>0</v>
      </c>
      <c r="E90" s="1088">
        <f t="shared" ref="E90:F90" si="16">+E13+E38+E64</f>
        <v>0</v>
      </c>
      <c r="F90" s="1088">
        <f t="shared" si="16"/>
        <v>0</v>
      </c>
      <c r="G90" s="1083">
        <f t="shared" si="11"/>
        <v>0</v>
      </c>
      <c r="H90" s="1084">
        <f t="shared" si="12"/>
        <v>0</v>
      </c>
    </row>
    <row r="91" spans="1:8" s="480" customFormat="1" x14ac:dyDescent="0.2">
      <c r="A91" s="1069"/>
      <c r="B91" s="1062" t="s">
        <v>1292</v>
      </c>
      <c r="C91" s="1073">
        <f t="shared" si="9"/>
        <v>0</v>
      </c>
      <c r="D91" s="1088">
        <f t="shared" si="9"/>
        <v>0</v>
      </c>
      <c r="E91" s="1088">
        <f t="shared" ref="E91:F91" si="17">+E14+E39+E65</f>
        <v>0</v>
      </c>
      <c r="F91" s="1088">
        <f t="shared" si="17"/>
        <v>0</v>
      </c>
      <c r="G91" s="1083">
        <f t="shared" si="11"/>
        <v>0</v>
      </c>
      <c r="H91" s="1084">
        <f t="shared" si="12"/>
        <v>0</v>
      </c>
    </row>
    <row r="92" spans="1:8" s="480" customFormat="1" x14ac:dyDescent="0.2">
      <c r="A92" s="1069"/>
      <c r="B92" s="1061" t="s">
        <v>1293</v>
      </c>
      <c r="C92" s="1073">
        <f t="shared" si="9"/>
        <v>0</v>
      </c>
      <c r="D92" s="1088">
        <f t="shared" si="9"/>
        <v>0</v>
      </c>
      <c r="E92" s="1088">
        <f t="shared" ref="E92:F92" si="18">+E15+E40+E66</f>
        <v>0</v>
      </c>
      <c r="F92" s="1088">
        <f t="shared" si="18"/>
        <v>0</v>
      </c>
      <c r="G92" s="1083">
        <f t="shared" si="11"/>
        <v>0</v>
      </c>
      <c r="H92" s="1084">
        <f>C92+G92</f>
        <v>0</v>
      </c>
    </row>
    <row r="93" spans="1:8" s="480" customFormat="1" x14ac:dyDescent="0.2">
      <c r="A93" s="1069"/>
      <c r="B93" s="1061" t="s">
        <v>1294</v>
      </c>
      <c r="C93" s="1073">
        <f t="shared" si="9"/>
        <v>0</v>
      </c>
      <c r="D93" s="1088">
        <f t="shared" si="9"/>
        <v>0</v>
      </c>
      <c r="E93" s="1088">
        <f t="shared" ref="E93:F93" si="19">+E16+E41+E67</f>
        <v>0</v>
      </c>
      <c r="F93" s="1088">
        <f t="shared" si="19"/>
        <v>0</v>
      </c>
      <c r="G93" s="1083">
        <f t="shared" si="11"/>
        <v>0</v>
      </c>
      <c r="H93" s="1084">
        <f t="shared" si="12"/>
        <v>0</v>
      </c>
    </row>
    <row r="94" spans="1:8" s="480" customFormat="1" x14ac:dyDescent="0.2">
      <c r="A94" s="1069"/>
      <c r="B94" s="1061" t="s">
        <v>1295</v>
      </c>
      <c r="C94" s="1073">
        <f t="shared" si="9"/>
        <v>0</v>
      </c>
      <c r="D94" s="1088">
        <f t="shared" si="9"/>
        <v>0</v>
      </c>
      <c r="E94" s="1088">
        <f t="shared" ref="E94:F94" si="20">+E17+E42+E68</f>
        <v>0</v>
      </c>
      <c r="F94" s="1088">
        <f t="shared" si="20"/>
        <v>0</v>
      </c>
      <c r="G94" s="1083">
        <f t="shared" si="11"/>
        <v>0</v>
      </c>
      <c r="H94" s="1084">
        <f t="shared" si="12"/>
        <v>0</v>
      </c>
    </row>
    <row r="95" spans="1:8" s="480" customFormat="1" x14ac:dyDescent="0.2">
      <c r="A95" s="1069"/>
      <c r="B95" s="1061" t="s">
        <v>1296</v>
      </c>
      <c r="C95" s="1073">
        <f t="shared" si="9"/>
        <v>0</v>
      </c>
      <c r="D95" s="1088">
        <f t="shared" si="9"/>
        <v>0</v>
      </c>
      <c r="E95" s="1088">
        <f t="shared" ref="E95:F95" si="21">+E18+E43+E69</f>
        <v>0</v>
      </c>
      <c r="F95" s="1088">
        <f t="shared" si="21"/>
        <v>0</v>
      </c>
      <c r="G95" s="1083">
        <f t="shared" si="11"/>
        <v>0</v>
      </c>
      <c r="H95" s="1084">
        <f t="shared" si="12"/>
        <v>0</v>
      </c>
    </row>
    <row r="96" spans="1:8" s="480" customFormat="1" x14ac:dyDescent="0.2">
      <c r="A96" s="1069"/>
      <c r="B96" s="1061" t="s">
        <v>119</v>
      </c>
      <c r="C96" s="1073">
        <f t="shared" si="9"/>
        <v>0</v>
      </c>
      <c r="D96" s="1088">
        <f t="shared" si="9"/>
        <v>0</v>
      </c>
      <c r="E96" s="1088">
        <f t="shared" ref="E96:F96" si="22">+E19+E44+E70</f>
        <v>0</v>
      </c>
      <c r="F96" s="1088">
        <f t="shared" si="22"/>
        <v>0</v>
      </c>
      <c r="G96" s="1083">
        <f>SUM(D96:F96)</f>
        <v>0</v>
      </c>
      <c r="H96" s="1084">
        <f t="shared" si="12"/>
        <v>0</v>
      </c>
    </row>
    <row r="97" spans="1:8" s="480" customFormat="1" x14ac:dyDescent="0.2">
      <c r="A97" s="1069"/>
      <c r="B97" s="1063" t="s">
        <v>120</v>
      </c>
      <c r="C97" s="1073">
        <f t="shared" si="9"/>
        <v>0</v>
      </c>
      <c r="D97" s="1088">
        <f t="shared" si="9"/>
        <v>0</v>
      </c>
      <c r="E97" s="1088">
        <f t="shared" ref="E97:F97" si="23">+E20+E45+E71</f>
        <v>0</v>
      </c>
      <c r="F97" s="1088">
        <f t="shared" si="23"/>
        <v>0</v>
      </c>
      <c r="G97" s="1083">
        <f t="shared" si="11"/>
        <v>0</v>
      </c>
      <c r="H97" s="1084">
        <f t="shared" si="12"/>
        <v>0</v>
      </c>
    </row>
    <row r="98" spans="1:8" s="480" customFormat="1" x14ac:dyDescent="0.2">
      <c r="A98" s="1069"/>
      <c r="B98" s="1061" t="s">
        <v>121</v>
      </c>
      <c r="C98" s="1073">
        <f t="shared" si="9"/>
        <v>0</v>
      </c>
      <c r="D98" s="1088">
        <f t="shared" si="9"/>
        <v>0</v>
      </c>
      <c r="E98" s="1088">
        <f t="shared" ref="E98:F98" si="24">+E21+E46+E72</f>
        <v>0</v>
      </c>
      <c r="F98" s="1088">
        <f t="shared" si="24"/>
        <v>0</v>
      </c>
      <c r="G98" s="1083">
        <f t="shared" si="11"/>
        <v>0</v>
      </c>
      <c r="H98" s="1084">
        <f t="shared" si="12"/>
        <v>0</v>
      </c>
    </row>
    <row r="99" spans="1:8" s="480" customFormat="1" x14ac:dyDescent="0.2">
      <c r="A99" s="1069"/>
      <c r="B99" s="1061" t="s">
        <v>214</v>
      </c>
      <c r="C99" s="1073">
        <f t="shared" si="9"/>
        <v>0</v>
      </c>
      <c r="D99" s="1088">
        <f t="shared" si="9"/>
        <v>0</v>
      </c>
      <c r="E99" s="1088">
        <f t="shared" ref="E99:F99" si="25">+E22+E47+E73</f>
        <v>0</v>
      </c>
      <c r="F99" s="1088">
        <f t="shared" si="25"/>
        <v>0</v>
      </c>
      <c r="G99" s="1083">
        <f t="shared" si="11"/>
        <v>0</v>
      </c>
      <c r="H99" s="1084">
        <f t="shared" si="12"/>
        <v>0</v>
      </c>
    </row>
    <row r="100" spans="1:8" s="480" customFormat="1" x14ac:dyDescent="0.2">
      <c r="A100" s="1069"/>
      <c r="B100" s="1061" t="s">
        <v>122</v>
      </c>
      <c r="C100" s="1073">
        <f t="shared" si="9"/>
        <v>0</v>
      </c>
      <c r="D100" s="1088">
        <f t="shared" si="9"/>
        <v>0</v>
      </c>
      <c r="E100" s="1088">
        <f t="shared" ref="E100:F100" si="26">+E23+E48+E74</f>
        <v>0</v>
      </c>
      <c r="F100" s="1088">
        <f t="shared" si="26"/>
        <v>0</v>
      </c>
      <c r="G100" s="1083">
        <f t="shared" si="11"/>
        <v>0</v>
      </c>
      <c r="H100" s="1084">
        <f t="shared" si="12"/>
        <v>0</v>
      </c>
    </row>
    <row r="101" spans="1:8" s="480" customFormat="1" x14ac:dyDescent="0.2">
      <c r="A101" s="1069"/>
      <c r="B101" s="1061" t="s">
        <v>123</v>
      </c>
      <c r="C101" s="1073">
        <f t="shared" si="9"/>
        <v>0</v>
      </c>
      <c r="D101" s="1088">
        <f t="shared" si="9"/>
        <v>0</v>
      </c>
      <c r="E101" s="1088">
        <f t="shared" ref="E101:F101" si="27">+E24+E49+E75</f>
        <v>0</v>
      </c>
      <c r="F101" s="1088">
        <f t="shared" si="27"/>
        <v>0</v>
      </c>
      <c r="G101" s="1083">
        <f t="shared" si="11"/>
        <v>0</v>
      </c>
      <c r="H101" s="1084">
        <f t="shared" si="12"/>
        <v>0</v>
      </c>
    </row>
    <row r="102" spans="1:8" s="480" customFormat="1" x14ac:dyDescent="0.2">
      <c r="A102" s="1069"/>
      <c r="B102" s="1061" t="s">
        <v>1297</v>
      </c>
      <c r="C102" s="1073">
        <f t="shared" si="9"/>
        <v>0</v>
      </c>
      <c r="D102" s="1088">
        <f t="shared" si="9"/>
        <v>0</v>
      </c>
      <c r="E102" s="1088">
        <f t="shared" ref="E102:F102" si="28">+E25+E50+E76</f>
        <v>0</v>
      </c>
      <c r="F102" s="1088">
        <f t="shared" si="28"/>
        <v>0</v>
      </c>
      <c r="G102" s="1083">
        <f t="shared" si="11"/>
        <v>0</v>
      </c>
      <c r="H102" s="1084">
        <f t="shared" si="12"/>
        <v>0</v>
      </c>
    </row>
    <row r="103" spans="1:8" s="480" customFormat="1" x14ac:dyDescent="0.2">
      <c r="A103" s="1069"/>
      <c r="B103" s="1061" t="s">
        <v>124</v>
      </c>
      <c r="C103" s="1073">
        <f t="shared" si="9"/>
        <v>0</v>
      </c>
      <c r="D103" s="1088">
        <f t="shared" si="9"/>
        <v>0</v>
      </c>
      <c r="E103" s="1088">
        <f t="shared" ref="E103:F103" si="29">+E26+E51+E77</f>
        <v>0</v>
      </c>
      <c r="F103" s="1088">
        <f t="shared" si="29"/>
        <v>0</v>
      </c>
      <c r="G103" s="1083">
        <f t="shared" si="11"/>
        <v>0</v>
      </c>
      <c r="H103" s="1084">
        <f t="shared" si="12"/>
        <v>0</v>
      </c>
    </row>
    <row r="104" spans="1:8" s="480" customFormat="1" x14ac:dyDescent="0.2">
      <c r="A104" s="1051"/>
      <c r="B104" s="1064" t="s">
        <v>125</v>
      </c>
      <c r="C104" s="1067">
        <f t="shared" ref="C104:H104" si="30">SUM(C85:C103)</f>
        <v>0</v>
      </c>
      <c r="D104" s="1067">
        <f t="shared" si="30"/>
        <v>0</v>
      </c>
      <c r="E104" s="1067">
        <f t="shared" si="30"/>
        <v>0</v>
      </c>
      <c r="F104" s="1067">
        <f t="shared" si="30"/>
        <v>0</v>
      </c>
      <c r="G104" s="1067">
        <f t="shared" si="30"/>
        <v>0</v>
      </c>
      <c r="H104" s="1067">
        <f t="shared" si="30"/>
        <v>0</v>
      </c>
    </row>
    <row r="105" spans="1:8" s="480" customFormat="1" ht="13.5" thickBot="1" x14ac:dyDescent="0.25">
      <c r="A105" s="1071"/>
      <c r="B105" s="1072"/>
      <c r="C105" s="1068"/>
      <c r="D105" s="1081"/>
      <c r="E105" s="1081"/>
      <c r="F105" s="1081"/>
      <c r="G105" s="1081"/>
      <c r="H105" s="1082"/>
    </row>
    <row r="106" spans="1:8" x14ac:dyDescent="0.2">
      <c r="C106" s="1024"/>
      <c r="D106" s="1024"/>
      <c r="E106" s="1024"/>
      <c r="F106" s="1024"/>
      <c r="G106" s="1024"/>
      <c r="H106" s="1024"/>
    </row>
    <row r="107" spans="1:8" ht="15.75" x14ac:dyDescent="0.25">
      <c r="A107" s="514"/>
      <c r="B107" s="514"/>
      <c r="C107" s="1026"/>
      <c r="D107" s="1024"/>
      <c r="E107" s="1024"/>
      <c r="F107" s="1024"/>
      <c r="G107" s="1024"/>
      <c r="H107" s="1024"/>
    </row>
    <row r="108" spans="1:8" ht="14.25" x14ac:dyDescent="0.2">
      <c r="B108" s="515"/>
      <c r="C108" s="1027"/>
      <c r="D108" s="1024"/>
      <c r="E108" s="1024"/>
      <c r="F108" s="1024"/>
      <c r="G108" s="1024"/>
      <c r="H108" s="1024"/>
    </row>
    <row r="109" spans="1:8" x14ac:dyDescent="0.2">
      <c r="B109" s="516"/>
      <c r="C109" s="1028"/>
      <c r="D109" s="1024"/>
      <c r="E109" s="1024"/>
      <c r="F109" s="1024"/>
      <c r="G109" s="1024"/>
      <c r="H109" s="1024"/>
    </row>
    <row r="110" spans="1:8" x14ac:dyDescent="0.2">
      <c r="B110" s="460"/>
      <c r="C110" s="459"/>
      <c r="D110" s="1024"/>
      <c r="E110" s="1024"/>
      <c r="F110" s="1024"/>
      <c r="G110" s="1024"/>
      <c r="H110" s="1024"/>
    </row>
    <row r="111" spans="1:8" x14ac:dyDescent="0.2">
      <c r="B111" s="460"/>
      <c r="C111" s="459"/>
      <c r="D111" s="1024"/>
      <c r="E111" s="1024"/>
      <c r="F111" s="1024"/>
      <c r="G111" s="1024"/>
      <c r="H111" s="1024"/>
    </row>
    <row r="112" spans="1:8" ht="14.25" x14ac:dyDescent="0.2">
      <c r="B112" s="515"/>
      <c r="C112" s="1027"/>
      <c r="D112" s="1024"/>
      <c r="E112" s="1024"/>
      <c r="F112" s="1024"/>
      <c r="G112" s="1024"/>
      <c r="H112" s="1024"/>
    </row>
    <row r="113" spans="2:8" x14ac:dyDescent="0.2">
      <c r="B113" s="516"/>
      <c r="C113" s="1028"/>
      <c r="D113" s="1024"/>
      <c r="E113" s="1024"/>
      <c r="F113" s="1024"/>
      <c r="G113" s="1024"/>
      <c r="H113" s="1024"/>
    </row>
    <row r="114" spans="2:8" x14ac:dyDescent="0.2">
      <c r="C114" s="1024"/>
      <c r="D114" s="1024"/>
      <c r="E114" s="1024"/>
      <c r="F114" s="1024"/>
      <c r="G114" s="1024"/>
      <c r="H114" s="1024"/>
    </row>
    <row r="115" spans="2:8" x14ac:dyDescent="0.2">
      <c r="C115" s="1024"/>
      <c r="D115" s="1024"/>
      <c r="E115" s="1024"/>
      <c r="F115" s="1024"/>
      <c r="G115" s="1024"/>
      <c r="H115" s="1024"/>
    </row>
    <row r="116" spans="2:8" x14ac:dyDescent="0.2">
      <c r="C116" s="1024"/>
      <c r="D116" s="1024"/>
      <c r="E116" s="1024"/>
      <c r="F116" s="1024"/>
      <c r="G116" s="1024"/>
      <c r="H116" s="1024"/>
    </row>
    <row r="117" spans="2:8" x14ac:dyDescent="0.2">
      <c r="C117" s="1024"/>
      <c r="D117" s="1024"/>
      <c r="E117" s="1024"/>
      <c r="F117" s="1024"/>
      <c r="G117" s="1024"/>
      <c r="H117" s="1024"/>
    </row>
    <row r="118" spans="2:8" x14ac:dyDescent="0.2">
      <c r="C118" s="1024"/>
      <c r="D118" s="1024"/>
      <c r="E118" s="1024"/>
      <c r="F118" s="1024"/>
      <c r="G118" s="1024"/>
      <c r="H118" s="1024"/>
    </row>
    <row r="119" spans="2:8" x14ac:dyDescent="0.2">
      <c r="C119" s="1024"/>
      <c r="D119" s="1024"/>
      <c r="E119" s="1024"/>
      <c r="F119" s="1024"/>
      <c r="G119" s="1024"/>
      <c r="H119" s="1024"/>
    </row>
    <row r="120" spans="2:8" x14ac:dyDescent="0.2">
      <c r="C120" s="1024"/>
      <c r="D120" s="1024"/>
      <c r="E120" s="1024"/>
      <c r="F120" s="1024"/>
      <c r="G120" s="1024"/>
      <c r="H120" s="1024"/>
    </row>
    <row r="121" spans="2:8" x14ac:dyDescent="0.2">
      <c r="C121" s="1024"/>
      <c r="D121" s="1024"/>
      <c r="E121" s="1024"/>
      <c r="F121" s="1024"/>
      <c r="G121" s="1024"/>
      <c r="H121" s="1024"/>
    </row>
    <row r="122" spans="2:8" x14ac:dyDescent="0.2">
      <c r="C122" s="1024"/>
      <c r="D122" s="1024"/>
      <c r="E122" s="1024"/>
      <c r="F122" s="1024"/>
      <c r="G122" s="1024"/>
      <c r="H122" s="1024"/>
    </row>
    <row r="123" spans="2:8" x14ac:dyDescent="0.2">
      <c r="C123" s="1024"/>
      <c r="D123" s="1024"/>
      <c r="E123" s="1024"/>
      <c r="F123" s="1024"/>
      <c r="G123" s="1024"/>
      <c r="H123" s="1024"/>
    </row>
    <row r="124" spans="2:8" x14ac:dyDescent="0.2">
      <c r="C124" s="1024"/>
      <c r="D124" s="1024"/>
      <c r="E124" s="1024"/>
      <c r="F124" s="1024"/>
      <c r="G124" s="1024"/>
      <c r="H124" s="1024"/>
    </row>
    <row r="125" spans="2:8" x14ac:dyDescent="0.2">
      <c r="C125" s="1024"/>
      <c r="D125" s="1024"/>
      <c r="E125" s="1024"/>
      <c r="F125" s="1024"/>
      <c r="G125" s="1024"/>
      <c r="H125" s="1024"/>
    </row>
    <row r="126" spans="2:8" x14ac:dyDescent="0.2">
      <c r="C126" s="1024"/>
      <c r="D126" s="1024"/>
      <c r="E126" s="1024"/>
      <c r="F126" s="1024"/>
      <c r="G126" s="1024"/>
      <c r="H126" s="1024"/>
    </row>
    <row r="127" spans="2:8" x14ac:dyDescent="0.2">
      <c r="C127" s="1024"/>
      <c r="D127" s="1024"/>
      <c r="E127" s="1024"/>
      <c r="F127" s="1024"/>
      <c r="G127" s="1024"/>
      <c r="H127" s="1024"/>
    </row>
    <row r="128" spans="2:8" x14ac:dyDescent="0.2">
      <c r="C128" s="1024"/>
      <c r="D128" s="1024"/>
      <c r="E128" s="1024"/>
      <c r="F128" s="1024"/>
      <c r="G128" s="1024"/>
      <c r="H128" s="1024"/>
    </row>
    <row r="129" spans="3:8" x14ac:dyDescent="0.2">
      <c r="C129" s="1024"/>
      <c r="D129" s="1024"/>
      <c r="E129" s="1024"/>
      <c r="F129" s="1024"/>
      <c r="G129" s="1024"/>
      <c r="H129" s="1024"/>
    </row>
    <row r="130" spans="3:8" x14ac:dyDescent="0.2">
      <c r="C130" s="1024"/>
      <c r="D130" s="1024"/>
      <c r="E130" s="1024"/>
      <c r="F130" s="1024"/>
      <c r="G130" s="1024"/>
      <c r="H130" s="1024"/>
    </row>
    <row r="131" spans="3:8" x14ac:dyDescent="0.2">
      <c r="C131" s="1024"/>
      <c r="D131" s="1024"/>
      <c r="E131" s="1024"/>
      <c r="F131" s="1024"/>
      <c r="G131" s="1024"/>
      <c r="H131" s="1024"/>
    </row>
    <row r="132" spans="3:8" x14ac:dyDescent="0.2">
      <c r="C132" s="1024"/>
      <c r="D132" s="1024"/>
      <c r="E132" s="1024"/>
      <c r="F132" s="1024"/>
      <c r="G132" s="1024"/>
      <c r="H132" s="1024"/>
    </row>
    <row r="133" spans="3:8" x14ac:dyDescent="0.2">
      <c r="C133" s="1024"/>
      <c r="D133" s="1024"/>
      <c r="E133" s="1024"/>
      <c r="F133" s="1024"/>
      <c r="G133" s="1024"/>
      <c r="H133" s="1024"/>
    </row>
    <row r="134" spans="3:8" x14ac:dyDescent="0.2">
      <c r="C134" s="1024"/>
      <c r="D134" s="1024"/>
      <c r="E134" s="1024"/>
      <c r="F134" s="1024"/>
      <c r="G134" s="1024"/>
      <c r="H134" s="1024"/>
    </row>
    <row r="135" spans="3:8" x14ac:dyDescent="0.2">
      <c r="C135" s="1024"/>
      <c r="D135" s="1024"/>
      <c r="E135" s="1024"/>
      <c r="F135" s="1024"/>
      <c r="G135" s="1024"/>
      <c r="H135" s="1024"/>
    </row>
    <row r="136" spans="3:8" x14ac:dyDescent="0.2">
      <c r="C136" s="1024"/>
      <c r="D136" s="1024"/>
      <c r="E136" s="1024"/>
      <c r="F136" s="1024"/>
      <c r="G136" s="1024"/>
      <c r="H136" s="1024"/>
    </row>
    <row r="137" spans="3:8" x14ac:dyDescent="0.2">
      <c r="C137" s="1024"/>
      <c r="D137" s="1024"/>
      <c r="E137" s="1024"/>
      <c r="F137" s="1024"/>
      <c r="G137" s="1024"/>
      <c r="H137" s="1024"/>
    </row>
    <row r="138" spans="3:8" x14ac:dyDescent="0.2">
      <c r="C138" s="1024"/>
      <c r="D138" s="1024"/>
      <c r="E138" s="1024"/>
      <c r="F138" s="1024"/>
      <c r="G138" s="1024"/>
      <c r="H138" s="1024"/>
    </row>
    <row r="139" spans="3:8" x14ac:dyDescent="0.2">
      <c r="C139" s="1024"/>
      <c r="D139" s="1024"/>
      <c r="E139" s="1024"/>
      <c r="F139" s="1024"/>
      <c r="G139" s="1024"/>
      <c r="H139" s="1024"/>
    </row>
    <row r="140" spans="3:8" x14ac:dyDescent="0.2">
      <c r="C140" s="1024"/>
      <c r="D140" s="1024"/>
      <c r="E140" s="1024"/>
      <c r="F140" s="1024"/>
      <c r="G140" s="1024"/>
      <c r="H140" s="1024"/>
    </row>
    <row r="141" spans="3:8" x14ac:dyDescent="0.2">
      <c r="C141" s="1024"/>
      <c r="D141" s="1024"/>
      <c r="E141" s="1024"/>
      <c r="F141" s="1024"/>
      <c r="G141" s="1024"/>
      <c r="H141" s="1024"/>
    </row>
    <row r="142" spans="3:8" x14ac:dyDescent="0.2">
      <c r="C142" s="1024"/>
      <c r="D142" s="1024"/>
      <c r="E142" s="1024"/>
      <c r="F142" s="1024"/>
      <c r="G142" s="1024"/>
      <c r="H142" s="1024"/>
    </row>
    <row r="143" spans="3:8" x14ac:dyDescent="0.2">
      <c r="C143" s="1024"/>
      <c r="D143" s="1024"/>
      <c r="E143" s="1024"/>
      <c r="F143" s="1024"/>
      <c r="G143" s="1024"/>
      <c r="H143" s="1024"/>
    </row>
    <row r="144" spans="3:8" x14ac:dyDescent="0.2">
      <c r="C144" s="1024"/>
      <c r="D144" s="1024"/>
      <c r="E144" s="1024"/>
      <c r="F144" s="1024"/>
      <c r="G144" s="1024"/>
      <c r="H144" s="1024"/>
    </row>
    <row r="145" spans="3:8" x14ac:dyDescent="0.2">
      <c r="C145" s="1024"/>
      <c r="D145" s="1024"/>
      <c r="E145" s="1024"/>
      <c r="F145" s="1024"/>
      <c r="G145" s="1024"/>
      <c r="H145" s="1024"/>
    </row>
    <row r="146" spans="3:8" x14ac:dyDescent="0.2">
      <c r="C146" s="1024"/>
      <c r="D146" s="1024"/>
      <c r="E146" s="1024"/>
      <c r="F146" s="1024"/>
      <c r="G146" s="1024"/>
      <c r="H146" s="1024"/>
    </row>
    <row r="147" spans="3:8" x14ac:dyDescent="0.2">
      <c r="C147" s="1024"/>
      <c r="D147" s="1024"/>
      <c r="E147" s="1024"/>
      <c r="F147" s="1024"/>
      <c r="G147" s="1024"/>
      <c r="H147" s="1024"/>
    </row>
    <row r="148" spans="3:8" x14ac:dyDescent="0.2">
      <c r="C148" s="1024"/>
      <c r="D148" s="1024"/>
      <c r="E148" s="1024"/>
      <c r="F148" s="1024"/>
      <c r="G148" s="1024"/>
      <c r="H148" s="1024"/>
    </row>
    <row r="149" spans="3:8" x14ac:dyDescent="0.2">
      <c r="C149" s="1024"/>
      <c r="D149" s="1024"/>
      <c r="E149" s="1024"/>
      <c r="F149" s="1024"/>
      <c r="G149" s="1024"/>
      <c r="H149" s="1024"/>
    </row>
    <row r="150" spans="3:8" x14ac:dyDescent="0.2">
      <c r="C150" s="1024"/>
      <c r="D150" s="1024"/>
      <c r="E150" s="1024"/>
      <c r="F150" s="1024"/>
      <c r="G150" s="1024"/>
      <c r="H150" s="1024"/>
    </row>
    <row r="151" spans="3:8" x14ac:dyDescent="0.2">
      <c r="C151" s="1024"/>
      <c r="D151" s="1024"/>
      <c r="E151" s="1024"/>
      <c r="F151" s="1024"/>
      <c r="G151" s="1024"/>
      <c r="H151" s="1024"/>
    </row>
    <row r="152" spans="3:8" x14ac:dyDescent="0.2">
      <c r="C152" s="1024"/>
      <c r="D152" s="1024"/>
      <c r="E152" s="1024"/>
      <c r="F152" s="1024"/>
      <c r="G152" s="1024"/>
      <c r="H152" s="1024"/>
    </row>
    <row r="153" spans="3:8" x14ac:dyDescent="0.2">
      <c r="C153" s="1024"/>
      <c r="D153" s="1024"/>
      <c r="E153" s="1024"/>
      <c r="F153" s="1024"/>
      <c r="G153" s="1024"/>
      <c r="H153" s="1024"/>
    </row>
    <row r="154" spans="3:8" x14ac:dyDescent="0.2">
      <c r="C154" s="1024"/>
      <c r="D154" s="1024"/>
      <c r="E154" s="1024"/>
      <c r="F154" s="1024"/>
      <c r="G154" s="1024"/>
      <c r="H154" s="1024"/>
    </row>
    <row r="155" spans="3:8" x14ac:dyDescent="0.2">
      <c r="C155" s="1024"/>
      <c r="D155" s="1024"/>
      <c r="E155" s="1024"/>
      <c r="F155" s="1024"/>
      <c r="G155" s="1024"/>
      <c r="H155" s="1024"/>
    </row>
    <row r="156" spans="3:8" x14ac:dyDescent="0.2">
      <c r="C156" s="1024"/>
      <c r="D156" s="1024"/>
      <c r="E156" s="1024"/>
      <c r="F156" s="1024"/>
      <c r="G156" s="1024"/>
      <c r="H156" s="1024"/>
    </row>
    <row r="157" spans="3:8" x14ac:dyDescent="0.2">
      <c r="C157" s="1024"/>
      <c r="D157" s="1024"/>
      <c r="E157" s="1024"/>
      <c r="F157" s="1024"/>
      <c r="G157" s="1024"/>
      <c r="H157" s="1024"/>
    </row>
    <row r="158" spans="3:8" x14ac:dyDescent="0.2">
      <c r="C158" s="1024"/>
      <c r="D158" s="1024"/>
      <c r="E158" s="1024"/>
      <c r="F158" s="1024"/>
      <c r="G158" s="1024"/>
      <c r="H158" s="1024"/>
    </row>
    <row r="159" spans="3:8" x14ac:dyDescent="0.2">
      <c r="C159" s="1024"/>
      <c r="D159" s="1024"/>
      <c r="E159" s="1024"/>
      <c r="F159" s="1024"/>
      <c r="G159" s="1024"/>
      <c r="H159" s="1024"/>
    </row>
    <row r="160" spans="3:8" x14ac:dyDescent="0.2">
      <c r="C160" s="1024"/>
      <c r="D160" s="1024"/>
      <c r="E160" s="1024"/>
      <c r="F160" s="1024"/>
      <c r="G160" s="1024"/>
      <c r="H160" s="1024"/>
    </row>
    <row r="161" spans="3:8" x14ac:dyDescent="0.2">
      <c r="C161" s="1024"/>
      <c r="D161" s="1024"/>
      <c r="E161" s="1024"/>
      <c r="F161" s="1024"/>
      <c r="G161" s="1024"/>
      <c r="H161" s="1024"/>
    </row>
    <row r="162" spans="3:8" x14ac:dyDescent="0.2">
      <c r="C162" s="1024"/>
      <c r="D162" s="1024"/>
      <c r="E162" s="1024"/>
      <c r="F162" s="1024"/>
      <c r="G162" s="1024"/>
      <c r="H162" s="1024"/>
    </row>
    <row r="163" spans="3:8" x14ac:dyDescent="0.2">
      <c r="C163" s="1024"/>
      <c r="D163" s="1024"/>
      <c r="E163" s="1024"/>
      <c r="F163" s="1024"/>
      <c r="G163" s="1024"/>
      <c r="H163" s="1024"/>
    </row>
    <row r="164" spans="3:8" x14ac:dyDescent="0.2">
      <c r="C164" s="1024"/>
      <c r="D164" s="1024"/>
      <c r="E164" s="1024"/>
      <c r="F164" s="1024"/>
      <c r="G164" s="1024"/>
      <c r="H164" s="1024"/>
    </row>
    <row r="165" spans="3:8" x14ac:dyDescent="0.2">
      <c r="C165" s="1024"/>
      <c r="D165" s="1024"/>
      <c r="E165" s="1024"/>
      <c r="F165" s="1024"/>
      <c r="G165" s="1024"/>
      <c r="H165" s="1024"/>
    </row>
    <row r="166" spans="3:8" x14ac:dyDescent="0.2">
      <c r="C166" s="1024"/>
      <c r="D166" s="1024"/>
      <c r="E166" s="1024"/>
      <c r="F166" s="1024"/>
      <c r="G166" s="1024"/>
      <c r="H166" s="1024"/>
    </row>
    <row r="167" spans="3:8" x14ac:dyDescent="0.2">
      <c r="C167" s="1024"/>
      <c r="D167" s="1024"/>
      <c r="E167" s="1024"/>
      <c r="F167" s="1024"/>
      <c r="G167" s="1024"/>
      <c r="H167" s="1024"/>
    </row>
    <row r="168" spans="3:8" x14ac:dyDescent="0.2">
      <c r="C168" s="1024"/>
      <c r="D168" s="1024"/>
      <c r="E168" s="1024"/>
      <c r="F168" s="1024"/>
      <c r="G168" s="1024"/>
      <c r="H168" s="1024"/>
    </row>
    <row r="169" spans="3:8" x14ac:dyDescent="0.2">
      <c r="C169" s="1024"/>
      <c r="D169" s="1024"/>
      <c r="E169" s="1024"/>
      <c r="F169" s="1024"/>
      <c r="G169" s="1024"/>
      <c r="H169" s="1024"/>
    </row>
    <row r="170" spans="3:8" x14ac:dyDescent="0.2">
      <c r="C170" s="1024"/>
      <c r="D170" s="1024"/>
      <c r="E170" s="1024"/>
      <c r="F170" s="1024"/>
      <c r="G170" s="1024"/>
      <c r="H170" s="1024"/>
    </row>
    <row r="171" spans="3:8" x14ac:dyDescent="0.2">
      <c r="C171" s="1024"/>
      <c r="D171" s="1024"/>
      <c r="E171" s="1024"/>
      <c r="F171" s="1024"/>
      <c r="G171" s="1024"/>
      <c r="H171" s="1024"/>
    </row>
    <row r="172" spans="3:8" x14ac:dyDescent="0.2">
      <c r="C172" s="1024"/>
      <c r="D172" s="1024"/>
      <c r="E172" s="1024"/>
      <c r="F172" s="1024"/>
      <c r="G172" s="1024"/>
      <c r="H172" s="1024"/>
    </row>
    <row r="173" spans="3:8" x14ac:dyDescent="0.2">
      <c r="C173" s="1024"/>
      <c r="D173" s="1024"/>
      <c r="E173" s="1024"/>
      <c r="F173" s="1024"/>
      <c r="G173" s="1024"/>
      <c r="H173" s="1024"/>
    </row>
    <row r="174" spans="3:8" x14ac:dyDescent="0.2">
      <c r="C174" s="1024"/>
      <c r="D174" s="1024"/>
      <c r="E174" s="1024"/>
      <c r="F174" s="1024"/>
      <c r="G174" s="1024"/>
      <c r="H174" s="1024"/>
    </row>
    <row r="175" spans="3:8" x14ac:dyDescent="0.2">
      <c r="C175" s="1024"/>
      <c r="D175" s="1024"/>
      <c r="E175" s="1024"/>
      <c r="F175" s="1024"/>
      <c r="G175" s="1024"/>
      <c r="H175" s="1024"/>
    </row>
    <row r="176" spans="3:8" x14ac:dyDescent="0.2">
      <c r="C176" s="1024"/>
      <c r="D176" s="1024"/>
      <c r="E176" s="1024"/>
      <c r="F176" s="1024"/>
      <c r="G176" s="1024"/>
      <c r="H176" s="1024"/>
    </row>
    <row r="177" spans="3:8" x14ac:dyDescent="0.2">
      <c r="C177" s="1024"/>
      <c r="D177" s="1024"/>
      <c r="E177" s="1024"/>
      <c r="F177" s="1024"/>
      <c r="G177" s="1024"/>
      <c r="H177" s="1024"/>
    </row>
    <row r="178" spans="3:8" x14ac:dyDescent="0.2">
      <c r="C178" s="1024"/>
      <c r="D178" s="1024"/>
      <c r="E178" s="1024"/>
      <c r="F178" s="1024"/>
      <c r="G178" s="1024"/>
      <c r="H178" s="1024"/>
    </row>
    <row r="179" spans="3:8" x14ac:dyDescent="0.2">
      <c r="C179" s="1024"/>
      <c r="D179" s="1024"/>
      <c r="E179" s="1024"/>
      <c r="F179" s="1024"/>
      <c r="G179" s="1024"/>
      <c r="H179" s="1024"/>
    </row>
    <row r="180" spans="3:8" x14ac:dyDescent="0.2">
      <c r="C180" s="1024"/>
      <c r="D180" s="1024"/>
      <c r="E180" s="1024"/>
      <c r="F180" s="1024"/>
      <c r="G180" s="1024"/>
      <c r="H180" s="1024"/>
    </row>
    <row r="181" spans="3:8" x14ac:dyDescent="0.2">
      <c r="C181" s="1024"/>
      <c r="D181" s="1024"/>
      <c r="E181" s="1024"/>
      <c r="F181" s="1024"/>
      <c r="G181" s="1024"/>
      <c r="H181" s="1024"/>
    </row>
    <row r="182" spans="3:8" x14ac:dyDescent="0.2">
      <c r="C182" s="1024"/>
      <c r="D182" s="1024"/>
      <c r="E182" s="1024"/>
      <c r="F182" s="1024"/>
      <c r="G182" s="1024"/>
      <c r="H182" s="1024"/>
    </row>
    <row r="183" spans="3:8" x14ac:dyDescent="0.2">
      <c r="C183" s="1024"/>
      <c r="D183" s="1024"/>
      <c r="E183" s="1024"/>
      <c r="F183" s="1024"/>
      <c r="G183" s="1024"/>
      <c r="H183" s="1024"/>
    </row>
    <row r="184" spans="3:8" x14ac:dyDescent="0.2">
      <c r="C184" s="1024"/>
      <c r="D184" s="1024"/>
      <c r="E184" s="1024"/>
      <c r="F184" s="1024"/>
      <c r="G184" s="1024"/>
      <c r="H184" s="1024"/>
    </row>
    <row r="185" spans="3:8" x14ac:dyDescent="0.2">
      <c r="C185" s="1024"/>
      <c r="D185" s="1024"/>
      <c r="E185" s="1024"/>
      <c r="F185" s="1024"/>
      <c r="G185" s="1024"/>
      <c r="H185" s="1024"/>
    </row>
    <row r="186" spans="3:8" x14ac:dyDescent="0.2">
      <c r="C186" s="1024"/>
      <c r="D186" s="1024"/>
      <c r="E186" s="1024"/>
      <c r="F186" s="1024"/>
      <c r="G186" s="1024"/>
      <c r="H186" s="1024"/>
    </row>
    <row r="187" spans="3:8" x14ac:dyDescent="0.2">
      <c r="C187" s="1024"/>
      <c r="D187" s="1024"/>
      <c r="E187" s="1024"/>
      <c r="F187" s="1024"/>
      <c r="G187" s="1024"/>
      <c r="H187" s="1024"/>
    </row>
    <row r="188" spans="3:8" x14ac:dyDescent="0.2">
      <c r="C188" s="1024"/>
      <c r="D188" s="1024"/>
      <c r="E188" s="1024"/>
      <c r="F188" s="1024"/>
      <c r="G188" s="1024"/>
      <c r="H188" s="1024"/>
    </row>
    <row r="189" spans="3:8" x14ac:dyDescent="0.2">
      <c r="C189" s="1024"/>
      <c r="D189" s="1024"/>
      <c r="E189" s="1024"/>
      <c r="F189" s="1024"/>
      <c r="G189" s="1024"/>
      <c r="H189" s="1024"/>
    </row>
    <row r="190" spans="3:8" x14ac:dyDescent="0.2">
      <c r="C190" s="1024"/>
      <c r="D190" s="1024"/>
      <c r="E190" s="1024"/>
      <c r="F190" s="1024"/>
      <c r="G190" s="1024"/>
      <c r="H190" s="1024"/>
    </row>
    <row r="191" spans="3:8" x14ac:dyDescent="0.2">
      <c r="C191" s="1024"/>
      <c r="D191" s="1024"/>
      <c r="E191" s="1024"/>
      <c r="F191" s="1024"/>
      <c r="G191" s="1024"/>
      <c r="H191" s="1024"/>
    </row>
    <row r="192" spans="3:8" x14ac:dyDescent="0.2">
      <c r="C192" s="1024"/>
      <c r="D192" s="1024"/>
      <c r="E192" s="1024"/>
      <c r="F192" s="1024"/>
      <c r="G192" s="1024"/>
      <c r="H192" s="1024"/>
    </row>
    <row r="193" spans="3:8" x14ac:dyDescent="0.2">
      <c r="C193" s="1024"/>
      <c r="D193" s="1024"/>
      <c r="E193" s="1024"/>
      <c r="F193" s="1024"/>
      <c r="G193" s="1024"/>
      <c r="H193" s="1024"/>
    </row>
    <row r="194" spans="3:8" x14ac:dyDescent="0.2">
      <c r="C194" s="1024"/>
      <c r="D194" s="1024"/>
      <c r="E194" s="1024"/>
      <c r="F194" s="1024"/>
      <c r="G194" s="1024"/>
      <c r="H194" s="1024"/>
    </row>
    <row r="195" spans="3:8" x14ac:dyDescent="0.2">
      <c r="C195" s="1024"/>
      <c r="D195" s="1024"/>
      <c r="E195" s="1024"/>
      <c r="F195" s="1024"/>
      <c r="G195" s="1024"/>
      <c r="H195" s="1024"/>
    </row>
    <row r="196" spans="3:8" x14ac:dyDescent="0.2">
      <c r="C196" s="1024"/>
      <c r="D196" s="1024"/>
      <c r="E196" s="1024"/>
      <c r="F196" s="1024"/>
      <c r="G196" s="1024"/>
      <c r="H196" s="1024"/>
    </row>
    <row r="197" spans="3:8" x14ac:dyDescent="0.2">
      <c r="C197" s="1024"/>
      <c r="D197" s="1024"/>
      <c r="E197" s="1024"/>
      <c r="F197" s="1024"/>
      <c r="G197" s="1024"/>
      <c r="H197" s="1024"/>
    </row>
    <row r="198" spans="3:8" x14ac:dyDescent="0.2">
      <c r="C198" s="1024"/>
      <c r="D198" s="1024"/>
      <c r="E198" s="1024"/>
      <c r="F198" s="1024"/>
      <c r="G198" s="1024"/>
      <c r="H198" s="1024"/>
    </row>
    <row r="199" spans="3:8" x14ac:dyDescent="0.2">
      <c r="C199" s="1024"/>
      <c r="D199" s="1024"/>
      <c r="E199" s="1024"/>
      <c r="F199" s="1024"/>
      <c r="G199" s="1024"/>
      <c r="H199" s="1024"/>
    </row>
    <row r="200" spans="3:8" x14ac:dyDescent="0.2">
      <c r="C200" s="1024"/>
      <c r="D200" s="1024"/>
      <c r="E200" s="1024"/>
      <c r="F200" s="1024"/>
      <c r="G200" s="1024"/>
      <c r="H200" s="1024"/>
    </row>
    <row r="201" spans="3:8" x14ac:dyDescent="0.2">
      <c r="C201" s="1024"/>
      <c r="D201" s="1024"/>
      <c r="E201" s="1024"/>
      <c r="F201" s="1024"/>
      <c r="G201" s="1024"/>
      <c r="H201" s="1024"/>
    </row>
    <row r="202" spans="3:8" x14ac:dyDescent="0.2">
      <c r="C202" s="1024"/>
      <c r="D202" s="1024"/>
      <c r="E202" s="1024"/>
      <c r="F202" s="1024"/>
      <c r="G202" s="1024"/>
      <c r="H202" s="1024"/>
    </row>
    <row r="203" spans="3:8" x14ac:dyDescent="0.2">
      <c r="C203" s="1024"/>
      <c r="D203" s="1024"/>
      <c r="E203" s="1024"/>
      <c r="F203" s="1024"/>
      <c r="G203" s="1024"/>
      <c r="H203" s="1024"/>
    </row>
    <row r="204" spans="3:8" x14ac:dyDescent="0.2">
      <c r="C204" s="1024"/>
      <c r="D204" s="1024"/>
      <c r="E204" s="1024"/>
      <c r="F204" s="1024"/>
      <c r="G204" s="1024"/>
      <c r="H204" s="1024"/>
    </row>
    <row r="205" spans="3:8" x14ac:dyDescent="0.2">
      <c r="C205" s="1024"/>
      <c r="D205" s="1024"/>
      <c r="E205" s="1024"/>
      <c r="F205" s="1024"/>
      <c r="G205" s="1024"/>
      <c r="H205" s="1024"/>
    </row>
    <row r="206" spans="3:8" x14ac:dyDescent="0.2">
      <c r="C206" s="1024"/>
      <c r="D206" s="1024"/>
      <c r="E206" s="1024"/>
      <c r="F206" s="1024"/>
      <c r="G206" s="1024"/>
      <c r="H206" s="1024"/>
    </row>
    <row r="207" spans="3:8" x14ac:dyDescent="0.2">
      <c r="C207" s="1024"/>
      <c r="D207" s="1024"/>
      <c r="E207" s="1024"/>
      <c r="F207" s="1024"/>
      <c r="G207" s="1024"/>
      <c r="H207" s="1024"/>
    </row>
    <row r="208" spans="3:8" x14ac:dyDescent="0.2">
      <c r="C208" s="1024"/>
      <c r="D208" s="1024"/>
      <c r="E208" s="1024"/>
      <c r="F208" s="1024"/>
      <c r="G208" s="1024"/>
      <c r="H208" s="1024"/>
    </row>
    <row r="209" spans="3:8" x14ac:dyDescent="0.2">
      <c r="C209" s="1024"/>
      <c r="D209" s="1024"/>
      <c r="E209" s="1024"/>
      <c r="F209" s="1024"/>
      <c r="G209" s="1024"/>
      <c r="H209" s="1024"/>
    </row>
    <row r="210" spans="3:8" x14ac:dyDescent="0.2">
      <c r="C210" s="1024"/>
      <c r="D210" s="1024"/>
      <c r="E210" s="1024"/>
      <c r="F210" s="1024"/>
      <c r="G210" s="1024"/>
      <c r="H210" s="1024"/>
    </row>
  </sheetData>
  <mergeCells count="19">
    <mergeCell ref="A6:B6"/>
    <mergeCell ref="C5:C6"/>
    <mergeCell ref="D5:G5"/>
    <mergeCell ref="H5:H6"/>
    <mergeCell ref="A5:B5"/>
    <mergeCell ref="J55:J56"/>
    <mergeCell ref="A56:B57"/>
    <mergeCell ref="C56:C57"/>
    <mergeCell ref="D56:G56"/>
    <mergeCell ref="H56:H57"/>
    <mergeCell ref="A82:B83"/>
    <mergeCell ref="I30:I31"/>
    <mergeCell ref="A30:B31"/>
    <mergeCell ref="C30:C31"/>
    <mergeCell ref="D30:G30"/>
    <mergeCell ref="H30:H31"/>
    <mergeCell ref="C82:C83"/>
    <mergeCell ref="D82:G82"/>
    <mergeCell ref="H82:H83"/>
  </mergeCells>
  <pageMargins left="0.55118110236220474" right="0.23622047244094491" top="0.43307086614173229" bottom="0.31496062992125984" header="0.27559055118110237" footer="0.15748031496062992"/>
  <pageSetup paperSize="8" scale="70" fitToHeight="2" orientation="landscape" r:id="rId1"/>
  <headerFooter scaleWithDoc="0" alignWithMargins="0">
    <oddFooter>&amp;C&amp;P/&amp;N</oddFooter>
  </headerFooter>
  <rowBreaks count="1" manualBreakCount="1">
    <brk id="54" max="16383"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tint="0.39997558519241921"/>
  </sheetPr>
  <dimension ref="A1:K44"/>
  <sheetViews>
    <sheetView zoomScaleNormal="100" workbookViewId="0">
      <selection activeCell="K7" sqref="K7"/>
    </sheetView>
  </sheetViews>
  <sheetFormatPr baseColWidth="10" defaultColWidth="8.85546875" defaultRowHeight="12.75" x14ac:dyDescent="0.2"/>
  <cols>
    <col min="1" max="1" width="11.42578125" style="326" customWidth="1"/>
    <col min="2" max="2" width="51.85546875" style="326" customWidth="1"/>
    <col min="3" max="11" width="18.28515625" style="326" customWidth="1"/>
    <col min="12" max="16384" width="8.85546875" style="326"/>
  </cols>
  <sheetData>
    <row r="1" spans="1:11" s="254" customFormat="1" ht="18" x14ac:dyDescent="0.25">
      <c r="A1" s="1029" t="s">
        <v>1137</v>
      </c>
      <c r="B1" s="1029"/>
      <c r="C1" s="1035"/>
      <c r="D1" s="1035"/>
      <c r="E1" s="1035"/>
      <c r="F1" s="1035"/>
      <c r="G1" s="1035"/>
      <c r="H1" s="1035"/>
      <c r="I1" s="1035"/>
      <c r="J1" s="1035"/>
      <c r="K1" s="1035"/>
    </row>
    <row r="2" spans="1:11" s="255" customFormat="1" ht="11.25" x14ac:dyDescent="0.2">
      <c r="A2" s="1030" t="str">
        <f>'PAGE DE GARDE'!C8</f>
        <v>GAZ</v>
      </c>
      <c r="B2" s="1031" t="str">
        <f>'PAGE DE GARDE'!C10</f>
        <v>REALITE 2018 V0</v>
      </c>
      <c r="C2" s="1033"/>
      <c r="D2" s="1033"/>
      <c r="E2" s="1033"/>
      <c r="F2" s="1033"/>
      <c r="G2" s="1033"/>
      <c r="H2" s="1033"/>
      <c r="I2" s="1033"/>
      <c r="J2" s="1033"/>
      <c r="K2" s="1033"/>
    </row>
    <row r="3" spans="1:11" s="255" customFormat="1" ht="11.25" x14ac:dyDescent="0.2">
      <c r="A3" s="1032" t="str">
        <f>'PAGE DE GARDE'!C7</f>
        <v>GRD</v>
      </c>
      <c r="B3" s="1033"/>
      <c r="C3" s="1033"/>
      <c r="D3" s="1033"/>
      <c r="E3" s="1033"/>
      <c r="F3" s="1033"/>
      <c r="G3" s="1033"/>
      <c r="H3" s="1033"/>
      <c r="I3" s="1033"/>
      <c r="J3" s="1033"/>
      <c r="K3" s="1033"/>
    </row>
    <row r="4" spans="1:11" ht="13.5" thickBot="1" x14ac:dyDescent="0.25"/>
    <row r="5" spans="1:11" s="480" customFormat="1" ht="15" customHeight="1" thickBot="1" x14ac:dyDescent="0.25">
      <c r="A5" s="2805" t="s">
        <v>527</v>
      </c>
      <c r="B5" s="2810"/>
      <c r="C5" s="2823" t="s">
        <v>1550</v>
      </c>
      <c r="D5" s="2825" t="s">
        <v>1136</v>
      </c>
      <c r="E5" s="2814"/>
      <c r="F5" s="2814"/>
      <c r="G5" s="2814"/>
      <c r="H5" s="2814"/>
      <c r="I5" s="2814"/>
      <c r="J5" s="2826"/>
      <c r="K5" s="2823" t="s">
        <v>1587</v>
      </c>
    </row>
    <row r="6" spans="1:11" s="480" customFormat="1" ht="63" customHeight="1" thickBot="1" x14ac:dyDescent="0.25">
      <c r="A6" s="2807"/>
      <c r="B6" s="2811"/>
      <c r="C6" s="2824"/>
      <c r="D6" s="1091" t="s">
        <v>518</v>
      </c>
      <c r="E6" s="1074" t="s">
        <v>519</v>
      </c>
      <c r="F6" s="1074" t="s">
        <v>520</v>
      </c>
      <c r="G6" s="1074" t="s">
        <v>521</v>
      </c>
      <c r="H6" s="1074" t="s">
        <v>522</v>
      </c>
      <c r="I6" s="1075" t="s">
        <v>523</v>
      </c>
      <c r="J6" s="1092" t="s">
        <v>524</v>
      </c>
      <c r="K6" s="2827"/>
    </row>
    <row r="7" spans="1:11" s="480" customFormat="1" ht="12.75" customHeight="1" x14ac:dyDescent="0.2">
      <c r="A7" s="1069"/>
      <c r="B7" s="1061" t="s">
        <v>1170</v>
      </c>
      <c r="C7" s="1037"/>
      <c r="D7" s="1037"/>
      <c r="E7" s="512"/>
      <c r="F7" s="512"/>
      <c r="G7" s="512"/>
      <c r="H7" s="512"/>
      <c r="I7" s="512"/>
      <c r="J7" s="1097">
        <f>SUM(D7:I7)</f>
        <v>0</v>
      </c>
      <c r="K7" s="1098">
        <f>C7+J7</f>
        <v>0</v>
      </c>
    </row>
    <row r="8" spans="1:11" s="480" customFormat="1" x14ac:dyDescent="0.2">
      <c r="A8" s="1069"/>
      <c r="B8" s="1061" t="s">
        <v>157</v>
      </c>
      <c r="C8" s="1037"/>
      <c r="D8" s="1037"/>
      <c r="E8" s="512"/>
      <c r="F8" s="512"/>
      <c r="G8" s="512"/>
      <c r="H8" s="512"/>
      <c r="I8" s="512"/>
      <c r="J8" s="1097">
        <f>SUM(D8:I8)</f>
        <v>0</v>
      </c>
      <c r="K8" s="1098">
        <f>C8+J8</f>
        <v>0</v>
      </c>
    </row>
    <row r="9" spans="1:11" s="480" customFormat="1" x14ac:dyDescent="0.2">
      <c r="A9" s="1069"/>
      <c r="B9" s="1061" t="s">
        <v>158</v>
      </c>
      <c r="C9" s="1037"/>
      <c r="D9" s="1037"/>
      <c r="E9" s="512"/>
      <c r="F9" s="512"/>
      <c r="G9" s="512"/>
      <c r="H9" s="512"/>
      <c r="I9" s="512"/>
      <c r="J9" s="1097">
        <f t="shared" ref="J9:J25" si="0">SUM(D9:I9)</f>
        <v>0</v>
      </c>
      <c r="K9" s="1098">
        <f t="shared" ref="K9:K25" si="1">C9+J9</f>
        <v>0</v>
      </c>
    </row>
    <row r="10" spans="1:11" s="480" customFormat="1" x14ac:dyDescent="0.2">
      <c r="A10" s="468"/>
      <c r="B10" s="1061" t="s">
        <v>1289</v>
      </c>
      <c r="C10" s="1823"/>
      <c r="D10" s="1823"/>
      <c r="E10" s="512"/>
      <c r="F10" s="512"/>
      <c r="G10" s="512"/>
      <c r="H10" s="512"/>
      <c r="I10" s="512"/>
      <c r="J10" s="1097">
        <f t="shared" si="0"/>
        <v>0</v>
      </c>
      <c r="K10" s="1098">
        <f t="shared" si="1"/>
        <v>0</v>
      </c>
    </row>
    <row r="11" spans="1:11" s="480" customFormat="1" x14ac:dyDescent="0.2">
      <c r="A11" s="468"/>
      <c r="B11" s="1061" t="s">
        <v>1290</v>
      </c>
      <c r="C11" s="1037"/>
      <c r="D11" s="1037"/>
      <c r="E11" s="512"/>
      <c r="F11" s="512"/>
      <c r="G11" s="512"/>
      <c r="H11" s="512"/>
      <c r="I11" s="512"/>
      <c r="J11" s="1097">
        <f t="shared" si="0"/>
        <v>0</v>
      </c>
      <c r="K11" s="1098">
        <f t="shared" si="1"/>
        <v>0</v>
      </c>
    </row>
    <row r="12" spans="1:11" s="480" customFormat="1" x14ac:dyDescent="0.2">
      <c r="A12" s="468"/>
      <c r="B12" s="1062" t="s">
        <v>1291</v>
      </c>
      <c r="C12" s="1037"/>
      <c r="D12" s="1037"/>
      <c r="E12" s="512"/>
      <c r="F12" s="512"/>
      <c r="G12" s="512"/>
      <c r="H12" s="512"/>
      <c r="I12" s="512"/>
      <c r="J12" s="1097">
        <f t="shared" si="0"/>
        <v>0</v>
      </c>
      <c r="K12" s="1098">
        <f t="shared" si="1"/>
        <v>0</v>
      </c>
    </row>
    <row r="13" spans="1:11" s="480" customFormat="1" x14ac:dyDescent="0.2">
      <c r="A13" s="468"/>
      <c r="B13" s="1062" t="s">
        <v>1292</v>
      </c>
      <c r="C13" s="1037"/>
      <c r="D13" s="1037"/>
      <c r="E13" s="512"/>
      <c r="F13" s="512"/>
      <c r="G13" s="512"/>
      <c r="H13" s="512"/>
      <c r="I13" s="512"/>
      <c r="J13" s="1097">
        <f t="shared" si="0"/>
        <v>0</v>
      </c>
      <c r="K13" s="1098">
        <f t="shared" si="1"/>
        <v>0</v>
      </c>
    </row>
    <row r="14" spans="1:11" s="480" customFormat="1" x14ac:dyDescent="0.2">
      <c r="A14" s="468"/>
      <c r="B14" s="1061" t="s">
        <v>1293</v>
      </c>
      <c r="C14" s="1037"/>
      <c r="D14" s="1037"/>
      <c r="E14" s="512"/>
      <c r="F14" s="512"/>
      <c r="G14" s="512"/>
      <c r="H14" s="512"/>
      <c r="I14" s="512"/>
      <c r="J14" s="1097">
        <f t="shared" si="0"/>
        <v>0</v>
      </c>
      <c r="K14" s="1098">
        <f t="shared" si="1"/>
        <v>0</v>
      </c>
    </row>
    <row r="15" spans="1:11" s="480" customFormat="1" x14ac:dyDescent="0.2">
      <c r="A15" s="468"/>
      <c r="B15" s="1061" t="s">
        <v>1294</v>
      </c>
      <c r="C15" s="1037"/>
      <c r="D15" s="1037"/>
      <c r="E15" s="512"/>
      <c r="F15" s="512"/>
      <c r="G15" s="512"/>
      <c r="H15" s="512"/>
      <c r="I15" s="512"/>
      <c r="J15" s="1097">
        <f t="shared" si="0"/>
        <v>0</v>
      </c>
      <c r="K15" s="1098">
        <f t="shared" si="1"/>
        <v>0</v>
      </c>
    </row>
    <row r="16" spans="1:11" s="480" customFormat="1" x14ac:dyDescent="0.2">
      <c r="A16" s="468"/>
      <c r="B16" s="1061" t="s">
        <v>1295</v>
      </c>
      <c r="C16" s="1037"/>
      <c r="D16" s="1037"/>
      <c r="E16" s="512"/>
      <c r="F16" s="512"/>
      <c r="G16" s="512"/>
      <c r="H16" s="512"/>
      <c r="I16" s="512"/>
      <c r="J16" s="1097">
        <f t="shared" si="0"/>
        <v>0</v>
      </c>
      <c r="K16" s="1098">
        <f t="shared" si="1"/>
        <v>0</v>
      </c>
    </row>
    <row r="17" spans="1:11" s="480" customFormat="1" x14ac:dyDescent="0.2">
      <c r="A17" s="468"/>
      <c r="B17" s="1061" t="s">
        <v>1296</v>
      </c>
      <c r="C17" s="1037"/>
      <c r="D17" s="1037"/>
      <c r="E17" s="512"/>
      <c r="F17" s="512"/>
      <c r="G17" s="512"/>
      <c r="H17" s="512"/>
      <c r="I17" s="512"/>
      <c r="J17" s="1097">
        <f t="shared" si="0"/>
        <v>0</v>
      </c>
      <c r="K17" s="1098">
        <f t="shared" si="1"/>
        <v>0</v>
      </c>
    </row>
    <row r="18" spans="1:11" s="480" customFormat="1" x14ac:dyDescent="0.2">
      <c r="A18" s="468"/>
      <c r="B18" s="1061" t="s">
        <v>119</v>
      </c>
      <c r="C18" s="1037"/>
      <c r="D18" s="1037"/>
      <c r="E18" s="512"/>
      <c r="F18" s="512"/>
      <c r="G18" s="512"/>
      <c r="H18" s="512"/>
      <c r="I18" s="512"/>
      <c r="J18" s="1097">
        <f t="shared" si="0"/>
        <v>0</v>
      </c>
      <c r="K18" s="1098">
        <f t="shared" si="1"/>
        <v>0</v>
      </c>
    </row>
    <row r="19" spans="1:11" s="480" customFormat="1" x14ac:dyDescent="0.2">
      <c r="A19" s="468"/>
      <c r="B19" s="1063" t="s">
        <v>120</v>
      </c>
      <c r="C19" s="1037"/>
      <c r="D19" s="1037"/>
      <c r="E19" s="512"/>
      <c r="F19" s="512"/>
      <c r="G19" s="512"/>
      <c r="H19" s="512"/>
      <c r="I19" s="512"/>
      <c r="J19" s="1097">
        <f t="shared" si="0"/>
        <v>0</v>
      </c>
      <c r="K19" s="1098">
        <f t="shared" si="1"/>
        <v>0</v>
      </c>
    </row>
    <row r="20" spans="1:11" s="480" customFormat="1" x14ac:dyDescent="0.2">
      <c r="A20" s="468"/>
      <c r="B20" s="1061" t="s">
        <v>121</v>
      </c>
      <c r="C20" s="1037"/>
      <c r="D20" s="1037"/>
      <c r="E20" s="512"/>
      <c r="F20" s="512"/>
      <c r="G20" s="512"/>
      <c r="H20" s="512"/>
      <c r="I20" s="512"/>
      <c r="J20" s="1097">
        <f t="shared" si="0"/>
        <v>0</v>
      </c>
      <c r="K20" s="1098">
        <f t="shared" si="1"/>
        <v>0</v>
      </c>
    </row>
    <row r="21" spans="1:11" s="480" customFormat="1" x14ac:dyDescent="0.2">
      <c r="A21" s="468"/>
      <c r="B21" s="1061" t="s">
        <v>214</v>
      </c>
      <c r="C21" s="1037"/>
      <c r="D21" s="1037"/>
      <c r="E21" s="512"/>
      <c r="F21" s="512"/>
      <c r="G21" s="512"/>
      <c r="H21" s="512"/>
      <c r="I21" s="512"/>
      <c r="J21" s="1097">
        <f t="shared" si="0"/>
        <v>0</v>
      </c>
      <c r="K21" s="1098">
        <f t="shared" si="1"/>
        <v>0</v>
      </c>
    </row>
    <row r="22" spans="1:11" s="480" customFormat="1" x14ac:dyDescent="0.2">
      <c r="A22" s="468"/>
      <c r="B22" s="1061" t="s">
        <v>122</v>
      </c>
      <c r="C22" s="1037"/>
      <c r="D22" s="1037"/>
      <c r="E22" s="512"/>
      <c r="F22" s="512"/>
      <c r="G22" s="512"/>
      <c r="H22" s="512"/>
      <c r="I22" s="512"/>
      <c r="J22" s="1097">
        <f t="shared" si="0"/>
        <v>0</v>
      </c>
      <c r="K22" s="1098">
        <f t="shared" si="1"/>
        <v>0</v>
      </c>
    </row>
    <row r="23" spans="1:11" s="480" customFormat="1" x14ac:dyDescent="0.2">
      <c r="A23" s="468"/>
      <c r="B23" s="1061" t="s">
        <v>123</v>
      </c>
      <c r="C23" s="1037"/>
      <c r="D23" s="1037"/>
      <c r="E23" s="512"/>
      <c r="F23" s="512"/>
      <c r="G23" s="512"/>
      <c r="H23" s="512"/>
      <c r="I23" s="512"/>
      <c r="J23" s="1097">
        <f t="shared" si="0"/>
        <v>0</v>
      </c>
      <c r="K23" s="1098">
        <f t="shared" si="1"/>
        <v>0</v>
      </c>
    </row>
    <row r="24" spans="1:11" s="480" customFormat="1" x14ac:dyDescent="0.2">
      <c r="A24" s="468"/>
      <c r="B24" s="1061" t="s">
        <v>1297</v>
      </c>
      <c r="C24" s="1037"/>
      <c r="D24" s="1037"/>
      <c r="E24" s="512"/>
      <c r="F24" s="512"/>
      <c r="G24" s="512"/>
      <c r="H24" s="512"/>
      <c r="I24" s="512"/>
      <c r="J24" s="1097">
        <f t="shared" si="0"/>
        <v>0</v>
      </c>
      <c r="K24" s="1098">
        <f t="shared" si="1"/>
        <v>0</v>
      </c>
    </row>
    <row r="25" spans="1:11" s="480" customFormat="1" x14ac:dyDescent="0.2">
      <c r="A25" s="468"/>
      <c r="B25" s="1061" t="s">
        <v>124</v>
      </c>
      <c r="C25" s="1037"/>
      <c r="D25" s="1037"/>
      <c r="E25" s="512"/>
      <c r="F25" s="512"/>
      <c r="G25" s="512"/>
      <c r="H25" s="512"/>
      <c r="I25" s="512"/>
      <c r="J25" s="1097">
        <f t="shared" si="0"/>
        <v>0</v>
      </c>
      <c r="K25" s="1098">
        <f t="shared" si="1"/>
        <v>0</v>
      </c>
    </row>
    <row r="26" spans="1:11" s="480" customFormat="1" x14ac:dyDescent="0.2">
      <c r="A26" s="486"/>
      <c r="B26" s="1061" t="s">
        <v>829</v>
      </c>
      <c r="C26" s="2415"/>
      <c r="D26" s="1504"/>
      <c r="E26" s="1505"/>
      <c r="F26" s="1505"/>
      <c r="G26" s="1505"/>
      <c r="H26" s="1505"/>
      <c r="I26" s="1505"/>
      <c r="J26" s="1097">
        <f t="shared" ref="J26" si="2">SUM(D26:I26)</f>
        <v>0</v>
      </c>
      <c r="K26" s="1098">
        <f t="shared" ref="K26" si="3">C26+J26</f>
        <v>0</v>
      </c>
    </row>
    <row r="27" spans="1:11" s="328" customFormat="1" x14ac:dyDescent="0.2">
      <c r="A27" s="1051"/>
      <c r="B27" s="1064" t="s">
        <v>125</v>
      </c>
      <c r="C27" s="1093">
        <f>SUM(C7:C26)</f>
        <v>0</v>
      </c>
      <c r="D27" s="1464">
        <f t="shared" ref="D27:K27" si="4">SUM(D7:D26)</f>
        <v>0</v>
      </c>
      <c r="E27" s="1466">
        <f t="shared" si="4"/>
        <v>0</v>
      </c>
      <c r="F27" s="1466">
        <f t="shared" si="4"/>
        <v>0</v>
      </c>
      <c r="G27" s="1466">
        <f t="shared" si="4"/>
        <v>0</v>
      </c>
      <c r="H27" s="1466">
        <f t="shared" si="4"/>
        <v>0</v>
      </c>
      <c r="I27" s="1466">
        <f t="shared" si="4"/>
        <v>0</v>
      </c>
      <c r="J27" s="1465">
        <f t="shared" si="4"/>
        <v>0</v>
      </c>
      <c r="K27" s="1093">
        <f t="shared" si="4"/>
        <v>0</v>
      </c>
    </row>
    <row r="28" spans="1:11" s="480" customFormat="1" ht="13.5" thickBot="1" x14ac:dyDescent="0.25">
      <c r="A28" s="1071"/>
      <c r="B28" s="1072"/>
      <c r="C28" s="1096"/>
      <c r="D28" s="1094"/>
      <c r="E28" s="1090"/>
      <c r="F28" s="1090"/>
      <c r="G28" s="1090"/>
      <c r="H28" s="1090"/>
      <c r="I28" s="1090"/>
      <c r="J28" s="1095"/>
      <c r="K28" s="1096"/>
    </row>
    <row r="29" spans="1:11" s="480" customFormat="1" x14ac:dyDescent="0.2"/>
    <row r="30" spans="1:11" s="480" customFormat="1" x14ac:dyDescent="0.2"/>
    <row r="31" spans="1:11" ht="15.75" x14ac:dyDescent="0.25">
      <c r="A31" s="514" t="s">
        <v>447</v>
      </c>
      <c r="B31" s="514"/>
    </row>
    <row r="32" spans="1:11" ht="14.25" x14ac:dyDescent="0.2">
      <c r="B32" s="515" t="s">
        <v>448</v>
      </c>
    </row>
    <row r="33" spans="1:11" ht="76.5" x14ac:dyDescent="0.2">
      <c r="B33" s="516" t="s">
        <v>528</v>
      </c>
    </row>
    <row r="34" spans="1:11" x14ac:dyDescent="0.2">
      <c r="B34" s="460"/>
    </row>
    <row r="35" spans="1:11" x14ac:dyDescent="0.2">
      <c r="B35" s="460"/>
    </row>
    <row r="36" spans="1:11" ht="14.25" x14ac:dyDescent="0.2">
      <c r="B36" s="515" t="s">
        <v>449</v>
      </c>
    </row>
    <row r="37" spans="1:11" ht="63.75" x14ac:dyDescent="0.2">
      <c r="B37" s="516" t="s">
        <v>529</v>
      </c>
    </row>
    <row r="40" spans="1:11" ht="15.75" x14ac:dyDescent="0.25">
      <c r="A40" s="1467" t="s">
        <v>1406</v>
      </c>
      <c r="B40" s="972"/>
      <c r="C40" s="972"/>
      <c r="D40" s="972"/>
      <c r="E40" s="972"/>
      <c r="F40" s="972"/>
      <c r="G40" s="972"/>
      <c r="H40" s="972"/>
      <c r="I40" s="972"/>
      <c r="J40" s="972"/>
      <c r="K40" s="972"/>
    </row>
    <row r="41" spans="1:11" x14ac:dyDescent="0.2">
      <c r="A41" s="1788" t="s">
        <v>1405</v>
      </c>
      <c r="B41" s="2828" t="str">
        <f>ANNEXES!D20</f>
        <v>Un aperçu des investissements (réseau et hors réseau) effectués au cours de l'année écoulée, ainsi qu'une comparaison avec les investissements prévus et la motivation des écarts entre les investissements réels et prévus. L'annexe 12 doit réconcilier avec les données du tableau 10C.</v>
      </c>
      <c r="C41" s="2828"/>
      <c r="D41" s="2828"/>
      <c r="E41" s="2828"/>
      <c r="F41" s="2828"/>
      <c r="G41" s="2828"/>
      <c r="H41" s="2828"/>
      <c r="I41" s="2828"/>
      <c r="J41" s="2828"/>
      <c r="K41" s="2828"/>
    </row>
    <row r="42" spans="1:11" x14ac:dyDescent="0.2">
      <c r="A42" s="696"/>
      <c r="B42" s="972"/>
      <c r="C42" s="652"/>
      <c r="D42" s="652"/>
      <c r="E42" s="652"/>
      <c r="F42" s="652"/>
      <c r="G42" s="652"/>
      <c r="H42" s="652"/>
      <c r="I42" s="652"/>
      <c r="J42" s="652"/>
      <c r="K42" s="652"/>
    </row>
    <row r="43" spans="1:11" ht="36.75" customHeight="1" x14ac:dyDescent="0.2">
      <c r="A43" s="2821"/>
      <c r="B43" s="2822"/>
    </row>
    <row r="44" spans="1:11" x14ac:dyDescent="0.2">
      <c r="A44" s="696"/>
      <c r="B44" s="697"/>
    </row>
  </sheetData>
  <mergeCells count="6">
    <mergeCell ref="A43:B43"/>
    <mergeCell ref="A5:B6"/>
    <mergeCell ref="C5:C6"/>
    <mergeCell ref="D5:J5"/>
    <mergeCell ref="K5:K6"/>
    <mergeCell ref="B41:K41"/>
  </mergeCells>
  <pageMargins left="0.70866141732283472" right="0.70866141732283472" top="0.74803149606299213" bottom="0.74803149606299213" header="0.31496062992125984" footer="0.31496062992125984"/>
  <pageSetup paperSize="8" scale="38" orientation="landscape" r:id="rId1"/>
  <headerFooter scaleWithDoc="0" alignWithMargins="0">
    <oddFooter>&amp;C&amp;P/&amp;N</odd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tint="0.39997558519241921"/>
  </sheetPr>
  <dimension ref="A1:S27"/>
  <sheetViews>
    <sheetView showGridLines="0" zoomScaleNormal="100" zoomScaleSheetLayoutView="100" workbookViewId="0"/>
  </sheetViews>
  <sheetFormatPr baseColWidth="10" defaultColWidth="8.85546875" defaultRowHeight="12.75" x14ac:dyDescent="0.2"/>
  <cols>
    <col min="1" max="1" width="57.85546875" style="187" customWidth="1"/>
    <col min="2" max="4" width="25.7109375" style="187" customWidth="1"/>
    <col min="5" max="5" width="28.5703125" style="187" customWidth="1"/>
    <col min="6" max="6" width="25.7109375" style="187" customWidth="1"/>
    <col min="7" max="16384" width="8.85546875" style="187"/>
  </cols>
  <sheetData>
    <row r="1" spans="1:19" s="254" customFormat="1" ht="18" x14ac:dyDescent="0.25">
      <c r="A1" s="1029" t="s">
        <v>835</v>
      </c>
      <c r="B1" s="1038"/>
      <c r="C1" s="1038"/>
      <c r="D1" s="1039"/>
      <c r="E1" s="1039"/>
      <c r="F1" s="1035"/>
    </row>
    <row r="2" spans="1:19" s="255" customFormat="1" ht="11.25" x14ac:dyDescent="0.2">
      <c r="A2" s="1030" t="str">
        <f>'PAGE DE GARDE'!C8</f>
        <v>GAZ</v>
      </c>
      <c r="B2" s="1031" t="str">
        <f>'PAGE DE GARDE'!C10</f>
        <v>REALITE 2018 V0</v>
      </c>
      <c r="C2" s="1040"/>
      <c r="D2" s="1041"/>
      <c r="E2" s="1041"/>
      <c r="F2" s="1033"/>
    </row>
    <row r="3" spans="1:19" s="255" customFormat="1" ht="11.25" x14ac:dyDescent="0.2">
      <c r="A3" s="1032" t="str">
        <f>'PAGE DE GARDE'!C7</f>
        <v>GRD</v>
      </c>
      <c r="B3" s="1033"/>
      <c r="C3" s="1040"/>
      <c r="D3" s="1041"/>
      <c r="E3" s="1041"/>
      <c r="F3" s="1033"/>
    </row>
    <row r="4" spans="1:19" x14ac:dyDescent="0.2">
      <c r="A4" s="1007"/>
      <c r="E4" s="328"/>
      <c r="F4" s="1008"/>
    </row>
    <row r="5" spans="1:19" ht="13.5" thickBot="1" x14ac:dyDescent="0.25"/>
    <row r="6" spans="1:19" ht="25.5" x14ac:dyDescent="0.2">
      <c r="A6" s="993" t="s">
        <v>126</v>
      </c>
      <c r="B6" s="994" t="s">
        <v>127</v>
      </c>
      <c r="C6" s="2829" t="s">
        <v>128</v>
      </c>
      <c r="D6" s="2829"/>
      <c r="E6" s="994" t="s">
        <v>1138</v>
      </c>
      <c r="F6" s="997" t="s">
        <v>129</v>
      </c>
      <c r="G6" s="1009"/>
      <c r="H6" s="1009"/>
      <c r="I6" s="1009"/>
    </row>
    <row r="7" spans="1:19" ht="26.25" thickBot="1" x14ac:dyDescent="0.25">
      <c r="A7" s="995" t="s">
        <v>130</v>
      </c>
      <c r="B7" s="996"/>
      <c r="C7" s="998" t="s">
        <v>131</v>
      </c>
      <c r="D7" s="998" t="s">
        <v>132</v>
      </c>
      <c r="E7" s="999"/>
      <c r="F7" s="1000"/>
      <c r="G7" s="1010"/>
      <c r="H7" s="1010"/>
      <c r="I7" s="1010"/>
      <c r="J7" s="1010"/>
      <c r="K7" s="1010"/>
      <c r="L7" s="1010"/>
      <c r="M7" s="1010"/>
      <c r="N7" s="1010"/>
      <c r="O7" s="1010"/>
      <c r="P7" s="1011"/>
      <c r="Q7" s="1011"/>
      <c r="R7" s="1011"/>
      <c r="S7" s="1011"/>
    </row>
    <row r="8" spans="1:19" x14ac:dyDescent="0.2">
      <c r="A8" s="1469" t="s">
        <v>157</v>
      </c>
      <c r="B8" s="1470">
        <f>HYPOTHESES!B42</f>
        <v>0.03</v>
      </c>
      <c r="C8" s="1012"/>
      <c r="D8" s="2008"/>
      <c r="E8" s="2005"/>
      <c r="F8" s="1015"/>
    </row>
    <row r="9" spans="1:19" x14ac:dyDescent="0.2">
      <c r="A9" s="1469" t="s">
        <v>158</v>
      </c>
      <c r="B9" s="1470">
        <f>HYPOTHESES!B43</f>
        <v>0.02</v>
      </c>
      <c r="C9" s="1016"/>
      <c r="D9" s="2009"/>
      <c r="E9" s="2007"/>
      <c r="F9" s="1019"/>
    </row>
    <row r="10" spans="1:19" x14ac:dyDescent="0.2">
      <c r="A10" s="1469" t="s">
        <v>1195</v>
      </c>
      <c r="B10" s="1470">
        <f>HYPOTHESES!B44</f>
        <v>0.02</v>
      </c>
      <c r="C10" s="2004"/>
      <c r="D10" s="2009"/>
      <c r="E10" s="2005"/>
      <c r="F10" s="2005"/>
    </row>
    <row r="11" spans="1:19" x14ac:dyDescent="0.2">
      <c r="A11" s="1469" t="s">
        <v>1196</v>
      </c>
      <c r="B11" s="1470">
        <f>HYPOTHESES!B45</f>
        <v>0.03</v>
      </c>
      <c r="C11" s="2004"/>
      <c r="D11" s="2009"/>
      <c r="E11" s="2007"/>
      <c r="F11" s="2007"/>
    </row>
    <row r="12" spans="1:19" x14ac:dyDescent="0.2">
      <c r="A12" s="1469" t="s">
        <v>823</v>
      </c>
      <c r="B12" s="1470">
        <f>HYPOTHESES!B46</f>
        <v>0.03</v>
      </c>
      <c r="C12" s="1821"/>
      <c r="D12" s="1822"/>
      <c r="E12" s="2002"/>
      <c r="F12" s="2003"/>
    </row>
    <row r="13" spans="1:19" x14ac:dyDescent="0.2">
      <c r="A13" s="1469" t="s">
        <v>824</v>
      </c>
      <c r="B13" s="1470">
        <f>HYPOTHESES!B47</f>
        <v>0.03</v>
      </c>
      <c r="C13" s="1016"/>
      <c r="D13" s="1017"/>
      <c r="E13" s="1020"/>
      <c r="F13" s="1019"/>
    </row>
    <row r="14" spans="1:19" x14ac:dyDescent="0.2">
      <c r="A14" s="1469" t="s">
        <v>825</v>
      </c>
      <c r="B14" s="1470">
        <f>HYPOTHESES!B48</f>
        <v>0.1</v>
      </c>
      <c r="C14" s="1016"/>
      <c r="D14" s="1017"/>
      <c r="E14" s="1018"/>
      <c r="F14" s="1021"/>
    </row>
    <row r="15" spans="1:19" x14ac:dyDescent="0.2">
      <c r="A15" s="1469" t="s">
        <v>826</v>
      </c>
      <c r="B15" s="1470">
        <f>HYPOTHESES!B49</f>
        <v>0.1</v>
      </c>
      <c r="C15" s="1016"/>
      <c r="D15" s="1017"/>
      <c r="E15" s="1020"/>
      <c r="F15" s="1019"/>
    </row>
    <row r="16" spans="1:19" x14ac:dyDescent="0.2">
      <c r="A16" s="1469" t="s">
        <v>121</v>
      </c>
      <c r="B16" s="1470">
        <f>HYPOTHESES!B50</f>
        <v>0.2</v>
      </c>
      <c r="C16" s="1016"/>
      <c r="D16" s="1017"/>
      <c r="E16" s="1018"/>
      <c r="F16" s="1021"/>
    </row>
    <row r="17" spans="1:6" x14ac:dyDescent="0.2">
      <c r="A17" s="1469" t="s">
        <v>214</v>
      </c>
      <c r="B17" s="1470">
        <f>HYPOTHESES!B51</f>
        <v>0.1</v>
      </c>
      <c r="C17" s="1016"/>
      <c r="D17" s="1017"/>
      <c r="E17" s="1020"/>
      <c r="F17" s="1019"/>
    </row>
    <row r="18" spans="1:6" x14ac:dyDescent="0.2">
      <c r="A18" s="1469" t="s">
        <v>122</v>
      </c>
      <c r="B18" s="1470">
        <f>HYPOTHESES!B52</f>
        <v>0.1</v>
      </c>
      <c r="C18" s="1016"/>
      <c r="D18" s="1017"/>
      <c r="E18" s="1018"/>
      <c r="F18" s="1021"/>
    </row>
    <row r="19" spans="1:6" x14ac:dyDescent="0.2">
      <c r="A19" s="1469" t="s">
        <v>827</v>
      </c>
      <c r="B19" s="1470">
        <f>HYPOTHESES!B53</f>
        <v>0.33</v>
      </c>
      <c r="C19" s="1016"/>
      <c r="D19" s="1017"/>
      <c r="E19" s="1020"/>
      <c r="F19" s="1019"/>
    </row>
    <row r="20" spans="1:6" x14ac:dyDescent="0.2">
      <c r="A20" s="1469" t="s">
        <v>828</v>
      </c>
      <c r="B20" s="1470">
        <f>HYPOTHESES!B54</f>
        <v>0.1</v>
      </c>
      <c r="C20" s="1016"/>
      <c r="D20" s="1017"/>
      <c r="E20" s="1014"/>
      <c r="F20" s="1015"/>
    </row>
    <row r="21" spans="1:6" ht="13.5" thickBot="1" x14ac:dyDescent="0.25">
      <c r="A21" s="1469" t="s">
        <v>124</v>
      </c>
      <c r="B21" s="1470">
        <f>HYPOTHESES!B55</f>
        <v>0.1</v>
      </c>
      <c r="C21" s="1016"/>
      <c r="D21" s="1017"/>
      <c r="E21" s="1014"/>
      <c r="F21" s="1015"/>
    </row>
    <row r="22" spans="1:6" x14ac:dyDescent="0.2">
      <c r="A22" s="1001"/>
      <c r="B22" s="1001"/>
      <c r="C22" s="1471"/>
      <c r="D22" s="1207"/>
      <c r="E22" s="1123"/>
      <c r="F22" s="1126"/>
    </row>
    <row r="23" spans="1:6" x14ac:dyDescent="0.2">
      <c r="A23" s="1002" t="s">
        <v>363</v>
      </c>
      <c r="B23" s="1003"/>
      <c r="C23" s="1472">
        <f>SUM(C8:C21)</f>
        <v>0</v>
      </c>
      <c r="D23" s="1208">
        <f>SUM(D8:D21)</f>
        <v>0</v>
      </c>
      <c r="E23" s="1124">
        <f>SUM(E8:E21)</f>
        <v>0</v>
      </c>
      <c r="F23" s="1127">
        <f>SUM(F8:F21)</f>
        <v>0</v>
      </c>
    </row>
    <row r="24" spans="1:6" ht="13.5" thickBot="1" x14ac:dyDescent="0.25">
      <c r="A24" s="1004"/>
      <c r="B24" s="1004"/>
      <c r="C24" s="1473"/>
      <c r="D24" s="1209"/>
      <c r="E24" s="1125"/>
      <c r="F24" s="1128"/>
    </row>
    <row r="25" spans="1:6" x14ac:dyDescent="0.2">
      <c r="A25" s="1022" t="s">
        <v>1139</v>
      </c>
    </row>
    <row r="26" spans="1:6" x14ac:dyDescent="0.2">
      <c r="A26" s="1022"/>
    </row>
    <row r="27" spans="1:6" x14ac:dyDescent="0.2">
      <c r="A27" s="1022"/>
    </row>
  </sheetData>
  <mergeCells count="1">
    <mergeCell ref="C6:D6"/>
  </mergeCells>
  <phoneticPr fontId="63" type="noConversion"/>
  <pageMargins left="0.55118110236220474" right="0.23622047244094491" top="0.43307086614173229" bottom="0.59055118110236227" header="0.27559055118110237" footer="0.43307086614173229"/>
  <pageSetup paperSize="9" scale="55" orientation="landscape" r:id="rId1"/>
  <headerFooter scaleWithDoc="0" alignWithMargins="0">
    <oddFooter>&amp;C&amp;P/&amp;N</oddFooter>
  </headerFooter>
  <colBreaks count="1" manualBreakCount="1">
    <brk id="6" max="1048575" man="1"/>
  </colBreak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tint="0.39997558519241921"/>
  </sheetPr>
  <dimension ref="A1:S28"/>
  <sheetViews>
    <sheetView showGridLines="0" zoomScaleNormal="100" zoomScaleSheetLayoutView="100" workbookViewId="0">
      <selection activeCell="I36" sqref="I36"/>
    </sheetView>
  </sheetViews>
  <sheetFormatPr baseColWidth="10" defaultColWidth="8.85546875" defaultRowHeight="12.75" x14ac:dyDescent="0.2"/>
  <cols>
    <col min="1" max="1" width="51" style="187" customWidth="1"/>
    <col min="2" max="4" width="25.7109375" style="187" customWidth="1"/>
    <col min="5" max="5" width="28.5703125" style="187" customWidth="1"/>
    <col min="6" max="6" width="25.7109375" style="187" customWidth="1"/>
    <col min="7" max="16384" width="8.85546875" style="187"/>
  </cols>
  <sheetData>
    <row r="1" spans="1:19" s="254" customFormat="1" ht="18" x14ac:dyDescent="0.25">
      <c r="A1" s="1029" t="s">
        <v>836</v>
      </c>
      <c r="B1" s="1038"/>
      <c r="C1" s="1038"/>
      <c r="D1" s="1039"/>
      <c r="E1" s="1039"/>
      <c r="F1" s="1035"/>
    </row>
    <row r="2" spans="1:19" s="255" customFormat="1" ht="11.25" x14ac:dyDescent="0.2">
      <c r="A2" s="1030" t="str">
        <f>'PAGE DE GARDE'!C8</f>
        <v>GAZ</v>
      </c>
      <c r="B2" s="1031" t="str">
        <f>'PAGE DE GARDE'!C10</f>
        <v>REALITE 2018 V0</v>
      </c>
      <c r="C2" s="1040"/>
      <c r="D2" s="1041"/>
      <c r="E2" s="1041"/>
      <c r="F2" s="1033"/>
    </row>
    <row r="3" spans="1:19" s="255" customFormat="1" ht="11.25" x14ac:dyDescent="0.2">
      <c r="A3" s="1032" t="str">
        <f>'PAGE DE GARDE'!C7</f>
        <v>GRD</v>
      </c>
      <c r="B3" s="1033"/>
      <c r="C3" s="1040"/>
      <c r="D3" s="1041"/>
      <c r="E3" s="1041"/>
      <c r="F3" s="1033"/>
    </row>
    <row r="4" spans="1:19" x14ac:dyDescent="0.2">
      <c r="A4" s="1007"/>
      <c r="E4" s="328"/>
      <c r="F4" s="1008"/>
    </row>
    <row r="5" spans="1:19" ht="13.5" thickBot="1" x14ac:dyDescent="0.25"/>
    <row r="6" spans="1:19" ht="25.5" x14ac:dyDescent="0.2">
      <c r="A6" s="993" t="s">
        <v>126</v>
      </c>
      <c r="B6" s="994" t="s">
        <v>127</v>
      </c>
      <c r="C6" s="2829" t="s">
        <v>128</v>
      </c>
      <c r="D6" s="2829"/>
      <c r="E6" s="994" t="s">
        <v>1138</v>
      </c>
      <c r="F6" s="997" t="s">
        <v>129</v>
      </c>
      <c r="G6" s="1009"/>
      <c r="H6" s="1009"/>
      <c r="I6" s="1009"/>
    </row>
    <row r="7" spans="1:19" ht="26.25" thickBot="1" x14ac:dyDescent="0.25">
      <c r="A7" s="995" t="s">
        <v>130</v>
      </c>
      <c r="B7" s="996"/>
      <c r="C7" s="998" t="s">
        <v>131</v>
      </c>
      <c r="D7" s="998" t="s">
        <v>132</v>
      </c>
      <c r="E7" s="999"/>
      <c r="F7" s="1000"/>
      <c r="G7" s="1010"/>
      <c r="H7" s="1010"/>
      <c r="I7" s="1010"/>
      <c r="J7" s="1010"/>
      <c r="K7" s="1010"/>
      <c r="L7" s="1010"/>
      <c r="M7" s="1010"/>
      <c r="N7" s="1010"/>
      <c r="O7" s="1010"/>
      <c r="P7" s="1011"/>
      <c r="Q7" s="1011"/>
      <c r="R7" s="1011"/>
      <c r="S7" s="1011"/>
    </row>
    <row r="8" spans="1:19" x14ac:dyDescent="0.2">
      <c r="A8" s="1469" t="s">
        <v>157</v>
      </c>
      <c r="B8" s="1470">
        <f>HYPOTHESES!B42</f>
        <v>0.03</v>
      </c>
      <c r="C8" s="1012"/>
      <c r="D8" s="1013"/>
      <c r="E8" s="1014"/>
      <c r="F8" s="1015"/>
    </row>
    <row r="9" spans="1:19" x14ac:dyDescent="0.2">
      <c r="A9" s="1469" t="s">
        <v>158</v>
      </c>
      <c r="B9" s="1470">
        <f>HYPOTHESES!B43</f>
        <v>0.02</v>
      </c>
      <c r="C9" s="1016"/>
      <c r="D9" s="1017"/>
      <c r="E9" s="1018"/>
      <c r="F9" s="1019"/>
    </row>
    <row r="10" spans="1:19" x14ac:dyDescent="0.2">
      <c r="A10" s="1469" t="s">
        <v>1195</v>
      </c>
      <c r="B10" s="1470">
        <f>HYPOTHESES!B44</f>
        <v>0.02</v>
      </c>
      <c r="C10" s="1821"/>
      <c r="D10" s="1822"/>
      <c r="E10" s="1020"/>
      <c r="F10" s="1021"/>
    </row>
    <row r="11" spans="1:19" x14ac:dyDescent="0.2">
      <c r="A11" s="1469" t="s">
        <v>1196</v>
      </c>
      <c r="B11" s="1470">
        <f>HYPOTHESES!B45</f>
        <v>0.03</v>
      </c>
      <c r="C11" s="1016"/>
      <c r="D11" s="1017"/>
      <c r="E11" s="1020"/>
      <c r="F11" s="1019"/>
    </row>
    <row r="12" spans="1:19" x14ac:dyDescent="0.2">
      <c r="A12" s="1469" t="s">
        <v>823</v>
      </c>
      <c r="B12" s="1470">
        <f>HYPOTHESES!B46</f>
        <v>0.03</v>
      </c>
      <c r="C12" s="1016"/>
      <c r="D12" s="1017"/>
      <c r="E12" s="1018"/>
      <c r="F12" s="1021"/>
    </row>
    <row r="13" spans="1:19" x14ac:dyDescent="0.2">
      <c r="A13" s="1469" t="s">
        <v>824</v>
      </c>
      <c r="B13" s="1470">
        <f>HYPOTHESES!B47</f>
        <v>0.03</v>
      </c>
      <c r="C13" s="1821"/>
      <c r="D13" s="1822"/>
      <c r="E13" s="2002"/>
      <c r="F13" s="2003"/>
    </row>
    <row r="14" spans="1:19" x14ac:dyDescent="0.2">
      <c r="A14" s="1469" t="s">
        <v>825</v>
      </c>
      <c r="B14" s="1470">
        <f>HYPOTHESES!B48</f>
        <v>0.1</v>
      </c>
      <c r="C14" s="1821"/>
      <c r="D14" s="1822"/>
      <c r="E14" s="2002"/>
      <c r="F14" s="2003"/>
    </row>
    <row r="15" spans="1:19" x14ac:dyDescent="0.2">
      <c r="A15" s="1469" t="s">
        <v>826</v>
      </c>
      <c r="B15" s="1470">
        <f>HYPOTHESES!B49</f>
        <v>0.1</v>
      </c>
      <c r="C15" s="1016"/>
      <c r="D15" s="1017"/>
      <c r="E15" s="1018"/>
      <c r="F15" s="1021"/>
    </row>
    <row r="16" spans="1:19" x14ac:dyDescent="0.2">
      <c r="A16" s="1469" t="s">
        <v>121</v>
      </c>
      <c r="B16" s="1470">
        <f>HYPOTHESES!B50</f>
        <v>0.2</v>
      </c>
      <c r="C16" s="1016"/>
      <c r="D16" s="1017"/>
      <c r="E16" s="1020"/>
      <c r="F16" s="1019"/>
    </row>
    <row r="17" spans="1:6" x14ac:dyDescent="0.2">
      <c r="A17" s="1469" t="s">
        <v>214</v>
      </c>
      <c r="B17" s="1470">
        <f>HYPOTHESES!B51</f>
        <v>0.1</v>
      </c>
      <c r="C17" s="1016"/>
      <c r="D17" s="1017"/>
      <c r="E17" s="1018"/>
      <c r="F17" s="1021"/>
    </row>
    <row r="18" spans="1:6" x14ac:dyDescent="0.2">
      <c r="A18" s="1469" t="s">
        <v>122</v>
      </c>
      <c r="B18" s="1470">
        <f>HYPOTHESES!B52</f>
        <v>0.1</v>
      </c>
      <c r="C18" s="1016"/>
      <c r="D18" s="1017"/>
      <c r="E18" s="1020"/>
      <c r="F18" s="1019"/>
    </row>
    <row r="19" spans="1:6" x14ac:dyDescent="0.2">
      <c r="A19" s="1469" t="s">
        <v>827</v>
      </c>
      <c r="B19" s="1470">
        <f>HYPOTHESES!B53</f>
        <v>0.33</v>
      </c>
      <c r="C19" s="1016"/>
      <c r="D19" s="1017"/>
      <c r="E19" s="1018"/>
      <c r="F19" s="1021"/>
    </row>
    <row r="20" spans="1:6" x14ac:dyDescent="0.2">
      <c r="A20" s="1469" t="s">
        <v>828</v>
      </c>
      <c r="B20" s="1470">
        <f>HYPOTHESES!B54</f>
        <v>0.1</v>
      </c>
      <c r="C20" s="1016"/>
      <c r="D20" s="1017"/>
      <c r="E20" s="1020"/>
      <c r="F20" s="1019"/>
    </row>
    <row r="21" spans="1:6" x14ac:dyDescent="0.2">
      <c r="A21" s="1469" t="s">
        <v>124</v>
      </c>
      <c r="B21" s="1470">
        <f>HYPOTHESES!B55</f>
        <v>0.1</v>
      </c>
      <c r="C21" s="1016"/>
      <c r="D21" s="1017"/>
      <c r="E21" s="2006"/>
      <c r="F21" s="2007"/>
    </row>
    <row r="22" spans="1:6" ht="13.5" thickBot="1" x14ac:dyDescent="0.25">
      <c r="A22" s="1474" t="s">
        <v>829</v>
      </c>
      <c r="B22" s="1470">
        <f>HYPOTHESES!B56</f>
        <v>0.2</v>
      </c>
      <c r="C22" s="1016"/>
      <c r="D22" s="1017"/>
      <c r="E22" s="2006"/>
      <c r="F22" s="2010"/>
    </row>
    <row r="23" spans="1:6" x14ac:dyDescent="0.2">
      <c r="A23" s="1001"/>
      <c r="B23" s="1001"/>
      <c r="C23" s="1471"/>
      <c r="D23" s="1207"/>
      <c r="E23" s="1123"/>
      <c r="F23" s="1126"/>
    </row>
    <row r="24" spans="1:6" x14ac:dyDescent="0.2">
      <c r="A24" s="1002" t="s">
        <v>363</v>
      </c>
      <c r="B24" s="1003"/>
      <c r="C24" s="1472">
        <f>SUM(C8:C22)</f>
        <v>0</v>
      </c>
      <c r="D24" s="1208">
        <f>SUM(D8:D22)</f>
        <v>0</v>
      </c>
      <c r="E24" s="1124">
        <f>SUM(E8:E22)</f>
        <v>0</v>
      </c>
      <c r="F24" s="1127">
        <f>SUM(F8:F22)</f>
        <v>0</v>
      </c>
    </row>
    <row r="25" spans="1:6" ht="13.5" thickBot="1" x14ac:dyDescent="0.25">
      <c r="A25" s="1004"/>
      <c r="B25" s="1004"/>
      <c r="C25" s="1473"/>
      <c r="D25" s="1209"/>
      <c r="E25" s="1125"/>
      <c r="F25" s="1128"/>
    </row>
    <row r="26" spans="1:6" x14ac:dyDescent="0.2">
      <c r="A26" s="1022" t="s">
        <v>1139</v>
      </c>
    </row>
    <row r="27" spans="1:6" x14ac:dyDescent="0.2">
      <c r="A27" s="1022"/>
    </row>
    <row r="28" spans="1:6" x14ac:dyDescent="0.2">
      <c r="A28" s="1022"/>
    </row>
  </sheetData>
  <mergeCells count="1">
    <mergeCell ref="C6:D6"/>
  </mergeCells>
  <pageMargins left="0.55118110236220474" right="0.23622047244094491" top="0.43307086614173229" bottom="0.59055118110236227" header="0.27559055118110237" footer="0.43307086614173229"/>
  <pageSetup paperSize="9" scale="55" orientation="landscape" r:id="rId1"/>
  <headerFooter scaleWithDoc="0" alignWithMargins="0">
    <oddFooter>&amp;C&amp;P/&amp;N</oddFooter>
  </headerFooter>
  <colBreaks count="1" manualBreakCount="1">
    <brk id="6" max="1048575" man="1"/>
  </col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tint="0.39997558519241921"/>
    <pageSetUpPr fitToPage="1"/>
  </sheetPr>
  <dimension ref="A1:J90"/>
  <sheetViews>
    <sheetView showGridLines="0" zoomScaleNormal="100" zoomScaleSheetLayoutView="100" workbookViewId="0">
      <selection activeCell="I36" sqref="I36"/>
    </sheetView>
  </sheetViews>
  <sheetFormatPr baseColWidth="10" defaultColWidth="8.85546875" defaultRowHeight="12.75" x14ac:dyDescent="0.2"/>
  <cols>
    <col min="1" max="1" width="43.140625" style="2" customWidth="1"/>
    <col min="2" max="2" width="5.85546875" style="2" customWidth="1"/>
    <col min="3" max="5" width="14.7109375" style="2" customWidth="1"/>
    <col min="6" max="6" width="5.85546875" style="2" customWidth="1"/>
    <col min="7" max="10" width="14.7109375" style="2" customWidth="1"/>
    <col min="11" max="16384" width="8.85546875" style="2"/>
  </cols>
  <sheetData>
    <row r="1" spans="1:10" s="70" customFormat="1" ht="18" x14ac:dyDescent="0.25">
      <c r="A1" s="64" t="s">
        <v>805</v>
      </c>
      <c r="B1" s="64"/>
      <c r="C1" s="64"/>
      <c r="D1" s="64"/>
      <c r="E1" s="69"/>
      <c r="F1" s="67"/>
      <c r="G1" s="71"/>
      <c r="H1" s="71"/>
      <c r="I1" s="71"/>
    </row>
    <row r="2" spans="1:10" s="13" customFormat="1" ht="11.25" x14ac:dyDescent="0.2">
      <c r="A2" s="56" t="str">
        <f>'PAGE DE GARDE'!C8</f>
        <v>GAZ</v>
      </c>
      <c r="B2" s="56"/>
      <c r="C2" s="56"/>
      <c r="D2" s="56"/>
      <c r="E2" s="60"/>
      <c r="F2" s="59"/>
      <c r="G2" s="62"/>
      <c r="H2" s="62"/>
      <c r="I2" s="62"/>
    </row>
    <row r="3" spans="1:10" s="13" customFormat="1" ht="11.25" x14ac:dyDescent="0.2">
      <c r="A3" s="249" t="str">
        <f>'PAGE DE GARDE'!C7</f>
        <v>GRD</v>
      </c>
      <c r="B3" s="56"/>
      <c r="C3" s="56"/>
      <c r="D3" s="56"/>
      <c r="E3" s="60"/>
      <c r="F3" s="59"/>
      <c r="G3" s="62"/>
      <c r="H3" s="62"/>
      <c r="I3" s="62"/>
    </row>
    <row r="4" spans="1:10" x14ac:dyDescent="0.2">
      <c r="B4" s="5"/>
      <c r="C4" s="5"/>
      <c r="D4" s="5"/>
      <c r="E4" s="5"/>
      <c r="F4" s="5"/>
    </row>
    <row r="5" spans="1:10" x14ac:dyDescent="0.2">
      <c r="B5" s="5"/>
      <c r="C5" s="5"/>
      <c r="D5" s="5"/>
      <c r="E5" s="5"/>
      <c r="F5" s="5"/>
    </row>
    <row r="6" spans="1:10" ht="13.5" thickBot="1" x14ac:dyDescent="0.25"/>
    <row r="7" spans="1:10" ht="13.5" thickBot="1" x14ac:dyDescent="0.25">
      <c r="A7" s="1478"/>
      <c r="B7" s="74"/>
      <c r="C7" s="2742" t="str">
        <f>'PAGE DE GARDE'!B16</f>
        <v>REALITE 2017</v>
      </c>
      <c r="D7" s="2743"/>
      <c r="E7" s="2830"/>
      <c r="F7" s="37"/>
      <c r="G7" s="2742" t="str">
        <f>'PAGE DE GARDE'!B14</f>
        <v>REALITE 2018</v>
      </c>
      <c r="H7" s="2743"/>
      <c r="I7" s="2830"/>
      <c r="J7" s="37"/>
    </row>
    <row r="8" spans="1:10" x14ac:dyDescent="0.2">
      <c r="A8" s="1479"/>
      <c r="B8" s="96"/>
      <c r="C8" s="1489"/>
      <c r="D8" s="1490"/>
      <c r="E8" s="1491"/>
      <c r="F8" s="37"/>
      <c r="G8" s="1489"/>
      <c r="H8" s="1490"/>
      <c r="I8" s="1491"/>
      <c r="J8" s="37"/>
    </row>
    <row r="9" spans="1:10" x14ac:dyDescent="0.2">
      <c r="A9" s="1480" t="s">
        <v>3</v>
      </c>
      <c r="B9" s="97"/>
      <c r="C9" s="1492" t="s">
        <v>133</v>
      </c>
      <c r="D9" s="1493" t="s">
        <v>134</v>
      </c>
      <c r="E9" s="1506" t="s">
        <v>227</v>
      </c>
      <c r="F9" s="37"/>
      <c r="G9" s="1492" t="s">
        <v>133</v>
      </c>
      <c r="H9" s="1493" t="s">
        <v>134</v>
      </c>
      <c r="I9" s="1506" t="s">
        <v>227</v>
      </c>
      <c r="J9" s="37"/>
    </row>
    <row r="10" spans="1:10" x14ac:dyDescent="0.2">
      <c r="A10" s="1480" t="s">
        <v>135</v>
      </c>
      <c r="B10" s="75"/>
      <c r="C10" s="1500"/>
      <c r="D10" s="1501"/>
      <c r="E10" s="1507"/>
      <c r="F10" s="37"/>
      <c r="G10" s="1494"/>
      <c r="H10" s="1495"/>
      <c r="I10" s="1507"/>
      <c r="J10" s="37"/>
    </row>
    <row r="11" spans="1:10" x14ac:dyDescent="0.2">
      <c r="A11" s="1481"/>
      <c r="B11" s="96"/>
      <c r="C11" s="1496"/>
      <c r="D11" s="1497"/>
      <c r="E11" s="1508"/>
      <c r="F11" s="37"/>
      <c r="G11" s="1496"/>
      <c r="H11" s="1497"/>
      <c r="I11" s="1508"/>
      <c r="J11" s="37"/>
    </row>
    <row r="12" spans="1:10" x14ac:dyDescent="0.2">
      <c r="A12" s="1482"/>
      <c r="B12" s="79"/>
      <c r="C12" s="1512"/>
      <c r="D12" s="1513"/>
      <c r="E12" s="1514"/>
      <c r="F12" s="1515"/>
      <c r="G12" s="1512"/>
      <c r="H12" s="1513"/>
      <c r="I12" s="1514"/>
      <c r="J12" s="37"/>
    </row>
    <row r="13" spans="1:10" x14ac:dyDescent="0.2">
      <c r="A13" s="1483" t="s">
        <v>136</v>
      </c>
      <c r="B13" s="75"/>
      <c r="C13" s="1500"/>
      <c r="D13" s="1501"/>
      <c r="E13" s="1510"/>
      <c r="F13" s="1515"/>
      <c r="G13" s="1500"/>
      <c r="H13" s="1501"/>
      <c r="I13" s="1510"/>
      <c r="J13" s="37"/>
    </row>
    <row r="14" spans="1:10" x14ac:dyDescent="0.2">
      <c r="A14" s="1484"/>
      <c r="B14" s="98"/>
      <c r="C14" s="1500"/>
      <c r="D14" s="1501"/>
      <c r="E14" s="1510"/>
      <c r="F14" s="1515"/>
      <c r="G14" s="1500"/>
      <c r="H14" s="1501"/>
      <c r="I14" s="1510"/>
      <c r="J14" s="37"/>
    </row>
    <row r="15" spans="1:10" x14ac:dyDescent="0.2">
      <c r="A15" s="1485" t="s">
        <v>137</v>
      </c>
      <c r="B15" s="98"/>
      <c r="C15" s="1502"/>
      <c r="D15" s="1503"/>
      <c r="E15" s="1509">
        <f>C15+D15</f>
        <v>0</v>
      </c>
      <c r="F15" s="1515"/>
      <c r="G15" s="1504"/>
      <c r="H15" s="1505"/>
      <c r="I15" s="1509">
        <f>G15+H15</f>
        <v>0</v>
      </c>
      <c r="J15" s="37"/>
    </row>
    <row r="16" spans="1:10" x14ac:dyDescent="0.2">
      <c r="A16" s="1485" t="s">
        <v>138</v>
      </c>
      <c r="B16" s="98"/>
      <c r="C16" s="1502"/>
      <c r="D16" s="1503"/>
      <c r="E16" s="1509">
        <f>C16+D16</f>
        <v>0</v>
      </c>
      <c r="F16" s="1515"/>
      <c r="G16" s="1504"/>
      <c r="H16" s="1503"/>
      <c r="I16" s="1509">
        <f>G16+H16</f>
        <v>0</v>
      </c>
      <c r="J16" s="37"/>
    </row>
    <row r="17" spans="1:10" x14ac:dyDescent="0.2">
      <c r="A17" s="1485" t="s">
        <v>139</v>
      </c>
      <c r="B17" s="98"/>
      <c r="C17" s="1502"/>
      <c r="D17" s="1503"/>
      <c r="E17" s="1509">
        <f>C17+D17</f>
        <v>0</v>
      </c>
      <c r="F17" s="1515"/>
      <c r="G17" s="1504"/>
      <c r="H17" s="1505"/>
      <c r="I17" s="1509">
        <f>G17+H17</f>
        <v>0</v>
      </c>
      <c r="J17" s="37"/>
    </row>
    <row r="18" spans="1:10" x14ac:dyDescent="0.2">
      <c r="A18" s="1485" t="s">
        <v>140</v>
      </c>
      <c r="B18" s="98"/>
      <c r="C18" s="1502"/>
      <c r="D18" s="1503"/>
      <c r="E18" s="1509">
        <f>C18+D18</f>
        <v>0</v>
      </c>
      <c r="F18" s="1515"/>
      <c r="G18" s="1504"/>
      <c r="H18" s="1503"/>
      <c r="I18" s="1509">
        <f>G18+H18</f>
        <v>0</v>
      </c>
      <c r="J18" s="37"/>
    </row>
    <row r="19" spans="1:10" x14ac:dyDescent="0.2">
      <c r="A19" s="1484"/>
      <c r="B19" s="98"/>
      <c r="C19" s="1498"/>
      <c r="D19" s="1499"/>
      <c r="E19" s="1510"/>
      <c r="F19" s="1515"/>
      <c r="G19" s="1500"/>
      <c r="H19" s="1501"/>
      <c r="I19" s="1510"/>
      <c r="J19" s="37"/>
    </row>
    <row r="20" spans="1:10" x14ac:dyDescent="0.2">
      <c r="A20" s="1486" t="s">
        <v>317</v>
      </c>
      <c r="B20" s="76"/>
      <c r="C20" s="1498"/>
      <c r="D20" s="1499"/>
      <c r="E20" s="1510"/>
      <c r="F20" s="1515"/>
      <c r="G20" s="1500"/>
      <c r="H20" s="1501"/>
      <c r="I20" s="1510"/>
      <c r="J20" s="37"/>
    </row>
    <row r="21" spans="1:10" x14ac:dyDescent="0.2">
      <c r="A21" s="1484"/>
      <c r="B21" s="98"/>
      <c r="C21" s="1498"/>
      <c r="D21" s="1499"/>
      <c r="E21" s="1510"/>
      <c r="F21" s="1515"/>
      <c r="G21" s="1500"/>
      <c r="H21" s="1501"/>
      <c r="I21" s="1510"/>
      <c r="J21" s="37"/>
    </row>
    <row r="22" spans="1:10" x14ac:dyDescent="0.2">
      <c r="A22" s="1487" t="s">
        <v>141</v>
      </c>
      <c r="B22" s="99"/>
      <c r="C22" s="1502"/>
      <c r="D22" s="1503"/>
      <c r="E22" s="1509">
        <f>C22+D22</f>
        <v>0</v>
      </c>
      <c r="F22" s="1515"/>
      <c r="G22" s="1504"/>
      <c r="H22" s="1505"/>
      <c r="I22" s="1509">
        <f>G22+H22</f>
        <v>0</v>
      </c>
      <c r="J22" s="37"/>
    </row>
    <row r="23" spans="1:10" x14ac:dyDescent="0.2">
      <c r="A23" s="1485" t="s">
        <v>142</v>
      </c>
      <c r="B23" s="98"/>
      <c r="C23" s="1502"/>
      <c r="D23" s="1503"/>
      <c r="E23" s="1509">
        <f>C23+D23</f>
        <v>0</v>
      </c>
      <c r="F23" s="1515"/>
      <c r="G23" s="1504"/>
      <c r="H23" s="1505"/>
      <c r="I23" s="1509">
        <f>G23+H23</f>
        <v>0</v>
      </c>
      <c r="J23" s="37"/>
    </row>
    <row r="24" spans="1:10" ht="13.5" thickBot="1" x14ac:dyDescent="0.25">
      <c r="A24" s="1488"/>
      <c r="B24" s="98"/>
      <c r="C24" s="1516"/>
      <c r="D24" s="1517"/>
      <c r="E24" s="1518"/>
      <c r="F24" s="1515"/>
      <c r="G24" s="1519"/>
      <c r="H24" s="1520"/>
      <c r="I24" s="1518"/>
      <c r="J24" s="37"/>
    </row>
    <row r="25" spans="1:10" x14ac:dyDescent="0.2">
      <c r="A25" s="1475"/>
      <c r="B25" s="79"/>
      <c r="C25" s="1521"/>
      <c r="D25" s="1522"/>
      <c r="E25" s="1523"/>
      <c r="F25" s="1515"/>
      <c r="G25" s="1521"/>
      <c r="H25" s="1522"/>
      <c r="I25" s="1523"/>
      <c r="J25" s="37"/>
    </row>
    <row r="26" spans="1:10" x14ac:dyDescent="0.2">
      <c r="A26" s="1476" t="s">
        <v>363</v>
      </c>
      <c r="B26" s="31"/>
      <c r="C26" s="1524">
        <f>C15+C16+C17+C18-C22-C23</f>
        <v>0</v>
      </c>
      <c r="D26" s="1525">
        <f>D15+D16+D17+D18-D22-D23</f>
        <v>0</v>
      </c>
      <c r="E26" s="1526">
        <f>E15+E16+E17+E18-E22-E23</f>
        <v>0</v>
      </c>
      <c r="F26" s="1515"/>
      <c r="G26" s="1524">
        <f>G15+G16+G17+G18-G22-G23</f>
        <v>0</v>
      </c>
      <c r="H26" s="1525">
        <f>H15+H16+H17+H18-H22-H23</f>
        <v>0</v>
      </c>
      <c r="I26" s="1526">
        <f>I15+I16+I17+I18-I22-I23</f>
        <v>0</v>
      </c>
      <c r="J26" s="37"/>
    </row>
    <row r="27" spans="1:10" ht="13.5" thickBot="1" x14ac:dyDescent="0.25">
      <c r="A27" s="1477"/>
      <c r="B27" s="79"/>
      <c r="C27" s="1527"/>
      <c r="D27" s="1528"/>
      <c r="E27" s="1529"/>
      <c r="F27" s="1515"/>
      <c r="G27" s="1527"/>
      <c r="H27" s="1528"/>
      <c r="I27" s="1529"/>
      <c r="J27" s="37"/>
    </row>
    <row r="28" spans="1:10" x14ac:dyDescent="0.2">
      <c r="A28" s="32"/>
      <c r="B28" s="36"/>
      <c r="C28" s="32"/>
      <c r="D28" s="32"/>
      <c r="E28" s="32"/>
      <c r="F28" s="37"/>
      <c r="G28" s="32"/>
      <c r="H28" s="32"/>
      <c r="I28" s="32"/>
      <c r="J28" s="37"/>
    </row>
    <row r="29" spans="1:10" x14ac:dyDescent="0.2">
      <c r="A29" s="32"/>
      <c r="B29" s="36"/>
      <c r="C29" s="32"/>
      <c r="D29" s="32"/>
      <c r="E29" s="32"/>
      <c r="F29" s="37"/>
      <c r="G29" s="32"/>
      <c r="H29" s="32"/>
      <c r="I29" s="32"/>
      <c r="J29" s="37"/>
    </row>
    <row r="30" spans="1:10" x14ac:dyDescent="0.2">
      <c r="A30" s="100"/>
      <c r="B30" s="31"/>
      <c r="C30" s="37"/>
      <c r="D30" s="37"/>
      <c r="E30" s="33"/>
      <c r="F30" s="37"/>
      <c r="G30" s="37"/>
      <c r="H30" s="1511" t="s">
        <v>888</v>
      </c>
      <c r="I30" s="33">
        <f>I26-E26</f>
        <v>0</v>
      </c>
      <c r="J30" s="37"/>
    </row>
    <row r="31" spans="1:10" ht="13.5" thickBot="1" x14ac:dyDescent="0.25">
      <c r="B31" s="3"/>
    </row>
    <row r="32" spans="1:10" ht="14.25" x14ac:dyDescent="0.2">
      <c r="A32" s="977" t="s">
        <v>837</v>
      </c>
      <c r="B32" s="183"/>
      <c r="C32" s="183"/>
      <c r="D32" s="183"/>
      <c r="E32" s="183"/>
      <c r="F32" s="183"/>
      <c r="G32" s="183"/>
      <c r="H32" s="183"/>
      <c r="I32" s="1042"/>
    </row>
    <row r="33" spans="1:9" x14ac:dyDescent="0.2">
      <c r="A33" s="1043" t="s">
        <v>968</v>
      </c>
      <c r="B33" s="181"/>
      <c r="C33" s="181"/>
      <c r="D33" s="181"/>
      <c r="E33" s="181"/>
      <c r="F33" s="181"/>
      <c r="G33" s="181"/>
      <c r="H33" s="181"/>
      <c r="I33" s="1044"/>
    </row>
    <row r="34" spans="1:9" x14ac:dyDescent="0.2">
      <c r="A34" s="1043" t="s">
        <v>143</v>
      </c>
      <c r="B34" s="181"/>
      <c r="C34" s="181"/>
      <c r="D34" s="181"/>
      <c r="E34" s="181"/>
      <c r="F34" s="181"/>
      <c r="G34" s="181"/>
      <c r="H34" s="181"/>
      <c r="I34" s="1044"/>
    </row>
    <row r="35" spans="1:9" x14ac:dyDescent="0.2">
      <c r="A35" s="1046"/>
      <c r="B35" s="181"/>
      <c r="C35" s="181"/>
      <c r="D35" s="181"/>
      <c r="E35" s="181"/>
      <c r="F35" s="181"/>
      <c r="G35" s="181"/>
      <c r="H35" s="181"/>
      <c r="I35" s="1044"/>
    </row>
    <row r="36" spans="1:9" x14ac:dyDescent="0.2">
      <c r="A36" s="182"/>
      <c r="B36" s="181"/>
      <c r="C36" s="181"/>
      <c r="D36" s="181"/>
      <c r="E36" s="181"/>
      <c r="F36" s="181"/>
      <c r="G36" s="181"/>
      <c r="H36" s="181"/>
      <c r="I36" s="1044"/>
    </row>
    <row r="37" spans="1:9" x14ac:dyDescent="0.2">
      <c r="A37" s="182"/>
      <c r="B37" s="181"/>
      <c r="C37" s="181"/>
      <c r="D37" s="181"/>
      <c r="E37" s="181"/>
      <c r="F37" s="181"/>
      <c r="G37" s="181"/>
      <c r="H37" s="181"/>
      <c r="I37" s="1044"/>
    </row>
    <row r="38" spans="1:9" x14ac:dyDescent="0.2">
      <c r="A38" s="182"/>
      <c r="B38" s="181"/>
      <c r="C38" s="181"/>
      <c r="D38" s="181"/>
      <c r="E38" s="181"/>
      <c r="F38" s="181"/>
      <c r="G38" s="181"/>
      <c r="H38" s="181"/>
      <c r="I38" s="1044"/>
    </row>
    <row r="39" spans="1:9" x14ac:dyDescent="0.2">
      <c r="A39" s="182"/>
      <c r="B39" s="181"/>
      <c r="C39" s="181"/>
      <c r="D39" s="181"/>
      <c r="E39" s="181"/>
      <c r="F39" s="181"/>
      <c r="G39" s="181"/>
      <c r="H39" s="181"/>
      <c r="I39" s="1044"/>
    </row>
    <row r="40" spans="1:9" x14ac:dyDescent="0.2">
      <c r="A40" s="182"/>
      <c r="B40" s="181"/>
      <c r="C40" s="181"/>
      <c r="D40" s="181"/>
      <c r="E40" s="181"/>
      <c r="F40" s="181"/>
      <c r="G40" s="181"/>
      <c r="H40" s="181"/>
      <c r="I40" s="1044"/>
    </row>
    <row r="41" spans="1:9" x14ac:dyDescent="0.2">
      <c r="A41" s="182"/>
      <c r="B41" s="181"/>
      <c r="C41" s="181"/>
      <c r="D41" s="181"/>
      <c r="E41" s="181"/>
      <c r="F41" s="181"/>
      <c r="G41" s="181"/>
      <c r="H41" s="181"/>
      <c r="I41" s="1044"/>
    </row>
    <row r="42" spans="1:9" x14ac:dyDescent="0.2">
      <c r="A42" s="182"/>
      <c r="B42" s="181"/>
      <c r="C42" s="181"/>
      <c r="D42" s="181"/>
      <c r="E42" s="181"/>
      <c r="F42" s="181"/>
      <c r="G42" s="181"/>
      <c r="H42" s="181"/>
      <c r="I42" s="1044"/>
    </row>
    <row r="43" spans="1:9" x14ac:dyDescent="0.2">
      <c r="A43" s="182"/>
      <c r="B43" s="181"/>
      <c r="C43" s="181"/>
      <c r="D43" s="181"/>
      <c r="E43" s="181"/>
      <c r="F43" s="181"/>
      <c r="G43" s="181"/>
      <c r="H43" s="181"/>
      <c r="I43" s="1044"/>
    </row>
    <row r="44" spans="1:9" ht="13.5" thickBot="1" x14ac:dyDescent="0.25">
      <c r="A44" s="6"/>
      <c r="B44" s="1045"/>
      <c r="C44" s="1045"/>
      <c r="D44" s="1045"/>
      <c r="E44" s="1045"/>
      <c r="F44" s="1045"/>
      <c r="G44" s="1045"/>
      <c r="H44" s="1045"/>
      <c r="I44" s="24"/>
    </row>
    <row r="45" spans="1:9" x14ac:dyDescent="0.2">
      <c r="B45" s="3"/>
    </row>
    <row r="46" spans="1:9" x14ac:dyDescent="0.2">
      <c r="B46" s="3"/>
    </row>
    <row r="47" spans="1:9" x14ac:dyDescent="0.2">
      <c r="B47" s="3"/>
    </row>
    <row r="48" spans="1:9" x14ac:dyDescent="0.2">
      <c r="B48" s="3"/>
    </row>
    <row r="49" spans="2:2" x14ac:dyDescent="0.2">
      <c r="B49" s="3"/>
    </row>
    <row r="50" spans="2:2" x14ac:dyDescent="0.2">
      <c r="B50" s="3"/>
    </row>
    <row r="51" spans="2:2" x14ac:dyDescent="0.2">
      <c r="B51" s="3"/>
    </row>
    <row r="52" spans="2:2" x14ac:dyDescent="0.2">
      <c r="B52" s="3"/>
    </row>
    <row r="53" spans="2:2" x14ac:dyDescent="0.2">
      <c r="B53" s="3"/>
    </row>
    <row r="54" spans="2:2" x14ac:dyDescent="0.2">
      <c r="B54" s="3"/>
    </row>
    <row r="55" spans="2:2" x14ac:dyDescent="0.2">
      <c r="B55" s="3"/>
    </row>
    <row r="56" spans="2:2" x14ac:dyDescent="0.2">
      <c r="B56" s="3"/>
    </row>
    <row r="57" spans="2:2" x14ac:dyDescent="0.2">
      <c r="B57" s="3"/>
    </row>
    <row r="58" spans="2:2" x14ac:dyDescent="0.2">
      <c r="B58" s="3"/>
    </row>
    <row r="59" spans="2:2" x14ac:dyDescent="0.2">
      <c r="B59" s="3"/>
    </row>
    <row r="60" spans="2:2" x14ac:dyDescent="0.2">
      <c r="B60" s="3"/>
    </row>
    <row r="61" spans="2:2" x14ac:dyDescent="0.2">
      <c r="B61" s="3"/>
    </row>
    <row r="62" spans="2:2" x14ac:dyDescent="0.2">
      <c r="B62" s="3"/>
    </row>
    <row r="63" spans="2:2" x14ac:dyDescent="0.2">
      <c r="B63" s="3"/>
    </row>
    <row r="64" spans="2:2" x14ac:dyDescent="0.2">
      <c r="B64" s="3"/>
    </row>
    <row r="65" spans="2:2" x14ac:dyDescent="0.2">
      <c r="B65" s="3"/>
    </row>
    <row r="66" spans="2:2" x14ac:dyDescent="0.2">
      <c r="B66" s="3"/>
    </row>
    <row r="67" spans="2:2" x14ac:dyDescent="0.2">
      <c r="B67" s="3"/>
    </row>
    <row r="68" spans="2:2" x14ac:dyDescent="0.2">
      <c r="B68" s="3"/>
    </row>
    <row r="69" spans="2:2" x14ac:dyDescent="0.2">
      <c r="B69" s="3"/>
    </row>
    <row r="70" spans="2:2" x14ac:dyDescent="0.2">
      <c r="B70" s="3"/>
    </row>
    <row r="71" spans="2:2" x14ac:dyDescent="0.2">
      <c r="B71" s="3"/>
    </row>
    <row r="72" spans="2:2" x14ac:dyDescent="0.2">
      <c r="B72" s="3"/>
    </row>
    <row r="73" spans="2:2" x14ac:dyDescent="0.2">
      <c r="B73" s="3"/>
    </row>
    <row r="74" spans="2:2" x14ac:dyDescent="0.2">
      <c r="B74" s="3"/>
    </row>
    <row r="75" spans="2:2" x14ac:dyDescent="0.2">
      <c r="B75" s="3"/>
    </row>
    <row r="76" spans="2:2" x14ac:dyDescent="0.2">
      <c r="B76" s="3"/>
    </row>
    <row r="77" spans="2:2" x14ac:dyDescent="0.2">
      <c r="B77" s="3"/>
    </row>
    <row r="78" spans="2:2" x14ac:dyDescent="0.2">
      <c r="B78" s="3"/>
    </row>
    <row r="79" spans="2:2" x14ac:dyDescent="0.2">
      <c r="B79" s="3"/>
    </row>
    <row r="80" spans="2:2" x14ac:dyDescent="0.2">
      <c r="B80" s="3"/>
    </row>
    <row r="81" spans="2:2" x14ac:dyDescent="0.2">
      <c r="B81" s="3"/>
    </row>
    <row r="82" spans="2:2" x14ac:dyDescent="0.2">
      <c r="B82" s="3"/>
    </row>
    <row r="83" spans="2:2" x14ac:dyDescent="0.2">
      <c r="B83" s="3"/>
    </row>
    <row r="84" spans="2:2" x14ac:dyDescent="0.2">
      <c r="B84" s="3"/>
    </row>
    <row r="85" spans="2:2" x14ac:dyDescent="0.2">
      <c r="B85" s="3"/>
    </row>
    <row r="86" spans="2:2" x14ac:dyDescent="0.2">
      <c r="B86" s="3"/>
    </row>
    <row r="87" spans="2:2" x14ac:dyDescent="0.2">
      <c r="B87" s="3"/>
    </row>
    <row r="88" spans="2:2" x14ac:dyDescent="0.2">
      <c r="B88" s="3"/>
    </row>
    <row r="89" spans="2:2" x14ac:dyDescent="0.2">
      <c r="B89" s="3"/>
    </row>
    <row r="90" spans="2:2" x14ac:dyDescent="0.2">
      <c r="B90" s="3"/>
    </row>
  </sheetData>
  <mergeCells count="2">
    <mergeCell ref="C7:E7"/>
    <mergeCell ref="G7:I7"/>
  </mergeCells>
  <phoneticPr fontId="63" type="noConversion"/>
  <pageMargins left="0.55118110236220474" right="0.23622047244094491" top="0.43307086614173229" bottom="0.51181102362204722" header="0.27559055118110237" footer="0.31496062992125984"/>
  <pageSetup paperSize="9" scale="49" orientation="landscape" r:id="rId1"/>
  <headerFooter scaleWithDoc="0" alignWithMargins="0">
    <oddFooter>&amp;C&amp;P/&amp;N</odd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tint="0.39997558519241921"/>
  </sheetPr>
  <dimension ref="A1:E38"/>
  <sheetViews>
    <sheetView showGridLines="0" zoomScaleNormal="100" zoomScaleSheetLayoutView="145" workbookViewId="0">
      <selection activeCell="I36" sqref="I36"/>
    </sheetView>
  </sheetViews>
  <sheetFormatPr baseColWidth="10" defaultColWidth="9.140625" defaultRowHeight="12.75" x14ac:dyDescent="0.2"/>
  <cols>
    <col min="1" max="1" width="63" style="465" customWidth="1"/>
    <col min="2" max="5" width="23.140625" style="465" customWidth="1"/>
    <col min="6" max="256" width="9.140625" style="465"/>
    <col min="257" max="257" width="25.5703125" style="465" customWidth="1"/>
    <col min="258" max="261" width="17.7109375" style="465" customWidth="1"/>
    <col min="262" max="512" width="9.140625" style="465"/>
    <col min="513" max="513" width="25.5703125" style="465" customWidth="1"/>
    <col min="514" max="517" width="17.7109375" style="465" customWidth="1"/>
    <col min="518" max="768" width="9.140625" style="465"/>
    <col min="769" max="769" width="25.5703125" style="465" customWidth="1"/>
    <col min="770" max="773" width="17.7109375" style="465" customWidth="1"/>
    <col min="774" max="1024" width="9.140625" style="465"/>
    <col min="1025" max="1025" width="25.5703125" style="465" customWidth="1"/>
    <col min="1026" max="1029" width="17.7109375" style="465" customWidth="1"/>
    <col min="1030" max="1280" width="9.140625" style="465"/>
    <col min="1281" max="1281" width="25.5703125" style="465" customWidth="1"/>
    <col min="1282" max="1285" width="17.7109375" style="465" customWidth="1"/>
    <col min="1286" max="1536" width="9.140625" style="465"/>
    <col min="1537" max="1537" width="25.5703125" style="465" customWidth="1"/>
    <col min="1538" max="1541" width="17.7109375" style="465" customWidth="1"/>
    <col min="1542" max="1792" width="9.140625" style="465"/>
    <col min="1793" max="1793" width="25.5703125" style="465" customWidth="1"/>
    <col min="1794" max="1797" width="17.7109375" style="465" customWidth="1"/>
    <col min="1798" max="2048" width="9.140625" style="465"/>
    <col min="2049" max="2049" width="25.5703125" style="465" customWidth="1"/>
    <col min="2050" max="2053" width="17.7109375" style="465" customWidth="1"/>
    <col min="2054" max="2304" width="9.140625" style="465"/>
    <col min="2305" max="2305" width="25.5703125" style="465" customWidth="1"/>
    <col min="2306" max="2309" width="17.7109375" style="465" customWidth="1"/>
    <col min="2310" max="2560" width="9.140625" style="465"/>
    <col min="2561" max="2561" width="25.5703125" style="465" customWidth="1"/>
    <col min="2562" max="2565" width="17.7109375" style="465" customWidth="1"/>
    <col min="2566" max="2816" width="9.140625" style="465"/>
    <col min="2817" max="2817" width="25.5703125" style="465" customWidth="1"/>
    <col min="2818" max="2821" width="17.7109375" style="465" customWidth="1"/>
    <col min="2822" max="3072" width="9.140625" style="465"/>
    <col min="3073" max="3073" width="25.5703125" style="465" customWidth="1"/>
    <col min="3074" max="3077" width="17.7109375" style="465" customWidth="1"/>
    <col min="3078" max="3328" width="9.140625" style="465"/>
    <col min="3329" max="3329" width="25.5703125" style="465" customWidth="1"/>
    <col min="3330" max="3333" width="17.7109375" style="465" customWidth="1"/>
    <col min="3334" max="3584" width="9.140625" style="465"/>
    <col min="3585" max="3585" width="25.5703125" style="465" customWidth="1"/>
    <col min="3586" max="3589" width="17.7109375" style="465" customWidth="1"/>
    <col min="3590" max="3840" width="9.140625" style="465"/>
    <col min="3841" max="3841" width="25.5703125" style="465" customWidth="1"/>
    <col min="3842" max="3845" width="17.7109375" style="465" customWidth="1"/>
    <col min="3846" max="4096" width="9.140625" style="465"/>
    <col min="4097" max="4097" width="25.5703125" style="465" customWidth="1"/>
    <col min="4098" max="4101" width="17.7109375" style="465" customWidth="1"/>
    <col min="4102" max="4352" width="9.140625" style="465"/>
    <col min="4353" max="4353" width="25.5703125" style="465" customWidth="1"/>
    <col min="4354" max="4357" width="17.7109375" style="465" customWidth="1"/>
    <col min="4358" max="4608" width="9.140625" style="465"/>
    <col min="4609" max="4609" width="25.5703125" style="465" customWidth="1"/>
    <col min="4610" max="4613" width="17.7109375" style="465" customWidth="1"/>
    <col min="4614" max="4864" width="9.140625" style="465"/>
    <col min="4865" max="4865" width="25.5703125" style="465" customWidth="1"/>
    <col min="4866" max="4869" width="17.7109375" style="465" customWidth="1"/>
    <col min="4870" max="5120" width="9.140625" style="465"/>
    <col min="5121" max="5121" width="25.5703125" style="465" customWidth="1"/>
    <col min="5122" max="5125" width="17.7109375" style="465" customWidth="1"/>
    <col min="5126" max="5376" width="9.140625" style="465"/>
    <col min="5377" max="5377" width="25.5703125" style="465" customWidth="1"/>
    <col min="5378" max="5381" width="17.7109375" style="465" customWidth="1"/>
    <col min="5382" max="5632" width="9.140625" style="465"/>
    <col min="5633" max="5633" width="25.5703125" style="465" customWidth="1"/>
    <col min="5634" max="5637" width="17.7109375" style="465" customWidth="1"/>
    <col min="5638" max="5888" width="9.140625" style="465"/>
    <col min="5889" max="5889" width="25.5703125" style="465" customWidth="1"/>
    <col min="5890" max="5893" width="17.7109375" style="465" customWidth="1"/>
    <col min="5894" max="6144" width="9.140625" style="465"/>
    <col min="6145" max="6145" width="25.5703125" style="465" customWidth="1"/>
    <col min="6146" max="6149" width="17.7109375" style="465" customWidth="1"/>
    <col min="6150" max="6400" width="9.140625" style="465"/>
    <col min="6401" max="6401" width="25.5703125" style="465" customWidth="1"/>
    <col min="6402" max="6405" width="17.7109375" style="465" customWidth="1"/>
    <col min="6406" max="6656" width="9.140625" style="465"/>
    <col min="6657" max="6657" width="25.5703125" style="465" customWidth="1"/>
    <col min="6658" max="6661" width="17.7109375" style="465" customWidth="1"/>
    <col min="6662" max="6912" width="9.140625" style="465"/>
    <col min="6913" max="6913" width="25.5703125" style="465" customWidth="1"/>
    <col min="6914" max="6917" width="17.7109375" style="465" customWidth="1"/>
    <col min="6918" max="7168" width="9.140625" style="465"/>
    <col min="7169" max="7169" width="25.5703125" style="465" customWidth="1"/>
    <col min="7170" max="7173" width="17.7109375" style="465" customWidth="1"/>
    <col min="7174" max="7424" width="9.140625" style="465"/>
    <col min="7425" max="7425" width="25.5703125" style="465" customWidth="1"/>
    <col min="7426" max="7429" width="17.7109375" style="465" customWidth="1"/>
    <col min="7430" max="7680" width="9.140625" style="465"/>
    <col min="7681" max="7681" width="25.5703125" style="465" customWidth="1"/>
    <col min="7682" max="7685" width="17.7109375" style="465" customWidth="1"/>
    <col min="7686" max="7936" width="9.140625" style="465"/>
    <col min="7937" max="7937" width="25.5703125" style="465" customWidth="1"/>
    <col min="7938" max="7941" width="17.7109375" style="465" customWidth="1"/>
    <col min="7942" max="8192" width="9.140625" style="465"/>
    <col min="8193" max="8193" width="25.5703125" style="465" customWidth="1"/>
    <col min="8194" max="8197" width="17.7109375" style="465" customWidth="1"/>
    <col min="8198" max="8448" width="9.140625" style="465"/>
    <col min="8449" max="8449" width="25.5703125" style="465" customWidth="1"/>
    <col min="8450" max="8453" width="17.7109375" style="465" customWidth="1"/>
    <col min="8454" max="8704" width="9.140625" style="465"/>
    <col min="8705" max="8705" width="25.5703125" style="465" customWidth="1"/>
    <col min="8706" max="8709" width="17.7109375" style="465" customWidth="1"/>
    <col min="8710" max="8960" width="9.140625" style="465"/>
    <col min="8961" max="8961" width="25.5703125" style="465" customWidth="1"/>
    <col min="8962" max="8965" width="17.7109375" style="465" customWidth="1"/>
    <col min="8966" max="9216" width="9.140625" style="465"/>
    <col min="9217" max="9217" width="25.5703125" style="465" customWidth="1"/>
    <col min="9218" max="9221" width="17.7109375" style="465" customWidth="1"/>
    <col min="9222" max="9472" width="9.140625" style="465"/>
    <col min="9473" max="9473" width="25.5703125" style="465" customWidth="1"/>
    <col min="9474" max="9477" width="17.7109375" style="465" customWidth="1"/>
    <col min="9478" max="9728" width="9.140625" style="465"/>
    <col min="9729" max="9729" width="25.5703125" style="465" customWidth="1"/>
    <col min="9730" max="9733" width="17.7109375" style="465" customWidth="1"/>
    <col min="9734" max="9984" width="9.140625" style="465"/>
    <col min="9985" max="9985" width="25.5703125" style="465" customWidth="1"/>
    <col min="9986" max="9989" width="17.7109375" style="465" customWidth="1"/>
    <col min="9990" max="10240" width="9.140625" style="465"/>
    <col min="10241" max="10241" width="25.5703125" style="465" customWidth="1"/>
    <col min="10242" max="10245" width="17.7109375" style="465" customWidth="1"/>
    <col min="10246" max="10496" width="9.140625" style="465"/>
    <col min="10497" max="10497" width="25.5703125" style="465" customWidth="1"/>
    <col min="10498" max="10501" width="17.7109375" style="465" customWidth="1"/>
    <col min="10502" max="10752" width="9.140625" style="465"/>
    <col min="10753" max="10753" width="25.5703125" style="465" customWidth="1"/>
    <col min="10754" max="10757" width="17.7109375" style="465" customWidth="1"/>
    <col min="10758" max="11008" width="9.140625" style="465"/>
    <col min="11009" max="11009" width="25.5703125" style="465" customWidth="1"/>
    <col min="11010" max="11013" width="17.7109375" style="465" customWidth="1"/>
    <col min="11014" max="11264" width="9.140625" style="465"/>
    <col min="11265" max="11265" width="25.5703125" style="465" customWidth="1"/>
    <col min="11266" max="11269" width="17.7109375" style="465" customWidth="1"/>
    <col min="11270" max="11520" width="9.140625" style="465"/>
    <col min="11521" max="11521" width="25.5703125" style="465" customWidth="1"/>
    <col min="11522" max="11525" width="17.7109375" style="465" customWidth="1"/>
    <col min="11526" max="11776" width="9.140625" style="465"/>
    <col min="11777" max="11777" width="25.5703125" style="465" customWidth="1"/>
    <col min="11778" max="11781" width="17.7109375" style="465" customWidth="1"/>
    <col min="11782" max="12032" width="9.140625" style="465"/>
    <col min="12033" max="12033" width="25.5703125" style="465" customWidth="1"/>
    <col min="12034" max="12037" width="17.7109375" style="465" customWidth="1"/>
    <col min="12038" max="12288" width="9.140625" style="465"/>
    <col min="12289" max="12289" width="25.5703125" style="465" customWidth="1"/>
    <col min="12290" max="12293" width="17.7109375" style="465" customWidth="1"/>
    <col min="12294" max="12544" width="9.140625" style="465"/>
    <col min="12545" max="12545" width="25.5703125" style="465" customWidth="1"/>
    <col min="12546" max="12549" width="17.7109375" style="465" customWidth="1"/>
    <col min="12550" max="12800" width="9.140625" style="465"/>
    <col min="12801" max="12801" width="25.5703125" style="465" customWidth="1"/>
    <col min="12802" max="12805" width="17.7109375" style="465" customWidth="1"/>
    <col min="12806" max="13056" width="9.140625" style="465"/>
    <col min="13057" max="13057" width="25.5703125" style="465" customWidth="1"/>
    <col min="13058" max="13061" width="17.7109375" style="465" customWidth="1"/>
    <col min="13062" max="13312" width="9.140625" style="465"/>
    <col min="13313" max="13313" width="25.5703125" style="465" customWidth="1"/>
    <col min="13314" max="13317" width="17.7109375" style="465" customWidth="1"/>
    <col min="13318" max="13568" width="9.140625" style="465"/>
    <col min="13569" max="13569" width="25.5703125" style="465" customWidth="1"/>
    <col min="13570" max="13573" width="17.7109375" style="465" customWidth="1"/>
    <col min="13574" max="13824" width="9.140625" style="465"/>
    <col min="13825" max="13825" width="25.5703125" style="465" customWidth="1"/>
    <col min="13826" max="13829" width="17.7109375" style="465" customWidth="1"/>
    <col min="13830" max="14080" width="9.140625" style="465"/>
    <col min="14081" max="14081" width="25.5703125" style="465" customWidth="1"/>
    <col min="14082" max="14085" width="17.7109375" style="465" customWidth="1"/>
    <col min="14086" max="14336" width="9.140625" style="465"/>
    <col min="14337" max="14337" width="25.5703125" style="465" customWidth="1"/>
    <col min="14338" max="14341" width="17.7109375" style="465" customWidth="1"/>
    <col min="14342" max="14592" width="9.140625" style="465"/>
    <col min="14593" max="14593" width="25.5703125" style="465" customWidth="1"/>
    <col min="14594" max="14597" width="17.7109375" style="465" customWidth="1"/>
    <col min="14598" max="14848" width="9.140625" style="465"/>
    <col min="14849" max="14849" width="25.5703125" style="465" customWidth="1"/>
    <col min="14850" max="14853" width="17.7109375" style="465" customWidth="1"/>
    <col min="14854" max="15104" width="9.140625" style="465"/>
    <col min="15105" max="15105" width="25.5703125" style="465" customWidth="1"/>
    <col min="15106" max="15109" width="17.7109375" style="465" customWidth="1"/>
    <col min="15110" max="15360" width="9.140625" style="465"/>
    <col min="15361" max="15361" width="25.5703125" style="465" customWidth="1"/>
    <col min="15362" max="15365" width="17.7109375" style="465" customWidth="1"/>
    <col min="15366" max="15616" width="9.140625" style="465"/>
    <col min="15617" max="15617" width="25.5703125" style="465" customWidth="1"/>
    <col min="15618" max="15621" width="17.7109375" style="465" customWidth="1"/>
    <col min="15622" max="15872" width="9.140625" style="465"/>
    <col min="15873" max="15873" width="25.5703125" style="465" customWidth="1"/>
    <col min="15874" max="15877" width="17.7109375" style="465" customWidth="1"/>
    <col min="15878" max="16128" width="9.140625" style="465"/>
    <col min="16129" max="16129" width="25.5703125" style="465" customWidth="1"/>
    <col min="16130" max="16133" width="17.7109375" style="465" customWidth="1"/>
    <col min="16134" max="16384" width="9.140625" style="465"/>
  </cols>
  <sheetData>
    <row r="1" spans="1:5" ht="18" x14ac:dyDescent="0.25">
      <c r="A1" s="329" t="s">
        <v>1140</v>
      </c>
      <c r="B1" s="329"/>
      <c r="C1" s="329"/>
      <c r="D1" s="329"/>
      <c r="E1" s="329"/>
    </row>
    <row r="2" spans="1:5" ht="11.25" customHeight="1" x14ac:dyDescent="0.25">
      <c r="A2" s="56" t="str">
        <f>'PAGE DE GARDE'!C8</f>
        <v>GAZ</v>
      </c>
      <c r="B2" s="902" t="str">
        <f>'PAGE DE GARDE'!C10</f>
        <v>REALITE 2018 V0</v>
      </c>
      <c r="C2" s="902"/>
      <c r="D2" s="902"/>
      <c r="E2" s="329"/>
    </row>
    <row r="3" spans="1:5" x14ac:dyDescent="0.2">
      <c r="A3" s="249" t="str">
        <f>'PAGE DE GARDE'!C7</f>
        <v>GRD</v>
      </c>
      <c r="B3" s="62"/>
      <c r="C3" s="62"/>
      <c r="D3" s="62"/>
      <c r="E3" s="56"/>
    </row>
    <row r="4" spans="1:5" x14ac:dyDescent="0.2">
      <c r="A4" s="56"/>
      <c r="B4" s="56"/>
      <c r="C4" s="56"/>
      <c r="D4" s="56"/>
      <c r="E4" s="56"/>
    </row>
    <row r="5" spans="1:5" ht="13.5" thickBot="1" x14ac:dyDescent="0.25">
      <c r="A5" s="61"/>
      <c r="B5" s="61"/>
      <c r="C5" s="61"/>
      <c r="D5" s="61"/>
      <c r="E5" s="61"/>
    </row>
    <row r="6" spans="1:5" ht="13.5" thickBot="1" x14ac:dyDescent="0.25">
      <c r="A6" s="1530" t="s">
        <v>144</v>
      </c>
      <c r="B6" s="1531" t="str">
        <f>'PAGE DE GARDE'!B16</f>
        <v>REALITE 2017</v>
      </c>
      <c r="C6" s="1531" t="str">
        <f>'PAGE DE GARDE'!B14</f>
        <v>REALITE 2018</v>
      </c>
      <c r="D6" s="1531" t="s">
        <v>672</v>
      </c>
      <c r="E6" s="1531" t="s">
        <v>673</v>
      </c>
    </row>
    <row r="7" spans="1:5" ht="13.5" thickBot="1" x14ac:dyDescent="0.25">
      <c r="A7" s="1532"/>
      <c r="B7" s="1533"/>
      <c r="C7" s="1533"/>
      <c r="D7" s="1533"/>
      <c r="E7" s="1533"/>
    </row>
    <row r="8" spans="1:5" x14ac:dyDescent="0.2">
      <c r="A8" s="1534" t="s">
        <v>552</v>
      </c>
      <c r="B8" s="1545">
        <f>SUM(B9:B14)</f>
        <v>0</v>
      </c>
      <c r="C8" s="1545">
        <f>SUM(C9:C14)</f>
        <v>0</v>
      </c>
      <c r="D8" s="1535">
        <f>-C8-B8</f>
        <v>0</v>
      </c>
      <c r="E8" s="1535" t="e">
        <f>-D8/B8</f>
        <v>#DIV/0!</v>
      </c>
    </row>
    <row r="9" spans="1:5" x14ac:dyDescent="0.2">
      <c r="A9" s="1544" t="s">
        <v>553</v>
      </c>
      <c r="B9" s="1546"/>
      <c r="C9" s="1547"/>
      <c r="D9" s="1537">
        <f t="shared" ref="D9:D21" si="0">-C9-B9</f>
        <v>0</v>
      </c>
      <c r="E9" s="1538" t="e">
        <f t="shared" ref="E9:E21" si="1">-D9/B9</f>
        <v>#DIV/0!</v>
      </c>
    </row>
    <row r="10" spans="1:5" x14ac:dyDescent="0.2">
      <c r="A10" s="1544" t="s">
        <v>554</v>
      </c>
      <c r="B10" s="1546"/>
      <c r="C10" s="1547"/>
      <c r="D10" s="1537">
        <f t="shared" si="0"/>
        <v>0</v>
      </c>
      <c r="E10" s="1538" t="e">
        <f t="shared" si="1"/>
        <v>#DIV/0!</v>
      </c>
    </row>
    <row r="11" spans="1:5" x14ac:dyDescent="0.2">
      <c r="A11" s="1544" t="s">
        <v>388</v>
      </c>
      <c r="B11" s="1546"/>
      <c r="C11" s="1547"/>
      <c r="D11" s="1537">
        <f t="shared" si="0"/>
        <v>0</v>
      </c>
      <c r="E11" s="1538" t="e">
        <f t="shared" si="1"/>
        <v>#DIV/0!</v>
      </c>
    </row>
    <row r="12" spans="1:5" x14ac:dyDescent="0.2">
      <c r="A12" s="1544"/>
      <c r="B12" s="1546"/>
      <c r="C12" s="1547"/>
      <c r="D12" s="1537">
        <f t="shared" si="0"/>
        <v>0</v>
      </c>
      <c r="E12" s="1538" t="e">
        <f t="shared" si="1"/>
        <v>#DIV/0!</v>
      </c>
    </row>
    <row r="13" spans="1:5" x14ac:dyDescent="0.2">
      <c r="A13" s="1544"/>
      <c r="B13" s="1546"/>
      <c r="C13" s="1547"/>
      <c r="D13" s="1537">
        <f t="shared" si="0"/>
        <v>0</v>
      </c>
      <c r="E13" s="1538" t="e">
        <f t="shared" si="1"/>
        <v>#DIV/0!</v>
      </c>
    </row>
    <row r="14" spans="1:5" ht="13.5" thickBot="1" x14ac:dyDescent="0.25">
      <c r="A14" s="1536"/>
      <c r="B14" s="1548"/>
      <c r="C14" s="1549"/>
      <c r="D14" s="1537">
        <f t="shared" si="0"/>
        <v>0</v>
      </c>
      <c r="E14" s="1538" t="e">
        <f t="shared" si="1"/>
        <v>#DIV/0!</v>
      </c>
    </row>
    <row r="15" spans="1:5" x14ac:dyDescent="0.2">
      <c r="A15" s="1534" t="s">
        <v>555</v>
      </c>
      <c r="B15" s="1550">
        <f>SUM(B16:B21)</f>
        <v>0</v>
      </c>
      <c r="C15" s="1550">
        <f>SUM(C16:C21)</f>
        <v>0</v>
      </c>
      <c r="D15" s="1539">
        <f t="shared" si="0"/>
        <v>0</v>
      </c>
      <c r="E15" s="1540" t="e">
        <f t="shared" si="1"/>
        <v>#DIV/0!</v>
      </c>
    </row>
    <row r="16" spans="1:5" x14ac:dyDescent="0.2">
      <c r="A16" s="1544" t="s">
        <v>553</v>
      </c>
      <c r="B16" s="1546"/>
      <c r="C16" s="1547"/>
      <c r="D16" s="1537">
        <f t="shared" si="0"/>
        <v>0</v>
      </c>
      <c r="E16" s="1538" t="e">
        <f t="shared" si="1"/>
        <v>#DIV/0!</v>
      </c>
    </row>
    <row r="17" spans="1:5" x14ac:dyDescent="0.2">
      <c r="A17" s="1544" t="s">
        <v>554</v>
      </c>
      <c r="B17" s="1546"/>
      <c r="C17" s="1547"/>
      <c r="D17" s="1537">
        <f t="shared" si="0"/>
        <v>0</v>
      </c>
      <c r="E17" s="1538" t="e">
        <f t="shared" si="1"/>
        <v>#DIV/0!</v>
      </c>
    </row>
    <row r="18" spans="1:5" x14ac:dyDescent="0.2">
      <c r="A18" s="1544" t="s">
        <v>388</v>
      </c>
      <c r="B18" s="1546"/>
      <c r="C18" s="1547"/>
      <c r="D18" s="1537">
        <f t="shared" si="0"/>
        <v>0</v>
      </c>
      <c r="E18" s="1538" t="e">
        <f t="shared" si="1"/>
        <v>#DIV/0!</v>
      </c>
    </row>
    <row r="19" spans="1:5" x14ac:dyDescent="0.2">
      <c r="A19" s="1544"/>
      <c r="B19" s="1546"/>
      <c r="C19" s="1547"/>
      <c r="D19" s="1537">
        <f t="shared" si="0"/>
        <v>0</v>
      </c>
      <c r="E19" s="1538" t="e">
        <f t="shared" si="1"/>
        <v>#DIV/0!</v>
      </c>
    </row>
    <row r="20" spans="1:5" x14ac:dyDescent="0.2">
      <c r="A20" s="1544"/>
      <c r="B20" s="1546"/>
      <c r="C20" s="1547"/>
      <c r="D20" s="1537">
        <f t="shared" si="0"/>
        <v>0</v>
      </c>
      <c r="E20" s="1538" t="e">
        <f t="shared" si="1"/>
        <v>#DIV/0!</v>
      </c>
    </row>
    <row r="21" spans="1:5" ht="13.5" thickBot="1" x14ac:dyDescent="0.25">
      <c r="A21" s="1541"/>
      <c r="B21" s="1551"/>
      <c r="C21" s="1552"/>
      <c r="D21" s="1542">
        <f t="shared" si="0"/>
        <v>0</v>
      </c>
      <c r="E21" s="1543" t="e">
        <f t="shared" si="1"/>
        <v>#DIV/0!</v>
      </c>
    </row>
    <row r="24" spans="1:5" ht="13.5" thickBot="1" x14ac:dyDescent="0.25"/>
    <row r="25" spans="1:5" ht="14.25" x14ac:dyDescent="0.2">
      <c r="A25" s="977" t="s">
        <v>837</v>
      </c>
      <c r="B25" s="1379"/>
      <c r="C25" s="1379"/>
      <c r="D25" s="1379"/>
      <c r="E25" s="1553"/>
    </row>
    <row r="26" spans="1:5" x14ac:dyDescent="0.2">
      <c r="A26" s="916" t="s">
        <v>1075</v>
      </c>
      <c r="B26" s="544"/>
      <c r="C26" s="544"/>
      <c r="D26" s="544"/>
      <c r="E26" s="987"/>
    </row>
    <row r="27" spans="1:5" x14ac:dyDescent="0.2">
      <c r="A27" s="916"/>
      <c r="B27" s="544"/>
      <c r="C27" s="544"/>
      <c r="D27" s="544"/>
      <c r="E27" s="987"/>
    </row>
    <row r="28" spans="1:5" x14ac:dyDescent="0.2">
      <c r="A28" s="916"/>
      <c r="B28" s="544"/>
      <c r="C28" s="544"/>
      <c r="D28" s="544"/>
      <c r="E28" s="987"/>
    </row>
    <row r="29" spans="1:5" x14ac:dyDescent="0.2">
      <c r="A29" s="916"/>
      <c r="B29" s="544"/>
      <c r="C29" s="544"/>
      <c r="D29" s="544"/>
      <c r="E29" s="987"/>
    </row>
    <row r="30" spans="1:5" x14ac:dyDescent="0.2">
      <c r="A30" s="916"/>
      <c r="B30" s="544"/>
      <c r="C30" s="544"/>
      <c r="D30" s="544"/>
      <c r="E30" s="987"/>
    </row>
    <row r="31" spans="1:5" x14ac:dyDescent="0.2">
      <c r="A31" s="916"/>
      <c r="B31" s="544"/>
      <c r="C31" s="544"/>
      <c r="D31" s="544"/>
      <c r="E31" s="987"/>
    </row>
    <row r="32" spans="1:5" x14ac:dyDescent="0.2">
      <c r="A32" s="916"/>
      <c r="B32" s="544"/>
      <c r="C32" s="544"/>
      <c r="D32" s="544"/>
      <c r="E32" s="987"/>
    </row>
    <row r="33" spans="1:5" x14ac:dyDescent="0.2">
      <c r="A33" s="916"/>
      <c r="B33" s="544"/>
      <c r="C33" s="544"/>
      <c r="D33" s="544"/>
      <c r="E33" s="987"/>
    </row>
    <row r="34" spans="1:5" x14ac:dyDescent="0.2">
      <c r="A34" s="916"/>
      <c r="B34" s="544"/>
      <c r="C34" s="544"/>
      <c r="D34" s="544"/>
      <c r="E34" s="987"/>
    </row>
    <row r="35" spans="1:5" x14ac:dyDescent="0.2">
      <c r="A35" s="916"/>
      <c r="B35" s="544"/>
      <c r="C35" s="544"/>
      <c r="D35" s="544"/>
      <c r="E35" s="987"/>
    </row>
    <row r="36" spans="1:5" x14ac:dyDescent="0.2">
      <c r="A36" s="916"/>
      <c r="B36" s="544"/>
      <c r="C36" s="544"/>
      <c r="D36" s="544"/>
      <c r="E36" s="987"/>
    </row>
    <row r="37" spans="1:5" x14ac:dyDescent="0.2">
      <c r="A37" s="916"/>
      <c r="B37" s="544"/>
      <c r="C37" s="544"/>
      <c r="D37" s="544"/>
      <c r="E37" s="987"/>
    </row>
    <row r="38" spans="1:5" ht="13.5" thickBot="1" x14ac:dyDescent="0.25">
      <c r="A38" s="988"/>
      <c r="B38" s="989"/>
      <c r="C38" s="989"/>
      <c r="D38" s="989"/>
      <c r="E38" s="990"/>
    </row>
  </sheetData>
  <pageMargins left="0.70866141732283472" right="0.70866141732283472" top="0.74803149606299213" bottom="0.74803149606299213" header="0.31496062992125984" footer="0.31496062992125984"/>
  <pageSetup paperSize="9" scale="59" orientation="landscape"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tint="0.39997558519241921"/>
  </sheetPr>
  <dimension ref="A1:AE32"/>
  <sheetViews>
    <sheetView zoomScaleNormal="100" zoomScaleSheetLayoutView="100" workbookViewId="0">
      <selection activeCell="I36" sqref="I36"/>
    </sheetView>
  </sheetViews>
  <sheetFormatPr baseColWidth="10" defaultColWidth="8.85546875" defaultRowHeight="12.75" x14ac:dyDescent="0.2"/>
  <cols>
    <col min="1" max="1" width="114.42578125" style="518" customWidth="1"/>
    <col min="2" max="2" width="8" style="518" customWidth="1"/>
    <col min="3" max="3" width="23.140625" style="187" customWidth="1"/>
    <col min="4" max="4" width="5.7109375" style="187" customWidth="1"/>
    <col min="5" max="16384" width="8.85546875" style="187"/>
  </cols>
  <sheetData>
    <row r="1" spans="1:31" s="254" customFormat="1" ht="15.75" customHeight="1" x14ac:dyDescent="0.25">
      <c r="A1" s="64" t="s">
        <v>574</v>
      </c>
      <c r="B1" s="77"/>
      <c r="C1" s="469"/>
    </row>
    <row r="2" spans="1:31" s="255" customFormat="1" ht="11.25" x14ac:dyDescent="0.2">
      <c r="A2" s="56" t="str">
        <f>'PAGE DE GARDE'!C8</f>
        <v>GAZ</v>
      </c>
      <c r="B2" s="902" t="str">
        <f>'PAGE DE GARDE'!C10</f>
        <v>REALITE 2018 V0</v>
      </c>
      <c r="C2" s="471"/>
    </row>
    <row r="3" spans="1:31" s="255" customFormat="1" ht="11.25" x14ac:dyDescent="0.2">
      <c r="A3" s="249" t="str">
        <f>'PAGE DE GARDE'!C7</f>
        <v>GRD</v>
      </c>
      <c r="B3" s="62"/>
      <c r="C3" s="471"/>
    </row>
    <row r="5" spans="1:31" s="257" customFormat="1" x14ac:dyDescent="0.2">
      <c r="A5" s="518"/>
      <c r="B5" s="519"/>
    </row>
    <row r="6" spans="1:31" s="257" customFormat="1" ht="13.5" thickBot="1" x14ac:dyDescent="0.25">
      <c r="A6" s="519"/>
      <c r="B6" s="519"/>
    </row>
    <row r="7" spans="1:31" s="257" customFormat="1" ht="30" customHeight="1" thickBot="1" x14ac:dyDescent="0.25">
      <c r="A7" s="520" t="s">
        <v>531</v>
      </c>
      <c r="B7" s="521"/>
      <c r="C7" s="522" t="str">
        <f>'PAGE DE GARDE'!B14</f>
        <v>REALITE 2018</v>
      </c>
      <c r="D7" s="331"/>
    </row>
    <row r="8" spans="1:31" s="14" customFormat="1" ht="15.75" x14ac:dyDescent="0.2">
      <c r="A8" s="1554"/>
      <c r="B8" s="585"/>
      <c r="C8" s="1556"/>
      <c r="D8" s="464"/>
      <c r="E8" s="257"/>
      <c r="F8" s="257"/>
      <c r="G8" s="257"/>
      <c r="H8" s="257"/>
      <c r="I8" s="257"/>
      <c r="J8" s="257"/>
      <c r="K8" s="257"/>
      <c r="L8" s="257"/>
      <c r="M8" s="257"/>
      <c r="N8" s="257"/>
      <c r="O8" s="257"/>
      <c r="P8" s="257"/>
      <c r="Q8" s="257"/>
      <c r="R8" s="257"/>
      <c r="S8" s="257"/>
      <c r="T8" s="257"/>
      <c r="U8" s="257"/>
      <c r="V8" s="257"/>
      <c r="W8" s="257"/>
      <c r="X8" s="257"/>
      <c r="Y8" s="257"/>
      <c r="Z8" s="257"/>
      <c r="AA8" s="257"/>
      <c r="AB8" s="257"/>
      <c r="AC8" s="257"/>
      <c r="AD8" s="257"/>
      <c r="AE8" s="257"/>
    </row>
    <row r="9" spans="1:31" s="257" customFormat="1" x14ac:dyDescent="0.2">
      <c r="A9" s="562" t="s">
        <v>570</v>
      </c>
      <c r="B9" s="523"/>
      <c r="C9" s="1557">
        <f>'Tableau 14A'!C48</f>
        <v>0</v>
      </c>
      <c r="D9" s="524"/>
    </row>
    <row r="10" spans="1:31" s="257" customFormat="1" x14ac:dyDescent="0.2">
      <c r="A10" s="562" t="s">
        <v>571</v>
      </c>
      <c r="B10" s="1818"/>
      <c r="C10" s="1563" t="e">
        <f>'Tableau 14A'!C51</f>
        <v>#DIV/0!</v>
      </c>
      <c r="D10" s="1813"/>
    </row>
    <row r="11" spans="1:31" x14ac:dyDescent="0.2">
      <c r="A11" s="1555"/>
      <c r="C11" s="1558"/>
    </row>
    <row r="12" spans="1:31" x14ac:dyDescent="0.2">
      <c r="A12" s="562" t="s">
        <v>572</v>
      </c>
      <c r="B12" s="523"/>
      <c r="C12" s="1557">
        <f>'Tableau 14B'!C51</f>
        <v>0</v>
      </c>
    </row>
    <row r="13" spans="1:31" x14ac:dyDescent="0.2">
      <c r="A13" s="562" t="s">
        <v>573</v>
      </c>
      <c r="B13" s="523"/>
      <c r="C13" s="1563" t="e">
        <f>'Tableau 14B'!C54</f>
        <v>#DIV/0!</v>
      </c>
    </row>
    <row r="14" spans="1:31" ht="13.5" thickBot="1" x14ac:dyDescent="0.25">
      <c r="A14" s="1555"/>
      <c r="C14" s="1555"/>
    </row>
    <row r="15" spans="1:31" x14ac:dyDescent="0.2">
      <c r="A15" s="529"/>
      <c r="B15" s="530"/>
      <c r="C15" s="529"/>
      <c r="D15" s="331"/>
    </row>
    <row r="16" spans="1:31" x14ac:dyDescent="0.2">
      <c r="A16" s="531" t="s">
        <v>532</v>
      </c>
      <c r="B16" s="532"/>
      <c r="C16" s="533">
        <f>C9+C12</f>
        <v>0</v>
      </c>
      <c r="D16" s="331"/>
    </row>
    <row r="17" spans="1:4" x14ac:dyDescent="0.2">
      <c r="A17" s="531" t="s">
        <v>533</v>
      </c>
      <c r="B17" s="532"/>
      <c r="C17" s="533" t="e">
        <f>C10+C13</f>
        <v>#DIV/0!</v>
      </c>
      <c r="D17" s="331"/>
    </row>
    <row r="18" spans="1:4" ht="13.5" thickBot="1" x14ac:dyDescent="0.25">
      <c r="A18" s="534"/>
      <c r="B18" s="530"/>
      <c r="C18" s="534"/>
      <c r="D18" s="331"/>
    </row>
    <row r="19" spans="1:4" x14ac:dyDescent="0.2">
      <c r="A19" s="530"/>
      <c r="B19" s="530"/>
      <c r="C19" s="535"/>
      <c r="D19" s="530"/>
    </row>
    <row r="20" spans="1:4" x14ac:dyDescent="0.2">
      <c r="A20" s="331"/>
      <c r="B20" s="530"/>
      <c r="C20" s="536"/>
      <c r="D20" s="331"/>
    </row>
    <row r="21" spans="1:4" ht="13.5" thickBot="1" x14ac:dyDescent="0.25">
      <c r="A21" s="537"/>
      <c r="B21" s="538"/>
      <c r="C21" s="537"/>
      <c r="D21" s="537"/>
    </row>
    <row r="22" spans="1:4" ht="16.5" thickBot="1" x14ac:dyDescent="0.25">
      <c r="A22" s="520" t="s">
        <v>575</v>
      </c>
      <c r="C22" s="1005" t="str">
        <f>'PAGE DE GARDE'!B14</f>
        <v>REALITE 2018</v>
      </c>
    </row>
    <row r="23" spans="1:4" x14ac:dyDescent="0.2">
      <c r="A23" s="1555"/>
      <c r="C23" s="1555"/>
    </row>
    <row r="24" spans="1:4" x14ac:dyDescent="0.2">
      <c r="A24" s="562" t="s">
        <v>576</v>
      </c>
      <c r="B24" s="523"/>
      <c r="C24" s="1560">
        <f>'Tableau 14C'!C44</f>
        <v>0</v>
      </c>
    </row>
    <row r="25" spans="1:4" ht="13.5" thickBot="1" x14ac:dyDescent="0.25">
      <c r="A25" s="1559" t="s">
        <v>577</v>
      </c>
      <c r="B25" s="523"/>
      <c r="C25" s="1561">
        <f>'Tableau 14C'!C47</f>
        <v>0</v>
      </c>
    </row>
    <row r="27" spans="1:4" ht="13.5" thickBot="1" x14ac:dyDescent="0.25"/>
    <row r="28" spans="1:4" ht="16.5" thickBot="1" x14ac:dyDescent="0.3">
      <c r="A28" s="520" t="s">
        <v>973</v>
      </c>
      <c r="C28" s="1562">
        <f>MAX(C24,C16)</f>
        <v>0</v>
      </c>
    </row>
    <row r="29" spans="1:4" ht="13.5" thickBot="1" x14ac:dyDescent="0.25"/>
    <row r="30" spans="1:4" ht="16.5" thickBot="1" x14ac:dyDescent="0.3">
      <c r="A30" s="520" t="s">
        <v>974</v>
      </c>
      <c r="C30" s="586"/>
    </row>
    <row r="32" spans="1:4" ht="15.75" x14ac:dyDescent="0.25">
      <c r="A32" s="1213" t="s">
        <v>975</v>
      </c>
      <c r="C32" s="2361">
        <f>C30-C28</f>
        <v>0</v>
      </c>
    </row>
  </sheetData>
  <pageMargins left="0.70866141732283472" right="0.70866141732283472" top="0.74803149606299213" bottom="0.74803149606299213" header="0.31496062992125984" footer="0.31496062992125984"/>
  <pageSetup paperSize="9" scale="74" orientation="landscape"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tint="0.39997558519241921"/>
    <pageSetUpPr fitToPage="1"/>
  </sheetPr>
  <dimension ref="A1:E53"/>
  <sheetViews>
    <sheetView showGridLines="0" topLeftCell="A10" zoomScaleNormal="100" zoomScaleSheetLayoutView="100" workbookViewId="0">
      <selection activeCell="I36" sqref="I36"/>
    </sheetView>
  </sheetViews>
  <sheetFormatPr baseColWidth="10" defaultColWidth="8.85546875" defaultRowHeight="12.75" x14ac:dyDescent="0.2"/>
  <cols>
    <col min="1" max="1" width="128" style="181" customWidth="1"/>
    <col min="2" max="2" width="1.85546875" style="181" customWidth="1"/>
    <col min="3" max="3" width="20.7109375" style="2" customWidth="1"/>
    <col min="4" max="4" width="1.85546875" style="2" customWidth="1"/>
    <col min="5" max="5" width="5.7109375" style="181" customWidth="1"/>
    <col min="6" max="16384" width="8.85546875" style="2"/>
  </cols>
  <sheetData>
    <row r="1" spans="1:5" s="70" customFormat="1" ht="15.75" customHeight="1" x14ac:dyDescent="0.25">
      <c r="A1" s="64" t="s">
        <v>583</v>
      </c>
      <c r="B1" s="64"/>
      <c r="C1" s="64"/>
      <c r="D1" s="64"/>
      <c r="E1" s="1212"/>
    </row>
    <row r="2" spans="1:5" s="13" customFormat="1" ht="11.25" x14ac:dyDescent="0.2">
      <c r="A2" s="56" t="str">
        <f>'PAGE DE GARDE'!C8</f>
        <v>GAZ</v>
      </c>
      <c r="B2" s="902" t="str">
        <f>'PAGE DE GARDE'!C10</f>
        <v>REALITE 2018 V0</v>
      </c>
      <c r="C2" s="56"/>
      <c r="D2" s="56"/>
      <c r="E2" s="467"/>
    </row>
    <row r="3" spans="1:5" s="13" customFormat="1" ht="11.25" x14ac:dyDescent="0.2">
      <c r="A3" s="249" t="str">
        <f>'PAGE DE GARDE'!C7</f>
        <v>GRD</v>
      </c>
      <c r="B3" s="62"/>
      <c r="C3" s="56"/>
      <c r="D3" s="56"/>
      <c r="E3" s="467"/>
    </row>
    <row r="5" spans="1:5" s="4" customFormat="1" x14ac:dyDescent="0.2">
      <c r="A5" s="11"/>
      <c r="B5" s="11"/>
      <c r="E5" s="11"/>
    </row>
    <row r="6" spans="1:5" s="4" customFormat="1" ht="13.5" thickBot="1" x14ac:dyDescent="0.25">
      <c r="A6" s="11"/>
      <c r="B6" s="11"/>
      <c r="C6" s="10"/>
      <c r="E6" s="11"/>
    </row>
    <row r="7" spans="1:5" s="4" customFormat="1" ht="30" customHeight="1" thickBot="1" x14ac:dyDescent="0.25">
      <c r="A7" s="520" t="s">
        <v>534</v>
      </c>
      <c r="B7" s="539"/>
      <c r="C7" s="575" t="str">
        <f>'PAGE DE GARDE'!B14</f>
        <v>REALITE 2018</v>
      </c>
      <c r="D7" s="465"/>
      <c r="E7" s="544"/>
    </row>
    <row r="8" spans="1:5" s="519" customFormat="1" ht="21.75" customHeight="1" thickBot="1" x14ac:dyDescent="0.25">
      <c r="A8" s="574"/>
      <c r="B8" s="521"/>
      <c r="C8" s="573"/>
      <c r="D8" s="530"/>
      <c r="E8" s="530"/>
    </row>
    <row r="9" spans="1:5" s="4" customFormat="1" ht="30" customHeight="1" thickBot="1" x14ac:dyDescent="0.25">
      <c r="A9" s="527" t="s">
        <v>562</v>
      </c>
      <c r="B9" s="540"/>
      <c r="C9" s="528"/>
      <c r="D9" s="462"/>
      <c r="E9" s="544"/>
    </row>
    <row r="10" spans="1:5" s="4" customFormat="1" x14ac:dyDescent="0.2">
      <c r="A10" s="525" t="s">
        <v>969</v>
      </c>
      <c r="B10" s="1818"/>
      <c r="C10" s="1819"/>
      <c r="D10" s="1820"/>
      <c r="E10" s="463"/>
    </row>
    <row r="11" spans="1:5" s="4" customFormat="1" ht="13.5" thickBot="1" x14ac:dyDescent="0.25">
      <c r="A11" s="525" t="s">
        <v>970</v>
      </c>
      <c r="B11" s="540"/>
      <c r="C11" s="541"/>
      <c r="D11" s="1210"/>
      <c r="E11" s="463"/>
    </row>
    <row r="12" spans="1:5" s="4" customFormat="1" ht="13.5" thickBot="1" x14ac:dyDescent="0.25">
      <c r="A12" s="566" t="s">
        <v>561</v>
      </c>
      <c r="B12" s="540"/>
      <c r="C12" s="567">
        <f>(C10+C11)/2</f>
        <v>0</v>
      </c>
      <c r="D12" s="462"/>
      <c r="E12" s="463"/>
    </row>
    <row r="13" spans="1:5" s="4" customFormat="1" x14ac:dyDescent="0.2">
      <c r="A13" s="525" t="s">
        <v>971</v>
      </c>
      <c r="B13" s="540"/>
      <c r="C13" s="565"/>
      <c r="D13" s="1210"/>
      <c r="E13" s="463"/>
    </row>
    <row r="14" spans="1:5" s="4" customFormat="1" ht="13.5" thickBot="1" x14ac:dyDescent="0.25">
      <c r="A14" s="576" t="s">
        <v>972</v>
      </c>
      <c r="B14" s="540"/>
      <c r="C14" s="568"/>
      <c r="D14" s="1210"/>
      <c r="E14" s="463"/>
    </row>
    <row r="15" spans="1:5" s="4" customFormat="1" ht="13.5" thickBot="1" x14ac:dyDescent="0.25">
      <c r="A15" s="577" t="s">
        <v>6</v>
      </c>
      <c r="B15" s="540"/>
      <c r="C15" s="567">
        <f>(C13+C14)/2</f>
        <v>0</v>
      </c>
      <c r="D15" s="1211"/>
      <c r="E15" s="463"/>
    </row>
    <row r="16" spans="1:5" s="4" customFormat="1" ht="15" thickBot="1" x14ac:dyDescent="0.25">
      <c r="A16" s="566" t="s">
        <v>556</v>
      </c>
      <c r="B16" s="540"/>
      <c r="C16" s="569">
        <f>IF(C15=0,0,IF((C15/C12)&gt;100%,"100%",C15/C12))</f>
        <v>0</v>
      </c>
      <c r="D16" s="1211"/>
      <c r="E16" s="463"/>
    </row>
    <row r="17" spans="1:5" s="4" customFormat="1" ht="13.5" thickBot="1" x14ac:dyDescent="0.25">
      <c r="A17" s="523"/>
      <c r="B17" s="523"/>
      <c r="C17" s="571"/>
      <c r="D17" s="532"/>
      <c r="E17" s="463"/>
    </row>
    <row r="18" spans="1:5" s="4" customFormat="1" ht="13.5" thickBot="1" x14ac:dyDescent="0.25">
      <c r="A18" s="527" t="s">
        <v>563</v>
      </c>
      <c r="B18" s="540"/>
      <c r="C18" s="528"/>
      <c r="D18" s="462"/>
      <c r="E18" s="463"/>
    </row>
    <row r="19" spans="1:5" s="4" customFormat="1" x14ac:dyDescent="0.2">
      <c r="A19" s="525" t="s">
        <v>564</v>
      </c>
      <c r="B19" s="540"/>
      <c r="C19" s="564">
        <f>'Tableau 9A'!E7</f>
        <v>0</v>
      </c>
      <c r="D19" s="462"/>
      <c r="E19" s="463"/>
    </row>
    <row r="20" spans="1:5" s="4" customFormat="1" ht="13.5" thickBot="1" x14ac:dyDescent="0.25">
      <c r="A20" s="576" t="s">
        <v>565</v>
      </c>
      <c r="B20" s="540"/>
      <c r="C20" s="564">
        <f>'Tableau 9A'!E33</f>
        <v>0</v>
      </c>
      <c r="D20" s="462"/>
      <c r="E20" s="463"/>
    </row>
    <row r="21" spans="1:5" s="4" customFormat="1" ht="13.5" thickBot="1" x14ac:dyDescent="0.25">
      <c r="A21" s="566" t="s">
        <v>568</v>
      </c>
      <c r="B21" s="540"/>
      <c r="C21" s="567">
        <f>(C19+C20)/2</f>
        <v>0</v>
      </c>
      <c r="D21" s="462"/>
      <c r="E21" s="463"/>
    </row>
    <row r="22" spans="1:5" s="4" customFormat="1" x14ac:dyDescent="0.2">
      <c r="A22" s="525" t="s">
        <v>566</v>
      </c>
      <c r="B22" s="540"/>
      <c r="C22" s="564">
        <f>'Tableau 9B'!E7</f>
        <v>0</v>
      </c>
      <c r="D22" s="462"/>
      <c r="E22" s="463"/>
    </row>
    <row r="23" spans="1:5" s="4" customFormat="1" ht="13.5" thickBot="1" x14ac:dyDescent="0.25">
      <c r="A23" s="576" t="s">
        <v>567</v>
      </c>
      <c r="B23" s="540"/>
      <c r="C23" s="564">
        <f>'Tableau 9B'!E29</f>
        <v>0</v>
      </c>
      <c r="D23" s="463"/>
      <c r="E23" s="463"/>
    </row>
    <row r="24" spans="1:5" s="4" customFormat="1" ht="13.5" thickBot="1" x14ac:dyDescent="0.25">
      <c r="A24" s="566" t="s">
        <v>569</v>
      </c>
      <c r="B24" s="540"/>
      <c r="C24" s="567">
        <f>(C22+C23)/2</f>
        <v>0</v>
      </c>
      <c r="D24" s="463"/>
      <c r="E24" s="463"/>
    </row>
    <row r="25" spans="1:5" s="4" customFormat="1" ht="13.5" thickBot="1" x14ac:dyDescent="0.25">
      <c r="A25" s="523"/>
      <c r="B25" s="523"/>
      <c r="C25" s="571"/>
      <c r="D25" s="532"/>
      <c r="E25" s="463"/>
    </row>
    <row r="26" spans="1:5" ht="13.5" thickBot="1" x14ac:dyDescent="0.25">
      <c r="A26" s="577" t="s">
        <v>80</v>
      </c>
      <c r="B26" s="540"/>
      <c r="C26" s="570" t="e">
        <f>'Tableau 17A'!D40</f>
        <v>#DIV/0!</v>
      </c>
      <c r="D26" s="465"/>
      <c r="E26" s="544"/>
    </row>
    <row r="27" spans="1:5" s="518" customFormat="1" ht="13.5" thickBot="1" x14ac:dyDescent="0.25">
      <c r="A27" s="578"/>
      <c r="B27" s="523"/>
      <c r="C27" s="571"/>
      <c r="D27" s="530"/>
      <c r="E27" s="530"/>
    </row>
    <row r="28" spans="1:5" ht="13.5" thickBot="1" x14ac:dyDescent="0.25">
      <c r="A28" s="527" t="s">
        <v>535</v>
      </c>
      <c r="B28" s="543"/>
      <c r="C28" s="582"/>
      <c r="D28" s="465"/>
      <c r="E28" s="544"/>
    </row>
    <row r="29" spans="1:5" x14ac:dyDescent="0.2">
      <c r="A29" s="563" t="s">
        <v>395</v>
      </c>
      <c r="B29" s="544"/>
      <c r="C29" s="579">
        <f>HYPOTHESES!$B$13</f>
        <v>0.2</v>
      </c>
      <c r="D29" s="465"/>
      <c r="E29" s="544"/>
    </row>
    <row r="30" spans="1:5" x14ac:dyDescent="0.2">
      <c r="A30" s="563" t="s">
        <v>396</v>
      </c>
      <c r="B30" s="544"/>
      <c r="C30" s="579">
        <f>1+C29</f>
        <v>1.2</v>
      </c>
      <c r="D30" s="465"/>
      <c r="E30" s="544"/>
    </row>
    <row r="31" spans="1:5" x14ac:dyDescent="0.2">
      <c r="A31" s="563" t="s">
        <v>536</v>
      </c>
      <c r="B31" s="544"/>
      <c r="C31" s="1099">
        <f>HYPOTHESES!B14</f>
        <v>2.4334999999999999E-2</v>
      </c>
      <c r="D31" s="465"/>
      <c r="E31" s="544"/>
    </row>
    <row r="32" spans="1:5" x14ac:dyDescent="0.2">
      <c r="A32" s="563" t="s">
        <v>537</v>
      </c>
      <c r="B32" s="544"/>
      <c r="C32" s="542">
        <f>HYPOTHESES!$B$15</f>
        <v>3.5000000000000003E-2</v>
      </c>
      <c r="D32" s="465"/>
      <c r="E32" s="544"/>
    </row>
    <row r="33" spans="1:5" x14ac:dyDescent="0.2">
      <c r="A33" s="563" t="s">
        <v>538</v>
      </c>
      <c r="B33" s="544"/>
      <c r="C33" s="579">
        <f>HYPOTHESES!$B$16</f>
        <v>0.85</v>
      </c>
      <c r="D33" s="465"/>
      <c r="E33" s="544"/>
    </row>
    <row r="34" spans="1:5" x14ac:dyDescent="0.2">
      <c r="A34" s="563" t="s">
        <v>539</v>
      </c>
      <c r="B34" s="544"/>
      <c r="C34" s="542">
        <f>(C31+(C32*C33))</f>
        <v>5.4085000000000001E-2</v>
      </c>
      <c r="D34" s="465"/>
      <c r="E34" s="544"/>
    </row>
    <row r="35" spans="1:5" x14ac:dyDescent="0.2">
      <c r="A35" s="563" t="s">
        <v>540</v>
      </c>
      <c r="B35" s="544"/>
      <c r="C35" s="542">
        <f>C30*C34</f>
        <v>6.4902000000000001E-2</v>
      </c>
      <c r="D35" s="465"/>
      <c r="E35" s="544"/>
    </row>
    <row r="36" spans="1:5" ht="13.5" thickBot="1" x14ac:dyDescent="0.25">
      <c r="A36" s="584" t="s">
        <v>765</v>
      </c>
      <c r="B36" s="544"/>
      <c r="C36" s="580">
        <f>33%*C35</f>
        <v>2.1417660000000002E-2</v>
      </c>
      <c r="D36" s="465"/>
      <c r="E36" s="544"/>
    </row>
    <row r="37" spans="1:5" s="518" customFormat="1" ht="13.5" thickBot="1" x14ac:dyDescent="0.25">
      <c r="A37" s="530"/>
      <c r="B37" s="530"/>
      <c r="C37" s="581"/>
      <c r="D37" s="530"/>
      <c r="E37" s="530"/>
    </row>
    <row r="38" spans="1:5" ht="13.5" thickBot="1" x14ac:dyDescent="0.25">
      <c r="A38" s="527" t="s">
        <v>541</v>
      </c>
      <c r="B38" s="544"/>
      <c r="C38" s="583"/>
      <c r="D38" s="465"/>
      <c r="E38" s="544"/>
    </row>
    <row r="39" spans="1:5" x14ac:dyDescent="0.2">
      <c r="A39" s="545" t="s">
        <v>442</v>
      </c>
      <c r="B39" s="78"/>
      <c r="C39" s="546"/>
      <c r="D39" s="465"/>
      <c r="E39" s="544"/>
    </row>
    <row r="40" spans="1:5" x14ac:dyDescent="0.2">
      <c r="A40" s="547" t="s">
        <v>592</v>
      </c>
      <c r="C40" s="548">
        <f>IF(C16&lt;=33%,C36,0)</f>
        <v>2.1417660000000002E-2</v>
      </c>
      <c r="D40" s="465"/>
      <c r="E40" s="544"/>
    </row>
    <row r="41" spans="1:5" x14ac:dyDescent="0.2">
      <c r="A41" s="550"/>
      <c r="C41" s="546"/>
      <c r="D41" s="465"/>
      <c r="E41" s="544"/>
    </row>
    <row r="42" spans="1:5" x14ac:dyDescent="0.2">
      <c r="A42" s="545" t="s">
        <v>542</v>
      </c>
      <c r="B42" s="78"/>
      <c r="C42" s="546"/>
      <c r="D42" s="465"/>
      <c r="E42" s="544"/>
    </row>
    <row r="43" spans="1:5" x14ac:dyDescent="0.2">
      <c r="A43" s="547" t="s">
        <v>543</v>
      </c>
      <c r="C43" s="548">
        <f>IF(C16&gt;33%,C36+ (C16-33%) * (C31+0.7%),0)</f>
        <v>0</v>
      </c>
      <c r="D43" s="465"/>
      <c r="E43" s="544"/>
    </row>
    <row r="44" spans="1:5" ht="15.75" x14ac:dyDescent="0.3">
      <c r="A44" s="551" t="s">
        <v>593</v>
      </c>
      <c r="C44" s="546"/>
      <c r="D44" s="465"/>
      <c r="E44" s="544"/>
    </row>
    <row r="45" spans="1:5" x14ac:dyDescent="0.2">
      <c r="A45" s="552"/>
      <c r="B45" s="544"/>
      <c r="C45" s="546"/>
      <c r="D45" s="465"/>
      <c r="E45" s="544"/>
    </row>
    <row r="46" spans="1:5" ht="13.5" thickBot="1" x14ac:dyDescent="0.25">
      <c r="A46" s="553"/>
      <c r="B46" s="544"/>
      <c r="C46" s="554"/>
      <c r="D46" s="465"/>
      <c r="E46" s="544"/>
    </row>
    <row r="47" spans="1:5" x14ac:dyDescent="0.2">
      <c r="A47" s="555"/>
      <c r="B47" s="544"/>
      <c r="C47" s="529"/>
      <c r="D47" s="465"/>
      <c r="E47" s="544"/>
    </row>
    <row r="48" spans="1:5" x14ac:dyDescent="0.2">
      <c r="A48" s="517" t="s">
        <v>545</v>
      </c>
      <c r="B48" s="463"/>
      <c r="C48" s="556">
        <f>IF(C16&lt;=33%,C21*C40,C43*C21)</f>
        <v>0</v>
      </c>
      <c r="D48" s="465"/>
      <c r="E48" s="544"/>
    </row>
    <row r="49" spans="1:5" ht="13.5" thickBot="1" x14ac:dyDescent="0.25">
      <c r="A49" s="557"/>
      <c r="B49" s="544"/>
      <c r="C49" s="534"/>
      <c r="D49" s="465"/>
      <c r="E49" s="544"/>
    </row>
    <row r="50" spans="1:5" ht="13.5" thickBot="1" x14ac:dyDescent="0.25">
      <c r="A50" s="544"/>
      <c r="B50" s="544"/>
      <c r="C50" s="558"/>
      <c r="D50" s="544"/>
      <c r="E50" s="544"/>
    </row>
    <row r="51" spans="1:5" ht="13.5" thickBot="1" x14ac:dyDescent="0.25">
      <c r="A51" s="1564" t="s">
        <v>546</v>
      </c>
      <c r="B51" s="463"/>
      <c r="C51" s="559" t="e">
        <f>C48/(1-C26)</f>
        <v>#DIV/0!</v>
      </c>
      <c r="D51" s="465"/>
      <c r="E51" s="544"/>
    </row>
    <row r="52" spans="1:5" x14ac:dyDescent="0.2">
      <c r="A52" s="465"/>
      <c r="B52" s="465"/>
      <c r="C52" s="560"/>
      <c r="D52" s="465"/>
      <c r="E52" s="544"/>
    </row>
    <row r="53" spans="1:5" x14ac:dyDescent="0.2">
      <c r="A53" s="466"/>
      <c r="B53" s="466"/>
      <c r="C53" s="466"/>
      <c r="D53" s="466"/>
      <c r="E53" s="561"/>
    </row>
  </sheetData>
  <pageMargins left="0.55118110236220474" right="0.23622047244094491" top="0.43307086614173229" bottom="0.31496062992125984" header="0.27559055118110237" footer="0.15748031496062992"/>
  <pageSetup paperSize="9" scale="60" orientation="portrait" r:id="rId1"/>
  <headerFooter scaleWithDoc="0" alignWithMargins="0">
    <oddFooter>&amp;C&amp;P/&amp;N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tint="0.39997558519241921"/>
    <pageSetUpPr fitToPage="1"/>
  </sheetPr>
  <dimension ref="A1:V95"/>
  <sheetViews>
    <sheetView showGridLines="0" zoomScaleNormal="100" zoomScaleSheetLayoutView="100" workbookViewId="0">
      <selection activeCell="A34" sqref="A34"/>
    </sheetView>
  </sheetViews>
  <sheetFormatPr baseColWidth="10" defaultColWidth="8.85546875" defaultRowHeight="12.75" outlineLevelCol="1" x14ac:dyDescent="0.2"/>
  <cols>
    <col min="1" max="3" width="8.85546875" style="184"/>
    <col min="4" max="4" width="32.42578125" style="184" customWidth="1"/>
    <col min="5" max="5" width="8.85546875" style="184"/>
    <col min="6" max="13" width="18.42578125" style="184" customWidth="1" outlineLevel="1"/>
    <col min="14" max="14" width="6.85546875" style="184" customWidth="1" outlineLevel="1"/>
    <col min="15" max="22" width="18.42578125" style="184" customWidth="1"/>
    <col min="23" max="16384" width="8.85546875" style="184"/>
  </cols>
  <sheetData>
    <row r="1" spans="1:22" s="250" customFormat="1" ht="18" x14ac:dyDescent="0.25">
      <c r="A1" s="64" t="s">
        <v>1120</v>
      </c>
      <c r="B1" s="64"/>
      <c r="C1" s="64"/>
      <c r="D1" s="64"/>
      <c r="E1" s="65"/>
      <c r="F1" s="65"/>
      <c r="G1" s="65"/>
      <c r="H1" s="65"/>
      <c r="I1" s="65"/>
      <c r="J1" s="64"/>
      <c r="K1" s="64"/>
      <c r="L1" s="64"/>
      <c r="M1" s="64"/>
      <c r="N1" s="251"/>
      <c r="O1" s="65"/>
      <c r="P1" s="65"/>
      <c r="Q1" s="65"/>
      <c r="R1" s="65"/>
      <c r="S1" s="64"/>
      <c r="T1" s="64"/>
      <c r="U1" s="64"/>
      <c r="V1" s="64"/>
    </row>
    <row r="2" spans="1:22" s="248" customFormat="1" ht="11.25" x14ac:dyDescent="0.2">
      <c r="A2" s="56" t="str">
        <f>'PAGE DE GARDE'!C8</f>
        <v>GAZ</v>
      </c>
      <c r="B2" s="56"/>
      <c r="C2" s="56"/>
      <c r="D2" s="57"/>
      <c r="E2" s="901" t="str">
        <f>'PAGE DE GARDE'!C10</f>
        <v>REALITE 2018 V0</v>
      </c>
      <c r="F2" s="57"/>
      <c r="G2" s="57"/>
      <c r="H2" s="57"/>
      <c r="I2" s="57"/>
      <c r="J2" s="56"/>
      <c r="K2" s="56"/>
      <c r="L2" s="56"/>
      <c r="M2" s="56"/>
      <c r="N2" s="252"/>
      <c r="O2" s="57"/>
      <c r="P2" s="57"/>
      <c r="Q2" s="57"/>
      <c r="R2" s="57"/>
      <c r="S2" s="56"/>
      <c r="T2" s="56"/>
      <c r="U2" s="56"/>
      <c r="V2" s="56"/>
    </row>
    <row r="3" spans="1:22" s="248" customFormat="1" ht="11.25" x14ac:dyDescent="0.2">
      <c r="A3" s="249" t="str">
        <f>'PAGE DE GARDE'!C7</f>
        <v>GRD</v>
      </c>
      <c r="B3" s="56"/>
      <c r="C3" s="56"/>
      <c r="D3" s="56"/>
      <c r="E3" s="57"/>
      <c r="F3" s="57"/>
      <c r="G3" s="57"/>
      <c r="H3" s="57"/>
      <c r="I3" s="57"/>
      <c r="J3" s="56"/>
      <c r="K3" s="56"/>
      <c r="L3" s="56"/>
      <c r="M3" s="56"/>
      <c r="N3" s="252"/>
      <c r="O3" s="57"/>
      <c r="P3" s="57"/>
      <c r="Q3" s="57"/>
      <c r="R3" s="57"/>
      <c r="S3" s="56"/>
      <c r="T3" s="56"/>
      <c r="U3" s="56"/>
      <c r="V3" s="56"/>
    </row>
    <row r="4" spans="1:22" x14ac:dyDescent="0.2">
      <c r="A4" s="73"/>
      <c r="B4" s="73"/>
      <c r="C4" s="73"/>
      <c r="D4" s="73"/>
      <c r="E4" s="73"/>
      <c r="F4" s="73"/>
      <c r="G4" s="73"/>
      <c r="H4" s="73"/>
      <c r="I4" s="73"/>
      <c r="J4" s="73"/>
      <c r="K4" s="73"/>
      <c r="L4" s="73"/>
      <c r="M4" s="73"/>
      <c r="O4" s="73"/>
      <c r="P4" s="73"/>
      <c r="Q4" s="73"/>
      <c r="R4" s="73"/>
      <c r="S4" s="73"/>
      <c r="T4" s="73"/>
      <c r="U4" s="73"/>
      <c r="V4" s="73"/>
    </row>
    <row r="5" spans="1:22" ht="13.5" thickBot="1" x14ac:dyDescent="0.25"/>
    <row r="6" spans="1:22" ht="18.75" thickBot="1" x14ac:dyDescent="0.3">
      <c r="F6" s="2653" t="str">
        <f>+'PAGE DE GARDE'!B16</f>
        <v>REALITE 2017</v>
      </c>
      <c r="G6" s="2654"/>
      <c r="H6" s="2654"/>
      <c r="I6" s="2654"/>
      <c r="J6" s="2654"/>
      <c r="K6" s="2654"/>
      <c r="L6" s="2654"/>
      <c r="M6" s="2655"/>
      <c r="O6" s="2653" t="str">
        <f>+'PAGE DE GARDE'!B14</f>
        <v>REALITE 2018</v>
      </c>
      <c r="P6" s="2654"/>
      <c r="Q6" s="2654"/>
      <c r="R6" s="2654"/>
      <c r="S6" s="2654"/>
      <c r="T6" s="2654"/>
      <c r="U6" s="2654"/>
      <c r="V6" s="2655"/>
    </row>
    <row r="7" spans="1:22" ht="13.5" thickBot="1" x14ac:dyDescent="0.25">
      <c r="A7" s="2641" t="s">
        <v>303</v>
      </c>
      <c r="B7" s="2642"/>
      <c r="C7" s="2642"/>
      <c r="D7" s="2643"/>
      <c r="E7" s="2650" t="s">
        <v>401</v>
      </c>
      <c r="F7" s="2629" t="s">
        <v>1128</v>
      </c>
      <c r="G7" s="2629" t="s">
        <v>460</v>
      </c>
      <c r="H7" s="2632" t="s">
        <v>459</v>
      </c>
      <c r="I7" s="2633"/>
      <c r="J7" s="2633"/>
      <c r="K7" s="2633"/>
      <c r="L7" s="2633"/>
      <c r="M7" s="2634"/>
      <c r="O7" s="2629" t="s">
        <v>1128</v>
      </c>
      <c r="P7" s="2629" t="s">
        <v>460</v>
      </c>
      <c r="Q7" s="2632" t="s">
        <v>459</v>
      </c>
      <c r="R7" s="2633"/>
      <c r="S7" s="2633"/>
      <c r="T7" s="2633"/>
      <c r="U7" s="2633"/>
      <c r="V7" s="2634"/>
    </row>
    <row r="8" spans="1:22" s="187" customFormat="1" ht="13.5" customHeight="1" x14ac:dyDescent="0.2">
      <c r="A8" s="2644"/>
      <c r="B8" s="2645"/>
      <c r="C8" s="2645"/>
      <c r="D8" s="2646"/>
      <c r="E8" s="2651"/>
      <c r="F8" s="2630"/>
      <c r="G8" s="2630"/>
      <c r="H8" s="2635" t="s">
        <v>458</v>
      </c>
      <c r="I8" s="2636"/>
      <c r="J8" s="2637"/>
      <c r="K8" s="2635" t="s">
        <v>457</v>
      </c>
      <c r="L8" s="2636"/>
      <c r="M8" s="2637"/>
      <c r="O8" s="2630"/>
      <c r="P8" s="2630"/>
      <c r="Q8" s="2635" t="s">
        <v>458</v>
      </c>
      <c r="R8" s="2636"/>
      <c r="S8" s="2637"/>
      <c r="T8" s="2635" t="s">
        <v>457</v>
      </c>
      <c r="U8" s="2636"/>
      <c r="V8" s="2637"/>
    </row>
    <row r="9" spans="1:22" s="187" customFormat="1" ht="13.5" thickBot="1" x14ac:dyDescent="0.25">
      <c r="A9" s="2644"/>
      <c r="B9" s="2645"/>
      <c r="C9" s="2645"/>
      <c r="D9" s="2646"/>
      <c r="E9" s="2651"/>
      <c r="F9" s="2630"/>
      <c r="G9" s="2630"/>
      <c r="H9" s="2638"/>
      <c r="I9" s="2639"/>
      <c r="J9" s="2640"/>
      <c r="K9" s="2638"/>
      <c r="L9" s="2639"/>
      <c r="M9" s="2640"/>
      <c r="O9" s="2630"/>
      <c r="P9" s="2630"/>
      <c r="Q9" s="2638"/>
      <c r="R9" s="2639"/>
      <c r="S9" s="2640"/>
      <c r="T9" s="2638"/>
      <c r="U9" s="2639"/>
      <c r="V9" s="2640"/>
    </row>
    <row r="10" spans="1:22" s="187" customFormat="1" ht="26.25" thickBot="1" x14ac:dyDescent="0.25">
      <c r="A10" s="2647"/>
      <c r="B10" s="2648"/>
      <c r="C10" s="2648"/>
      <c r="D10" s="2649"/>
      <c r="E10" s="2652"/>
      <c r="F10" s="2631"/>
      <c r="G10" s="2631"/>
      <c r="H10" s="227" t="s">
        <v>455</v>
      </c>
      <c r="I10" s="227" t="s">
        <v>454</v>
      </c>
      <c r="J10" s="227" t="s">
        <v>456</v>
      </c>
      <c r="K10" s="227" t="s">
        <v>455</v>
      </c>
      <c r="L10" s="227" t="s">
        <v>454</v>
      </c>
      <c r="M10" s="227" t="s">
        <v>453</v>
      </c>
      <c r="O10" s="2631"/>
      <c r="P10" s="2631"/>
      <c r="Q10" s="227" t="s">
        <v>455</v>
      </c>
      <c r="R10" s="227" t="s">
        <v>454</v>
      </c>
      <c r="S10" s="227" t="s">
        <v>456</v>
      </c>
      <c r="T10" s="227" t="s">
        <v>455</v>
      </c>
      <c r="U10" s="227" t="s">
        <v>454</v>
      </c>
      <c r="V10" s="227" t="s">
        <v>453</v>
      </c>
    </row>
    <row r="11" spans="1:22" s="187" customFormat="1" x14ac:dyDescent="0.2">
      <c r="A11" s="206"/>
      <c r="B11" s="197"/>
      <c r="C11" s="197"/>
      <c r="D11" s="197"/>
      <c r="E11" s="238"/>
      <c r="F11" s="238"/>
      <c r="G11" s="238"/>
      <c r="H11" s="238"/>
      <c r="I11" s="238"/>
      <c r="J11" s="209"/>
      <c r="K11" s="247"/>
      <c r="L11" s="247"/>
      <c r="M11" s="247"/>
      <c r="O11" s="238"/>
      <c r="P11" s="238"/>
      <c r="Q11" s="238"/>
      <c r="R11" s="238"/>
      <c r="S11" s="209"/>
      <c r="T11" s="247"/>
      <c r="U11" s="247"/>
      <c r="V11" s="247"/>
    </row>
    <row r="12" spans="1:22" s="187" customFormat="1" x14ac:dyDescent="0.2">
      <c r="A12" s="198" t="s">
        <v>304</v>
      </c>
      <c r="B12" s="197"/>
      <c r="C12" s="197"/>
      <c r="D12" s="197"/>
      <c r="E12" s="232" t="s">
        <v>402</v>
      </c>
      <c r="F12" s="195">
        <f t="shared" ref="F12:M12" si="0">F14+F16+F18+F20</f>
        <v>0</v>
      </c>
      <c r="G12" s="195">
        <f t="shared" si="0"/>
        <v>0</v>
      </c>
      <c r="H12" s="195">
        <f t="shared" si="0"/>
        <v>0</v>
      </c>
      <c r="I12" s="195">
        <f t="shared" si="0"/>
        <v>0</v>
      </c>
      <c r="J12" s="195">
        <f t="shared" si="0"/>
        <v>0</v>
      </c>
      <c r="K12" s="195">
        <f t="shared" si="0"/>
        <v>0</v>
      </c>
      <c r="L12" s="195">
        <f t="shared" si="0"/>
        <v>0</v>
      </c>
      <c r="M12" s="195">
        <f t="shared" si="0"/>
        <v>0</v>
      </c>
      <c r="O12" s="195">
        <f t="shared" ref="O12:V12" si="1">O14+O16+O18+O20</f>
        <v>0</v>
      </c>
      <c r="P12" s="195">
        <f t="shared" si="1"/>
        <v>0</v>
      </c>
      <c r="Q12" s="195">
        <f t="shared" si="1"/>
        <v>0</v>
      </c>
      <c r="R12" s="195">
        <f t="shared" si="1"/>
        <v>0</v>
      </c>
      <c r="S12" s="195">
        <f t="shared" si="1"/>
        <v>0</v>
      </c>
      <c r="T12" s="195">
        <f t="shared" si="1"/>
        <v>0</v>
      </c>
      <c r="U12" s="195">
        <f t="shared" si="1"/>
        <v>0</v>
      </c>
      <c r="V12" s="195">
        <f t="shared" si="1"/>
        <v>0</v>
      </c>
    </row>
    <row r="13" spans="1:22" s="187" customFormat="1" x14ac:dyDescent="0.2">
      <c r="A13" s="206"/>
      <c r="B13" s="197"/>
      <c r="C13" s="197"/>
      <c r="D13" s="197"/>
      <c r="E13" s="238"/>
      <c r="F13" s="233"/>
      <c r="G13" s="233"/>
      <c r="H13" s="233"/>
      <c r="I13" s="233"/>
      <c r="J13" s="233"/>
      <c r="K13" s="233"/>
      <c r="L13" s="233"/>
      <c r="M13" s="233"/>
      <c r="O13" s="233"/>
      <c r="P13" s="233"/>
      <c r="Q13" s="233"/>
      <c r="R13" s="233"/>
      <c r="S13" s="233"/>
      <c r="T13" s="233"/>
      <c r="U13" s="233"/>
      <c r="V13" s="233"/>
    </row>
    <row r="14" spans="1:22" s="187" customFormat="1" x14ac:dyDescent="0.2">
      <c r="A14" s="206"/>
      <c r="B14" s="216" t="s">
        <v>305</v>
      </c>
      <c r="C14" s="197"/>
      <c r="D14" s="197"/>
      <c r="E14" s="241" t="s">
        <v>403</v>
      </c>
      <c r="F14" s="239">
        <f>G14+J14+M14</f>
        <v>0</v>
      </c>
      <c r="G14" s="240"/>
      <c r="H14" s="240"/>
      <c r="I14" s="240"/>
      <c r="J14" s="239">
        <f>H14+I14</f>
        <v>0</v>
      </c>
      <c r="K14" s="240"/>
      <c r="L14" s="240"/>
      <c r="M14" s="239">
        <f>K14+L14</f>
        <v>0</v>
      </c>
      <c r="O14" s="239">
        <f>P14+S14+V14</f>
        <v>0</v>
      </c>
      <c r="P14" s="240"/>
      <c r="Q14" s="240"/>
      <c r="R14" s="240"/>
      <c r="S14" s="239">
        <f>Q14+R14</f>
        <v>0</v>
      </c>
      <c r="T14" s="240"/>
      <c r="U14" s="240"/>
      <c r="V14" s="239">
        <f>T14+U14</f>
        <v>0</v>
      </c>
    </row>
    <row r="15" spans="1:22" s="187" customFormat="1" x14ac:dyDescent="0.2">
      <c r="A15" s="206"/>
      <c r="B15" s="197"/>
      <c r="C15" s="197"/>
      <c r="D15" s="197"/>
      <c r="E15" s="238"/>
      <c r="F15" s="207"/>
      <c r="G15" s="207"/>
      <c r="H15" s="207"/>
      <c r="I15" s="207"/>
      <c r="J15" s="207"/>
      <c r="K15" s="207"/>
      <c r="L15" s="207"/>
      <c r="M15" s="207"/>
      <c r="O15" s="207"/>
      <c r="P15" s="207"/>
      <c r="Q15" s="207"/>
      <c r="R15" s="207"/>
      <c r="S15" s="207"/>
      <c r="T15" s="207"/>
      <c r="U15" s="207"/>
      <c r="V15" s="207"/>
    </row>
    <row r="16" spans="1:22" s="187" customFormat="1" x14ac:dyDescent="0.2">
      <c r="A16" s="206"/>
      <c r="B16" s="216" t="s">
        <v>306</v>
      </c>
      <c r="C16" s="197"/>
      <c r="D16" s="197"/>
      <c r="E16" s="241" t="s">
        <v>404</v>
      </c>
      <c r="F16" s="239">
        <f>G16+J16+M16</f>
        <v>0</v>
      </c>
      <c r="G16" s="240"/>
      <c r="H16" s="240"/>
      <c r="I16" s="240"/>
      <c r="J16" s="239">
        <f>H16+I16</f>
        <v>0</v>
      </c>
      <c r="K16" s="240"/>
      <c r="L16" s="240"/>
      <c r="M16" s="239">
        <f>K16+L16</f>
        <v>0</v>
      </c>
      <c r="O16" s="239">
        <f>P16+S16+V16</f>
        <v>0</v>
      </c>
      <c r="P16" s="240"/>
      <c r="Q16" s="240"/>
      <c r="R16" s="240"/>
      <c r="S16" s="239">
        <f>Q16+R16</f>
        <v>0</v>
      </c>
      <c r="T16" s="240"/>
      <c r="U16" s="240"/>
      <c r="V16" s="239">
        <f>T16+U16</f>
        <v>0</v>
      </c>
    </row>
    <row r="17" spans="1:22" s="187" customFormat="1" x14ac:dyDescent="0.2">
      <c r="A17" s="206"/>
      <c r="B17" s="197"/>
      <c r="C17" s="197"/>
      <c r="D17" s="197"/>
      <c r="E17" s="238"/>
      <c r="F17" s="233"/>
      <c r="G17" s="233"/>
      <c r="H17" s="233"/>
      <c r="I17" s="233"/>
      <c r="J17" s="233"/>
      <c r="K17" s="233"/>
      <c r="L17" s="233"/>
      <c r="M17" s="233"/>
      <c r="O17" s="233"/>
      <c r="P17" s="233"/>
      <c r="Q17" s="233"/>
      <c r="R17" s="233"/>
      <c r="S17" s="233"/>
      <c r="T17" s="233"/>
      <c r="U17" s="233"/>
      <c r="V17" s="233"/>
    </row>
    <row r="18" spans="1:22" s="187" customFormat="1" x14ac:dyDescent="0.2">
      <c r="A18" s="206"/>
      <c r="B18" s="216" t="s">
        <v>307</v>
      </c>
      <c r="C18" s="197"/>
      <c r="D18" s="197"/>
      <c r="E18" s="241" t="s">
        <v>405</v>
      </c>
      <c r="F18" s="239">
        <f>G18+J18+M18</f>
        <v>0</v>
      </c>
      <c r="G18" s="240"/>
      <c r="H18" s="240"/>
      <c r="I18" s="240"/>
      <c r="J18" s="239">
        <f>H18+I18</f>
        <v>0</v>
      </c>
      <c r="K18" s="240"/>
      <c r="L18" s="240"/>
      <c r="M18" s="239">
        <f>K18+L18</f>
        <v>0</v>
      </c>
      <c r="O18" s="239">
        <f>P18+S18+V18</f>
        <v>0</v>
      </c>
      <c r="P18" s="240"/>
      <c r="Q18" s="240"/>
      <c r="R18" s="240"/>
      <c r="S18" s="239">
        <f>Q18+R18</f>
        <v>0</v>
      </c>
      <c r="T18" s="240"/>
      <c r="U18" s="240"/>
      <c r="V18" s="239">
        <f>T18+U18</f>
        <v>0</v>
      </c>
    </row>
    <row r="19" spans="1:22" s="187" customFormat="1" x14ac:dyDescent="0.2">
      <c r="A19" s="206"/>
      <c r="B19" s="197"/>
      <c r="C19" s="197"/>
      <c r="D19" s="197"/>
      <c r="E19" s="238"/>
      <c r="F19" s="233"/>
      <c r="G19" s="233"/>
      <c r="H19" s="233"/>
      <c r="I19" s="233"/>
      <c r="J19" s="233"/>
      <c r="K19" s="233"/>
      <c r="L19" s="233"/>
      <c r="M19" s="233"/>
      <c r="O19" s="233"/>
      <c r="P19" s="233"/>
      <c r="Q19" s="233"/>
      <c r="R19" s="233"/>
      <c r="S19" s="233"/>
      <c r="T19" s="233"/>
      <c r="U19" s="233"/>
      <c r="V19" s="233"/>
    </row>
    <row r="20" spans="1:22" s="187" customFormat="1" x14ac:dyDescent="0.2">
      <c r="A20" s="206"/>
      <c r="B20" s="216" t="s">
        <v>308</v>
      </c>
      <c r="C20" s="197"/>
      <c r="D20" s="221"/>
      <c r="E20" s="241" t="s">
        <v>406</v>
      </c>
      <c r="F20" s="239">
        <f>G20+J20+M20</f>
        <v>0</v>
      </c>
      <c r="G20" s="240"/>
      <c r="H20" s="240"/>
      <c r="I20" s="240"/>
      <c r="J20" s="239">
        <f>H20+I20</f>
        <v>0</v>
      </c>
      <c r="K20" s="240"/>
      <c r="L20" s="240"/>
      <c r="M20" s="239">
        <f>K20+L20</f>
        <v>0</v>
      </c>
      <c r="O20" s="239">
        <f>P20+S20+V20</f>
        <v>0</v>
      </c>
      <c r="P20" s="240"/>
      <c r="Q20" s="240"/>
      <c r="R20" s="240"/>
      <c r="S20" s="239">
        <f>Q20+R20</f>
        <v>0</v>
      </c>
      <c r="T20" s="240"/>
      <c r="U20" s="240"/>
      <c r="V20" s="239">
        <f>T20+U20</f>
        <v>0</v>
      </c>
    </row>
    <row r="21" spans="1:22" s="187" customFormat="1" x14ac:dyDescent="0.2">
      <c r="A21" s="206"/>
      <c r="B21" s="197"/>
      <c r="C21" s="197"/>
      <c r="D21" s="197"/>
      <c r="E21" s="238"/>
      <c r="F21" s="233"/>
      <c r="G21" s="233"/>
      <c r="H21" s="233"/>
      <c r="I21" s="233"/>
      <c r="J21" s="233"/>
      <c r="K21" s="233"/>
      <c r="L21" s="233"/>
      <c r="M21" s="233"/>
      <c r="O21" s="233"/>
      <c r="P21" s="233"/>
      <c r="Q21" s="233"/>
      <c r="R21" s="233"/>
      <c r="S21" s="233"/>
      <c r="T21" s="233"/>
      <c r="U21" s="233"/>
      <c r="V21" s="233"/>
    </row>
    <row r="22" spans="1:22" s="187" customFormat="1" x14ac:dyDescent="0.2">
      <c r="A22" s="198" t="s">
        <v>309</v>
      </c>
      <c r="B22" s="197"/>
      <c r="C22" s="197"/>
      <c r="D22" s="197"/>
      <c r="E22" s="232" t="s">
        <v>407</v>
      </c>
      <c r="F22" s="195">
        <f t="shared" ref="F22:M22" si="2">F24+F26+F28+F30+F32+F34</f>
        <v>0</v>
      </c>
      <c r="G22" s="195">
        <f t="shared" si="2"/>
        <v>0</v>
      </c>
      <c r="H22" s="195">
        <f t="shared" si="2"/>
        <v>0</v>
      </c>
      <c r="I22" s="195">
        <f t="shared" si="2"/>
        <v>0</v>
      </c>
      <c r="J22" s="195">
        <f t="shared" si="2"/>
        <v>0</v>
      </c>
      <c r="K22" s="195">
        <f t="shared" si="2"/>
        <v>0</v>
      </c>
      <c r="L22" s="195">
        <f t="shared" si="2"/>
        <v>0</v>
      </c>
      <c r="M22" s="195">
        <f t="shared" si="2"/>
        <v>0</v>
      </c>
      <c r="O22" s="195">
        <f t="shared" ref="O22:V22" si="3">O24+O26+O28+O30+O32+O34</f>
        <v>0</v>
      </c>
      <c r="P22" s="195">
        <f t="shared" si="3"/>
        <v>0</v>
      </c>
      <c r="Q22" s="195">
        <f t="shared" si="3"/>
        <v>0</v>
      </c>
      <c r="R22" s="195">
        <f t="shared" si="3"/>
        <v>0</v>
      </c>
      <c r="S22" s="195">
        <f t="shared" si="3"/>
        <v>0</v>
      </c>
      <c r="T22" s="195">
        <f t="shared" si="3"/>
        <v>0</v>
      </c>
      <c r="U22" s="195">
        <f t="shared" si="3"/>
        <v>0</v>
      </c>
      <c r="V22" s="195">
        <f t="shared" si="3"/>
        <v>0</v>
      </c>
    </row>
    <row r="23" spans="1:22" s="187" customFormat="1" x14ac:dyDescent="0.2">
      <c r="A23" s="206"/>
      <c r="B23" s="197"/>
      <c r="C23" s="197"/>
      <c r="D23" s="197"/>
      <c r="E23" s="238"/>
      <c r="F23" s="233"/>
      <c r="G23" s="233"/>
      <c r="H23" s="233"/>
      <c r="I23" s="233"/>
      <c r="J23" s="233"/>
      <c r="K23" s="233"/>
      <c r="L23" s="233"/>
      <c r="M23" s="233"/>
      <c r="O23" s="233"/>
      <c r="P23" s="233"/>
      <c r="Q23" s="233"/>
      <c r="R23" s="233"/>
      <c r="S23" s="233"/>
      <c r="T23" s="233"/>
      <c r="U23" s="233"/>
      <c r="V23" s="233"/>
    </row>
    <row r="24" spans="1:22" s="187" customFormat="1" x14ac:dyDescent="0.2">
      <c r="A24" s="206"/>
      <c r="B24" s="216" t="s">
        <v>310</v>
      </c>
      <c r="C24" s="197"/>
      <c r="D24" s="197"/>
      <c r="E24" s="241" t="s">
        <v>408</v>
      </c>
      <c r="F24" s="239">
        <f>G24+J24+M24</f>
        <v>0</v>
      </c>
      <c r="G24" s="240"/>
      <c r="H24" s="240"/>
      <c r="I24" s="240"/>
      <c r="J24" s="239">
        <f>H24+I24</f>
        <v>0</v>
      </c>
      <c r="K24" s="240"/>
      <c r="L24" s="240"/>
      <c r="M24" s="239">
        <f>K24+L24</f>
        <v>0</v>
      </c>
      <c r="O24" s="239">
        <f>P24+S24+V24</f>
        <v>0</v>
      </c>
      <c r="P24" s="240"/>
      <c r="Q24" s="240"/>
      <c r="R24" s="240"/>
      <c r="S24" s="239">
        <f>Q24+R24</f>
        <v>0</v>
      </c>
      <c r="T24" s="240"/>
      <c r="U24" s="240"/>
      <c r="V24" s="239">
        <f>T24+U24</f>
        <v>0</v>
      </c>
    </row>
    <row r="25" spans="1:22" s="187" customFormat="1" x14ac:dyDescent="0.2">
      <c r="A25" s="206"/>
      <c r="B25" s="197"/>
      <c r="C25" s="197"/>
      <c r="D25" s="197"/>
      <c r="E25" s="238"/>
      <c r="F25" s="233"/>
      <c r="G25" s="233"/>
      <c r="H25" s="233"/>
      <c r="I25" s="233"/>
      <c r="J25" s="233"/>
      <c r="K25" s="233"/>
      <c r="L25" s="233"/>
      <c r="M25" s="233"/>
      <c r="O25" s="233"/>
      <c r="P25" s="233"/>
      <c r="Q25" s="233"/>
      <c r="R25" s="233"/>
      <c r="S25" s="233"/>
      <c r="T25" s="233"/>
      <c r="U25" s="233"/>
      <c r="V25" s="233"/>
    </row>
    <row r="26" spans="1:22" s="187" customFormat="1" x14ac:dyDescent="0.2">
      <c r="A26" s="206"/>
      <c r="B26" s="216" t="s">
        <v>311</v>
      </c>
      <c r="C26" s="197"/>
      <c r="D26" s="197"/>
      <c r="E26" s="241" t="s">
        <v>409</v>
      </c>
      <c r="F26" s="239">
        <f>G26+J26+M26</f>
        <v>0</v>
      </c>
      <c r="G26" s="240"/>
      <c r="H26" s="240"/>
      <c r="I26" s="240"/>
      <c r="J26" s="239">
        <f>H26+I26</f>
        <v>0</v>
      </c>
      <c r="K26" s="240"/>
      <c r="L26" s="240"/>
      <c r="M26" s="239">
        <f>K26+L26</f>
        <v>0</v>
      </c>
      <c r="O26" s="239">
        <f>P26+S26+V26</f>
        <v>0</v>
      </c>
      <c r="P26" s="240"/>
      <c r="Q26" s="240"/>
      <c r="R26" s="240"/>
      <c r="S26" s="239">
        <f>Q26+R26</f>
        <v>0</v>
      </c>
      <c r="T26" s="240"/>
      <c r="U26" s="240"/>
      <c r="V26" s="239">
        <f>T26+U26</f>
        <v>0</v>
      </c>
    </row>
    <row r="27" spans="1:22" s="187" customFormat="1" x14ac:dyDescent="0.2">
      <c r="A27" s="206"/>
      <c r="B27" s="197"/>
      <c r="C27" s="197"/>
      <c r="D27" s="197"/>
      <c r="E27" s="238"/>
      <c r="F27" s="233"/>
      <c r="G27" s="233"/>
      <c r="H27" s="233"/>
      <c r="I27" s="233"/>
      <c r="J27" s="233"/>
      <c r="K27" s="233"/>
      <c r="L27" s="233"/>
      <c r="M27" s="233"/>
      <c r="O27" s="233"/>
      <c r="P27" s="233"/>
      <c r="Q27" s="233"/>
      <c r="R27" s="233"/>
      <c r="S27" s="233"/>
      <c r="T27" s="233"/>
      <c r="U27" s="233"/>
      <c r="V27" s="233"/>
    </row>
    <row r="28" spans="1:22" s="187" customFormat="1" x14ac:dyDescent="0.2">
      <c r="A28" s="206"/>
      <c r="B28" s="216" t="s">
        <v>312</v>
      </c>
      <c r="C28" s="197"/>
      <c r="D28" s="197"/>
      <c r="E28" s="241" t="s">
        <v>410</v>
      </c>
      <c r="F28" s="239">
        <f>G28+J28+M28</f>
        <v>0</v>
      </c>
      <c r="G28" s="240"/>
      <c r="H28" s="240"/>
      <c r="I28" s="240"/>
      <c r="J28" s="239">
        <f>H28+I28</f>
        <v>0</v>
      </c>
      <c r="K28" s="240"/>
      <c r="L28" s="240"/>
      <c r="M28" s="239">
        <f>K28+L28</f>
        <v>0</v>
      </c>
      <c r="O28" s="239">
        <f>P28+S28+V28</f>
        <v>0</v>
      </c>
      <c r="P28" s="240"/>
      <c r="Q28" s="240"/>
      <c r="R28" s="240"/>
      <c r="S28" s="239">
        <f>Q28+R28</f>
        <v>0</v>
      </c>
      <c r="T28" s="240"/>
      <c r="U28" s="240"/>
      <c r="V28" s="239">
        <f>T28+U28</f>
        <v>0</v>
      </c>
    </row>
    <row r="29" spans="1:22" s="187" customFormat="1" x14ac:dyDescent="0.2">
      <c r="A29" s="206"/>
      <c r="B29" s="197"/>
      <c r="C29" s="197"/>
      <c r="D29" s="197"/>
      <c r="E29" s="238"/>
      <c r="F29" s="233"/>
      <c r="G29" s="233"/>
      <c r="H29" s="233"/>
      <c r="I29" s="233"/>
      <c r="J29" s="233"/>
      <c r="K29" s="233"/>
      <c r="L29" s="233"/>
      <c r="M29" s="233"/>
      <c r="O29" s="233"/>
      <c r="P29" s="233"/>
      <c r="Q29" s="233"/>
      <c r="R29" s="233"/>
      <c r="S29" s="233"/>
      <c r="T29" s="233"/>
      <c r="U29" s="233"/>
      <c r="V29" s="233"/>
    </row>
    <row r="30" spans="1:22" s="187" customFormat="1" x14ac:dyDescent="0.2">
      <c r="A30" s="206"/>
      <c r="B30" s="216" t="s">
        <v>313</v>
      </c>
      <c r="C30" s="197"/>
      <c r="D30" s="197"/>
      <c r="E30" s="241" t="s">
        <v>359</v>
      </c>
      <c r="F30" s="239">
        <f>G30+J30+M30</f>
        <v>0</v>
      </c>
      <c r="G30" s="208"/>
      <c r="H30" s="208"/>
      <c r="I30" s="208"/>
      <c r="J30" s="239">
        <f>H30+I30</f>
        <v>0</v>
      </c>
      <c r="K30" s="208"/>
      <c r="L30" s="208"/>
      <c r="M30" s="239">
        <f>K30+L30</f>
        <v>0</v>
      </c>
      <c r="O30" s="239">
        <f>P30+S30+V30</f>
        <v>0</v>
      </c>
      <c r="P30" s="208"/>
      <c r="Q30" s="208"/>
      <c r="R30" s="208"/>
      <c r="S30" s="239">
        <f>Q30+R30</f>
        <v>0</v>
      </c>
      <c r="T30" s="208"/>
      <c r="U30" s="208"/>
      <c r="V30" s="239">
        <f>T30+U30</f>
        <v>0</v>
      </c>
    </row>
    <row r="31" spans="1:22" s="187" customFormat="1" x14ac:dyDescent="0.2">
      <c r="A31" s="206"/>
      <c r="B31" s="197"/>
      <c r="C31" s="197"/>
      <c r="D31" s="197"/>
      <c r="E31" s="238"/>
      <c r="F31" s="233"/>
      <c r="G31" s="233"/>
      <c r="H31" s="233"/>
      <c r="I31" s="233"/>
      <c r="J31" s="233"/>
      <c r="K31" s="233"/>
      <c r="L31" s="233"/>
      <c r="M31" s="233"/>
      <c r="O31" s="233"/>
      <c r="P31" s="233"/>
      <c r="Q31" s="233"/>
      <c r="R31" s="233"/>
      <c r="S31" s="233"/>
      <c r="T31" s="233"/>
      <c r="U31" s="233"/>
      <c r="V31" s="233"/>
    </row>
    <row r="32" spans="1:22" s="187" customFormat="1" x14ac:dyDescent="0.2">
      <c r="A32" s="206"/>
      <c r="B32" s="244" t="s">
        <v>314</v>
      </c>
      <c r="C32" s="197"/>
      <c r="D32" s="197"/>
      <c r="E32" s="246" t="s">
        <v>411</v>
      </c>
      <c r="F32" s="239">
        <f>G32+J32+M32</f>
        <v>0</v>
      </c>
      <c r="G32" s="245"/>
      <c r="H32" s="245"/>
      <c r="I32" s="245"/>
      <c r="J32" s="239">
        <f>H32+I32</f>
        <v>0</v>
      </c>
      <c r="K32" s="245"/>
      <c r="L32" s="245"/>
      <c r="M32" s="239">
        <f>K32+L32</f>
        <v>0</v>
      </c>
      <c r="O32" s="239">
        <f>P32+S32+V32</f>
        <v>0</v>
      </c>
      <c r="P32" s="245"/>
      <c r="Q32" s="245"/>
      <c r="R32" s="245"/>
      <c r="S32" s="239">
        <f>Q32+R32</f>
        <v>0</v>
      </c>
      <c r="T32" s="245"/>
      <c r="U32" s="245"/>
      <c r="V32" s="239">
        <f>T32+U32</f>
        <v>0</v>
      </c>
    </row>
    <row r="33" spans="1:22" s="187" customFormat="1" x14ac:dyDescent="0.2">
      <c r="A33" s="206"/>
      <c r="B33" s="244"/>
      <c r="C33" s="197"/>
      <c r="D33" s="197"/>
      <c r="E33" s="243"/>
      <c r="F33" s="242"/>
      <c r="G33" s="242"/>
      <c r="H33" s="242"/>
      <c r="I33" s="242"/>
      <c r="J33" s="242"/>
      <c r="K33" s="242"/>
      <c r="L33" s="242"/>
      <c r="M33" s="242"/>
      <c r="O33" s="242"/>
      <c r="P33" s="242"/>
      <c r="Q33" s="242"/>
      <c r="R33" s="242"/>
      <c r="S33" s="242"/>
      <c r="T33" s="242"/>
      <c r="U33" s="242"/>
      <c r="V33" s="242"/>
    </row>
    <row r="34" spans="1:22" s="187" customFormat="1" x14ac:dyDescent="0.2">
      <c r="A34" s="206"/>
      <c r="B34" s="216" t="s">
        <v>315</v>
      </c>
      <c r="C34" s="197"/>
      <c r="D34" s="197"/>
      <c r="E34" s="241" t="s">
        <v>412</v>
      </c>
      <c r="F34" s="239">
        <f>G34+J34+M34</f>
        <v>0</v>
      </c>
      <c r="G34" s="240"/>
      <c r="H34" s="240"/>
      <c r="I34" s="240"/>
      <c r="J34" s="239">
        <f>H34+I34</f>
        <v>0</v>
      </c>
      <c r="K34" s="240"/>
      <c r="L34" s="240"/>
      <c r="M34" s="239">
        <f>K34+L34</f>
        <v>0</v>
      </c>
      <c r="O34" s="239">
        <f>P34+S34+V34</f>
        <v>0</v>
      </c>
      <c r="P34" s="240"/>
      <c r="Q34" s="240"/>
      <c r="R34" s="240"/>
      <c r="S34" s="239">
        <f>Q34+R34</f>
        <v>0</v>
      </c>
      <c r="T34" s="240"/>
      <c r="U34" s="240"/>
      <c r="V34" s="239">
        <f>T34+U34</f>
        <v>0</v>
      </c>
    </row>
    <row r="35" spans="1:22" s="187" customFormat="1" x14ac:dyDescent="0.2">
      <c r="A35" s="206"/>
      <c r="B35" s="197"/>
      <c r="C35" s="197"/>
      <c r="D35" s="197"/>
      <c r="E35" s="238"/>
      <c r="F35" s="237"/>
      <c r="G35" s="237"/>
      <c r="H35" s="237"/>
      <c r="I35" s="237"/>
      <c r="J35" s="237"/>
      <c r="K35" s="237"/>
      <c r="L35" s="237"/>
      <c r="M35" s="237"/>
      <c r="O35" s="237"/>
      <c r="P35" s="237"/>
      <c r="Q35" s="237"/>
      <c r="R35" s="237"/>
      <c r="S35" s="237"/>
      <c r="T35" s="237"/>
      <c r="U35" s="237"/>
      <c r="V35" s="237"/>
    </row>
    <row r="36" spans="1:22" s="187" customFormat="1" x14ac:dyDescent="0.2">
      <c r="A36" s="236"/>
      <c r="B36" s="235"/>
      <c r="C36" s="235"/>
      <c r="D36" s="235"/>
      <c r="E36" s="234"/>
      <c r="F36" s="233"/>
      <c r="G36" s="233"/>
      <c r="H36" s="233"/>
      <c r="I36" s="233"/>
      <c r="J36" s="233"/>
      <c r="K36" s="233"/>
      <c r="L36" s="233"/>
      <c r="M36" s="233"/>
      <c r="O36" s="233"/>
      <c r="P36" s="233"/>
      <c r="Q36" s="233"/>
      <c r="R36" s="233"/>
      <c r="S36" s="233"/>
      <c r="T36" s="233"/>
      <c r="U36" s="233"/>
      <c r="V36" s="233"/>
    </row>
    <row r="37" spans="1:22" s="187" customFormat="1" x14ac:dyDescent="0.2">
      <c r="A37" s="198" t="s">
        <v>316</v>
      </c>
      <c r="B37" s="197"/>
      <c r="C37" s="197"/>
      <c r="D37" s="197"/>
      <c r="E37" s="232" t="s">
        <v>413</v>
      </c>
      <c r="F37" s="195">
        <f t="shared" ref="F37:M37" si="4">F22+F12</f>
        <v>0</v>
      </c>
      <c r="G37" s="195">
        <f t="shared" si="4"/>
        <v>0</v>
      </c>
      <c r="H37" s="195">
        <f t="shared" si="4"/>
        <v>0</v>
      </c>
      <c r="I37" s="195">
        <f t="shared" si="4"/>
        <v>0</v>
      </c>
      <c r="J37" s="195">
        <f t="shared" si="4"/>
        <v>0</v>
      </c>
      <c r="K37" s="195">
        <f t="shared" si="4"/>
        <v>0</v>
      </c>
      <c r="L37" s="195">
        <f t="shared" si="4"/>
        <v>0</v>
      </c>
      <c r="M37" s="195">
        <f t="shared" si="4"/>
        <v>0</v>
      </c>
      <c r="O37" s="195">
        <f t="shared" ref="O37:V37" si="5">O22+O12</f>
        <v>0</v>
      </c>
      <c r="P37" s="195">
        <f t="shared" si="5"/>
        <v>0</v>
      </c>
      <c r="Q37" s="195">
        <f t="shared" si="5"/>
        <v>0</v>
      </c>
      <c r="R37" s="195">
        <f t="shared" si="5"/>
        <v>0</v>
      </c>
      <c r="S37" s="195">
        <f t="shared" si="5"/>
        <v>0</v>
      </c>
      <c r="T37" s="195">
        <f t="shared" si="5"/>
        <v>0</v>
      </c>
      <c r="U37" s="195">
        <f t="shared" si="5"/>
        <v>0</v>
      </c>
      <c r="V37" s="195">
        <f t="shared" si="5"/>
        <v>0</v>
      </c>
    </row>
    <row r="38" spans="1:22" s="187" customFormat="1" ht="13.5" thickBot="1" x14ac:dyDescent="0.25">
      <c r="A38" s="231"/>
      <c r="B38" s="193"/>
      <c r="C38" s="193"/>
      <c r="D38" s="230"/>
      <c r="E38" s="229"/>
      <c r="F38" s="229"/>
      <c r="G38" s="229"/>
      <c r="H38" s="229"/>
      <c r="I38" s="229"/>
      <c r="J38" s="228"/>
      <c r="K38" s="228"/>
      <c r="L38" s="228"/>
      <c r="M38" s="228"/>
      <c r="O38" s="229"/>
      <c r="P38" s="229"/>
      <c r="Q38" s="229"/>
      <c r="R38" s="229"/>
      <c r="S38" s="228"/>
      <c r="T38" s="228"/>
      <c r="U38" s="228"/>
      <c r="V38" s="228"/>
    </row>
    <row r="39" spans="1:22" s="187" customFormat="1" ht="13.5" thickTop="1" x14ac:dyDescent="0.2">
      <c r="A39" s="184"/>
      <c r="B39" s="184"/>
      <c r="C39" s="184"/>
      <c r="D39" s="184"/>
      <c r="E39" s="184"/>
      <c r="F39" s="184"/>
      <c r="G39" s="184"/>
      <c r="H39" s="184"/>
      <c r="I39" s="184"/>
      <c r="J39" s="190"/>
      <c r="K39" s="188"/>
      <c r="L39" s="190"/>
      <c r="M39" s="188"/>
      <c r="O39" s="184"/>
      <c r="P39" s="184"/>
      <c r="Q39" s="184"/>
      <c r="R39" s="184"/>
      <c r="S39" s="190"/>
      <c r="T39" s="188"/>
      <c r="U39" s="190"/>
      <c r="V39" s="188"/>
    </row>
    <row r="40" spans="1:22" s="187" customFormat="1" ht="13.5" thickBot="1" x14ac:dyDescent="0.25">
      <c r="A40" s="184"/>
      <c r="B40" s="184"/>
      <c r="C40" s="184"/>
      <c r="D40" s="184"/>
      <c r="E40" s="184"/>
      <c r="F40" s="184"/>
      <c r="G40" s="184"/>
      <c r="H40" s="184"/>
      <c r="I40" s="184"/>
      <c r="J40" s="190"/>
      <c r="K40" s="188"/>
      <c r="L40" s="190"/>
      <c r="M40" s="188"/>
      <c r="O40" s="184"/>
      <c r="P40" s="184"/>
      <c r="Q40" s="184"/>
      <c r="R40" s="184"/>
      <c r="S40" s="190"/>
      <c r="T40" s="188"/>
      <c r="U40" s="190"/>
      <c r="V40" s="188"/>
    </row>
    <row r="41" spans="1:22" s="187" customFormat="1" ht="13.5" thickBot="1" x14ac:dyDescent="0.25">
      <c r="A41" s="2641" t="s">
        <v>317</v>
      </c>
      <c r="B41" s="2642"/>
      <c r="C41" s="2642"/>
      <c r="D41" s="2643"/>
      <c r="E41" s="2650" t="s">
        <v>401</v>
      </c>
      <c r="F41" s="2629" t="s">
        <v>1128</v>
      </c>
      <c r="G41" s="2629" t="s">
        <v>460</v>
      </c>
      <c r="H41" s="2632" t="s">
        <v>459</v>
      </c>
      <c r="I41" s="2633"/>
      <c r="J41" s="2633"/>
      <c r="K41" s="2633"/>
      <c r="L41" s="2633"/>
      <c r="M41" s="2634"/>
      <c r="O41" s="2629" t="s">
        <v>1128</v>
      </c>
      <c r="P41" s="2629" t="s">
        <v>460</v>
      </c>
      <c r="Q41" s="2632" t="s">
        <v>459</v>
      </c>
      <c r="R41" s="2633"/>
      <c r="S41" s="2633"/>
      <c r="T41" s="2633"/>
      <c r="U41" s="2633"/>
      <c r="V41" s="2634"/>
    </row>
    <row r="42" spans="1:22" s="187" customFormat="1" ht="13.5" customHeight="1" x14ac:dyDescent="0.2">
      <c r="A42" s="2644"/>
      <c r="B42" s="2645"/>
      <c r="C42" s="2645"/>
      <c r="D42" s="2646"/>
      <c r="E42" s="2651"/>
      <c r="F42" s="2630"/>
      <c r="G42" s="2630"/>
      <c r="H42" s="2635" t="s">
        <v>458</v>
      </c>
      <c r="I42" s="2636"/>
      <c r="J42" s="2637"/>
      <c r="K42" s="2635" t="s">
        <v>457</v>
      </c>
      <c r="L42" s="2636"/>
      <c r="M42" s="2637"/>
      <c r="O42" s="2630"/>
      <c r="P42" s="2630"/>
      <c r="Q42" s="2635" t="s">
        <v>458</v>
      </c>
      <c r="R42" s="2636"/>
      <c r="S42" s="2637"/>
      <c r="T42" s="2635" t="s">
        <v>457</v>
      </c>
      <c r="U42" s="2636"/>
      <c r="V42" s="2637"/>
    </row>
    <row r="43" spans="1:22" s="187" customFormat="1" ht="13.5" thickBot="1" x14ac:dyDescent="0.25">
      <c r="A43" s="2644"/>
      <c r="B43" s="2645"/>
      <c r="C43" s="2645"/>
      <c r="D43" s="2646"/>
      <c r="E43" s="2651"/>
      <c r="F43" s="2630"/>
      <c r="G43" s="2630"/>
      <c r="H43" s="2638"/>
      <c r="I43" s="2639"/>
      <c r="J43" s="2640"/>
      <c r="K43" s="2638"/>
      <c r="L43" s="2639"/>
      <c r="M43" s="2640"/>
      <c r="O43" s="2630"/>
      <c r="P43" s="2630"/>
      <c r="Q43" s="2638"/>
      <c r="R43" s="2639"/>
      <c r="S43" s="2640"/>
      <c r="T43" s="2638"/>
      <c r="U43" s="2639"/>
      <c r="V43" s="2640"/>
    </row>
    <row r="44" spans="1:22" s="187" customFormat="1" ht="26.25" thickBot="1" x14ac:dyDescent="0.25">
      <c r="A44" s="2647"/>
      <c r="B44" s="2648"/>
      <c r="C44" s="2648"/>
      <c r="D44" s="2649"/>
      <c r="E44" s="2652"/>
      <c r="F44" s="2631"/>
      <c r="G44" s="2631"/>
      <c r="H44" s="227" t="s">
        <v>455</v>
      </c>
      <c r="I44" s="227" t="s">
        <v>454</v>
      </c>
      <c r="J44" s="227" t="s">
        <v>456</v>
      </c>
      <c r="K44" s="227" t="s">
        <v>455</v>
      </c>
      <c r="L44" s="227" t="s">
        <v>454</v>
      </c>
      <c r="M44" s="227" t="s">
        <v>453</v>
      </c>
      <c r="O44" s="2631"/>
      <c r="P44" s="2631"/>
      <c r="Q44" s="227" t="s">
        <v>455</v>
      </c>
      <c r="R44" s="227" t="s">
        <v>454</v>
      </c>
      <c r="S44" s="227" t="s">
        <v>456</v>
      </c>
      <c r="T44" s="227" t="s">
        <v>455</v>
      </c>
      <c r="U44" s="227" t="s">
        <v>454</v>
      </c>
      <c r="V44" s="227" t="s">
        <v>453</v>
      </c>
    </row>
    <row r="45" spans="1:22" s="187" customFormat="1" ht="13.5" thickTop="1" x14ac:dyDescent="0.2">
      <c r="A45" s="206"/>
      <c r="B45" s="197"/>
      <c r="C45" s="197"/>
      <c r="D45" s="197"/>
      <c r="E45" s="210"/>
      <c r="F45" s="210"/>
      <c r="G45" s="210"/>
      <c r="H45" s="210"/>
      <c r="I45" s="210"/>
      <c r="J45" s="217"/>
      <c r="K45" s="217"/>
      <c r="L45" s="226"/>
      <c r="M45" s="217"/>
      <c r="O45" s="210"/>
      <c r="P45" s="210"/>
      <c r="Q45" s="210"/>
      <c r="R45" s="210"/>
      <c r="S45" s="217"/>
      <c r="T45" s="217"/>
      <c r="U45" s="226"/>
      <c r="V45" s="217"/>
    </row>
    <row r="46" spans="1:22" s="187" customFormat="1" x14ac:dyDescent="0.2">
      <c r="A46" s="198" t="s">
        <v>318</v>
      </c>
      <c r="B46" s="197"/>
      <c r="C46" s="197"/>
      <c r="D46" s="197"/>
      <c r="E46" s="225" t="s">
        <v>223</v>
      </c>
      <c r="F46" s="222">
        <f t="shared" ref="F46:M46" si="6">F48+F50+F52+F54+F56+F58</f>
        <v>0</v>
      </c>
      <c r="G46" s="222">
        <f t="shared" si="6"/>
        <v>0</v>
      </c>
      <c r="H46" s="222">
        <f t="shared" si="6"/>
        <v>0</v>
      </c>
      <c r="I46" s="222">
        <f t="shared" si="6"/>
        <v>0</v>
      </c>
      <c r="J46" s="222">
        <f t="shared" si="6"/>
        <v>0</v>
      </c>
      <c r="K46" s="222">
        <f t="shared" si="6"/>
        <v>0</v>
      </c>
      <c r="L46" s="222">
        <f t="shared" si="6"/>
        <v>0</v>
      </c>
      <c r="M46" s="222">
        <f t="shared" si="6"/>
        <v>0</v>
      </c>
      <c r="O46" s="222">
        <f t="shared" ref="O46:V46" si="7">O48+O50+O52+O54+O56+O58</f>
        <v>0</v>
      </c>
      <c r="P46" s="222">
        <f t="shared" si="7"/>
        <v>0</v>
      </c>
      <c r="Q46" s="222">
        <f t="shared" si="7"/>
        <v>0</v>
      </c>
      <c r="R46" s="222">
        <f t="shared" si="7"/>
        <v>0</v>
      </c>
      <c r="S46" s="222">
        <f t="shared" si="7"/>
        <v>0</v>
      </c>
      <c r="T46" s="222">
        <f t="shared" si="7"/>
        <v>0</v>
      </c>
      <c r="U46" s="222">
        <f t="shared" si="7"/>
        <v>0</v>
      </c>
      <c r="V46" s="222">
        <f t="shared" si="7"/>
        <v>0</v>
      </c>
    </row>
    <row r="47" spans="1:22" s="187" customFormat="1" x14ac:dyDescent="0.2">
      <c r="A47" s="206"/>
      <c r="B47" s="197"/>
      <c r="C47" s="197"/>
      <c r="D47" s="197"/>
      <c r="E47" s="210"/>
      <c r="F47" s="209"/>
      <c r="G47" s="209"/>
      <c r="H47" s="209"/>
      <c r="I47" s="209"/>
      <c r="J47" s="209"/>
      <c r="K47" s="209"/>
      <c r="L47" s="209"/>
      <c r="M47" s="209"/>
      <c r="O47" s="209"/>
      <c r="P47" s="209"/>
      <c r="Q47" s="209"/>
      <c r="R47" s="209"/>
      <c r="S47" s="209"/>
      <c r="T47" s="209"/>
      <c r="U47" s="209"/>
      <c r="V47" s="209"/>
    </row>
    <row r="48" spans="1:22" s="187" customFormat="1" x14ac:dyDescent="0.2">
      <c r="A48" s="206"/>
      <c r="B48" s="216" t="s">
        <v>319</v>
      </c>
      <c r="C48" s="197"/>
      <c r="D48" s="197"/>
      <c r="E48" s="224" t="s">
        <v>415</v>
      </c>
      <c r="F48" s="207">
        <f>G48+J48+M48</f>
        <v>0</v>
      </c>
      <c r="G48" s="208"/>
      <c r="H48" s="208"/>
      <c r="I48" s="208"/>
      <c r="J48" s="207">
        <f>H48+I48</f>
        <v>0</v>
      </c>
      <c r="K48" s="208"/>
      <c r="L48" s="208"/>
      <c r="M48" s="207">
        <f>K48+L48</f>
        <v>0</v>
      </c>
      <c r="O48" s="207">
        <f>P48+S48+V48</f>
        <v>0</v>
      </c>
      <c r="P48" s="208"/>
      <c r="Q48" s="208"/>
      <c r="R48" s="208"/>
      <c r="S48" s="207">
        <f>Q48+R48</f>
        <v>0</v>
      </c>
      <c r="T48" s="208"/>
      <c r="U48" s="208"/>
      <c r="V48" s="207">
        <f>T48+U48</f>
        <v>0</v>
      </c>
    </row>
    <row r="49" spans="1:22" s="187" customFormat="1" x14ac:dyDescent="0.2">
      <c r="A49" s="206"/>
      <c r="B49" s="216"/>
      <c r="C49" s="197"/>
      <c r="D49" s="197"/>
      <c r="E49" s="213"/>
      <c r="F49" s="217"/>
      <c r="G49" s="217"/>
      <c r="H49" s="217"/>
      <c r="I49" s="217"/>
      <c r="J49" s="217"/>
      <c r="K49" s="217"/>
      <c r="L49" s="217"/>
      <c r="M49" s="217"/>
      <c r="O49" s="217"/>
      <c r="P49" s="217"/>
      <c r="Q49" s="217"/>
      <c r="R49" s="217"/>
      <c r="S49" s="217"/>
      <c r="T49" s="217"/>
      <c r="U49" s="217"/>
      <c r="V49" s="217"/>
    </row>
    <row r="50" spans="1:22" s="187" customFormat="1" x14ac:dyDescent="0.2">
      <c r="A50" s="206"/>
      <c r="B50" s="216" t="s">
        <v>320</v>
      </c>
      <c r="C50" s="197"/>
      <c r="D50" s="197"/>
      <c r="E50" s="224">
        <v>11</v>
      </c>
      <c r="F50" s="207">
        <f>G50+J50+M50</f>
        <v>0</v>
      </c>
      <c r="G50" s="208"/>
      <c r="H50" s="208"/>
      <c r="I50" s="208"/>
      <c r="J50" s="207">
        <f>H50+I50</f>
        <v>0</v>
      </c>
      <c r="K50" s="208"/>
      <c r="L50" s="208"/>
      <c r="M50" s="207">
        <f>K50+L50</f>
        <v>0</v>
      </c>
      <c r="O50" s="207">
        <f>P50+S50+V50</f>
        <v>0</v>
      </c>
      <c r="P50" s="208"/>
      <c r="Q50" s="208"/>
      <c r="R50" s="208"/>
      <c r="S50" s="207">
        <f>Q50+R50</f>
        <v>0</v>
      </c>
      <c r="T50" s="208"/>
      <c r="U50" s="208"/>
      <c r="V50" s="207">
        <f>T50+U50</f>
        <v>0</v>
      </c>
    </row>
    <row r="51" spans="1:22" s="187" customFormat="1" x14ac:dyDescent="0.2">
      <c r="A51" s="206"/>
      <c r="B51" s="216"/>
      <c r="C51" s="197"/>
      <c r="D51" s="197"/>
      <c r="E51" s="213"/>
      <c r="F51" s="217"/>
      <c r="G51" s="217"/>
      <c r="H51" s="217"/>
      <c r="I51" s="217"/>
      <c r="J51" s="217"/>
      <c r="K51" s="217"/>
      <c r="L51" s="217"/>
      <c r="M51" s="217"/>
      <c r="O51" s="217"/>
      <c r="P51" s="217"/>
      <c r="Q51" s="217"/>
      <c r="R51" s="217"/>
      <c r="S51" s="217"/>
      <c r="T51" s="217"/>
      <c r="U51" s="217"/>
      <c r="V51" s="217"/>
    </row>
    <row r="52" spans="1:22" s="187" customFormat="1" x14ac:dyDescent="0.2">
      <c r="A52" s="206"/>
      <c r="B52" s="205" t="s">
        <v>321</v>
      </c>
      <c r="C52" s="215"/>
      <c r="D52" s="197"/>
      <c r="E52" s="224" t="s">
        <v>416</v>
      </c>
      <c r="F52" s="207">
        <f>G52+J52+M52</f>
        <v>0</v>
      </c>
      <c r="G52" s="208"/>
      <c r="H52" s="208"/>
      <c r="I52" s="208"/>
      <c r="J52" s="207">
        <f>H52+I52</f>
        <v>0</v>
      </c>
      <c r="K52" s="208"/>
      <c r="L52" s="208"/>
      <c r="M52" s="207">
        <f>K52+L52</f>
        <v>0</v>
      </c>
      <c r="O52" s="207">
        <f>P52+S52+V52</f>
        <v>0</v>
      </c>
      <c r="P52" s="208"/>
      <c r="Q52" s="208"/>
      <c r="R52" s="208"/>
      <c r="S52" s="207">
        <f>Q52+R52</f>
        <v>0</v>
      </c>
      <c r="T52" s="208"/>
      <c r="U52" s="208"/>
      <c r="V52" s="207">
        <f>T52+U52</f>
        <v>0</v>
      </c>
    </row>
    <row r="53" spans="1:22" s="187" customFormat="1" x14ac:dyDescent="0.2">
      <c r="A53" s="206"/>
      <c r="B53" s="197"/>
      <c r="C53" s="215"/>
      <c r="D53" s="221"/>
      <c r="E53" s="213"/>
      <c r="F53" s="217"/>
      <c r="G53" s="217"/>
      <c r="H53" s="217"/>
      <c r="I53" s="217"/>
      <c r="J53" s="217"/>
      <c r="K53" s="217"/>
      <c r="L53" s="217"/>
      <c r="M53" s="217"/>
      <c r="O53" s="217"/>
      <c r="P53" s="217"/>
      <c r="Q53" s="217"/>
      <c r="R53" s="217"/>
      <c r="S53" s="217"/>
      <c r="T53" s="217"/>
      <c r="U53" s="217"/>
      <c r="V53" s="217"/>
    </row>
    <row r="54" spans="1:22" s="187" customFormat="1" x14ac:dyDescent="0.2">
      <c r="A54" s="206"/>
      <c r="B54" s="205" t="s">
        <v>322</v>
      </c>
      <c r="C54" s="215"/>
      <c r="D54" s="221"/>
      <c r="E54" s="224" t="s">
        <v>417</v>
      </c>
      <c r="F54" s="207">
        <f>G54+J54+M54</f>
        <v>0</v>
      </c>
      <c r="G54" s="208"/>
      <c r="H54" s="208"/>
      <c r="I54" s="208"/>
      <c r="J54" s="207">
        <f>H54+I54</f>
        <v>0</v>
      </c>
      <c r="K54" s="208"/>
      <c r="L54" s="208"/>
      <c r="M54" s="207">
        <f>K54+L54</f>
        <v>0</v>
      </c>
      <c r="O54" s="207">
        <f>P54+S54+V54</f>
        <v>0</v>
      </c>
      <c r="P54" s="208"/>
      <c r="Q54" s="208"/>
      <c r="R54" s="208"/>
      <c r="S54" s="207">
        <f>Q54+R54</f>
        <v>0</v>
      </c>
      <c r="T54" s="208"/>
      <c r="U54" s="208"/>
      <c r="V54" s="207">
        <f>T54+U54</f>
        <v>0</v>
      </c>
    </row>
    <row r="55" spans="1:22" s="187" customFormat="1" x14ac:dyDescent="0.2">
      <c r="A55" s="206"/>
      <c r="B55" s="216"/>
      <c r="C55" s="197"/>
      <c r="D55" s="221"/>
      <c r="E55" s="224"/>
      <c r="F55" s="217"/>
      <c r="G55" s="217"/>
      <c r="H55" s="217"/>
      <c r="I55" s="217"/>
      <c r="J55" s="217"/>
      <c r="K55" s="217"/>
      <c r="L55" s="217"/>
      <c r="M55" s="217"/>
      <c r="O55" s="217"/>
      <c r="P55" s="217"/>
      <c r="Q55" s="217"/>
      <c r="R55" s="217"/>
      <c r="S55" s="217"/>
      <c r="T55" s="217"/>
      <c r="U55" s="217"/>
      <c r="V55" s="217"/>
    </row>
    <row r="56" spans="1:22" s="187" customFormat="1" x14ac:dyDescent="0.2">
      <c r="A56" s="206"/>
      <c r="B56" s="216" t="s">
        <v>323</v>
      </c>
      <c r="C56" s="197"/>
      <c r="D56" s="221"/>
      <c r="E56" s="224">
        <v>14</v>
      </c>
      <c r="F56" s="207">
        <f>G56+J56+M56</f>
        <v>0</v>
      </c>
      <c r="G56" s="208"/>
      <c r="H56" s="208"/>
      <c r="I56" s="208"/>
      <c r="J56" s="207">
        <f>H56+I56</f>
        <v>0</v>
      </c>
      <c r="K56" s="208"/>
      <c r="L56" s="208"/>
      <c r="M56" s="207">
        <f>K56+L56</f>
        <v>0</v>
      </c>
      <c r="O56" s="207">
        <f>P56+S56+V56</f>
        <v>0</v>
      </c>
      <c r="P56" s="208"/>
      <c r="Q56" s="208"/>
      <c r="R56" s="208"/>
      <c r="S56" s="207">
        <f>Q56+R56</f>
        <v>0</v>
      </c>
      <c r="T56" s="208"/>
      <c r="U56" s="208"/>
      <c r="V56" s="207">
        <f>T56+U56</f>
        <v>0</v>
      </c>
    </row>
    <row r="57" spans="1:22" s="187" customFormat="1" x14ac:dyDescent="0.2">
      <c r="A57" s="206"/>
      <c r="B57" s="216"/>
      <c r="C57" s="197"/>
      <c r="D57" s="221"/>
      <c r="E57" s="224"/>
      <c r="F57" s="223"/>
      <c r="G57" s="223"/>
      <c r="H57" s="223"/>
      <c r="I57" s="223"/>
      <c r="J57" s="223"/>
      <c r="K57" s="223"/>
      <c r="L57" s="223"/>
      <c r="M57" s="223"/>
      <c r="O57" s="223"/>
      <c r="P57" s="223"/>
      <c r="Q57" s="223"/>
      <c r="R57" s="223"/>
      <c r="S57" s="207"/>
      <c r="T57" s="223"/>
      <c r="U57" s="223"/>
      <c r="V57" s="223"/>
    </row>
    <row r="58" spans="1:22" s="187" customFormat="1" x14ac:dyDescent="0.2">
      <c r="A58" s="206"/>
      <c r="B58" s="216" t="s">
        <v>324</v>
      </c>
      <c r="C58" s="197"/>
      <c r="D58" s="221"/>
      <c r="E58" s="224">
        <v>15</v>
      </c>
      <c r="F58" s="207">
        <f>G58+J58+M58</f>
        <v>0</v>
      </c>
      <c r="G58" s="208"/>
      <c r="H58" s="208"/>
      <c r="I58" s="208"/>
      <c r="J58" s="207">
        <f>H58+I58</f>
        <v>0</v>
      </c>
      <c r="K58" s="208"/>
      <c r="L58" s="208"/>
      <c r="M58" s="207">
        <f>K58+L58</f>
        <v>0</v>
      </c>
      <c r="O58" s="207">
        <f>P58+S58+V58</f>
        <v>0</v>
      </c>
      <c r="P58" s="208"/>
      <c r="Q58" s="208"/>
      <c r="R58" s="208"/>
      <c r="S58" s="207">
        <f>Q58+R58</f>
        <v>0</v>
      </c>
      <c r="T58" s="208"/>
      <c r="U58" s="208"/>
      <c r="V58" s="207">
        <f>T58+U58</f>
        <v>0</v>
      </c>
    </row>
    <row r="59" spans="1:22" s="187" customFormat="1" x14ac:dyDescent="0.2">
      <c r="A59" s="206"/>
      <c r="B59" s="216"/>
      <c r="C59" s="197"/>
      <c r="D59" s="221"/>
      <c r="E59" s="224"/>
      <c r="F59" s="223"/>
      <c r="G59" s="223"/>
      <c r="H59" s="223"/>
      <c r="I59" s="223"/>
      <c r="J59" s="223"/>
      <c r="K59" s="223"/>
      <c r="L59" s="223"/>
      <c r="M59" s="223"/>
      <c r="O59" s="223"/>
      <c r="P59" s="223"/>
      <c r="Q59" s="223"/>
      <c r="R59" s="223"/>
      <c r="S59" s="223"/>
      <c r="T59" s="223"/>
      <c r="U59" s="223"/>
      <c r="V59" s="223"/>
    </row>
    <row r="60" spans="1:22" s="187" customFormat="1" x14ac:dyDescent="0.2">
      <c r="A60" s="220" t="s">
        <v>222</v>
      </c>
      <c r="B60" s="216"/>
      <c r="C60" s="197"/>
      <c r="D60" s="221"/>
      <c r="E60" s="196">
        <v>16</v>
      </c>
      <c r="F60" s="222">
        <f t="shared" ref="F60:M60" si="8">F62</f>
        <v>0</v>
      </c>
      <c r="G60" s="222">
        <f t="shared" si="8"/>
        <v>0</v>
      </c>
      <c r="H60" s="222">
        <f t="shared" si="8"/>
        <v>0</v>
      </c>
      <c r="I60" s="222">
        <f t="shared" si="8"/>
        <v>0</v>
      </c>
      <c r="J60" s="222">
        <f t="shared" si="8"/>
        <v>0</v>
      </c>
      <c r="K60" s="222">
        <f t="shared" si="8"/>
        <v>0</v>
      </c>
      <c r="L60" s="222">
        <f t="shared" si="8"/>
        <v>0</v>
      </c>
      <c r="M60" s="222">
        <f t="shared" si="8"/>
        <v>0</v>
      </c>
      <c r="O60" s="222">
        <f t="shared" ref="O60:V60" si="9">O62</f>
        <v>0</v>
      </c>
      <c r="P60" s="222">
        <f t="shared" si="9"/>
        <v>0</v>
      </c>
      <c r="Q60" s="222">
        <f t="shared" si="9"/>
        <v>0</v>
      </c>
      <c r="R60" s="222">
        <f t="shared" si="9"/>
        <v>0</v>
      </c>
      <c r="S60" s="222">
        <f t="shared" si="9"/>
        <v>0</v>
      </c>
      <c r="T60" s="222">
        <f t="shared" si="9"/>
        <v>0</v>
      </c>
      <c r="U60" s="222">
        <f t="shared" si="9"/>
        <v>0</v>
      </c>
      <c r="V60" s="222">
        <f t="shared" si="9"/>
        <v>0</v>
      </c>
    </row>
    <row r="61" spans="1:22" s="187" customFormat="1" x14ac:dyDescent="0.2">
      <c r="A61" s="206"/>
      <c r="B61" s="197"/>
      <c r="C61" s="197"/>
      <c r="D61" s="221"/>
      <c r="E61" s="210"/>
      <c r="F61" s="209"/>
      <c r="G61" s="209"/>
      <c r="H61" s="209"/>
      <c r="I61" s="209"/>
      <c r="J61" s="209"/>
      <c r="K61" s="209"/>
      <c r="L61" s="209"/>
      <c r="M61" s="209"/>
      <c r="O61" s="209"/>
      <c r="P61" s="209"/>
      <c r="Q61" s="209"/>
      <c r="R61" s="209"/>
      <c r="S61" s="209"/>
      <c r="T61" s="209"/>
      <c r="U61" s="209"/>
      <c r="V61" s="209"/>
    </row>
    <row r="62" spans="1:22" s="187" customFormat="1" x14ac:dyDescent="0.2">
      <c r="A62" s="220"/>
      <c r="B62" s="205" t="s">
        <v>325</v>
      </c>
      <c r="C62" s="215"/>
      <c r="D62" s="221"/>
      <c r="E62" s="204" t="s">
        <v>418</v>
      </c>
      <c r="F62" s="207">
        <f>G62+J62+M62</f>
        <v>0</v>
      </c>
      <c r="G62" s="208"/>
      <c r="H62" s="208"/>
      <c r="I62" s="208"/>
      <c r="J62" s="207">
        <f>H62+I62</f>
        <v>0</v>
      </c>
      <c r="K62" s="208"/>
      <c r="L62" s="208"/>
      <c r="M62" s="207">
        <f>K62+L62</f>
        <v>0</v>
      </c>
      <c r="O62" s="207">
        <f>P62+S62+V62</f>
        <v>0</v>
      </c>
      <c r="P62" s="208"/>
      <c r="Q62" s="208"/>
      <c r="R62" s="208"/>
      <c r="S62" s="207">
        <f>Q62+R62</f>
        <v>0</v>
      </c>
      <c r="T62" s="208"/>
      <c r="U62" s="208"/>
      <c r="V62" s="207">
        <f>T62+U62</f>
        <v>0</v>
      </c>
    </row>
    <row r="63" spans="1:22" s="187" customFormat="1" x14ac:dyDescent="0.2">
      <c r="A63" s="206"/>
      <c r="B63" s="197"/>
      <c r="C63" s="197"/>
      <c r="D63" s="215"/>
      <c r="E63" s="213"/>
      <c r="F63" s="217"/>
      <c r="G63" s="217"/>
      <c r="H63" s="217"/>
      <c r="I63" s="217"/>
      <c r="J63" s="217"/>
      <c r="K63" s="217"/>
      <c r="L63" s="217"/>
      <c r="M63" s="217"/>
      <c r="O63" s="217"/>
      <c r="P63" s="217"/>
      <c r="Q63" s="217"/>
      <c r="R63" s="217"/>
      <c r="S63" s="217"/>
      <c r="T63" s="217"/>
      <c r="U63" s="217"/>
      <c r="V63" s="217"/>
    </row>
    <row r="64" spans="1:22" s="187" customFormat="1" x14ac:dyDescent="0.2">
      <c r="A64" s="220" t="s">
        <v>326</v>
      </c>
      <c r="B64" s="197"/>
      <c r="C64" s="197"/>
      <c r="D64" s="197"/>
      <c r="E64" s="219" t="s">
        <v>419</v>
      </c>
      <c r="F64" s="218">
        <f t="shared" ref="F64:M64" si="10">+F66+F72+F80</f>
        <v>0</v>
      </c>
      <c r="G64" s="218">
        <f t="shared" si="10"/>
        <v>0</v>
      </c>
      <c r="H64" s="218">
        <f t="shared" si="10"/>
        <v>0</v>
      </c>
      <c r="I64" s="218">
        <f t="shared" si="10"/>
        <v>0</v>
      </c>
      <c r="J64" s="218">
        <f t="shared" si="10"/>
        <v>0</v>
      </c>
      <c r="K64" s="218">
        <f t="shared" si="10"/>
        <v>0</v>
      </c>
      <c r="L64" s="218">
        <f t="shared" si="10"/>
        <v>0</v>
      </c>
      <c r="M64" s="218">
        <f t="shared" si="10"/>
        <v>0</v>
      </c>
      <c r="O64" s="218">
        <f t="shared" ref="O64:V64" si="11">+O66+O72+O80</f>
        <v>0</v>
      </c>
      <c r="P64" s="218">
        <f t="shared" si="11"/>
        <v>0</v>
      </c>
      <c r="Q64" s="218">
        <f t="shared" si="11"/>
        <v>0</v>
      </c>
      <c r="R64" s="218">
        <f t="shared" si="11"/>
        <v>0</v>
      </c>
      <c r="S64" s="218">
        <f t="shared" si="11"/>
        <v>0</v>
      </c>
      <c r="T64" s="218">
        <f t="shared" si="11"/>
        <v>0</v>
      </c>
      <c r="U64" s="218">
        <f t="shared" si="11"/>
        <v>0</v>
      </c>
      <c r="V64" s="218">
        <f t="shared" si="11"/>
        <v>0</v>
      </c>
    </row>
    <row r="65" spans="1:22" s="187" customFormat="1" x14ac:dyDescent="0.2">
      <c r="A65" s="206"/>
      <c r="B65" s="197"/>
      <c r="C65" s="215"/>
      <c r="D65" s="197"/>
      <c r="E65" s="213"/>
      <c r="F65" s="217"/>
      <c r="G65" s="217"/>
      <c r="H65" s="217"/>
      <c r="I65" s="217"/>
      <c r="J65" s="217"/>
      <c r="K65" s="217"/>
      <c r="L65" s="217"/>
      <c r="M65" s="217"/>
      <c r="O65" s="217"/>
      <c r="P65" s="217"/>
      <c r="Q65" s="217"/>
      <c r="R65" s="217"/>
      <c r="S65" s="217"/>
      <c r="T65" s="217"/>
      <c r="U65" s="217"/>
      <c r="V65" s="217"/>
    </row>
    <row r="66" spans="1:22" s="187" customFormat="1" x14ac:dyDescent="0.2">
      <c r="A66" s="206"/>
      <c r="B66" s="205" t="s">
        <v>327</v>
      </c>
      <c r="C66" s="197"/>
      <c r="D66" s="197"/>
      <c r="E66" s="204" t="s">
        <v>420</v>
      </c>
      <c r="F66" s="203">
        <f t="shared" ref="F66:L66" si="12">F67+F70</f>
        <v>0</v>
      </c>
      <c r="G66" s="203">
        <f t="shared" si="12"/>
        <v>0</v>
      </c>
      <c r="H66" s="203">
        <f t="shared" si="12"/>
        <v>0</v>
      </c>
      <c r="I66" s="203">
        <f t="shared" si="12"/>
        <v>0</v>
      </c>
      <c r="J66" s="203">
        <f t="shared" si="12"/>
        <v>0</v>
      </c>
      <c r="K66" s="203">
        <f t="shared" si="12"/>
        <v>0</v>
      </c>
      <c r="L66" s="203">
        <f t="shared" si="12"/>
        <v>0</v>
      </c>
      <c r="M66" s="203">
        <f>M67+M70</f>
        <v>0</v>
      </c>
      <c r="O66" s="203">
        <f t="shared" ref="O66:U66" si="13">O67+O70</f>
        <v>0</v>
      </c>
      <c r="P66" s="203">
        <f t="shared" si="13"/>
        <v>0</v>
      </c>
      <c r="Q66" s="203">
        <f t="shared" si="13"/>
        <v>0</v>
      </c>
      <c r="R66" s="203">
        <f t="shared" si="13"/>
        <v>0</v>
      </c>
      <c r="S66" s="203">
        <f t="shared" si="13"/>
        <v>0</v>
      </c>
      <c r="T66" s="203">
        <f t="shared" si="13"/>
        <v>0</v>
      </c>
      <c r="U66" s="203">
        <f t="shared" si="13"/>
        <v>0</v>
      </c>
      <c r="V66" s="203">
        <f>V67+V70</f>
        <v>0</v>
      </c>
    </row>
    <row r="67" spans="1:22" s="187" customFormat="1" x14ac:dyDescent="0.2">
      <c r="A67" s="206"/>
      <c r="B67" s="197"/>
      <c r="C67" s="215" t="s">
        <v>328</v>
      </c>
      <c r="D67" s="197"/>
      <c r="E67" s="213" t="s">
        <v>421</v>
      </c>
      <c r="F67" s="207">
        <f>G67+J67+M67</f>
        <v>0</v>
      </c>
      <c r="G67" s="208"/>
      <c r="H67" s="208"/>
      <c r="I67" s="208"/>
      <c r="J67" s="207">
        <f>H67+I67</f>
        <v>0</v>
      </c>
      <c r="K67" s="208"/>
      <c r="L67" s="208"/>
      <c r="M67" s="207">
        <f>K67+L67</f>
        <v>0</v>
      </c>
      <c r="O67" s="207">
        <f>P67+S67+V67</f>
        <v>0</v>
      </c>
      <c r="P67" s="208"/>
      <c r="Q67" s="208"/>
      <c r="R67" s="208"/>
      <c r="S67" s="207">
        <f>Q67+R67</f>
        <v>0</v>
      </c>
      <c r="T67" s="208"/>
      <c r="U67" s="208"/>
      <c r="V67" s="207">
        <f>T67+U67</f>
        <v>0</v>
      </c>
    </row>
    <row r="68" spans="1:22" s="187" customFormat="1" x14ac:dyDescent="0.2">
      <c r="A68" s="206"/>
      <c r="B68" s="197"/>
      <c r="C68" s="215"/>
      <c r="D68" s="197" t="s">
        <v>329</v>
      </c>
      <c r="E68" s="213"/>
      <c r="F68" s="217"/>
      <c r="G68" s="217"/>
      <c r="H68" s="217"/>
      <c r="I68" s="217"/>
      <c r="J68" s="217"/>
      <c r="K68" s="217"/>
      <c r="L68" s="217"/>
      <c r="M68" s="217"/>
      <c r="O68" s="217"/>
      <c r="P68" s="217"/>
      <c r="Q68" s="217"/>
      <c r="R68" s="217"/>
      <c r="S68" s="217"/>
      <c r="T68" s="217"/>
      <c r="U68" s="217"/>
      <c r="V68" s="217"/>
    </row>
    <row r="69" spans="1:22" s="187" customFormat="1" x14ac:dyDescent="0.2">
      <c r="A69" s="206"/>
      <c r="B69" s="197"/>
      <c r="C69" s="215"/>
      <c r="D69" s="197" t="s">
        <v>330</v>
      </c>
      <c r="E69" s="213"/>
      <c r="F69" s="217"/>
      <c r="G69" s="217"/>
      <c r="H69" s="217"/>
      <c r="I69" s="217"/>
      <c r="J69" s="217"/>
      <c r="K69" s="217"/>
      <c r="L69" s="217"/>
      <c r="M69" s="217"/>
      <c r="O69" s="217"/>
      <c r="P69" s="217"/>
      <c r="Q69" s="217"/>
      <c r="R69" s="217"/>
      <c r="S69" s="217"/>
      <c r="T69" s="217"/>
      <c r="U69" s="217"/>
      <c r="V69" s="217"/>
    </row>
    <row r="70" spans="1:22" s="187" customFormat="1" x14ac:dyDescent="0.2">
      <c r="A70" s="206"/>
      <c r="B70" s="197"/>
      <c r="C70" s="197" t="s">
        <v>331</v>
      </c>
      <c r="D70" s="197"/>
      <c r="E70" s="210" t="s">
        <v>422</v>
      </c>
      <c r="F70" s="207">
        <f>G70+J70+M70</f>
        <v>0</v>
      </c>
      <c r="G70" s="208"/>
      <c r="H70" s="208"/>
      <c r="I70" s="208"/>
      <c r="J70" s="207">
        <f>H70+I70</f>
        <v>0</v>
      </c>
      <c r="K70" s="208"/>
      <c r="L70" s="208"/>
      <c r="M70" s="207">
        <f>K70+L70</f>
        <v>0</v>
      </c>
      <c r="O70" s="207">
        <f>P70+S70+V70</f>
        <v>0</v>
      </c>
      <c r="P70" s="208"/>
      <c r="Q70" s="208"/>
      <c r="R70" s="208"/>
      <c r="S70" s="207">
        <f>Q70+R70</f>
        <v>0</v>
      </c>
      <c r="T70" s="208"/>
      <c r="U70" s="208"/>
      <c r="V70" s="207">
        <f>T70+U70</f>
        <v>0</v>
      </c>
    </row>
    <row r="71" spans="1:22" s="187" customFormat="1" x14ac:dyDescent="0.2">
      <c r="A71" s="206"/>
      <c r="B71" s="197"/>
      <c r="C71" s="215"/>
      <c r="D71" s="197"/>
      <c r="E71" s="213"/>
      <c r="F71" s="217"/>
      <c r="G71" s="217"/>
      <c r="H71" s="217"/>
      <c r="I71" s="217"/>
      <c r="J71" s="217"/>
      <c r="K71" s="217"/>
      <c r="L71" s="217"/>
      <c r="M71" s="217"/>
      <c r="O71" s="217"/>
      <c r="P71" s="217"/>
      <c r="Q71" s="217"/>
      <c r="R71" s="217"/>
      <c r="S71" s="217"/>
      <c r="T71" s="217"/>
      <c r="U71" s="217"/>
      <c r="V71" s="217"/>
    </row>
    <row r="72" spans="1:22" s="187" customFormat="1" x14ac:dyDescent="0.2">
      <c r="A72" s="206"/>
      <c r="B72" s="205" t="s">
        <v>332</v>
      </c>
      <c r="C72" s="197"/>
      <c r="D72" s="197"/>
      <c r="E72" s="204" t="s">
        <v>423</v>
      </c>
      <c r="F72" s="203">
        <f>F73+F74+F75+F76+F77+F78</f>
        <v>0</v>
      </c>
      <c r="G72" s="203">
        <f t="shared" ref="G72:L72" si="14">G73+G74+G75+G76+G77+G78</f>
        <v>0</v>
      </c>
      <c r="H72" s="203">
        <f t="shared" si="14"/>
        <v>0</v>
      </c>
      <c r="I72" s="203">
        <f t="shared" si="14"/>
        <v>0</v>
      </c>
      <c r="J72" s="203">
        <f t="shared" si="14"/>
        <v>0</v>
      </c>
      <c r="K72" s="203">
        <f t="shared" si="14"/>
        <v>0</v>
      </c>
      <c r="L72" s="203">
        <f t="shared" si="14"/>
        <v>0</v>
      </c>
      <c r="M72" s="203">
        <f>M73+M74+M75+M76+M77+M78</f>
        <v>0</v>
      </c>
      <c r="O72" s="203">
        <f>O73+O74+O75+O76+O77+O78</f>
        <v>0</v>
      </c>
      <c r="P72" s="203">
        <f t="shared" ref="P72:U72" si="15">P73+P74+P75+P76+P77+P78</f>
        <v>0</v>
      </c>
      <c r="Q72" s="203">
        <f t="shared" si="15"/>
        <v>0</v>
      </c>
      <c r="R72" s="203">
        <f t="shared" si="15"/>
        <v>0</v>
      </c>
      <c r="S72" s="203">
        <f t="shared" si="15"/>
        <v>0</v>
      </c>
      <c r="T72" s="203">
        <f t="shared" si="15"/>
        <v>0</v>
      </c>
      <c r="U72" s="203">
        <f t="shared" si="15"/>
        <v>0</v>
      </c>
      <c r="V72" s="203">
        <f>V73+V74+V75+V76+V77+V78</f>
        <v>0</v>
      </c>
    </row>
    <row r="73" spans="1:22" s="187" customFormat="1" x14ac:dyDescent="0.2">
      <c r="A73" s="206"/>
      <c r="B73" s="216"/>
      <c r="C73" s="197" t="s">
        <v>333</v>
      </c>
      <c r="D73" s="197"/>
      <c r="E73" s="213">
        <v>42</v>
      </c>
      <c r="F73" s="207">
        <f>G73+J73+M73</f>
        <v>0</v>
      </c>
      <c r="G73" s="208"/>
      <c r="H73" s="208"/>
      <c r="I73" s="208"/>
      <c r="J73" s="207">
        <f t="shared" ref="J73:J78" si="16">H73+I73</f>
        <v>0</v>
      </c>
      <c r="K73" s="208"/>
      <c r="L73" s="208"/>
      <c r="M73" s="207">
        <f>K73+L73</f>
        <v>0</v>
      </c>
      <c r="O73" s="207">
        <f t="shared" ref="O73:O78" si="17">P73+S73+V73</f>
        <v>0</v>
      </c>
      <c r="P73" s="208"/>
      <c r="Q73" s="208"/>
      <c r="R73" s="208"/>
      <c r="S73" s="207">
        <f t="shared" ref="S73:S78" si="18">Q73+R73</f>
        <v>0</v>
      </c>
      <c r="T73" s="208"/>
      <c r="U73" s="208"/>
      <c r="V73" s="207">
        <f t="shared" ref="V73:V78" si="19">T73+U73</f>
        <v>0</v>
      </c>
    </row>
    <row r="74" spans="1:22" s="187" customFormat="1" x14ac:dyDescent="0.2">
      <c r="A74" s="206"/>
      <c r="B74" s="197"/>
      <c r="C74" s="215" t="s">
        <v>334</v>
      </c>
      <c r="D74" s="214"/>
      <c r="E74" s="213">
        <v>43</v>
      </c>
      <c r="F74" s="207">
        <f t="shared" ref="F74:F80" si="20">G74+J74+M74</f>
        <v>0</v>
      </c>
      <c r="G74" s="208"/>
      <c r="H74" s="208"/>
      <c r="I74" s="208"/>
      <c r="J74" s="207">
        <f t="shared" si="16"/>
        <v>0</v>
      </c>
      <c r="K74" s="208"/>
      <c r="L74" s="208"/>
      <c r="M74" s="207">
        <f t="shared" ref="M74:M80" si="21">K74+L74</f>
        <v>0</v>
      </c>
      <c r="O74" s="207">
        <f t="shared" si="17"/>
        <v>0</v>
      </c>
      <c r="P74" s="208"/>
      <c r="Q74" s="208"/>
      <c r="R74" s="208"/>
      <c r="S74" s="207">
        <f t="shared" si="18"/>
        <v>0</v>
      </c>
      <c r="T74" s="208"/>
      <c r="U74" s="208"/>
      <c r="V74" s="207">
        <f t="shared" si="19"/>
        <v>0</v>
      </c>
    </row>
    <row r="75" spans="1:22" s="187" customFormat="1" x14ac:dyDescent="0.2">
      <c r="A75" s="206"/>
      <c r="B75" s="197"/>
      <c r="C75" s="215" t="s">
        <v>335</v>
      </c>
      <c r="D75" s="214"/>
      <c r="E75" s="213">
        <v>44</v>
      </c>
      <c r="F75" s="207">
        <f t="shared" si="20"/>
        <v>0</v>
      </c>
      <c r="G75" s="208"/>
      <c r="H75" s="208"/>
      <c r="I75" s="208"/>
      <c r="J75" s="207">
        <f t="shared" si="16"/>
        <v>0</v>
      </c>
      <c r="K75" s="208"/>
      <c r="L75" s="208"/>
      <c r="M75" s="207">
        <f t="shared" si="21"/>
        <v>0</v>
      </c>
      <c r="O75" s="207">
        <f t="shared" si="17"/>
        <v>0</v>
      </c>
      <c r="P75" s="208"/>
      <c r="Q75" s="208"/>
      <c r="R75" s="208"/>
      <c r="S75" s="207">
        <f t="shared" si="18"/>
        <v>0</v>
      </c>
      <c r="T75" s="208"/>
      <c r="U75" s="208"/>
      <c r="V75" s="207">
        <f t="shared" si="19"/>
        <v>0</v>
      </c>
    </row>
    <row r="76" spans="1:22" s="187" customFormat="1" x14ac:dyDescent="0.2">
      <c r="A76" s="206"/>
      <c r="B76" s="197"/>
      <c r="C76" s="212" t="s">
        <v>336</v>
      </c>
      <c r="D76" s="197"/>
      <c r="E76" s="210">
        <v>46</v>
      </c>
      <c r="F76" s="207">
        <f t="shared" si="20"/>
        <v>0</v>
      </c>
      <c r="G76" s="208"/>
      <c r="H76" s="208"/>
      <c r="I76" s="208"/>
      <c r="J76" s="207">
        <f t="shared" si="16"/>
        <v>0</v>
      </c>
      <c r="K76" s="208"/>
      <c r="L76" s="208"/>
      <c r="M76" s="207">
        <f t="shared" si="21"/>
        <v>0</v>
      </c>
      <c r="O76" s="207">
        <f t="shared" si="17"/>
        <v>0</v>
      </c>
      <c r="P76" s="208"/>
      <c r="Q76" s="208"/>
      <c r="R76" s="208"/>
      <c r="S76" s="207">
        <f t="shared" si="18"/>
        <v>0</v>
      </c>
      <c r="T76" s="208"/>
      <c r="U76" s="208"/>
      <c r="V76" s="207">
        <f t="shared" si="19"/>
        <v>0</v>
      </c>
    </row>
    <row r="77" spans="1:22" s="187" customFormat="1" x14ac:dyDescent="0.2">
      <c r="A77" s="206"/>
      <c r="B77" s="197"/>
      <c r="C77" s="197" t="s">
        <v>337</v>
      </c>
      <c r="D77" s="197"/>
      <c r="E77" s="210" t="s">
        <v>424</v>
      </c>
      <c r="F77" s="207">
        <f t="shared" si="20"/>
        <v>0</v>
      </c>
      <c r="G77" s="208"/>
      <c r="H77" s="208"/>
      <c r="I77" s="208"/>
      <c r="J77" s="207">
        <f t="shared" si="16"/>
        <v>0</v>
      </c>
      <c r="K77" s="208"/>
      <c r="L77" s="208"/>
      <c r="M77" s="207">
        <f t="shared" si="21"/>
        <v>0</v>
      </c>
      <c r="O77" s="207">
        <f t="shared" si="17"/>
        <v>0</v>
      </c>
      <c r="P77" s="208"/>
      <c r="Q77" s="208"/>
      <c r="R77" s="208"/>
      <c r="S77" s="207">
        <f t="shared" si="18"/>
        <v>0</v>
      </c>
      <c r="T77" s="208"/>
      <c r="U77" s="208"/>
      <c r="V77" s="207">
        <f t="shared" si="19"/>
        <v>0</v>
      </c>
    </row>
    <row r="78" spans="1:22" s="187" customFormat="1" x14ac:dyDescent="0.2">
      <c r="A78" s="206"/>
      <c r="B78" s="197"/>
      <c r="C78" s="197" t="s">
        <v>338</v>
      </c>
      <c r="D78" s="197"/>
      <c r="E78" s="210" t="s">
        <v>425</v>
      </c>
      <c r="F78" s="207">
        <f t="shared" si="20"/>
        <v>0</v>
      </c>
      <c r="G78" s="208"/>
      <c r="H78" s="208"/>
      <c r="I78" s="208"/>
      <c r="J78" s="207">
        <f t="shared" si="16"/>
        <v>0</v>
      </c>
      <c r="K78" s="208"/>
      <c r="L78" s="208"/>
      <c r="M78" s="207">
        <f t="shared" si="21"/>
        <v>0</v>
      </c>
      <c r="O78" s="207">
        <f t="shared" si="17"/>
        <v>0</v>
      </c>
      <c r="P78" s="208"/>
      <c r="Q78" s="208"/>
      <c r="R78" s="208"/>
      <c r="S78" s="207">
        <f t="shared" si="18"/>
        <v>0</v>
      </c>
      <c r="T78" s="208"/>
      <c r="U78" s="208"/>
      <c r="V78" s="207">
        <f t="shared" si="19"/>
        <v>0</v>
      </c>
    </row>
    <row r="79" spans="1:22" s="187" customFormat="1" x14ac:dyDescent="0.2">
      <c r="A79" s="206"/>
      <c r="B79" s="197"/>
      <c r="C79" s="197"/>
      <c r="D79" s="211"/>
      <c r="E79" s="210"/>
      <c r="F79" s="209"/>
      <c r="G79" s="209"/>
      <c r="H79" s="209"/>
      <c r="I79" s="209"/>
      <c r="J79" s="209"/>
      <c r="K79" s="209"/>
      <c r="L79" s="209"/>
      <c r="M79" s="209"/>
      <c r="O79" s="209"/>
      <c r="P79" s="209"/>
      <c r="Q79" s="209"/>
      <c r="R79" s="209"/>
      <c r="S79" s="209"/>
      <c r="T79" s="209"/>
      <c r="U79" s="209"/>
      <c r="V79" s="209"/>
    </row>
    <row r="80" spans="1:22" s="187" customFormat="1" x14ac:dyDescent="0.2">
      <c r="A80" s="206"/>
      <c r="B80" s="205" t="s">
        <v>315</v>
      </c>
      <c r="C80" s="197"/>
      <c r="D80" s="197"/>
      <c r="E80" s="204" t="s">
        <v>426</v>
      </c>
      <c r="F80" s="207">
        <f t="shared" si="20"/>
        <v>0</v>
      </c>
      <c r="G80" s="208"/>
      <c r="H80" s="208"/>
      <c r="I80" s="208"/>
      <c r="J80" s="207">
        <f>H80+I80</f>
        <v>0</v>
      </c>
      <c r="K80" s="208"/>
      <c r="L80" s="208"/>
      <c r="M80" s="207">
        <f t="shared" si="21"/>
        <v>0</v>
      </c>
      <c r="O80" s="207">
        <f>P80+S80+V80</f>
        <v>0</v>
      </c>
      <c r="P80" s="208"/>
      <c r="Q80" s="208"/>
      <c r="R80" s="208"/>
      <c r="S80" s="207">
        <f>Q80+R80</f>
        <v>0</v>
      </c>
      <c r="T80" s="208"/>
      <c r="U80" s="208"/>
      <c r="V80" s="207">
        <f>T80+U80</f>
        <v>0</v>
      </c>
    </row>
    <row r="81" spans="1:22" s="187" customFormat="1" x14ac:dyDescent="0.2">
      <c r="A81" s="206"/>
      <c r="B81" s="205"/>
      <c r="C81" s="197"/>
      <c r="D81" s="197"/>
      <c r="E81" s="204"/>
      <c r="F81" s="203"/>
      <c r="G81" s="203"/>
      <c r="H81" s="203"/>
      <c r="I81" s="203"/>
      <c r="J81" s="203"/>
      <c r="K81" s="203"/>
      <c r="L81" s="203"/>
      <c r="M81" s="203"/>
      <c r="O81" s="203"/>
      <c r="P81" s="203"/>
      <c r="Q81" s="203"/>
      <c r="R81" s="203"/>
      <c r="S81" s="203"/>
      <c r="T81" s="203"/>
      <c r="U81" s="203"/>
      <c r="V81" s="203"/>
    </row>
    <row r="82" spans="1:22" s="187" customFormat="1" x14ac:dyDescent="0.2">
      <c r="A82" s="202"/>
      <c r="B82" s="201"/>
      <c r="C82" s="201"/>
      <c r="D82" s="201"/>
      <c r="E82" s="200"/>
      <c r="F82" s="199"/>
      <c r="G82" s="199"/>
      <c r="H82" s="199"/>
      <c r="I82" s="199"/>
      <c r="J82" s="199"/>
      <c r="K82" s="199"/>
      <c r="L82" s="199"/>
      <c r="M82" s="199"/>
      <c r="O82" s="199"/>
      <c r="P82" s="199"/>
      <c r="Q82" s="199"/>
      <c r="R82" s="199"/>
      <c r="S82" s="199"/>
      <c r="T82" s="199"/>
      <c r="U82" s="199"/>
      <c r="V82" s="199"/>
    </row>
    <row r="83" spans="1:22" s="187" customFormat="1" x14ac:dyDescent="0.2">
      <c r="A83" s="198" t="s">
        <v>339</v>
      </c>
      <c r="B83" s="197"/>
      <c r="C83" s="197"/>
      <c r="D83" s="197"/>
      <c r="E83" s="196" t="s">
        <v>427</v>
      </c>
      <c r="F83" s="195">
        <f>F46+F62+F64</f>
        <v>0</v>
      </c>
      <c r="G83" s="195">
        <f t="shared" ref="G83:M83" si="22">G46+G62+G64</f>
        <v>0</v>
      </c>
      <c r="H83" s="195">
        <f t="shared" si="22"/>
        <v>0</v>
      </c>
      <c r="I83" s="195">
        <f t="shared" si="22"/>
        <v>0</v>
      </c>
      <c r="J83" s="195">
        <f t="shared" si="22"/>
        <v>0</v>
      </c>
      <c r="K83" s="195">
        <f t="shared" si="22"/>
        <v>0</v>
      </c>
      <c r="L83" s="195">
        <f t="shared" si="22"/>
        <v>0</v>
      </c>
      <c r="M83" s="195">
        <f t="shared" si="22"/>
        <v>0</v>
      </c>
      <c r="O83" s="195">
        <f t="shared" ref="O83:V83" si="23">O46+O62+O64</f>
        <v>0</v>
      </c>
      <c r="P83" s="195">
        <f t="shared" si="23"/>
        <v>0</v>
      </c>
      <c r="Q83" s="195">
        <f t="shared" si="23"/>
        <v>0</v>
      </c>
      <c r="R83" s="195">
        <f t="shared" si="23"/>
        <v>0</v>
      </c>
      <c r="S83" s="195">
        <f t="shared" si="23"/>
        <v>0</v>
      </c>
      <c r="T83" s="195">
        <f t="shared" si="23"/>
        <v>0</v>
      </c>
      <c r="U83" s="195">
        <f t="shared" si="23"/>
        <v>0</v>
      </c>
      <c r="V83" s="195">
        <f t="shared" si="23"/>
        <v>0</v>
      </c>
    </row>
    <row r="84" spans="1:22" s="187" customFormat="1" ht="13.5" thickBot="1" x14ac:dyDescent="0.25">
      <c r="A84" s="194"/>
      <c r="B84" s="193"/>
      <c r="C84" s="193"/>
      <c r="D84" s="193"/>
      <c r="E84" s="192"/>
      <c r="F84" s="191"/>
      <c r="G84" s="191"/>
      <c r="H84" s="191"/>
      <c r="I84" s="191"/>
      <c r="J84" s="191"/>
      <c r="K84" s="191"/>
      <c r="L84" s="191"/>
      <c r="M84" s="191"/>
      <c r="O84" s="191"/>
      <c r="P84" s="191"/>
      <c r="Q84" s="191"/>
      <c r="R84" s="191"/>
      <c r="S84" s="191"/>
      <c r="T84" s="191"/>
      <c r="U84" s="191"/>
      <c r="V84" s="191"/>
    </row>
    <row r="85" spans="1:22" s="187" customFormat="1" ht="13.5" thickTop="1" x14ac:dyDescent="0.2">
      <c r="A85" s="184"/>
      <c r="B85" s="184"/>
      <c r="C85" s="184"/>
      <c r="D85" s="184"/>
      <c r="E85" s="184"/>
      <c r="F85" s="184"/>
      <c r="G85" s="184"/>
      <c r="H85" s="184"/>
      <c r="I85" s="184"/>
      <c r="J85" s="190"/>
      <c r="K85" s="188"/>
      <c r="L85" s="190"/>
      <c r="M85" s="188"/>
      <c r="O85" s="184"/>
      <c r="P85" s="184"/>
      <c r="Q85" s="184"/>
      <c r="R85" s="184"/>
      <c r="S85" s="190"/>
      <c r="T85" s="188"/>
      <c r="U85" s="190"/>
      <c r="V85" s="188"/>
    </row>
    <row r="86" spans="1:22" s="187" customFormat="1" x14ac:dyDescent="0.2">
      <c r="A86" s="189"/>
      <c r="B86" s="189"/>
      <c r="C86" s="189"/>
      <c r="D86" s="189"/>
      <c r="E86" s="189" t="s">
        <v>428</v>
      </c>
      <c r="F86" s="188">
        <f t="shared" ref="F86:M86" si="24">F37-F83</f>
        <v>0</v>
      </c>
      <c r="G86" s="188">
        <f t="shared" si="24"/>
        <v>0</v>
      </c>
      <c r="H86" s="188">
        <f t="shared" si="24"/>
        <v>0</v>
      </c>
      <c r="I86" s="188">
        <f t="shared" si="24"/>
        <v>0</v>
      </c>
      <c r="J86" s="188">
        <f>J37-J83</f>
        <v>0</v>
      </c>
      <c r="K86" s="188">
        <f t="shared" si="24"/>
        <v>0</v>
      </c>
      <c r="L86" s="188">
        <f t="shared" si="24"/>
        <v>0</v>
      </c>
      <c r="M86" s="188">
        <f t="shared" si="24"/>
        <v>0</v>
      </c>
      <c r="O86" s="188">
        <f t="shared" ref="O86:V86" si="25">O37-O83</f>
        <v>0</v>
      </c>
      <c r="P86" s="188">
        <f t="shared" si="25"/>
        <v>0</v>
      </c>
      <c r="Q86" s="188">
        <f t="shared" si="25"/>
        <v>0</v>
      </c>
      <c r="R86" s="188">
        <f t="shared" si="25"/>
        <v>0</v>
      </c>
      <c r="S86" s="188">
        <f t="shared" si="25"/>
        <v>0</v>
      </c>
      <c r="T86" s="188">
        <f t="shared" si="25"/>
        <v>0</v>
      </c>
      <c r="U86" s="188">
        <f t="shared" si="25"/>
        <v>0</v>
      </c>
      <c r="V86" s="188">
        <f t="shared" si="25"/>
        <v>0</v>
      </c>
    </row>
    <row r="87" spans="1:22" ht="18" x14ac:dyDescent="0.25">
      <c r="A87" s="186"/>
    </row>
    <row r="88" spans="1:22" ht="18" x14ac:dyDescent="0.25">
      <c r="A88" s="186" t="s">
        <v>452</v>
      </c>
    </row>
    <row r="89" spans="1:22" s="189" customFormat="1" x14ac:dyDescent="0.2">
      <c r="A89" s="1356" t="s">
        <v>1479</v>
      </c>
      <c r="B89" s="1357" t="str">
        <f>ANNEXES!D8</f>
        <v>Les documents bilantaires approuvés par l’Assemblée générale ordinaire et déposés auprès de la Banque Nationale de Belgique, les rapports du conseil d’administration et des commissaires-réviseurs à toutes les assemblées générales de l’année d'exploitation concernée. Veuillez également communiquer la réconciliation entre le rapport annuel ex-post et les comptes annuels approuvés.</v>
      </c>
    </row>
    <row r="90" spans="1:22" s="652" customFormat="1" x14ac:dyDescent="0.2">
      <c r="A90" s="1356" t="s">
        <v>1480</v>
      </c>
      <c r="B90" s="1357" t="str">
        <f>ANNEXES!D9</f>
        <v>Le rapport relatif à l’effet des efforts de maîtrise des coûts pour tous les éléments constitutifs du revenu total et ce, conformément à l’article 27, 8° de la méthodologie tarifaire transitoire 2017</v>
      </c>
    </row>
    <row r="91" spans="1:22" s="32" customFormat="1" x14ac:dyDescent="0.2">
      <c r="A91" s="1836" t="s">
        <v>461</v>
      </c>
      <c r="B91" s="1837" t="str">
        <f>ANNEXES!D10</f>
        <v xml:space="preserve">La liste détaillée des autres activités de la société/intercommunale (hors GRD) avec une description complète de chacune de ces activités, ainsi que les critères d'allocation des coûts, doivent faire partie de la notice méthodologique transmise à la CWaPE. A défaut, veuillez communiquer ces informations. </v>
      </c>
    </row>
    <row r="92" spans="1:22" s="34" customFormat="1" x14ac:dyDescent="0.2">
      <c r="A92" s="1836" t="s">
        <v>462</v>
      </c>
      <c r="B92" s="1838" t="str">
        <f>ANNEXES!D11</f>
        <v xml:space="preserve">La liste détaillée des activités non-régulées du GRD avec une description complète de chacune de ces activités, ainsi que les critères d'allocation des coûts, doivent faire partie de la notice méthodologique transmise à la CWaPE. A défaut, veuillez communiquer ces informations. </v>
      </c>
      <c r="D92" s="32"/>
    </row>
    <row r="93" spans="1:22" s="185" customFormat="1" x14ac:dyDescent="0.2">
      <c r="D93" s="184"/>
      <c r="E93" s="253"/>
      <c r="F93" s="253"/>
      <c r="G93" s="253"/>
      <c r="H93" s="253"/>
      <c r="I93" s="253"/>
    </row>
    <row r="94" spans="1:22" s="185" customFormat="1" x14ac:dyDescent="0.2"/>
    <row r="95" spans="1:22" s="34" customFormat="1" x14ac:dyDescent="0.2">
      <c r="A95" s="1836"/>
      <c r="B95" s="1838"/>
      <c r="D95" s="32"/>
    </row>
  </sheetData>
  <mergeCells count="26">
    <mergeCell ref="F6:M6"/>
    <mergeCell ref="O6:V6"/>
    <mergeCell ref="A7:D10"/>
    <mergeCell ref="E7:E10"/>
    <mergeCell ref="F7:F10"/>
    <mergeCell ref="G7:G10"/>
    <mergeCell ref="H7:M7"/>
    <mergeCell ref="O7:O10"/>
    <mergeCell ref="P7:P10"/>
    <mergeCell ref="Q7:V7"/>
    <mergeCell ref="H8:J9"/>
    <mergeCell ref="K8:M9"/>
    <mergeCell ref="Q8:S9"/>
    <mergeCell ref="T8:V9"/>
    <mergeCell ref="A41:D44"/>
    <mergeCell ref="E41:E44"/>
    <mergeCell ref="F41:F44"/>
    <mergeCell ref="G41:G44"/>
    <mergeCell ref="H41:M41"/>
    <mergeCell ref="O41:O44"/>
    <mergeCell ref="P41:P44"/>
    <mergeCell ref="Q41:V41"/>
    <mergeCell ref="H42:J43"/>
    <mergeCell ref="K42:M43"/>
    <mergeCell ref="Q42:S43"/>
    <mergeCell ref="T42:V43"/>
  </mergeCells>
  <conditionalFormatting sqref="J84 K78:L78 F86:M86">
    <cfRule type="cellIs" dxfId="5" priority="4" stopIfTrue="1" operator="notEqual">
      <formula>0</formula>
    </cfRule>
  </conditionalFormatting>
  <conditionalFormatting sqref="F84:I84 G78:I78">
    <cfRule type="cellIs" dxfId="4" priority="3" stopIfTrue="1" operator="notEqual">
      <formula>0</formula>
    </cfRule>
  </conditionalFormatting>
  <conditionalFormatting sqref="S84 T78:U78 O86:V86">
    <cfRule type="cellIs" dxfId="3" priority="2" stopIfTrue="1" operator="notEqual">
      <formula>0</formula>
    </cfRule>
  </conditionalFormatting>
  <conditionalFormatting sqref="O84:R84 P78:R78">
    <cfRule type="cellIs" dxfId="2" priority="1" stopIfTrue="1" operator="notEqual">
      <formula>0</formula>
    </cfRule>
  </conditionalFormatting>
  <pageMargins left="0.70866141732283472" right="0.70866141732283472" top="0.74803149606299213" bottom="0.74803149606299213" header="0.31496062992125984" footer="0.31496062992125984"/>
  <pageSetup paperSize="9" scale="35" orientation="landscape" r:id="rId1"/>
  <headerFooter scaleWithDoc="0" alignWithMargins="0">
    <oddFooter>&amp;C&amp;P/&amp;N</odd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tint="0.39997558519241921"/>
    <pageSetUpPr fitToPage="1"/>
  </sheetPr>
  <dimension ref="A1:D56"/>
  <sheetViews>
    <sheetView showGridLines="0" zoomScaleNormal="100" zoomScaleSheetLayoutView="100" workbookViewId="0">
      <selection activeCell="I36" sqref="I36"/>
    </sheetView>
  </sheetViews>
  <sheetFormatPr baseColWidth="10" defaultColWidth="8.85546875" defaultRowHeight="12.75" x14ac:dyDescent="0.2"/>
  <cols>
    <col min="1" max="1" width="126.7109375" style="181" customWidth="1"/>
    <col min="2" max="2" width="1.85546875" style="181" customWidth="1"/>
    <col min="3" max="3" width="20.7109375" style="2" customWidth="1"/>
    <col min="4" max="4" width="5.7109375" style="2" customWidth="1"/>
    <col min="5" max="16384" width="8.85546875" style="2"/>
  </cols>
  <sheetData>
    <row r="1" spans="1:4" s="70" customFormat="1" ht="15.75" customHeight="1" x14ac:dyDescent="0.25">
      <c r="A1" s="64" t="s">
        <v>582</v>
      </c>
      <c r="B1" s="64"/>
      <c r="C1" s="469"/>
      <c r="D1" s="254"/>
    </row>
    <row r="2" spans="1:4" s="13" customFormat="1" ht="11.25" x14ac:dyDescent="0.2">
      <c r="A2" s="56" t="str">
        <f>'PAGE DE GARDE'!C8</f>
        <v>GAZ</v>
      </c>
      <c r="B2" s="902" t="str">
        <f>'PAGE DE GARDE'!C10</f>
        <v>REALITE 2018 V0</v>
      </c>
      <c r="C2" s="471"/>
      <c r="D2" s="255"/>
    </row>
    <row r="3" spans="1:4" s="13" customFormat="1" ht="11.25" x14ac:dyDescent="0.2">
      <c r="A3" s="249" t="str">
        <f>'PAGE DE GARDE'!C7</f>
        <v>GRD</v>
      </c>
      <c r="B3" s="62"/>
      <c r="C3" s="471"/>
      <c r="D3" s="255"/>
    </row>
    <row r="5" spans="1:4" s="4" customFormat="1" x14ac:dyDescent="0.2">
      <c r="A5" s="11"/>
      <c r="B5" s="11"/>
    </row>
    <row r="6" spans="1:4" s="4" customFormat="1" ht="13.5" thickBot="1" x14ac:dyDescent="0.25">
      <c r="A6" s="11"/>
      <c r="B6" s="11"/>
    </row>
    <row r="7" spans="1:4" s="4" customFormat="1" ht="30" customHeight="1" thickBot="1" x14ac:dyDescent="0.25">
      <c r="A7" s="520" t="s">
        <v>547</v>
      </c>
      <c r="B7" s="539"/>
      <c r="C7" s="575" t="str">
        <f>'PAGE DE GARDE'!B14</f>
        <v>REALITE 2018</v>
      </c>
      <c r="D7" s="465"/>
    </row>
    <row r="8" spans="1:4" s="519" customFormat="1" ht="21.75" customHeight="1" thickBot="1" x14ac:dyDescent="0.25">
      <c r="A8" s="574"/>
      <c r="B8" s="521"/>
      <c r="C8" s="573"/>
      <c r="D8" s="530"/>
    </row>
    <row r="9" spans="1:4" s="4" customFormat="1" ht="30" customHeight="1" thickBot="1" x14ac:dyDescent="0.25">
      <c r="A9" s="527" t="s">
        <v>578</v>
      </c>
      <c r="B9" s="540"/>
      <c r="C9" s="528"/>
      <c r="D9" s="465"/>
    </row>
    <row r="10" spans="1:4" s="4" customFormat="1" x14ac:dyDescent="0.2">
      <c r="A10" s="525" t="s">
        <v>559</v>
      </c>
      <c r="B10" s="1818"/>
      <c r="C10" s="564">
        <f>C19+C22</f>
        <v>0</v>
      </c>
      <c r="D10" s="1813"/>
    </row>
    <row r="11" spans="1:4" s="4" customFormat="1" ht="13.5" thickBot="1" x14ac:dyDescent="0.25">
      <c r="A11" s="525" t="s">
        <v>560</v>
      </c>
      <c r="B11" s="540"/>
      <c r="C11" s="564">
        <f>C20+C23</f>
        <v>0</v>
      </c>
      <c r="D11" s="462"/>
    </row>
    <row r="12" spans="1:4" s="4" customFormat="1" ht="13.5" thickBot="1" x14ac:dyDescent="0.25">
      <c r="A12" s="566" t="s">
        <v>561</v>
      </c>
      <c r="B12" s="540"/>
      <c r="C12" s="567">
        <f>(C10+C11)/2</f>
        <v>0</v>
      </c>
      <c r="D12" s="462"/>
    </row>
    <row r="13" spans="1:4" s="4" customFormat="1" x14ac:dyDescent="0.2">
      <c r="A13" s="525" t="s">
        <v>4</v>
      </c>
      <c r="B13" s="540"/>
      <c r="C13" s="565"/>
      <c r="D13" s="462"/>
    </row>
    <row r="14" spans="1:4" s="4" customFormat="1" ht="13.5" thickBot="1" x14ac:dyDescent="0.25">
      <c r="A14" s="576" t="s">
        <v>5</v>
      </c>
      <c r="B14" s="540"/>
      <c r="C14" s="541"/>
      <c r="D14" s="462"/>
    </row>
    <row r="15" spans="1:4" s="4" customFormat="1" ht="13.5" thickBot="1" x14ac:dyDescent="0.25">
      <c r="A15" s="577" t="s">
        <v>6</v>
      </c>
      <c r="B15" s="540"/>
      <c r="C15" s="526">
        <f>(C13+C14)/2</f>
        <v>0</v>
      </c>
      <c r="D15" s="462"/>
    </row>
    <row r="16" spans="1:4" s="4" customFormat="1" ht="15" thickBot="1" x14ac:dyDescent="0.25">
      <c r="A16" s="566" t="s">
        <v>579</v>
      </c>
      <c r="B16" s="540"/>
      <c r="C16" s="569">
        <f>IF(C15=0,0,IF((C15/C12)&gt;100%,"100%",C15/C12))</f>
        <v>0</v>
      </c>
      <c r="D16" s="462"/>
    </row>
    <row r="17" spans="1:4" s="4" customFormat="1" ht="13.5" thickBot="1" x14ac:dyDescent="0.25">
      <c r="A17" s="523"/>
      <c r="B17" s="523"/>
      <c r="C17" s="571"/>
      <c r="D17" s="462"/>
    </row>
    <row r="18" spans="1:4" s="4" customFormat="1" ht="24.75" customHeight="1" thickBot="1" x14ac:dyDescent="0.25">
      <c r="A18" s="527" t="s">
        <v>563</v>
      </c>
      <c r="B18" s="540"/>
      <c r="C18" s="528"/>
      <c r="D18" s="462"/>
    </row>
    <row r="19" spans="1:4" s="4" customFormat="1" x14ac:dyDescent="0.2">
      <c r="A19" s="525" t="s">
        <v>564</v>
      </c>
      <c r="B19" s="540"/>
      <c r="C19" s="564">
        <f>'Tableau 9A'!E7</f>
        <v>0</v>
      </c>
      <c r="D19" s="462"/>
    </row>
    <row r="20" spans="1:4" s="4" customFormat="1" ht="13.5" thickBot="1" x14ac:dyDescent="0.25">
      <c r="A20" s="576" t="s">
        <v>565</v>
      </c>
      <c r="B20" s="540"/>
      <c r="C20" s="564">
        <f>'Tableau 9A'!E33</f>
        <v>0</v>
      </c>
      <c r="D20" s="462"/>
    </row>
    <row r="21" spans="1:4" s="4" customFormat="1" ht="13.5" thickBot="1" x14ac:dyDescent="0.25">
      <c r="A21" s="566" t="s">
        <v>568</v>
      </c>
      <c r="B21" s="540"/>
      <c r="C21" s="567">
        <f>(C19+C20)/2</f>
        <v>0</v>
      </c>
      <c r="D21" s="462"/>
    </row>
    <row r="22" spans="1:4" s="4" customFormat="1" x14ac:dyDescent="0.2">
      <c r="A22" s="525" t="s">
        <v>566</v>
      </c>
      <c r="B22" s="540"/>
      <c r="C22" s="564">
        <f>'Tableau 9B'!E7</f>
        <v>0</v>
      </c>
      <c r="D22" s="462"/>
    </row>
    <row r="23" spans="1:4" s="4" customFormat="1" ht="13.5" thickBot="1" x14ac:dyDescent="0.25">
      <c r="A23" s="576" t="s">
        <v>567</v>
      </c>
      <c r="B23" s="540"/>
      <c r="C23" s="564">
        <f>'Tableau 9B'!E29</f>
        <v>0</v>
      </c>
      <c r="D23" s="462"/>
    </row>
    <row r="24" spans="1:4" s="4" customFormat="1" ht="13.5" thickBot="1" x14ac:dyDescent="0.25">
      <c r="A24" s="566" t="s">
        <v>569</v>
      </c>
      <c r="B24" s="540"/>
      <c r="C24" s="567">
        <f>(C22+C23)/2</f>
        <v>0</v>
      </c>
      <c r="D24" s="462"/>
    </row>
    <row r="25" spans="1:4" s="4" customFormat="1" ht="13.5" thickBot="1" x14ac:dyDescent="0.25">
      <c r="A25" s="523"/>
      <c r="B25" s="523"/>
      <c r="C25" s="571"/>
      <c r="D25" s="462"/>
    </row>
    <row r="26" spans="1:4" ht="13.5" thickBot="1" x14ac:dyDescent="0.25">
      <c r="A26" s="577" t="s">
        <v>80</v>
      </c>
      <c r="B26" s="540"/>
      <c r="C26" s="570" t="e">
        <f>'Tableau 17A'!D40</f>
        <v>#DIV/0!</v>
      </c>
      <c r="D26" s="465"/>
    </row>
    <row r="27" spans="1:4" s="518" customFormat="1" ht="13.5" thickBot="1" x14ac:dyDescent="0.25">
      <c r="A27" s="578"/>
      <c r="B27" s="523"/>
      <c r="C27" s="571"/>
      <c r="D27" s="530"/>
    </row>
    <row r="28" spans="1:4" ht="13.5" thickBot="1" x14ac:dyDescent="0.25">
      <c r="A28" s="527" t="s">
        <v>548</v>
      </c>
      <c r="B28" s="543"/>
      <c r="C28" s="582"/>
      <c r="D28" s="465"/>
    </row>
    <row r="29" spans="1:4" x14ac:dyDescent="0.2">
      <c r="A29" s="563" t="s">
        <v>395</v>
      </c>
      <c r="B29" s="544"/>
      <c r="C29" s="579">
        <f>HYPOTHESES!$B$20</f>
        <v>0.2</v>
      </c>
      <c r="D29" s="465"/>
    </row>
    <row r="30" spans="1:4" x14ac:dyDescent="0.2">
      <c r="A30" s="563" t="s">
        <v>396</v>
      </c>
      <c r="B30" s="544"/>
      <c r="C30" s="579">
        <f>1+C29</f>
        <v>1.2</v>
      </c>
      <c r="D30" s="465"/>
    </row>
    <row r="31" spans="1:4" x14ac:dyDescent="0.2">
      <c r="A31" s="563" t="s">
        <v>536</v>
      </c>
      <c r="B31" s="544"/>
      <c r="C31" s="542">
        <f>HYPOTHESES!B21</f>
        <v>8.1160999999999994E-3</v>
      </c>
      <c r="D31" s="465"/>
    </row>
    <row r="32" spans="1:4" x14ac:dyDescent="0.2">
      <c r="A32" s="563" t="s">
        <v>537</v>
      </c>
      <c r="B32" s="544"/>
      <c r="C32" s="542">
        <f>HYPOTHESES!$B$22</f>
        <v>3.5000000000000003E-2</v>
      </c>
      <c r="D32" s="465"/>
    </row>
    <row r="33" spans="1:4" x14ac:dyDescent="0.2">
      <c r="A33" s="563" t="s">
        <v>538</v>
      </c>
      <c r="B33" s="544"/>
      <c r="C33" s="579">
        <f>HYPOTHESES!$B$23</f>
        <v>0.85</v>
      </c>
      <c r="D33" s="465"/>
    </row>
    <row r="34" spans="1:4" x14ac:dyDescent="0.2">
      <c r="A34" s="563" t="s">
        <v>539</v>
      </c>
      <c r="B34" s="544"/>
      <c r="C34" s="542">
        <f>(C31+(C32*C33))</f>
        <v>3.78661E-2</v>
      </c>
      <c r="D34" s="465"/>
    </row>
    <row r="35" spans="1:4" x14ac:dyDescent="0.2">
      <c r="A35" s="563" t="s">
        <v>540</v>
      </c>
      <c r="B35" s="544"/>
      <c r="C35" s="542">
        <f>C30*C34</f>
        <v>4.5439319999999998E-2</v>
      </c>
      <c r="D35" s="465"/>
    </row>
    <row r="36" spans="1:4" ht="13.5" thickBot="1" x14ac:dyDescent="0.25">
      <c r="A36" s="584" t="s">
        <v>765</v>
      </c>
      <c r="B36" s="544"/>
      <c r="C36" s="580">
        <f>33%*C35</f>
        <v>1.49949756E-2</v>
      </c>
      <c r="D36" s="465"/>
    </row>
    <row r="37" spans="1:4" s="518" customFormat="1" ht="13.5" thickBot="1" x14ac:dyDescent="0.25">
      <c r="A37" s="530"/>
      <c r="B37" s="530"/>
      <c r="C37" s="581"/>
      <c r="D37" s="530"/>
    </row>
    <row r="38" spans="1:4" ht="13.5" thickBot="1" x14ac:dyDescent="0.25">
      <c r="A38" s="527" t="s">
        <v>580</v>
      </c>
      <c r="B38" s="544"/>
      <c r="C38" s="583"/>
      <c r="D38" s="465"/>
    </row>
    <row r="39" spans="1:4" x14ac:dyDescent="0.2">
      <c r="A39" s="545" t="s">
        <v>442</v>
      </c>
      <c r="B39" s="78"/>
      <c r="C39" s="546"/>
      <c r="D39" s="465"/>
    </row>
    <row r="40" spans="1:4" x14ac:dyDescent="0.2">
      <c r="A40" s="547" t="s">
        <v>594</v>
      </c>
      <c r="C40" s="548">
        <f>IF(C16&lt;=33%,C36,0)</f>
        <v>1.49949756E-2</v>
      </c>
      <c r="D40" s="465"/>
    </row>
    <row r="41" spans="1:4" x14ac:dyDescent="0.2">
      <c r="A41" s="547"/>
      <c r="C41" s="549"/>
      <c r="D41" s="465"/>
    </row>
    <row r="42" spans="1:4" x14ac:dyDescent="0.2">
      <c r="A42" s="547" t="s">
        <v>581</v>
      </c>
      <c r="C42" s="549">
        <f>C40+1%</f>
        <v>2.49949756E-2</v>
      </c>
      <c r="D42" s="465"/>
    </row>
    <row r="43" spans="1:4" x14ac:dyDescent="0.2">
      <c r="A43" s="550"/>
      <c r="C43" s="546"/>
      <c r="D43" s="465"/>
    </row>
    <row r="44" spans="1:4" x14ac:dyDescent="0.2">
      <c r="A44" s="545" t="s">
        <v>542</v>
      </c>
      <c r="B44" s="78"/>
      <c r="C44" s="546"/>
      <c r="D44" s="465"/>
    </row>
    <row r="45" spans="1:4" x14ac:dyDescent="0.2">
      <c r="A45" s="547" t="s">
        <v>543</v>
      </c>
      <c r="C45" s="548">
        <f>IF(C16&gt;33%,C36+ (C16-33%) * (C31+0.7%),0)</f>
        <v>0</v>
      </c>
      <c r="D45" s="465"/>
    </row>
    <row r="46" spans="1:4" ht="15.75" x14ac:dyDescent="0.3">
      <c r="A46" s="551" t="s">
        <v>595</v>
      </c>
      <c r="C46" s="546"/>
      <c r="D46" s="465"/>
    </row>
    <row r="47" spans="1:4" x14ac:dyDescent="0.2">
      <c r="A47" s="552"/>
      <c r="B47" s="544"/>
      <c r="C47" s="546"/>
      <c r="D47" s="465"/>
    </row>
    <row r="48" spans="1:4" x14ac:dyDescent="0.2">
      <c r="A48" s="547" t="s">
        <v>581</v>
      </c>
      <c r="B48" s="544"/>
      <c r="C48" s="549">
        <f>C45+1%</f>
        <v>0.01</v>
      </c>
      <c r="D48" s="465"/>
    </row>
    <row r="49" spans="1:4" ht="13.5" thickBot="1" x14ac:dyDescent="0.25">
      <c r="A49" s="553"/>
      <c r="B49" s="544"/>
      <c r="C49" s="554"/>
      <c r="D49" s="465"/>
    </row>
    <row r="50" spans="1:4" x14ac:dyDescent="0.2">
      <c r="A50" s="555"/>
      <c r="B50" s="544"/>
      <c r="C50" s="529"/>
      <c r="D50" s="465"/>
    </row>
    <row r="51" spans="1:4" x14ac:dyDescent="0.2">
      <c r="A51" s="517" t="s">
        <v>600</v>
      </c>
      <c r="B51" s="463"/>
      <c r="C51" s="556">
        <f>IF(C16&lt;33%,C24*C42,C48*C24)</f>
        <v>0</v>
      </c>
      <c r="D51" s="465"/>
    </row>
    <row r="52" spans="1:4" ht="13.5" thickBot="1" x14ac:dyDescent="0.25">
      <c r="A52" s="557"/>
      <c r="B52" s="544"/>
      <c r="C52" s="534"/>
      <c r="D52" s="465"/>
    </row>
    <row r="53" spans="1:4" ht="13.5" thickBot="1" x14ac:dyDescent="0.25">
      <c r="A53" s="544"/>
      <c r="B53" s="544"/>
      <c r="C53" s="558"/>
      <c r="D53" s="544"/>
    </row>
    <row r="54" spans="1:4" ht="13.5" thickBot="1" x14ac:dyDescent="0.25">
      <c r="A54" s="1564" t="s">
        <v>601</v>
      </c>
      <c r="B54" s="463"/>
      <c r="C54" s="559" t="e">
        <f>C51/(1-C26)</f>
        <v>#DIV/0!</v>
      </c>
      <c r="D54" s="465"/>
    </row>
    <row r="55" spans="1:4" x14ac:dyDescent="0.2">
      <c r="A55" s="465"/>
      <c r="B55" s="465"/>
      <c r="C55" s="560"/>
      <c r="D55" s="465"/>
    </row>
    <row r="56" spans="1:4" x14ac:dyDescent="0.2">
      <c r="A56" s="466"/>
      <c r="B56" s="466"/>
      <c r="C56" s="466"/>
      <c r="D56" s="466"/>
    </row>
  </sheetData>
  <pageMargins left="0.55118110236220474" right="0.23622047244094491" top="0.43307086614173229" bottom="0.31496062992125984" header="0.27559055118110237" footer="0.15748031496062992"/>
  <pageSetup paperSize="9" scale="63" orientation="portrait" r:id="rId1"/>
  <headerFooter scaleWithDoc="0" alignWithMargins="0">
    <oddFooter>&amp;C&amp;P/&amp;N</odd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tint="0.39997558519241921"/>
    <pageSetUpPr fitToPage="1"/>
  </sheetPr>
  <dimension ref="A1:D49"/>
  <sheetViews>
    <sheetView showGridLines="0" zoomScaleNormal="100" zoomScaleSheetLayoutView="100" workbookViewId="0">
      <selection activeCell="I36" sqref="I36"/>
    </sheetView>
  </sheetViews>
  <sheetFormatPr baseColWidth="10" defaultColWidth="8.85546875" defaultRowHeight="12.75" x14ac:dyDescent="0.2"/>
  <cols>
    <col min="1" max="1" width="116.85546875" style="181" customWidth="1"/>
    <col min="2" max="2" width="1.85546875" style="181" customWidth="1"/>
    <col min="3" max="3" width="20.7109375" style="2" customWidth="1"/>
    <col min="4" max="4" width="5.7109375" style="2" customWidth="1"/>
    <col min="5" max="16384" width="8.85546875" style="2"/>
  </cols>
  <sheetData>
    <row r="1" spans="1:4" s="70" customFormat="1" ht="15.75" customHeight="1" x14ac:dyDescent="0.25">
      <c r="A1" s="64" t="s">
        <v>596</v>
      </c>
      <c r="B1" s="64"/>
      <c r="C1" s="64"/>
      <c r="D1" s="254"/>
    </row>
    <row r="2" spans="1:4" s="13" customFormat="1" ht="11.25" x14ac:dyDescent="0.2">
      <c r="A2" s="56" t="str">
        <f>'PAGE DE GARDE'!C8</f>
        <v>GAZ</v>
      </c>
      <c r="B2" s="56"/>
      <c r="C2" s="56" t="str">
        <f>'PAGE DE GARDE'!C10</f>
        <v>REALITE 2018 V0</v>
      </c>
      <c r="D2" s="255"/>
    </row>
    <row r="3" spans="1:4" s="13" customFormat="1" ht="11.25" x14ac:dyDescent="0.2">
      <c r="A3" s="249" t="str">
        <f>'PAGE DE GARDE'!C7</f>
        <v>GRD</v>
      </c>
      <c r="B3" s="56"/>
      <c r="C3" s="56"/>
      <c r="D3" s="255"/>
    </row>
    <row r="5" spans="1:4" s="4" customFormat="1" x14ac:dyDescent="0.2">
      <c r="A5" s="11"/>
      <c r="B5" s="11"/>
    </row>
    <row r="6" spans="1:4" s="4" customFormat="1" ht="13.5" thickBot="1" x14ac:dyDescent="0.25">
      <c r="A6" s="11"/>
      <c r="B6" s="11"/>
      <c r="C6" s="10"/>
    </row>
    <row r="7" spans="1:4" s="4" customFormat="1" ht="30" customHeight="1" thickBot="1" x14ac:dyDescent="0.25">
      <c r="A7" s="520" t="s">
        <v>793</v>
      </c>
      <c r="B7" s="539"/>
      <c r="C7" s="575" t="str">
        <f>'PAGE DE GARDE'!B14</f>
        <v>REALITE 2018</v>
      </c>
      <c r="D7" s="465"/>
    </row>
    <row r="8" spans="1:4" s="519" customFormat="1" ht="21.75" customHeight="1" thickBot="1" x14ac:dyDescent="0.25">
      <c r="A8" s="574"/>
      <c r="B8" s="521"/>
      <c r="C8" s="573"/>
      <c r="D8" s="530"/>
    </row>
    <row r="9" spans="1:4" s="4" customFormat="1" ht="30" customHeight="1" thickBot="1" x14ac:dyDescent="0.25">
      <c r="A9" s="527" t="s">
        <v>584</v>
      </c>
      <c r="B9" s="540"/>
      <c r="C9" s="528"/>
      <c r="D9" s="465"/>
    </row>
    <row r="10" spans="1:4" s="4" customFormat="1" x14ac:dyDescent="0.2">
      <c r="A10" s="525" t="s">
        <v>557</v>
      </c>
      <c r="B10" s="1818"/>
      <c r="C10" s="1006">
        <f>'Tableau 9C'!E7</f>
        <v>0</v>
      </c>
      <c r="D10" s="1813"/>
    </row>
    <row r="11" spans="1:4" s="4" customFormat="1" x14ac:dyDescent="0.2">
      <c r="A11" s="525" t="s">
        <v>585</v>
      </c>
      <c r="B11" s="540"/>
      <c r="C11" s="1100"/>
      <c r="D11" s="462"/>
    </row>
    <row r="12" spans="1:4" s="4" customFormat="1" x14ac:dyDescent="0.2">
      <c r="A12" s="562" t="s">
        <v>586</v>
      </c>
      <c r="B12" s="540"/>
      <c r="C12" s="564">
        <f>C10+C11</f>
        <v>0</v>
      </c>
      <c r="D12" s="462"/>
    </row>
    <row r="13" spans="1:4" s="4" customFormat="1" x14ac:dyDescent="0.2">
      <c r="A13" s="525" t="s">
        <v>558</v>
      </c>
      <c r="B13" s="540"/>
      <c r="C13" s="1006">
        <f>'Tableau 9C'!E33</f>
        <v>0</v>
      </c>
      <c r="D13" s="462"/>
    </row>
    <row r="14" spans="1:4" s="4" customFormat="1" x14ac:dyDescent="0.2">
      <c r="A14" s="525" t="s">
        <v>587</v>
      </c>
      <c r="B14" s="540"/>
      <c r="C14" s="1100"/>
      <c r="D14" s="462"/>
    </row>
    <row r="15" spans="1:4" s="4" customFormat="1" ht="13.5" thickBot="1" x14ac:dyDescent="0.25">
      <c r="A15" s="562" t="s">
        <v>588</v>
      </c>
      <c r="B15" s="540"/>
      <c r="C15" s="564">
        <f>C13+C14</f>
        <v>0</v>
      </c>
      <c r="D15" s="462"/>
    </row>
    <row r="16" spans="1:4" s="4" customFormat="1" ht="13.5" thickBot="1" x14ac:dyDescent="0.25">
      <c r="A16" s="566" t="s">
        <v>589</v>
      </c>
      <c r="B16" s="540"/>
      <c r="C16" s="567">
        <f>(C12+C15)/2</f>
        <v>0</v>
      </c>
      <c r="D16" s="462"/>
    </row>
    <row r="17" spans="1:4" s="4" customFormat="1" x14ac:dyDescent="0.2">
      <c r="A17" s="525" t="s">
        <v>4</v>
      </c>
      <c r="B17" s="540"/>
      <c r="C17" s="565"/>
      <c r="D17" s="462"/>
    </row>
    <row r="18" spans="1:4" s="4" customFormat="1" ht="13.5" thickBot="1" x14ac:dyDescent="0.25">
      <c r="A18" s="576" t="s">
        <v>5</v>
      </c>
      <c r="B18" s="540"/>
      <c r="C18" s="568"/>
      <c r="D18" s="462"/>
    </row>
    <row r="19" spans="1:4" s="4" customFormat="1" ht="13.5" thickBot="1" x14ac:dyDescent="0.25">
      <c r="A19" s="577" t="s">
        <v>6</v>
      </c>
      <c r="B19" s="540"/>
      <c r="C19" s="567">
        <f>(C17+C18)/2</f>
        <v>0</v>
      </c>
      <c r="D19" s="462"/>
    </row>
    <row r="20" spans="1:4" s="4" customFormat="1" ht="13.5" thickBot="1" x14ac:dyDescent="0.25">
      <c r="A20" s="566" t="s">
        <v>590</v>
      </c>
      <c r="B20" s="540"/>
      <c r="C20" s="569">
        <f>IF(C19=0,0,IF((C19/C16)&gt;100%,"100%",C19/C16))</f>
        <v>0</v>
      </c>
      <c r="D20" s="462"/>
    </row>
    <row r="21" spans="1:4" s="4" customFormat="1" ht="13.5" thickBot="1" x14ac:dyDescent="0.25">
      <c r="A21" s="523"/>
      <c r="B21" s="523"/>
      <c r="C21" s="571"/>
      <c r="D21" s="462"/>
    </row>
    <row r="22" spans="1:4" ht="13.5" thickBot="1" x14ac:dyDescent="0.25">
      <c r="A22" s="577" t="s">
        <v>80</v>
      </c>
      <c r="B22" s="540"/>
      <c r="C22" s="570"/>
      <c r="D22" s="465"/>
    </row>
    <row r="23" spans="1:4" s="518" customFormat="1" ht="13.5" thickBot="1" x14ac:dyDescent="0.25">
      <c r="A23" s="578"/>
      <c r="B23" s="523"/>
      <c r="C23" s="571"/>
      <c r="D23" s="530"/>
    </row>
    <row r="24" spans="1:4" ht="13.5" thickBot="1" x14ac:dyDescent="0.25">
      <c r="A24" s="527" t="s">
        <v>591</v>
      </c>
      <c r="B24" s="543"/>
      <c r="C24" s="582"/>
      <c r="D24" s="465"/>
    </row>
    <row r="25" spans="1:4" x14ac:dyDescent="0.2">
      <c r="A25" s="563" t="s">
        <v>395</v>
      </c>
      <c r="B25" s="544"/>
      <c r="C25" s="579">
        <f>HYPOTHESES!$B$20</f>
        <v>0.2</v>
      </c>
      <c r="D25" s="465"/>
    </row>
    <row r="26" spans="1:4" x14ac:dyDescent="0.2">
      <c r="A26" s="563" t="s">
        <v>396</v>
      </c>
      <c r="B26" s="544"/>
      <c r="C26" s="579">
        <f>1+C25</f>
        <v>1.2</v>
      </c>
      <c r="D26" s="465"/>
    </row>
    <row r="27" spans="1:4" x14ac:dyDescent="0.2">
      <c r="A27" s="563" t="s">
        <v>536</v>
      </c>
      <c r="B27" s="544"/>
      <c r="C27" s="542">
        <f>HYPOTHESES!B21</f>
        <v>8.1160999999999994E-3</v>
      </c>
      <c r="D27" s="465"/>
    </row>
    <row r="28" spans="1:4" x14ac:dyDescent="0.2">
      <c r="A28" s="563" t="s">
        <v>537</v>
      </c>
      <c r="B28" s="544"/>
      <c r="C28" s="542">
        <f>HYPOTHESES!$B$22</f>
        <v>3.5000000000000003E-2</v>
      </c>
      <c r="D28" s="465"/>
    </row>
    <row r="29" spans="1:4" x14ac:dyDescent="0.2">
      <c r="A29" s="563" t="s">
        <v>538</v>
      </c>
      <c r="B29" s="544"/>
      <c r="C29" s="579">
        <f>HYPOTHESES!$B$23</f>
        <v>0.85</v>
      </c>
      <c r="D29" s="465"/>
    </row>
    <row r="30" spans="1:4" x14ac:dyDescent="0.2">
      <c r="A30" s="563" t="s">
        <v>539</v>
      </c>
      <c r="B30" s="544"/>
      <c r="C30" s="542">
        <f>(C27+(C28*C29))</f>
        <v>3.78661E-2</v>
      </c>
      <c r="D30" s="465"/>
    </row>
    <row r="31" spans="1:4" x14ac:dyDescent="0.2">
      <c r="A31" s="563" t="s">
        <v>540</v>
      </c>
      <c r="B31" s="544"/>
      <c r="C31" s="542">
        <f>C26*C30</f>
        <v>4.5439319999999998E-2</v>
      </c>
      <c r="D31" s="465"/>
    </row>
    <row r="32" spans="1:4" ht="13.5" thickBot="1" x14ac:dyDescent="0.25">
      <c r="A32" s="584" t="s">
        <v>765</v>
      </c>
      <c r="B32" s="544"/>
      <c r="C32" s="580">
        <f>33%*C31</f>
        <v>1.49949756E-2</v>
      </c>
      <c r="D32" s="465"/>
    </row>
    <row r="33" spans="1:4" s="518" customFormat="1" ht="13.5" thickBot="1" x14ac:dyDescent="0.25">
      <c r="A33" s="530"/>
      <c r="B33" s="530"/>
      <c r="C33" s="581"/>
      <c r="D33" s="530"/>
    </row>
    <row r="34" spans="1:4" ht="13.5" thickBot="1" x14ac:dyDescent="0.25">
      <c r="A34" s="527" t="s">
        <v>597</v>
      </c>
      <c r="B34" s="544"/>
      <c r="C34" s="583"/>
      <c r="D34" s="465"/>
    </row>
    <row r="35" spans="1:4" x14ac:dyDescent="0.2">
      <c r="A35" s="545" t="s">
        <v>442</v>
      </c>
      <c r="B35" s="78"/>
      <c r="C35" s="546"/>
      <c r="D35" s="465"/>
    </row>
    <row r="36" spans="1:4" x14ac:dyDescent="0.2">
      <c r="A36" s="547" t="s">
        <v>594</v>
      </c>
      <c r="C36" s="548">
        <f>IF(C20&lt;=33%,C32,0)</f>
        <v>1.49949756E-2</v>
      </c>
      <c r="D36" s="465"/>
    </row>
    <row r="37" spans="1:4" x14ac:dyDescent="0.2">
      <c r="A37" s="550"/>
      <c r="C37" s="546"/>
      <c r="D37" s="465"/>
    </row>
    <row r="38" spans="1:4" x14ac:dyDescent="0.2">
      <c r="A38" s="545" t="s">
        <v>542</v>
      </c>
      <c r="B38" s="78"/>
      <c r="C38" s="546"/>
      <c r="D38" s="465"/>
    </row>
    <row r="39" spans="1:4" x14ac:dyDescent="0.2">
      <c r="A39" s="547" t="s">
        <v>543</v>
      </c>
      <c r="C39" s="548">
        <f>IF(C20&gt;33%,C32+ (C20-33%) * (C27+0.7%),0)</f>
        <v>0</v>
      </c>
      <c r="D39" s="465"/>
    </row>
    <row r="40" spans="1:4" x14ac:dyDescent="0.2">
      <c r="A40" s="551" t="s">
        <v>544</v>
      </c>
      <c r="C40" s="546"/>
      <c r="D40" s="465"/>
    </row>
    <row r="41" spans="1:4" x14ac:dyDescent="0.2">
      <c r="A41" s="552"/>
      <c r="B41" s="544"/>
      <c r="C41" s="546"/>
      <c r="D41" s="465"/>
    </row>
    <row r="42" spans="1:4" ht="13.5" thickBot="1" x14ac:dyDescent="0.25">
      <c r="A42" s="553"/>
      <c r="B42" s="544"/>
      <c r="C42" s="554"/>
      <c r="D42" s="465"/>
    </row>
    <row r="43" spans="1:4" x14ac:dyDescent="0.2">
      <c r="A43" s="555"/>
      <c r="B43" s="544"/>
      <c r="C43" s="529"/>
      <c r="D43" s="465"/>
    </row>
    <row r="44" spans="1:4" x14ac:dyDescent="0.2">
      <c r="A44" s="517" t="s">
        <v>598</v>
      </c>
      <c r="B44" s="463"/>
      <c r="C44" s="556">
        <f>IF(C20&lt;33%,C16*C36,C39*C16)</f>
        <v>0</v>
      </c>
      <c r="D44" s="465"/>
    </row>
    <row r="45" spans="1:4" ht="13.5" thickBot="1" x14ac:dyDescent="0.25">
      <c r="A45" s="557"/>
      <c r="B45" s="544"/>
      <c r="C45" s="534"/>
      <c r="D45" s="465"/>
    </row>
    <row r="46" spans="1:4" ht="13.5" thickBot="1" x14ac:dyDescent="0.25">
      <c r="A46" s="544"/>
      <c r="B46" s="544"/>
      <c r="C46" s="558"/>
      <c r="D46" s="544"/>
    </row>
    <row r="47" spans="1:4" ht="13.5" thickBot="1" x14ac:dyDescent="0.25">
      <c r="A47" s="1564" t="s">
        <v>599</v>
      </c>
      <c r="B47" s="463"/>
      <c r="C47" s="559">
        <f>C44/(1-C22)</f>
        <v>0</v>
      </c>
      <c r="D47" s="465"/>
    </row>
    <row r="48" spans="1:4" x14ac:dyDescent="0.2">
      <c r="A48" s="465"/>
      <c r="B48" s="465"/>
      <c r="C48" s="560"/>
      <c r="D48" s="465"/>
    </row>
    <row r="49" spans="1:4" x14ac:dyDescent="0.2">
      <c r="A49" s="466"/>
      <c r="B49" s="466"/>
      <c r="C49" s="466"/>
      <c r="D49" s="466"/>
    </row>
  </sheetData>
  <pageMargins left="0.55118110236220474" right="0.23622047244094491" top="0.43307086614173229" bottom="0.31496062992125984" header="0.27559055118110237" footer="0.15748031496062992"/>
  <pageSetup paperSize="9" scale="66" orientation="portrait" r:id="rId1"/>
  <headerFooter scaleWithDoc="0" alignWithMargins="0">
    <oddFooter>&amp;C&amp;P/&amp;N</odd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tint="0.39997558519241921"/>
    <pageSetUpPr fitToPage="1"/>
  </sheetPr>
  <dimension ref="A1:D62"/>
  <sheetViews>
    <sheetView showGridLines="0" zoomScaleNormal="100" workbookViewId="0">
      <selection activeCell="I36" sqref="I36"/>
    </sheetView>
  </sheetViews>
  <sheetFormatPr baseColWidth="10" defaultColWidth="8.85546875" defaultRowHeight="12.75" x14ac:dyDescent="0.2"/>
  <cols>
    <col min="1" max="1" width="21.85546875" style="7" customWidth="1"/>
    <col min="2" max="2" width="61.7109375" style="7" customWidth="1"/>
    <col min="3" max="4" width="10.7109375" style="7" customWidth="1"/>
    <col min="5" max="16384" width="8.85546875" style="7"/>
  </cols>
  <sheetData>
    <row r="1" spans="1:4" s="70" customFormat="1" ht="18" x14ac:dyDescent="0.25">
      <c r="A1" s="64" t="s">
        <v>808</v>
      </c>
      <c r="B1" s="64"/>
      <c r="C1" s="64"/>
      <c r="D1" s="67"/>
    </row>
    <row r="2" spans="1:4" s="13" customFormat="1" ht="11.25" x14ac:dyDescent="0.2">
      <c r="A2" s="56" t="str">
        <f>'PAGE DE GARDE'!C8</f>
        <v>GAZ</v>
      </c>
      <c r="B2" s="56" t="str">
        <f>'PAGE DE GARDE'!C10</f>
        <v>REALITE 2018 V0</v>
      </c>
      <c r="C2" s="56"/>
      <c r="D2" s="59"/>
    </row>
    <row r="3" spans="1:4" s="13" customFormat="1" ht="11.25" x14ac:dyDescent="0.2">
      <c r="A3" s="56" t="str">
        <f>'PAGE DE GARDE'!C7</f>
        <v>GRD</v>
      </c>
      <c r="B3" s="56"/>
      <c r="C3" s="56"/>
      <c r="D3" s="59"/>
    </row>
    <row r="4" spans="1:4" x14ac:dyDescent="0.2">
      <c r="A4" s="8"/>
      <c r="D4" s="19"/>
    </row>
    <row r="5" spans="1:4" ht="13.5" thickBot="1" x14ac:dyDescent="0.25">
      <c r="A5" s="18"/>
      <c r="D5" s="19"/>
    </row>
    <row r="6" spans="1:4" s="92" customFormat="1" ht="27" customHeight="1" thickBot="1" x14ac:dyDescent="0.25">
      <c r="A6" s="90"/>
      <c r="B6" s="91"/>
      <c r="C6" s="2832" t="str">
        <f>'PAGE DE GARDE'!B14</f>
        <v>REALITE 2018</v>
      </c>
      <c r="D6" s="2833"/>
    </row>
    <row r="7" spans="1:4" s="92" customFormat="1" x14ac:dyDescent="0.2">
      <c r="A7" s="101" t="s">
        <v>88</v>
      </c>
      <c r="B7" s="102"/>
      <c r="C7" s="103" t="s">
        <v>89</v>
      </c>
      <c r="D7" s="104" t="s">
        <v>90</v>
      </c>
    </row>
    <row r="8" spans="1:4" s="92" customFormat="1" x14ac:dyDescent="0.2">
      <c r="A8" s="105"/>
      <c r="B8" s="106"/>
      <c r="C8" s="107"/>
      <c r="D8" s="108"/>
    </row>
    <row r="9" spans="1:4" s="92" customFormat="1" x14ac:dyDescent="0.2">
      <c r="A9" s="109" t="s">
        <v>91</v>
      </c>
      <c r="B9" s="110"/>
      <c r="C9" s="111"/>
      <c r="D9" s="112"/>
    </row>
    <row r="10" spans="1:4" s="92" customFormat="1" x14ac:dyDescent="0.2">
      <c r="A10" s="1814"/>
      <c r="B10" s="1815"/>
      <c r="C10" s="1816"/>
      <c r="D10" s="1817"/>
    </row>
    <row r="11" spans="1:4" s="92" customFormat="1" x14ac:dyDescent="0.2">
      <c r="A11" s="93"/>
      <c r="B11" s="114" t="s">
        <v>92</v>
      </c>
      <c r="C11" s="113"/>
      <c r="D11" s="112"/>
    </row>
    <row r="12" spans="1:4" s="92" customFormat="1" x14ac:dyDescent="0.2">
      <c r="A12" s="93"/>
      <c r="B12" s="106"/>
      <c r="C12" s="113"/>
      <c r="D12" s="112"/>
    </row>
    <row r="13" spans="1:4" s="92" customFormat="1" x14ac:dyDescent="0.2">
      <c r="A13" s="93"/>
      <c r="B13" s="115" t="s">
        <v>7</v>
      </c>
      <c r="C13" s="116"/>
      <c r="D13" s="112"/>
    </row>
    <row r="14" spans="1:4" s="92" customFormat="1" x14ac:dyDescent="0.2">
      <c r="A14" s="93"/>
      <c r="B14" s="115" t="s">
        <v>93</v>
      </c>
      <c r="C14" s="111"/>
      <c r="D14" s="112"/>
    </row>
    <row r="15" spans="1:4" s="92" customFormat="1" x14ac:dyDescent="0.2">
      <c r="A15" s="93"/>
      <c r="B15" s="106"/>
      <c r="C15" s="113"/>
      <c r="D15" s="112"/>
    </row>
    <row r="16" spans="1:4" s="92" customFormat="1" x14ac:dyDescent="0.2">
      <c r="A16" s="93"/>
      <c r="B16" s="114" t="s">
        <v>94</v>
      </c>
      <c r="C16" s="113"/>
      <c r="D16" s="112"/>
    </row>
    <row r="17" spans="1:4" s="92" customFormat="1" x14ac:dyDescent="0.2">
      <c r="A17" s="93"/>
      <c r="B17" s="106"/>
      <c r="C17" s="113"/>
      <c r="D17" s="112"/>
    </row>
    <row r="18" spans="1:4" s="92" customFormat="1" x14ac:dyDescent="0.2">
      <c r="A18" s="93"/>
      <c r="B18" s="115" t="s">
        <v>95</v>
      </c>
      <c r="C18" s="116"/>
      <c r="D18" s="112"/>
    </row>
    <row r="19" spans="1:4" s="92" customFormat="1" x14ac:dyDescent="0.2">
      <c r="A19" s="93"/>
      <c r="B19" s="115" t="s">
        <v>96</v>
      </c>
      <c r="C19" s="116"/>
      <c r="D19" s="112"/>
    </row>
    <row r="20" spans="1:4" s="92" customFormat="1" x14ac:dyDescent="0.2">
      <c r="A20" s="93"/>
      <c r="B20" s="115" t="s">
        <v>97</v>
      </c>
      <c r="C20" s="116"/>
      <c r="D20" s="112"/>
    </row>
    <row r="21" spans="1:4" s="92" customFormat="1" x14ac:dyDescent="0.2">
      <c r="A21" s="93"/>
      <c r="B21" s="115" t="s">
        <v>98</v>
      </c>
      <c r="C21" s="116"/>
      <c r="D21" s="112"/>
    </row>
    <row r="22" spans="1:4" s="92" customFormat="1" x14ac:dyDescent="0.2">
      <c r="A22" s="93"/>
      <c r="B22" s="115" t="s">
        <v>99</v>
      </c>
      <c r="C22" s="116"/>
      <c r="D22" s="112"/>
    </row>
    <row r="23" spans="1:4" s="92" customFormat="1" x14ac:dyDescent="0.2">
      <c r="A23" s="105"/>
      <c r="B23" s="106"/>
      <c r="C23" s="113"/>
      <c r="D23" s="117"/>
    </row>
    <row r="24" spans="1:4" s="92" customFormat="1" x14ac:dyDescent="0.2">
      <c r="A24" s="105"/>
      <c r="B24" s="106"/>
      <c r="C24" s="113"/>
      <c r="D24" s="112"/>
    </row>
    <row r="25" spans="1:4" s="92" customFormat="1" x14ac:dyDescent="0.2">
      <c r="A25" s="2831" t="s">
        <v>100</v>
      </c>
      <c r="B25" s="2831"/>
      <c r="C25" s="113"/>
      <c r="D25" s="118">
        <f>SUM(C9:C22)</f>
        <v>0</v>
      </c>
    </row>
    <row r="26" spans="1:4" s="92" customFormat="1" x14ac:dyDescent="0.2">
      <c r="A26" s="105"/>
      <c r="B26" s="106"/>
      <c r="C26" s="113"/>
      <c r="D26" s="112"/>
    </row>
    <row r="27" spans="1:4" s="92" customFormat="1" x14ac:dyDescent="0.2">
      <c r="A27" s="105"/>
      <c r="B27" s="106"/>
      <c r="C27" s="113"/>
      <c r="D27" s="112"/>
    </row>
    <row r="28" spans="1:4" s="92" customFormat="1" x14ac:dyDescent="0.2">
      <c r="A28" s="101" t="s">
        <v>101</v>
      </c>
      <c r="B28" s="102"/>
      <c r="C28" s="113"/>
      <c r="D28" s="112"/>
    </row>
    <row r="29" spans="1:4" s="92" customFormat="1" x14ac:dyDescent="0.2">
      <c r="A29" s="105"/>
      <c r="B29" s="106"/>
      <c r="C29" s="113"/>
      <c r="D29" s="112"/>
    </row>
    <row r="30" spans="1:4" s="92" customFormat="1" x14ac:dyDescent="0.2">
      <c r="A30" s="109" t="s">
        <v>102</v>
      </c>
      <c r="B30" s="110"/>
      <c r="C30" s="119"/>
      <c r="D30" s="112"/>
    </row>
    <row r="31" spans="1:4" s="92" customFormat="1" x14ac:dyDescent="0.2">
      <c r="A31" s="109" t="s">
        <v>103</v>
      </c>
      <c r="B31" s="110"/>
      <c r="C31" s="119"/>
      <c r="D31" s="112"/>
    </row>
    <row r="32" spans="1:4" s="92" customFormat="1" x14ac:dyDescent="0.2">
      <c r="A32" s="109" t="s">
        <v>104</v>
      </c>
      <c r="B32" s="110"/>
      <c r="C32" s="116"/>
      <c r="D32" s="112"/>
    </row>
    <row r="33" spans="1:4" s="92" customFormat="1" x14ac:dyDescent="0.2">
      <c r="A33" s="109" t="s">
        <v>105</v>
      </c>
      <c r="B33" s="110"/>
      <c r="C33" s="116"/>
      <c r="D33" s="112"/>
    </row>
    <row r="34" spans="1:4" s="92" customFormat="1" x14ac:dyDescent="0.2">
      <c r="A34" s="109" t="s">
        <v>106</v>
      </c>
      <c r="B34" s="110"/>
      <c r="C34" s="111"/>
      <c r="D34" s="112"/>
    </row>
    <row r="35" spans="1:4" s="92" customFormat="1" x14ac:dyDescent="0.2">
      <c r="A35" s="109" t="s">
        <v>107</v>
      </c>
      <c r="B35" s="110"/>
      <c r="C35" s="111"/>
      <c r="D35" s="112"/>
    </row>
    <row r="36" spans="1:4" s="92" customFormat="1" x14ac:dyDescent="0.2">
      <c r="A36" s="105"/>
      <c r="B36" s="106"/>
      <c r="C36" s="113"/>
      <c r="D36" s="117"/>
    </row>
    <row r="37" spans="1:4" s="92" customFormat="1" x14ac:dyDescent="0.2">
      <c r="A37" s="105"/>
      <c r="B37" s="106"/>
      <c r="C37" s="113"/>
      <c r="D37" s="112"/>
    </row>
    <row r="38" spans="1:4" s="92" customFormat="1" x14ac:dyDescent="0.2">
      <c r="A38" s="2831" t="s">
        <v>108</v>
      </c>
      <c r="B38" s="2831"/>
      <c r="C38" s="113"/>
      <c r="D38" s="118">
        <f>SUM(C32:C35)</f>
        <v>0</v>
      </c>
    </row>
    <row r="39" spans="1:4" s="92" customFormat="1" x14ac:dyDescent="0.2">
      <c r="A39" s="105"/>
      <c r="B39" s="106"/>
      <c r="C39" s="113"/>
      <c r="D39" s="112"/>
    </row>
    <row r="40" spans="1:4" s="92" customFormat="1" x14ac:dyDescent="0.2">
      <c r="A40" s="105"/>
      <c r="B40" s="106"/>
      <c r="C40" s="113"/>
      <c r="D40" s="112"/>
    </row>
    <row r="41" spans="1:4" s="92" customFormat="1" x14ac:dyDescent="0.2">
      <c r="A41" s="101" t="s">
        <v>109</v>
      </c>
      <c r="B41" s="102"/>
      <c r="C41" s="113"/>
      <c r="D41" s="112"/>
    </row>
    <row r="42" spans="1:4" s="92" customFormat="1" x14ac:dyDescent="0.2">
      <c r="A42" s="105"/>
      <c r="B42" s="106"/>
      <c r="C42" s="113"/>
      <c r="D42" s="112"/>
    </row>
    <row r="43" spans="1:4" s="92" customFormat="1" x14ac:dyDescent="0.2">
      <c r="A43" s="109" t="s">
        <v>110</v>
      </c>
      <c r="B43" s="110"/>
      <c r="C43" s="111"/>
      <c r="D43" s="112"/>
    </row>
    <row r="44" spans="1:4" s="92" customFormat="1" x14ac:dyDescent="0.2">
      <c r="A44" s="109" t="s">
        <v>111</v>
      </c>
      <c r="B44" s="110"/>
      <c r="C44" s="111"/>
      <c r="D44" s="112"/>
    </row>
    <row r="45" spans="1:4" s="92" customFormat="1" x14ac:dyDescent="0.2">
      <c r="A45" s="109" t="s">
        <v>112</v>
      </c>
      <c r="B45" s="110"/>
      <c r="C45" s="111"/>
      <c r="D45" s="112"/>
    </row>
    <row r="46" spans="1:4" s="92" customFormat="1" x14ac:dyDescent="0.2">
      <c r="A46" s="109" t="s">
        <v>113</v>
      </c>
      <c r="B46" s="110"/>
      <c r="C46" s="111"/>
      <c r="D46" s="112"/>
    </row>
    <row r="47" spans="1:4" s="92" customFormat="1" x14ac:dyDescent="0.2">
      <c r="A47" s="109" t="s">
        <v>114</v>
      </c>
      <c r="B47" s="110"/>
      <c r="C47" s="111"/>
      <c r="D47" s="112"/>
    </row>
    <row r="48" spans="1:4" s="92" customFormat="1" x14ac:dyDescent="0.2">
      <c r="A48" s="109" t="s">
        <v>115</v>
      </c>
      <c r="B48" s="110"/>
      <c r="C48" s="111"/>
      <c r="D48" s="112"/>
    </row>
    <row r="49" spans="1:4" s="92" customFormat="1" x14ac:dyDescent="0.2">
      <c r="A49" s="109" t="s">
        <v>116</v>
      </c>
      <c r="B49" s="110"/>
      <c r="C49" s="111"/>
      <c r="D49" s="112"/>
    </row>
    <row r="50" spans="1:4" s="92" customFormat="1" x14ac:dyDescent="0.2">
      <c r="A50" s="105"/>
      <c r="B50" s="106"/>
      <c r="C50" s="113"/>
      <c r="D50" s="117"/>
    </row>
    <row r="51" spans="1:4" s="92" customFormat="1" x14ac:dyDescent="0.2">
      <c r="A51" s="105"/>
      <c r="B51" s="106"/>
      <c r="C51" s="113"/>
      <c r="D51" s="112"/>
    </row>
    <row r="52" spans="1:4" s="92" customFormat="1" x14ac:dyDescent="0.2">
      <c r="A52" s="2831" t="s">
        <v>117</v>
      </c>
      <c r="B52" s="2831"/>
      <c r="C52" s="113"/>
      <c r="D52" s="118">
        <f>SUM(C43:C49)</f>
        <v>0</v>
      </c>
    </row>
    <row r="53" spans="1:4" s="92" customFormat="1" x14ac:dyDescent="0.2">
      <c r="A53" s="120"/>
      <c r="B53" s="121"/>
      <c r="C53" s="113"/>
      <c r="D53" s="118"/>
    </row>
    <row r="54" spans="1:4" s="92" customFormat="1" x14ac:dyDescent="0.2">
      <c r="A54" s="105"/>
      <c r="B54" s="106"/>
      <c r="C54" s="122"/>
      <c r="D54" s="123"/>
    </row>
    <row r="55" spans="1:4" s="92" customFormat="1" ht="13.5" thickBot="1" x14ac:dyDescent="0.25">
      <c r="A55" s="2831" t="s">
        <v>118</v>
      </c>
      <c r="B55" s="2831"/>
      <c r="C55" s="122"/>
      <c r="D55" s="124">
        <f>D25+D38+D52</f>
        <v>0</v>
      </c>
    </row>
    <row r="56" spans="1:4" s="92" customFormat="1" ht="13.5" thickTop="1" x14ac:dyDescent="0.2">
      <c r="A56" s="105"/>
      <c r="B56" s="106"/>
      <c r="C56" s="122"/>
      <c r="D56" s="112"/>
    </row>
    <row r="57" spans="1:4" s="92" customFormat="1" x14ac:dyDescent="0.2">
      <c r="A57" s="109" t="s">
        <v>8</v>
      </c>
      <c r="B57" s="125"/>
      <c r="C57" s="122"/>
      <c r="D57" s="126"/>
    </row>
    <row r="58" spans="1:4" s="92" customFormat="1" x14ac:dyDescent="0.2">
      <c r="A58" s="105"/>
      <c r="B58" s="106"/>
      <c r="C58" s="122"/>
      <c r="D58" s="112"/>
    </row>
    <row r="59" spans="1:4" s="92" customFormat="1" x14ac:dyDescent="0.2">
      <c r="A59" s="109" t="s">
        <v>9</v>
      </c>
      <c r="B59" s="125"/>
      <c r="C59" s="122"/>
      <c r="D59" s="126"/>
    </row>
    <row r="60" spans="1:4" s="92" customFormat="1" x14ac:dyDescent="0.2">
      <c r="A60" s="105"/>
      <c r="B60" s="106"/>
      <c r="C60" s="122"/>
      <c r="D60" s="123"/>
    </row>
    <row r="61" spans="1:4" s="92" customFormat="1" ht="13.5" thickBot="1" x14ac:dyDescent="0.25">
      <c r="A61" s="127" t="s">
        <v>207</v>
      </c>
      <c r="B61" s="128"/>
      <c r="C61" s="129"/>
      <c r="D61" s="130">
        <f>D57-D59</f>
        <v>0</v>
      </c>
    </row>
    <row r="62" spans="1:4" x14ac:dyDescent="0.2">
      <c r="A62" s="12"/>
      <c r="B62" s="12"/>
      <c r="D62" s="15"/>
    </row>
  </sheetData>
  <mergeCells count="5">
    <mergeCell ref="A52:B52"/>
    <mergeCell ref="A55:B55"/>
    <mergeCell ref="C6:D6"/>
    <mergeCell ref="A25:B25"/>
    <mergeCell ref="A38:B38"/>
  </mergeCells>
  <pageMargins left="0.55118110236220474" right="0.23622047244094491" top="0.43307086614173229" bottom="0.6692913385826772" header="0.27559055118110237" footer="0.43307086614173229"/>
  <pageSetup paperSize="9" scale="66" orientation="landscape" r:id="rId1"/>
  <headerFooter scaleWithDoc="0" alignWithMargins="0">
    <oddFooter>&amp;C&amp;P/&amp;N</odd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tint="0.39997558519241921"/>
    <pageSetUpPr fitToPage="1"/>
  </sheetPr>
  <dimension ref="A1:F48"/>
  <sheetViews>
    <sheetView workbookViewId="0">
      <selection activeCell="I36" sqref="I36"/>
    </sheetView>
  </sheetViews>
  <sheetFormatPr baseColWidth="10" defaultColWidth="8.85546875" defaultRowHeight="12.75" x14ac:dyDescent="0.2"/>
  <cols>
    <col min="1" max="1" width="30.28515625" style="331" customWidth="1"/>
    <col min="2" max="2" width="50.42578125" style="331" customWidth="1"/>
    <col min="3" max="6" width="20" style="331" customWidth="1"/>
    <col min="7" max="16384" width="8.85546875" style="331"/>
  </cols>
  <sheetData>
    <row r="1" spans="1:6" ht="18" x14ac:dyDescent="0.25">
      <c r="A1" s="64" t="s">
        <v>806</v>
      </c>
      <c r="B1" s="64"/>
      <c r="C1" s="64"/>
      <c r="D1" s="469"/>
      <c r="E1" s="469"/>
      <c r="F1" s="469"/>
    </row>
    <row r="2" spans="1:6" x14ac:dyDescent="0.2">
      <c r="A2" s="56" t="str">
        <f>'PAGE DE GARDE'!C8</f>
        <v>GAZ</v>
      </c>
      <c r="B2" s="902" t="str">
        <f>'PAGE DE GARDE'!C10</f>
        <v>REALITE 2018 V0</v>
      </c>
      <c r="C2" s="56"/>
      <c r="D2" s="471"/>
      <c r="E2" s="471"/>
      <c r="F2" s="471"/>
    </row>
    <row r="3" spans="1:6" x14ac:dyDescent="0.2">
      <c r="A3" s="249" t="str">
        <f>'PAGE DE GARDE'!C7</f>
        <v>GRD</v>
      </c>
      <c r="B3" s="62"/>
      <c r="C3" s="56"/>
      <c r="D3" s="471"/>
      <c r="E3" s="471"/>
      <c r="F3" s="471"/>
    </row>
    <row r="4" spans="1:6" ht="13.5" thickBot="1" x14ac:dyDescent="0.25"/>
    <row r="5" spans="1:6" x14ac:dyDescent="0.2">
      <c r="A5" s="713"/>
      <c r="B5" s="714"/>
      <c r="C5" s="714"/>
      <c r="D5" s="714"/>
      <c r="E5" s="714"/>
      <c r="F5" s="887"/>
    </row>
    <row r="6" spans="1:6" x14ac:dyDescent="0.2">
      <c r="A6" s="715" t="s">
        <v>766</v>
      </c>
      <c r="B6" s="716"/>
      <c r="C6" s="717"/>
      <c r="D6" s="717"/>
      <c r="E6" s="717"/>
      <c r="F6" s="718"/>
    </row>
    <row r="7" spans="1:6" ht="13.5" thickBot="1" x14ac:dyDescent="0.25">
      <c r="A7" s="719"/>
      <c r="B7" s="717"/>
      <c r="C7" s="717"/>
      <c r="D7" s="717"/>
      <c r="E7" s="717"/>
      <c r="F7" s="718"/>
    </row>
    <row r="8" spans="1:6" ht="12.75" customHeight="1" x14ac:dyDescent="0.2">
      <c r="A8" s="2708" t="s">
        <v>768</v>
      </c>
      <c r="B8" s="2698" t="s">
        <v>769</v>
      </c>
      <c r="C8" s="2732" t="str">
        <f>'PAGE DE GARDE'!$B$16</f>
        <v>REALITE 2017</v>
      </c>
      <c r="D8" s="2701" t="str">
        <f>'PAGE DE GARDE'!$B$15</f>
        <v>BUDGET 2018</v>
      </c>
      <c r="E8" s="2701" t="str">
        <f>'PAGE DE GARDE'!$B$14</f>
        <v>REALITE 2018</v>
      </c>
      <c r="F8" s="2729" t="s">
        <v>921</v>
      </c>
    </row>
    <row r="9" spans="1:6" x14ac:dyDescent="0.2">
      <c r="A9" s="2709"/>
      <c r="B9" s="2699"/>
      <c r="C9" s="2740"/>
      <c r="D9" s="2736"/>
      <c r="E9" s="2736"/>
      <c r="F9" s="2730"/>
    </row>
    <row r="10" spans="1:6" ht="13.5" thickBot="1" x14ac:dyDescent="0.25">
      <c r="A10" s="2710"/>
      <c r="B10" s="2711"/>
      <c r="C10" s="2741"/>
      <c r="D10" s="2712"/>
      <c r="E10" s="2703"/>
      <c r="F10" s="2731"/>
    </row>
    <row r="11" spans="1:6" x14ac:dyDescent="0.2">
      <c r="A11" s="720"/>
      <c r="B11" s="721"/>
      <c r="C11" s="720"/>
      <c r="D11" s="723"/>
      <c r="E11" s="723"/>
      <c r="F11" s="746"/>
    </row>
    <row r="12" spans="1:6" x14ac:dyDescent="0.2">
      <c r="A12" s="724"/>
      <c r="B12" s="725"/>
      <c r="C12" s="1568"/>
      <c r="D12" s="1569"/>
      <c r="E12" s="1569"/>
      <c r="F12" s="1570">
        <f t="shared" ref="F12:F23" si="0">D12-E12</f>
        <v>0</v>
      </c>
    </row>
    <row r="13" spans="1:6" x14ac:dyDescent="0.2">
      <c r="A13" s="724"/>
      <c r="B13" s="725"/>
      <c r="C13" s="1568"/>
      <c r="D13" s="1569"/>
      <c r="E13" s="1569"/>
      <c r="F13" s="1570">
        <f t="shared" si="0"/>
        <v>0</v>
      </c>
    </row>
    <row r="14" spans="1:6" x14ac:dyDescent="0.2">
      <c r="A14" s="724"/>
      <c r="B14" s="725"/>
      <c r="C14" s="1568"/>
      <c r="D14" s="1569"/>
      <c r="E14" s="1569"/>
      <c r="F14" s="1570">
        <f t="shared" si="0"/>
        <v>0</v>
      </c>
    </row>
    <row r="15" spans="1:6" x14ac:dyDescent="0.2">
      <c r="A15" s="724"/>
      <c r="B15" s="725"/>
      <c r="C15" s="1568"/>
      <c r="D15" s="1569"/>
      <c r="E15" s="1569"/>
      <c r="F15" s="1570">
        <f t="shared" si="0"/>
        <v>0</v>
      </c>
    </row>
    <row r="16" spans="1:6" x14ac:dyDescent="0.2">
      <c r="A16" s="724"/>
      <c r="B16" s="725"/>
      <c r="C16" s="1568"/>
      <c r="D16" s="1569"/>
      <c r="E16" s="1569"/>
      <c r="F16" s="1570">
        <f t="shared" si="0"/>
        <v>0</v>
      </c>
    </row>
    <row r="17" spans="1:6" x14ac:dyDescent="0.2">
      <c r="A17" s="724"/>
      <c r="B17" s="725"/>
      <c r="C17" s="1568"/>
      <c r="D17" s="1569"/>
      <c r="E17" s="1569"/>
      <c r="F17" s="1570">
        <f t="shared" si="0"/>
        <v>0</v>
      </c>
    </row>
    <row r="18" spans="1:6" x14ac:dyDescent="0.2">
      <c r="A18" s="724"/>
      <c r="B18" s="725"/>
      <c r="C18" s="1568"/>
      <c r="D18" s="1569"/>
      <c r="E18" s="1569"/>
      <c r="F18" s="1570">
        <f t="shared" si="0"/>
        <v>0</v>
      </c>
    </row>
    <row r="19" spans="1:6" x14ac:dyDescent="0.2">
      <c r="A19" s="724"/>
      <c r="B19" s="725"/>
      <c r="C19" s="1568"/>
      <c r="D19" s="1569"/>
      <c r="E19" s="1569"/>
      <c r="F19" s="1570">
        <f t="shared" si="0"/>
        <v>0</v>
      </c>
    </row>
    <row r="20" spans="1:6" x14ac:dyDescent="0.2">
      <c r="A20" s="724"/>
      <c r="B20" s="725"/>
      <c r="C20" s="1568"/>
      <c r="D20" s="1569"/>
      <c r="E20" s="1569"/>
      <c r="F20" s="1570">
        <f t="shared" si="0"/>
        <v>0</v>
      </c>
    </row>
    <row r="21" spans="1:6" x14ac:dyDescent="0.2">
      <c r="A21" s="724"/>
      <c r="B21" s="725"/>
      <c r="C21" s="1568"/>
      <c r="D21" s="1569"/>
      <c r="E21" s="1569"/>
      <c r="F21" s="1570">
        <f t="shared" si="0"/>
        <v>0</v>
      </c>
    </row>
    <row r="22" spans="1:6" x14ac:dyDescent="0.2">
      <c r="A22" s="724"/>
      <c r="B22" s="725"/>
      <c r="C22" s="1568"/>
      <c r="D22" s="1569"/>
      <c r="E22" s="1569"/>
      <c r="F22" s="1570">
        <f t="shared" si="0"/>
        <v>0</v>
      </c>
    </row>
    <row r="23" spans="1:6" x14ac:dyDescent="0.2">
      <c r="A23" s="724"/>
      <c r="B23" s="725"/>
      <c r="C23" s="1568"/>
      <c r="D23" s="1569"/>
      <c r="E23" s="1569"/>
      <c r="F23" s="1570">
        <f t="shared" si="0"/>
        <v>0</v>
      </c>
    </row>
    <row r="24" spans="1:6" ht="13.5" thickBot="1" x14ac:dyDescent="0.25">
      <c r="A24" s="720"/>
      <c r="B24" s="721"/>
      <c r="C24" s="720"/>
      <c r="D24" s="729"/>
      <c r="E24" s="729"/>
      <c r="F24" s="746"/>
    </row>
    <row r="25" spans="1:6" ht="13.5" thickBot="1" x14ac:dyDescent="0.25">
      <c r="A25" s="730" t="s">
        <v>363</v>
      </c>
      <c r="B25" s="731"/>
      <c r="C25" s="1565">
        <f>SUM(C5:C24)</f>
        <v>0</v>
      </c>
      <c r="D25" s="1567">
        <f t="shared" ref="D25:F25" si="1">SUM(D5:D24)</f>
        <v>0</v>
      </c>
      <c r="E25" s="1567">
        <f t="shared" si="1"/>
        <v>0</v>
      </c>
      <c r="F25" s="1566">
        <f t="shared" si="1"/>
        <v>0</v>
      </c>
    </row>
    <row r="26" spans="1:6" x14ac:dyDescent="0.2">
      <c r="A26" s="917"/>
      <c r="B26" s="921"/>
      <c r="C26" s="921"/>
      <c r="D26" s="921"/>
      <c r="E26" s="921"/>
      <c r="F26" s="1129"/>
    </row>
    <row r="27" spans="1:6" x14ac:dyDescent="0.2">
      <c r="A27" s="720"/>
      <c r="B27" s="745" t="s">
        <v>1141</v>
      </c>
      <c r="C27" s="753">
        <f>'Tableau 16B'!E45</f>
        <v>0</v>
      </c>
      <c r="D27" s="753">
        <f>'Tableau 16B'!F45</f>
        <v>0</v>
      </c>
      <c r="E27" s="753">
        <f>'Tableau 16B'!G45</f>
        <v>0</v>
      </c>
      <c r="F27" s="754"/>
    </row>
    <row r="28" spans="1:6" x14ac:dyDescent="0.2">
      <c r="A28" s="720"/>
      <c r="B28" s="745" t="s">
        <v>207</v>
      </c>
      <c r="C28" s="753">
        <f>C25-C27</f>
        <v>0</v>
      </c>
      <c r="D28" s="753">
        <f t="shared" ref="D28:E28" si="2">D25-D27</f>
        <v>0</v>
      </c>
      <c r="E28" s="753">
        <f t="shared" si="2"/>
        <v>0</v>
      </c>
      <c r="F28" s="754"/>
    </row>
    <row r="29" spans="1:6" ht="13.5" thickBot="1" x14ac:dyDescent="0.25">
      <c r="A29" s="743"/>
      <c r="B29" s="744"/>
      <c r="C29" s="744"/>
      <c r="D29" s="744"/>
      <c r="E29" s="744"/>
      <c r="F29" s="747"/>
    </row>
    <row r="30" spans="1:6" ht="14.25" x14ac:dyDescent="0.2">
      <c r="A30" s="977" t="s">
        <v>837</v>
      </c>
      <c r="B30" s="978"/>
      <c r="C30" s="979"/>
      <c r="D30" s="979"/>
      <c r="E30" s="979"/>
      <c r="F30" s="980"/>
    </row>
    <row r="31" spans="1:6" x14ac:dyDescent="0.2">
      <c r="A31" s="2366" t="s">
        <v>1441</v>
      </c>
      <c r="B31" s="518"/>
      <c r="C31" s="518"/>
      <c r="D31" s="518"/>
      <c r="E31" s="518"/>
      <c r="F31" s="981"/>
    </row>
    <row r="32" spans="1:6" ht="12.75" customHeight="1" x14ac:dyDescent="0.2">
      <c r="A32" s="2704"/>
      <c r="B32" s="2577"/>
      <c r="C32" s="2577"/>
      <c r="D32" s="2577"/>
      <c r="E32" s="2577"/>
      <c r="F32" s="2705"/>
    </row>
    <row r="33" spans="1:6" ht="12.75" customHeight="1" x14ac:dyDescent="0.2">
      <c r="A33" s="1200"/>
      <c r="B33" s="1201"/>
      <c r="C33" s="1201"/>
      <c r="D33" s="1201"/>
      <c r="E33" s="1201"/>
      <c r="F33" s="1202"/>
    </row>
    <row r="34" spans="1:6" x14ac:dyDescent="0.2">
      <c r="A34" s="1200"/>
      <c r="B34" s="1201"/>
      <c r="C34" s="1201"/>
      <c r="D34" s="1201"/>
      <c r="E34" s="1201"/>
      <c r="F34" s="1202"/>
    </row>
    <row r="35" spans="1:6" x14ac:dyDescent="0.2">
      <c r="A35" s="1200"/>
      <c r="B35" s="1201"/>
      <c r="C35" s="1201"/>
      <c r="D35" s="1201"/>
      <c r="E35" s="1201"/>
      <c r="F35" s="1202"/>
    </row>
    <row r="36" spans="1:6" x14ac:dyDescent="0.2">
      <c r="A36" s="1200"/>
      <c r="B36" s="1201"/>
      <c r="C36" s="1201"/>
      <c r="D36" s="1201"/>
      <c r="E36" s="1201"/>
      <c r="F36" s="1202"/>
    </row>
    <row r="37" spans="1:6" x14ac:dyDescent="0.2">
      <c r="A37" s="1200"/>
      <c r="B37" s="1201"/>
      <c r="C37" s="1201"/>
      <c r="D37" s="1201"/>
      <c r="E37" s="1201"/>
      <c r="F37" s="1202"/>
    </row>
    <row r="38" spans="1:6" x14ac:dyDescent="0.2">
      <c r="A38" s="1200"/>
      <c r="B38" s="1201"/>
      <c r="C38" s="1201"/>
      <c r="D38" s="1201"/>
      <c r="E38" s="1201"/>
      <c r="F38" s="1202"/>
    </row>
    <row r="39" spans="1:6" x14ac:dyDescent="0.2">
      <c r="A39" s="1200"/>
      <c r="B39" s="1201"/>
      <c r="C39" s="1201"/>
      <c r="D39" s="1201"/>
      <c r="E39" s="1201"/>
      <c r="F39" s="1202"/>
    </row>
    <row r="40" spans="1:6" x14ac:dyDescent="0.2">
      <c r="A40" s="1200"/>
      <c r="B40" s="1201"/>
      <c r="C40" s="1201"/>
      <c r="D40" s="1201"/>
      <c r="E40" s="1201"/>
      <c r="F40" s="1202"/>
    </row>
    <row r="41" spans="1:6" x14ac:dyDescent="0.2">
      <c r="A41" s="1200"/>
      <c r="B41" s="1201"/>
      <c r="C41" s="1201"/>
      <c r="D41" s="1201"/>
      <c r="E41" s="1201"/>
      <c r="F41" s="1202"/>
    </row>
    <row r="42" spans="1:6" x14ac:dyDescent="0.2">
      <c r="A42" s="1200"/>
      <c r="B42" s="1201"/>
      <c r="C42" s="1201"/>
      <c r="D42" s="1201"/>
      <c r="E42" s="1201"/>
      <c r="F42" s="1202"/>
    </row>
    <row r="43" spans="1:6" x14ac:dyDescent="0.2">
      <c r="A43" s="1200"/>
      <c r="B43" s="1201"/>
      <c r="C43" s="1201"/>
      <c r="D43" s="1201"/>
      <c r="E43" s="1201"/>
      <c r="F43" s="1202"/>
    </row>
    <row r="44" spans="1:6" x14ac:dyDescent="0.2">
      <c r="A44" s="1200"/>
      <c r="B44" s="1201"/>
      <c r="C44" s="1201"/>
      <c r="D44" s="1201"/>
      <c r="E44" s="1201"/>
      <c r="F44" s="1202"/>
    </row>
    <row r="45" spans="1:6" x14ac:dyDescent="0.2">
      <c r="A45" s="1200"/>
      <c r="B45" s="1201"/>
      <c r="C45" s="1201"/>
      <c r="D45" s="1201"/>
      <c r="E45" s="1201"/>
      <c r="F45" s="1202"/>
    </row>
    <row r="46" spans="1:6" x14ac:dyDescent="0.2">
      <c r="A46" s="1200"/>
      <c r="B46" s="1201"/>
      <c r="C46" s="1201"/>
      <c r="D46" s="1201"/>
      <c r="E46" s="1201"/>
      <c r="F46" s="1202"/>
    </row>
    <row r="47" spans="1:6" x14ac:dyDescent="0.2">
      <c r="A47" s="1200"/>
      <c r="B47" s="1201"/>
      <c r="C47" s="1201"/>
      <c r="D47" s="1201"/>
      <c r="E47" s="1201"/>
      <c r="F47" s="1202"/>
    </row>
    <row r="48" spans="1:6" ht="13.5" thickBot="1" x14ac:dyDescent="0.25">
      <c r="A48" s="751"/>
      <c r="B48" s="752"/>
      <c r="C48" s="752"/>
      <c r="D48" s="752"/>
      <c r="E48" s="752"/>
      <c r="F48" s="1057"/>
    </row>
  </sheetData>
  <mergeCells count="7">
    <mergeCell ref="A32:F32"/>
    <mergeCell ref="A8:A10"/>
    <mergeCell ref="B8:B10"/>
    <mergeCell ref="C8:C10"/>
    <mergeCell ref="D8:D10"/>
    <mergeCell ref="E8:E10"/>
    <mergeCell ref="F8:F10"/>
  </mergeCells>
  <pageMargins left="0.70866141732283472" right="0.70866141732283472" top="0.74803149606299213" bottom="0.74803149606299213" header="0.31496062992125984" footer="0.31496062992125984"/>
  <pageSetup paperSize="9" scale="74" orientation="landscape" r:id="rId1"/>
  <headerFooter scaleWithDoc="0" alignWithMargins="0">
    <oddFooter>&amp;C&amp;P/&amp;N</oddFoot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DA79"/>
  <sheetViews>
    <sheetView zoomScaleNormal="100" zoomScaleSheetLayoutView="100" workbookViewId="0">
      <selection activeCell="J7" sqref="J7"/>
    </sheetView>
  </sheetViews>
  <sheetFormatPr baseColWidth="10" defaultRowHeight="12.75" x14ac:dyDescent="0.2"/>
  <cols>
    <col min="1" max="1" width="14.7109375" style="460" customWidth="1"/>
    <col min="2" max="2" width="6" style="460" customWidth="1"/>
    <col min="3" max="3" width="9.42578125" style="460" customWidth="1"/>
    <col min="4" max="4" width="59" style="460" customWidth="1"/>
    <col min="5" max="5" width="13.85546875" style="460" customWidth="1"/>
    <col min="6" max="6" width="15.5703125" style="460" customWidth="1"/>
    <col min="7" max="8" width="13.85546875" style="460" customWidth="1"/>
    <col min="9" max="9" width="11.42578125" style="460"/>
    <col min="10" max="16" width="13.85546875" style="652" customWidth="1"/>
    <col min="17" max="16384" width="11.42578125" style="460"/>
  </cols>
  <sheetData>
    <row r="1" spans="1:16" ht="18" x14ac:dyDescent="0.25">
      <c r="A1" s="64" t="s">
        <v>807</v>
      </c>
      <c r="B1" s="905"/>
      <c r="C1" s="903"/>
      <c r="D1" s="903"/>
      <c r="E1" s="904"/>
      <c r="F1" s="256"/>
      <c r="G1" s="256"/>
      <c r="H1" s="905"/>
      <c r="I1" s="905"/>
      <c r="J1" s="905"/>
      <c r="K1" s="905"/>
      <c r="L1" s="905"/>
      <c r="M1" s="905"/>
      <c r="N1" s="905"/>
      <c r="O1" s="905"/>
      <c r="P1" s="905"/>
    </row>
    <row r="2" spans="1:16" x14ac:dyDescent="0.2">
      <c r="A2" s="56" t="str">
        <f>'PAGE DE GARDE'!C8</f>
        <v>GAZ</v>
      </c>
      <c r="B2" s="902" t="str">
        <f>'PAGE DE GARDE'!C10</f>
        <v>REALITE 2018 V0</v>
      </c>
      <c r="C2" s="903"/>
      <c r="D2" s="903"/>
      <c r="E2" s="903"/>
      <c r="F2" s="256"/>
      <c r="G2" s="256"/>
      <c r="H2" s="905"/>
      <c r="I2" s="905"/>
      <c r="J2" s="905"/>
      <c r="K2" s="905"/>
      <c r="L2" s="905"/>
      <c r="M2" s="905"/>
      <c r="N2" s="905"/>
      <c r="O2" s="905"/>
      <c r="P2" s="905"/>
    </row>
    <row r="3" spans="1:16" x14ac:dyDescent="0.2">
      <c r="A3" s="249" t="str">
        <f>'PAGE DE GARDE'!C7</f>
        <v>GRD</v>
      </c>
      <c r="B3" s="62"/>
      <c r="C3" s="903"/>
      <c r="D3" s="903"/>
      <c r="E3" s="904"/>
      <c r="F3" s="256"/>
      <c r="G3" s="256"/>
      <c r="H3" s="905"/>
      <c r="I3" s="905"/>
      <c r="J3" s="905"/>
      <c r="K3" s="905"/>
      <c r="L3" s="905"/>
      <c r="M3" s="905"/>
      <c r="N3" s="905"/>
      <c r="O3" s="905"/>
      <c r="P3" s="905"/>
    </row>
    <row r="5" spans="1:16" x14ac:dyDescent="0.2">
      <c r="L5" s="2409" t="s">
        <v>1471</v>
      </c>
      <c r="M5" s="2410"/>
      <c r="N5" s="2410"/>
      <c r="O5" s="2411"/>
      <c r="P5" s="2411"/>
    </row>
    <row r="6" spans="1:16" ht="33.75" customHeight="1" x14ac:dyDescent="0.2">
      <c r="E6" s="588" t="str">
        <f>'PAGE DE GARDE'!B16</f>
        <v>REALITE 2017</v>
      </c>
      <c r="F6" s="588" t="str">
        <f>'PAGE DE GARDE'!B15</f>
        <v>BUDGET 2018</v>
      </c>
      <c r="G6" s="588" t="str">
        <f>'PAGE DE GARDE'!B14</f>
        <v>REALITE 2018</v>
      </c>
      <c r="H6" s="2412" t="s">
        <v>1477</v>
      </c>
      <c r="J6" s="2412" t="s">
        <v>1551</v>
      </c>
      <c r="K6" s="2412" t="s">
        <v>1477</v>
      </c>
      <c r="L6" s="2413" t="s">
        <v>1472</v>
      </c>
      <c r="M6" s="2413" t="s">
        <v>1473</v>
      </c>
      <c r="N6" s="2413" t="s">
        <v>1474</v>
      </c>
      <c r="O6" s="2413" t="s">
        <v>1475</v>
      </c>
      <c r="P6" s="2413" t="s">
        <v>1476</v>
      </c>
    </row>
    <row r="7" spans="1:16" x14ac:dyDescent="0.2">
      <c r="C7" s="589"/>
      <c r="D7" s="589"/>
      <c r="E7" s="590"/>
      <c r="F7" s="590"/>
      <c r="G7" s="589"/>
      <c r="J7" s="972"/>
      <c r="L7" s="972"/>
      <c r="M7" s="972"/>
      <c r="N7" s="972"/>
      <c r="O7" s="972"/>
      <c r="P7" s="972"/>
    </row>
    <row r="8" spans="1:16" ht="12.75" customHeight="1" x14ac:dyDescent="0.2">
      <c r="A8" s="524"/>
      <c r="B8" s="591" t="s">
        <v>602</v>
      </c>
      <c r="C8" s="591"/>
      <c r="D8" s="591"/>
      <c r="E8" s="1571">
        <f>SUM(E9:E15)</f>
        <v>0</v>
      </c>
      <c r="F8" s="1571">
        <f>SUM(F9:F15)</f>
        <v>0</v>
      </c>
      <c r="G8" s="1571">
        <f>SUM(G9:G15)</f>
        <v>0</v>
      </c>
      <c r="H8" s="1571">
        <f t="shared" ref="H8:H15" si="0">F8-G8</f>
        <v>0</v>
      </c>
      <c r="J8" s="1571">
        <f>SUM(J9:J15)</f>
        <v>0</v>
      </c>
      <c r="K8" s="1571">
        <f>G8-J8</f>
        <v>0</v>
      </c>
      <c r="L8" s="1571">
        <f>SUM(L9:L15)</f>
        <v>0</v>
      </c>
      <c r="M8" s="1571">
        <f>SUM(M9:M15)</f>
        <v>0</v>
      </c>
      <c r="N8" s="1571">
        <f>SUM(N9:N15)</f>
        <v>0</v>
      </c>
      <c r="O8" s="1571">
        <f>SUM(O9:O15)</f>
        <v>0</v>
      </c>
      <c r="P8" s="1571">
        <f>SUM(P9:P15)</f>
        <v>0</v>
      </c>
    </row>
    <row r="9" spans="1:16" x14ac:dyDescent="0.2">
      <c r="B9" s="331" t="s">
        <v>79</v>
      </c>
      <c r="C9" s="524"/>
      <c r="D9" s="524"/>
      <c r="E9" s="1572"/>
      <c r="F9" s="1572"/>
      <c r="G9" s="1572"/>
      <c r="H9" s="1572">
        <f t="shared" si="0"/>
        <v>0</v>
      </c>
      <c r="J9" s="1572"/>
      <c r="K9" s="1572">
        <f t="shared" ref="K9:K15" si="1">G9-J9</f>
        <v>0</v>
      </c>
      <c r="L9" s="1572"/>
      <c r="M9" s="1572"/>
      <c r="N9" s="1572"/>
      <c r="O9" s="1572"/>
      <c r="P9" s="1572"/>
    </row>
    <row r="10" spans="1:16" x14ac:dyDescent="0.2">
      <c r="A10" s="1812"/>
      <c r="B10" s="1812" t="s">
        <v>603</v>
      </c>
      <c r="C10" s="1813"/>
      <c r="D10" s="1813"/>
      <c r="E10" s="1572"/>
      <c r="F10" s="1572"/>
      <c r="G10" s="1572"/>
      <c r="H10" s="1572">
        <f t="shared" si="0"/>
        <v>0</v>
      </c>
      <c r="J10" s="1572"/>
      <c r="K10" s="1572">
        <f t="shared" si="1"/>
        <v>0</v>
      </c>
      <c r="L10" s="1572"/>
      <c r="M10" s="1572"/>
      <c r="N10" s="1572"/>
      <c r="O10" s="1572"/>
      <c r="P10" s="1572"/>
    </row>
    <row r="11" spans="1:16" x14ac:dyDescent="0.2">
      <c r="B11" s="331" t="s">
        <v>604</v>
      </c>
      <c r="E11" s="1572"/>
      <c r="F11" s="1572"/>
      <c r="G11" s="1572"/>
      <c r="H11" s="1572">
        <f t="shared" si="0"/>
        <v>0</v>
      </c>
      <c r="J11" s="1572"/>
      <c r="K11" s="1572">
        <f t="shared" si="1"/>
        <v>0</v>
      </c>
      <c r="L11" s="1572"/>
      <c r="M11" s="1572"/>
      <c r="N11" s="1572"/>
      <c r="O11" s="1572"/>
      <c r="P11" s="1572"/>
    </row>
    <row r="12" spans="1:16" x14ac:dyDescent="0.2">
      <c r="B12" s="530" t="s">
        <v>605</v>
      </c>
      <c r="E12" s="1572"/>
      <c r="F12" s="1572"/>
      <c r="G12" s="1572"/>
      <c r="H12" s="1572">
        <f t="shared" si="0"/>
        <v>0</v>
      </c>
      <c r="J12" s="1572"/>
      <c r="K12" s="1572">
        <f t="shared" si="1"/>
        <v>0</v>
      </c>
      <c r="L12" s="1572"/>
      <c r="M12" s="1572"/>
      <c r="N12" s="1572"/>
      <c r="O12" s="1572"/>
      <c r="P12" s="1572"/>
    </row>
    <row r="13" spans="1:16" x14ac:dyDescent="0.2">
      <c r="B13" s="530" t="s">
        <v>606</v>
      </c>
      <c r="E13" s="1572"/>
      <c r="F13" s="1572"/>
      <c r="G13" s="1572"/>
      <c r="H13" s="1572">
        <f t="shared" si="0"/>
        <v>0</v>
      </c>
      <c r="J13" s="1572"/>
      <c r="K13" s="1572">
        <f>G13-J13</f>
        <v>0</v>
      </c>
      <c r="L13" s="1572"/>
      <c r="M13" s="1572"/>
      <c r="N13" s="1572"/>
      <c r="O13" s="1572"/>
      <c r="P13" s="1572"/>
    </row>
    <row r="14" spans="1:16" x14ac:dyDescent="0.2">
      <c r="B14" s="530" t="s">
        <v>607</v>
      </c>
      <c r="E14" s="1572"/>
      <c r="F14" s="1572"/>
      <c r="G14" s="1572"/>
      <c r="H14" s="1572">
        <f t="shared" si="0"/>
        <v>0</v>
      </c>
      <c r="J14" s="1572"/>
      <c r="K14" s="1572">
        <f t="shared" si="1"/>
        <v>0</v>
      </c>
      <c r="L14" s="1572"/>
      <c r="M14" s="1572"/>
      <c r="N14" s="1572"/>
      <c r="O14" s="1572"/>
      <c r="P14" s="1572"/>
    </row>
    <row r="15" spans="1:16" x14ac:dyDescent="0.2">
      <c r="B15" s="331" t="s">
        <v>608</v>
      </c>
      <c r="E15" s="1572"/>
      <c r="F15" s="1572"/>
      <c r="G15" s="1572"/>
      <c r="H15" s="1572">
        <f t="shared" si="0"/>
        <v>0</v>
      </c>
      <c r="J15" s="1572"/>
      <c r="K15" s="1572">
        <f t="shared" si="1"/>
        <v>0</v>
      </c>
      <c r="L15" s="1572"/>
      <c r="M15" s="1572"/>
      <c r="N15" s="1572"/>
      <c r="O15" s="1572"/>
      <c r="P15" s="1572"/>
    </row>
    <row r="16" spans="1:16" x14ac:dyDescent="0.2">
      <c r="C16" s="589"/>
      <c r="D16" s="589"/>
      <c r="E16" s="1573"/>
      <c r="F16" s="1573"/>
      <c r="G16" s="1573"/>
      <c r="H16" s="1573"/>
      <c r="J16" s="1573"/>
      <c r="K16" s="1573"/>
      <c r="L16" s="1573"/>
      <c r="M16" s="1573"/>
      <c r="N16" s="1573"/>
      <c r="O16" s="1573"/>
      <c r="P16" s="1573"/>
    </row>
    <row r="17" spans="1:105" ht="12.75" customHeight="1" x14ac:dyDescent="0.2">
      <c r="A17" s="524"/>
      <c r="B17" s="592" t="s">
        <v>609</v>
      </c>
      <c r="C17" s="592"/>
      <c r="D17" s="592"/>
      <c r="E17" s="1574">
        <f>E18+E19+E30</f>
        <v>0</v>
      </c>
      <c r="F17" s="1574">
        <f>F18+F19+F30</f>
        <v>0</v>
      </c>
      <c r="G17" s="1574">
        <f>G18+G19+G30</f>
        <v>0</v>
      </c>
      <c r="H17" s="1574">
        <f>H18+H19+H30</f>
        <v>0</v>
      </c>
      <c r="J17" s="1574">
        <f>J18+J19+J30</f>
        <v>0</v>
      </c>
      <c r="K17" s="1574">
        <f t="shared" ref="K17:K30" si="2">G17-J17</f>
        <v>0</v>
      </c>
      <c r="L17" s="1574">
        <f>L18+L19+L30</f>
        <v>0</v>
      </c>
      <c r="M17" s="1574">
        <f>M18+M19+M30</f>
        <v>0</v>
      </c>
      <c r="N17" s="1574">
        <f>N18+N19+N30</f>
        <v>0</v>
      </c>
      <c r="O17" s="1574">
        <f>O18+O19+O30</f>
        <v>0</v>
      </c>
      <c r="P17" s="1574">
        <f>P18+P19+P30</f>
        <v>0</v>
      </c>
    </row>
    <row r="18" spans="1:105" x14ac:dyDescent="0.2">
      <c r="B18" s="593" t="s">
        <v>610</v>
      </c>
      <c r="C18" s="594"/>
      <c r="D18" s="594"/>
      <c r="E18" s="1575"/>
      <c r="F18" s="1575"/>
      <c r="G18" s="1575"/>
      <c r="H18" s="1575">
        <f t="shared" ref="H18:H34" si="3">F18-G18</f>
        <v>0</v>
      </c>
      <c r="J18" s="1575"/>
      <c r="K18" s="1575">
        <f t="shared" si="2"/>
        <v>0</v>
      </c>
      <c r="L18" s="1575"/>
      <c r="M18" s="1575"/>
      <c r="N18" s="1575"/>
      <c r="O18" s="1575"/>
      <c r="P18" s="1575"/>
    </row>
    <row r="19" spans="1:105" x14ac:dyDescent="0.2">
      <c r="B19" s="594" t="s">
        <v>611</v>
      </c>
      <c r="C19" s="594"/>
      <c r="D19" s="594"/>
      <c r="E19" s="1575">
        <f>E20-E25+E29</f>
        <v>0</v>
      </c>
      <c r="F19" s="1575">
        <f>F20-F25+F29</f>
        <v>0</v>
      </c>
      <c r="G19" s="1575">
        <f>G20-G25+G29</f>
        <v>0</v>
      </c>
      <c r="H19" s="1575">
        <f t="shared" si="3"/>
        <v>0</v>
      </c>
      <c r="J19" s="1575">
        <f>J20-J25+J29</f>
        <v>0</v>
      </c>
      <c r="K19" s="1575">
        <f t="shared" si="2"/>
        <v>0</v>
      </c>
      <c r="L19" s="1575">
        <f>L20-L25+L29</f>
        <v>0</v>
      </c>
      <c r="M19" s="1575">
        <f>M20-M25+M29</f>
        <v>0</v>
      </c>
      <c r="N19" s="1575">
        <f>N20-N25+N29</f>
        <v>0</v>
      </c>
      <c r="O19" s="1575">
        <f>O20-O25+O29</f>
        <v>0</v>
      </c>
      <c r="P19" s="1575">
        <f>P20-P25+P29</f>
        <v>0</v>
      </c>
    </row>
    <row r="20" spans="1:105" s="461" customFormat="1" x14ac:dyDescent="0.2">
      <c r="A20" s="589"/>
      <c r="B20" s="589"/>
      <c r="C20" s="532" t="s">
        <v>71</v>
      </c>
      <c r="D20" s="589"/>
      <c r="E20" s="1576">
        <f>E23+E24</f>
        <v>0</v>
      </c>
      <c r="F20" s="1576">
        <f t="shared" ref="F20:H20" si="4">F23+F24</f>
        <v>0</v>
      </c>
      <c r="G20" s="1576">
        <f t="shared" si="4"/>
        <v>0</v>
      </c>
      <c r="H20" s="1576">
        <f t="shared" si="4"/>
        <v>0</v>
      </c>
      <c r="I20" s="589"/>
      <c r="J20" s="1576">
        <f>J23+J24</f>
        <v>0</v>
      </c>
      <c r="K20" s="1576">
        <f t="shared" si="2"/>
        <v>0</v>
      </c>
      <c r="L20" s="1576">
        <f>L23+L24</f>
        <v>0</v>
      </c>
      <c r="M20" s="1576">
        <f t="shared" ref="M20:P20" si="5">M23+M24</f>
        <v>0</v>
      </c>
      <c r="N20" s="1576">
        <f t="shared" si="5"/>
        <v>0</v>
      </c>
      <c r="O20" s="1576">
        <f t="shared" si="5"/>
        <v>0</v>
      </c>
      <c r="P20" s="1576">
        <f t="shared" si="5"/>
        <v>0</v>
      </c>
      <c r="Q20" s="589"/>
      <c r="R20" s="589"/>
      <c r="S20" s="589"/>
      <c r="T20" s="589"/>
      <c r="U20" s="589"/>
      <c r="V20" s="589"/>
      <c r="W20" s="589"/>
      <c r="X20" s="589"/>
      <c r="Y20" s="589"/>
      <c r="Z20" s="589"/>
      <c r="AA20" s="589"/>
      <c r="AB20" s="589"/>
      <c r="AC20" s="589"/>
      <c r="AD20" s="589"/>
      <c r="AE20" s="589"/>
      <c r="AF20" s="589"/>
      <c r="AG20" s="589"/>
      <c r="AH20" s="589"/>
      <c r="AI20" s="589"/>
      <c r="AJ20" s="589"/>
      <c r="AK20" s="589"/>
      <c r="AL20" s="589"/>
      <c r="AM20" s="589"/>
      <c r="AN20" s="589"/>
      <c r="AO20" s="589"/>
      <c r="AP20" s="589"/>
      <c r="AQ20" s="589"/>
      <c r="AR20" s="589"/>
      <c r="AS20" s="589"/>
      <c r="AT20" s="589"/>
      <c r="AU20" s="589"/>
      <c r="AV20" s="589"/>
      <c r="AW20" s="589"/>
      <c r="AX20" s="589"/>
      <c r="AY20" s="589"/>
      <c r="AZ20" s="589"/>
      <c r="BA20" s="589"/>
      <c r="BB20" s="589"/>
      <c r="BC20" s="589"/>
      <c r="BD20" s="589"/>
      <c r="BE20" s="589"/>
      <c r="BF20" s="589"/>
      <c r="BG20" s="589"/>
      <c r="BH20" s="589"/>
      <c r="BI20" s="589"/>
      <c r="BJ20" s="589"/>
      <c r="BK20" s="589"/>
      <c r="BL20" s="589"/>
      <c r="BM20" s="589"/>
      <c r="BN20" s="589"/>
      <c r="BO20" s="589"/>
      <c r="BP20" s="589"/>
      <c r="BQ20" s="589"/>
      <c r="BR20" s="589"/>
      <c r="BS20" s="589"/>
      <c r="BT20" s="589"/>
      <c r="BU20" s="589"/>
      <c r="BV20" s="589"/>
      <c r="BW20" s="589"/>
      <c r="BX20" s="589"/>
      <c r="BY20" s="589"/>
      <c r="BZ20" s="589"/>
      <c r="CA20" s="589"/>
      <c r="CB20" s="589"/>
      <c r="CC20" s="589"/>
      <c r="CD20" s="589"/>
      <c r="CE20" s="589"/>
      <c r="CF20" s="589"/>
      <c r="CG20" s="589"/>
      <c r="CH20" s="589"/>
      <c r="CI20" s="589"/>
      <c r="CJ20" s="589"/>
      <c r="CK20" s="589"/>
      <c r="CL20" s="589"/>
      <c r="CM20" s="589"/>
      <c r="CN20" s="589"/>
      <c r="CO20" s="589"/>
      <c r="CP20" s="589"/>
      <c r="CQ20" s="589"/>
      <c r="CR20" s="589"/>
      <c r="CS20" s="589"/>
      <c r="CT20" s="589"/>
      <c r="CU20" s="589"/>
      <c r="CV20" s="589"/>
      <c r="CW20" s="589"/>
      <c r="CX20" s="589"/>
      <c r="CY20" s="589"/>
      <c r="CZ20" s="589"/>
      <c r="DA20" s="589"/>
    </row>
    <row r="21" spans="1:105" s="461" customFormat="1" x14ac:dyDescent="0.2">
      <c r="A21" s="589"/>
      <c r="B21" s="589"/>
      <c r="C21" s="595" t="s">
        <v>72</v>
      </c>
      <c r="D21" s="589"/>
      <c r="E21" s="1576"/>
      <c r="F21" s="1576"/>
      <c r="G21" s="1576"/>
      <c r="H21" s="1576">
        <f t="shared" si="3"/>
        <v>0</v>
      </c>
      <c r="I21" s="589"/>
      <c r="J21" s="1576"/>
      <c r="K21" s="1576">
        <f>G21-J21</f>
        <v>0</v>
      </c>
      <c r="L21" s="1576"/>
      <c r="M21" s="1576"/>
      <c r="N21" s="1576"/>
      <c r="O21" s="1576"/>
      <c r="P21" s="1576"/>
      <c r="Q21" s="589"/>
      <c r="R21" s="589"/>
      <c r="S21" s="589"/>
      <c r="T21" s="589"/>
      <c r="U21" s="589"/>
      <c r="V21" s="589"/>
      <c r="W21" s="589"/>
      <c r="X21" s="589"/>
      <c r="Y21" s="589"/>
      <c r="Z21" s="589"/>
      <c r="AA21" s="589"/>
      <c r="AB21" s="589"/>
      <c r="AC21" s="589"/>
      <c r="AD21" s="589"/>
      <c r="AE21" s="589"/>
      <c r="AF21" s="589"/>
      <c r="AG21" s="589"/>
      <c r="AH21" s="589"/>
      <c r="AI21" s="589"/>
      <c r="AJ21" s="589"/>
      <c r="AK21" s="589"/>
      <c r="AL21" s="589"/>
      <c r="AM21" s="589"/>
      <c r="AN21" s="589"/>
      <c r="AO21" s="589"/>
      <c r="AP21" s="589"/>
      <c r="AQ21" s="589"/>
      <c r="AR21" s="589"/>
      <c r="AS21" s="589"/>
      <c r="AT21" s="589"/>
      <c r="AU21" s="589"/>
      <c r="AV21" s="589"/>
      <c r="AW21" s="589"/>
      <c r="AX21" s="589"/>
      <c r="AY21" s="589"/>
      <c r="AZ21" s="589"/>
      <c r="BA21" s="589"/>
      <c r="BB21" s="589"/>
      <c r="BC21" s="589"/>
      <c r="BD21" s="589"/>
      <c r="BE21" s="589"/>
      <c r="BF21" s="589"/>
      <c r="BG21" s="589"/>
      <c r="BH21" s="589"/>
      <c r="BI21" s="589"/>
      <c r="BJ21" s="589"/>
      <c r="BK21" s="589"/>
      <c r="BL21" s="589"/>
      <c r="BM21" s="589"/>
      <c r="BN21" s="589"/>
      <c r="BO21" s="589"/>
      <c r="BP21" s="589"/>
      <c r="BQ21" s="589"/>
      <c r="BR21" s="589"/>
      <c r="BS21" s="589"/>
      <c r="BT21" s="589"/>
      <c r="BU21" s="589"/>
      <c r="BV21" s="589"/>
      <c r="BW21" s="589"/>
      <c r="BX21" s="589"/>
      <c r="BY21" s="589"/>
      <c r="BZ21" s="589"/>
      <c r="CA21" s="589"/>
      <c r="CB21" s="589"/>
      <c r="CC21" s="589"/>
      <c r="CD21" s="589"/>
      <c r="CE21" s="589"/>
      <c r="CF21" s="589"/>
      <c r="CG21" s="589"/>
      <c r="CH21" s="589"/>
      <c r="CI21" s="589"/>
      <c r="CJ21" s="589"/>
      <c r="CK21" s="589"/>
      <c r="CL21" s="589"/>
      <c r="CM21" s="589"/>
      <c r="CN21" s="589"/>
      <c r="CO21" s="589"/>
      <c r="CP21" s="589"/>
      <c r="CQ21" s="589"/>
      <c r="CR21" s="589"/>
      <c r="CS21" s="589"/>
      <c r="CT21" s="589"/>
      <c r="CU21" s="589"/>
      <c r="CV21" s="589"/>
      <c r="CW21" s="589"/>
      <c r="CX21" s="589"/>
      <c r="CY21" s="589"/>
      <c r="CZ21" s="589"/>
      <c r="DA21" s="589"/>
    </row>
    <row r="22" spans="1:105" s="461" customFormat="1" x14ac:dyDescent="0.2">
      <c r="A22" s="589"/>
      <c r="B22" s="589"/>
      <c r="C22" s="595" t="s">
        <v>73</v>
      </c>
      <c r="D22" s="589"/>
      <c r="E22" s="1576"/>
      <c r="F22" s="1576"/>
      <c r="G22" s="1576"/>
      <c r="H22" s="1576">
        <f t="shared" si="3"/>
        <v>0</v>
      </c>
      <c r="I22" s="589"/>
      <c r="J22" s="1576"/>
      <c r="K22" s="1576">
        <f t="shared" si="2"/>
        <v>0</v>
      </c>
      <c r="L22" s="1576"/>
      <c r="M22" s="1576"/>
      <c r="N22" s="1576"/>
      <c r="O22" s="1576"/>
      <c r="P22" s="1576"/>
      <c r="Q22" s="589"/>
      <c r="R22" s="589"/>
      <c r="S22" s="589"/>
      <c r="T22" s="589"/>
      <c r="U22" s="589"/>
      <c r="V22" s="589"/>
      <c r="W22" s="589"/>
      <c r="X22" s="589"/>
      <c r="Y22" s="589"/>
      <c r="Z22" s="589"/>
      <c r="AA22" s="589"/>
      <c r="AB22" s="589"/>
      <c r="AC22" s="589"/>
      <c r="AD22" s="589"/>
      <c r="AE22" s="589"/>
      <c r="AF22" s="589"/>
      <c r="AG22" s="589"/>
      <c r="AH22" s="589"/>
      <c r="AI22" s="589"/>
      <c r="AJ22" s="589"/>
      <c r="AK22" s="589"/>
      <c r="AL22" s="589"/>
      <c r="AM22" s="589"/>
      <c r="AN22" s="589"/>
      <c r="AO22" s="589"/>
      <c r="AP22" s="589"/>
      <c r="AQ22" s="589"/>
      <c r="AR22" s="589"/>
      <c r="AS22" s="589"/>
      <c r="AT22" s="589"/>
      <c r="AU22" s="589"/>
      <c r="AV22" s="589"/>
      <c r="AW22" s="589"/>
      <c r="AX22" s="589"/>
      <c r="AY22" s="589"/>
      <c r="AZ22" s="589"/>
      <c r="BA22" s="589"/>
      <c r="BB22" s="589"/>
      <c r="BC22" s="589"/>
      <c r="BD22" s="589"/>
      <c r="BE22" s="589"/>
      <c r="BF22" s="589"/>
      <c r="BG22" s="589"/>
      <c r="BH22" s="589"/>
      <c r="BI22" s="589"/>
      <c r="BJ22" s="589"/>
      <c r="BK22" s="589"/>
      <c r="BL22" s="589"/>
      <c r="BM22" s="589"/>
      <c r="BN22" s="589"/>
      <c r="BO22" s="589"/>
      <c r="BP22" s="589"/>
      <c r="BQ22" s="589"/>
      <c r="BR22" s="589"/>
      <c r="BS22" s="589"/>
      <c r="BT22" s="589"/>
      <c r="BU22" s="589"/>
      <c r="BV22" s="589"/>
      <c r="BW22" s="589"/>
      <c r="BX22" s="589"/>
      <c r="BY22" s="589"/>
      <c r="BZ22" s="589"/>
      <c r="CA22" s="589"/>
      <c r="CB22" s="589"/>
      <c r="CC22" s="589"/>
      <c r="CD22" s="589"/>
      <c r="CE22" s="589"/>
      <c r="CF22" s="589"/>
      <c r="CG22" s="589"/>
      <c r="CH22" s="589"/>
      <c r="CI22" s="589"/>
      <c r="CJ22" s="589"/>
      <c r="CK22" s="589"/>
      <c r="CL22" s="589"/>
      <c r="CM22" s="589"/>
      <c r="CN22" s="589"/>
      <c r="CO22" s="589"/>
      <c r="CP22" s="589"/>
      <c r="CQ22" s="589"/>
      <c r="CR22" s="589"/>
      <c r="CS22" s="589"/>
      <c r="CT22" s="589"/>
      <c r="CU22" s="589"/>
      <c r="CV22" s="589"/>
      <c r="CW22" s="589"/>
      <c r="CX22" s="589"/>
      <c r="CY22" s="589"/>
      <c r="CZ22" s="589"/>
      <c r="DA22" s="589"/>
    </row>
    <row r="23" spans="1:105" x14ac:dyDescent="0.2">
      <c r="C23" s="595" t="s">
        <v>74</v>
      </c>
      <c r="E23" s="1572"/>
      <c r="F23" s="1572"/>
      <c r="G23" s="1572"/>
      <c r="H23" s="1572">
        <f t="shared" si="3"/>
        <v>0</v>
      </c>
      <c r="J23" s="1572"/>
      <c r="K23" s="1572">
        <f t="shared" si="2"/>
        <v>0</v>
      </c>
      <c r="L23" s="1572"/>
      <c r="M23" s="1572"/>
      <c r="N23" s="1572"/>
      <c r="O23" s="1572"/>
      <c r="P23" s="1572"/>
    </row>
    <row r="24" spans="1:105" x14ac:dyDescent="0.2">
      <c r="C24" s="596" t="s">
        <v>75</v>
      </c>
      <c r="E24" s="1572"/>
      <c r="F24" s="1572"/>
      <c r="G24" s="1572"/>
      <c r="H24" s="1572">
        <f t="shared" si="3"/>
        <v>0</v>
      </c>
      <c r="J24" s="1572"/>
      <c r="K24" s="1572">
        <f t="shared" si="2"/>
        <v>0</v>
      </c>
      <c r="L24" s="1572"/>
      <c r="M24" s="1572"/>
      <c r="N24" s="1572"/>
      <c r="O24" s="1572"/>
      <c r="P24" s="1572"/>
    </row>
    <row r="25" spans="1:105" x14ac:dyDescent="0.2">
      <c r="C25" s="532" t="s">
        <v>76</v>
      </c>
      <c r="E25" s="1572">
        <f>E28</f>
        <v>0</v>
      </c>
      <c r="F25" s="1572">
        <f>F28</f>
        <v>0</v>
      </c>
      <c r="G25" s="1572">
        <f>G28</f>
        <v>0</v>
      </c>
      <c r="H25" s="1572">
        <f t="shared" si="3"/>
        <v>0</v>
      </c>
      <c r="J25" s="1572">
        <f>J28</f>
        <v>0</v>
      </c>
      <c r="K25" s="1572">
        <f t="shared" si="2"/>
        <v>0</v>
      </c>
      <c r="L25" s="1572">
        <f>L28</f>
        <v>0</v>
      </c>
      <c r="M25" s="1572">
        <f>M28</f>
        <v>0</v>
      </c>
      <c r="N25" s="1572">
        <f>N28</f>
        <v>0</v>
      </c>
      <c r="O25" s="1572">
        <f>O28</f>
        <v>0</v>
      </c>
      <c r="P25" s="1572">
        <f>P28</f>
        <v>0</v>
      </c>
    </row>
    <row r="26" spans="1:105" x14ac:dyDescent="0.2">
      <c r="C26" s="595" t="s">
        <v>72</v>
      </c>
      <c r="E26" s="1572"/>
      <c r="F26" s="1572"/>
      <c r="G26" s="1572"/>
      <c r="H26" s="1572">
        <f t="shared" si="3"/>
        <v>0</v>
      </c>
      <c r="J26" s="1572"/>
      <c r="K26" s="1572">
        <f t="shared" si="2"/>
        <v>0</v>
      </c>
      <c r="L26" s="1572"/>
      <c r="M26" s="1572"/>
      <c r="N26" s="1572"/>
      <c r="O26" s="1572"/>
      <c r="P26" s="1572"/>
    </row>
    <row r="27" spans="1:105" x14ac:dyDescent="0.2">
      <c r="C27" s="595" t="s">
        <v>77</v>
      </c>
      <c r="E27" s="1572"/>
      <c r="F27" s="1572"/>
      <c r="G27" s="1572"/>
      <c r="H27" s="1572">
        <f t="shared" si="3"/>
        <v>0</v>
      </c>
      <c r="J27" s="1572"/>
      <c r="K27" s="1572">
        <f t="shared" si="2"/>
        <v>0</v>
      </c>
      <c r="L27" s="1572"/>
      <c r="M27" s="1572"/>
      <c r="N27" s="1572"/>
      <c r="O27" s="1572"/>
      <c r="P27" s="1572"/>
    </row>
    <row r="28" spans="1:105" x14ac:dyDescent="0.2">
      <c r="C28" s="595" t="s">
        <v>78</v>
      </c>
      <c r="E28" s="1572"/>
      <c r="F28" s="1572"/>
      <c r="G28" s="1572"/>
      <c r="H28" s="1572">
        <f t="shared" si="3"/>
        <v>0</v>
      </c>
      <c r="J28" s="1572"/>
      <c r="K28" s="1572">
        <f t="shared" si="2"/>
        <v>0</v>
      </c>
      <c r="L28" s="1572"/>
      <c r="M28" s="1572"/>
      <c r="N28" s="1572"/>
      <c r="O28" s="1572"/>
      <c r="P28" s="1572"/>
    </row>
    <row r="29" spans="1:105" x14ac:dyDescent="0.2">
      <c r="C29" s="524" t="s">
        <v>612</v>
      </c>
      <c r="E29" s="1572"/>
      <c r="F29" s="1572"/>
      <c r="G29" s="1572"/>
      <c r="H29" s="1572">
        <f t="shared" si="3"/>
        <v>0</v>
      </c>
      <c r="J29" s="1572"/>
      <c r="K29" s="1572">
        <f t="shared" si="2"/>
        <v>0</v>
      </c>
      <c r="L29" s="1572"/>
      <c r="M29" s="1572"/>
      <c r="N29" s="1572"/>
      <c r="O29" s="1572"/>
      <c r="P29" s="1572"/>
    </row>
    <row r="30" spans="1:105" x14ac:dyDescent="0.2">
      <c r="B30" s="594" t="s">
        <v>613</v>
      </c>
      <c r="C30" s="594"/>
      <c r="D30" s="594"/>
      <c r="E30" s="1575"/>
      <c r="F30" s="1575"/>
      <c r="G30" s="1575"/>
      <c r="H30" s="1575">
        <f t="shared" si="3"/>
        <v>0</v>
      </c>
      <c r="J30" s="1575"/>
      <c r="K30" s="1575">
        <f t="shared" si="2"/>
        <v>0</v>
      </c>
      <c r="L30" s="1575"/>
      <c r="M30" s="1575"/>
      <c r="N30" s="1575"/>
      <c r="O30" s="1575"/>
      <c r="P30" s="1575"/>
    </row>
    <row r="31" spans="1:105" x14ac:dyDescent="0.2">
      <c r="A31" s="524"/>
      <c r="E31" s="1577"/>
      <c r="F31" s="1577"/>
      <c r="G31" s="1577"/>
      <c r="H31" s="1577"/>
      <c r="J31" s="1577"/>
      <c r="K31" s="1577"/>
      <c r="L31" s="1577"/>
      <c r="M31" s="1577"/>
      <c r="N31" s="1577"/>
      <c r="O31" s="1577"/>
      <c r="P31" s="1577"/>
    </row>
    <row r="32" spans="1:105" ht="12.75" customHeight="1" x14ac:dyDescent="0.2">
      <c r="A32" s="524"/>
      <c r="B32" s="597" t="s">
        <v>614</v>
      </c>
      <c r="C32" s="597"/>
      <c r="D32" s="597"/>
      <c r="E32" s="1578">
        <f>SUM(E33:E34)</f>
        <v>0</v>
      </c>
      <c r="F32" s="1578">
        <f>SUM(F33:F34)</f>
        <v>0</v>
      </c>
      <c r="G32" s="1578">
        <f>SUM(G33:G34)</f>
        <v>0</v>
      </c>
      <c r="H32" s="1578">
        <f t="shared" si="3"/>
        <v>0</v>
      </c>
      <c r="J32" s="1578">
        <f>SUM(J33:J34)</f>
        <v>0</v>
      </c>
      <c r="K32" s="1578">
        <f t="shared" ref="K32:K34" si="6">G32-J32</f>
        <v>0</v>
      </c>
      <c r="L32" s="1578">
        <f>SUM(L33:L34)</f>
        <v>0</v>
      </c>
      <c r="M32" s="1578">
        <f>SUM(M33:M34)</f>
        <v>0</v>
      </c>
      <c r="N32" s="1578">
        <f>SUM(N33:N34)</f>
        <v>0</v>
      </c>
      <c r="O32" s="1578">
        <f>SUM(O33:O34)</f>
        <v>0</v>
      </c>
      <c r="P32" s="1578">
        <f>SUM(P33:P34)</f>
        <v>0</v>
      </c>
    </row>
    <row r="33" spans="1:16" x14ac:dyDescent="0.2">
      <c r="A33" s="524"/>
      <c r="B33" s="331" t="s">
        <v>615</v>
      </c>
      <c r="E33" s="1572"/>
      <c r="F33" s="1572"/>
      <c r="G33" s="1572"/>
      <c r="H33" s="1572">
        <f t="shared" si="3"/>
        <v>0</v>
      </c>
      <c r="J33" s="1572"/>
      <c r="K33" s="1572">
        <f t="shared" si="6"/>
        <v>0</v>
      </c>
      <c r="L33" s="1572"/>
      <c r="M33" s="1572"/>
      <c r="N33" s="1572"/>
      <c r="O33" s="1572"/>
      <c r="P33" s="1572"/>
    </row>
    <row r="34" spans="1:16" x14ac:dyDescent="0.2">
      <c r="A34" s="524"/>
      <c r="B34" s="331" t="s">
        <v>616</v>
      </c>
      <c r="E34" s="1572"/>
      <c r="F34" s="1572"/>
      <c r="G34" s="1572"/>
      <c r="H34" s="1572">
        <f t="shared" si="3"/>
        <v>0</v>
      </c>
      <c r="J34" s="1572"/>
      <c r="K34" s="1572">
        <f t="shared" si="6"/>
        <v>0</v>
      </c>
      <c r="L34" s="1572"/>
      <c r="M34" s="1572"/>
      <c r="N34" s="1572"/>
      <c r="O34" s="1572"/>
      <c r="P34" s="1572"/>
    </row>
    <row r="35" spans="1:16" x14ac:dyDescent="0.2">
      <c r="A35" s="524"/>
      <c r="E35" s="1577"/>
      <c r="F35" s="1577"/>
      <c r="G35" s="1577"/>
      <c r="H35" s="1577"/>
      <c r="J35" s="1577"/>
      <c r="K35" s="1577"/>
      <c r="L35" s="1577"/>
      <c r="M35" s="1577"/>
      <c r="N35" s="1577"/>
      <c r="O35" s="1577"/>
      <c r="P35" s="1577"/>
    </row>
    <row r="36" spans="1:16" x14ac:dyDescent="0.2">
      <c r="A36" s="524"/>
      <c r="E36" s="1577"/>
      <c r="F36" s="1577"/>
      <c r="G36" s="1577"/>
      <c r="H36" s="1577"/>
      <c r="J36" s="1577"/>
      <c r="K36" s="1577"/>
      <c r="L36" s="1577"/>
      <c r="M36" s="1577"/>
      <c r="N36" s="1577"/>
      <c r="O36" s="1577"/>
      <c r="P36" s="1577"/>
    </row>
    <row r="37" spans="1:16" ht="12.75" customHeight="1" x14ac:dyDescent="0.2">
      <c r="A37" s="524"/>
      <c r="B37" s="598" t="s">
        <v>617</v>
      </c>
      <c r="C37" s="599"/>
      <c r="D37" s="599"/>
      <c r="E37" s="1579">
        <f>SUM(E38:E39)</f>
        <v>0</v>
      </c>
      <c r="F37" s="1579">
        <f>SUM(F38:F39)</f>
        <v>0</v>
      </c>
      <c r="G37" s="1579">
        <f>SUM(G38:G39)</f>
        <v>0</v>
      </c>
      <c r="H37" s="1579">
        <f t="shared" ref="H37:H39" si="7">F37-G37</f>
        <v>0</v>
      </c>
      <c r="J37" s="1579">
        <f>SUM(J38:J39)</f>
        <v>0</v>
      </c>
      <c r="K37" s="1579">
        <f t="shared" ref="K37:K39" si="8">G37-J37</f>
        <v>0</v>
      </c>
      <c r="L37" s="1579">
        <f>SUM(L38:L39)</f>
        <v>0</v>
      </c>
      <c r="M37" s="1579">
        <f>SUM(M38:M39)</f>
        <v>0</v>
      </c>
      <c r="N37" s="1579">
        <f>SUM(N38:N39)</f>
        <v>0</v>
      </c>
      <c r="O37" s="1579">
        <f>SUM(O38:O39)</f>
        <v>0</v>
      </c>
      <c r="P37" s="1579">
        <f>SUM(P38:P39)</f>
        <v>0</v>
      </c>
    </row>
    <row r="38" spans="1:16" x14ac:dyDescent="0.2">
      <c r="A38" s="524"/>
      <c r="B38" s="460" t="s">
        <v>618</v>
      </c>
      <c r="E38" s="1572"/>
      <c r="F38" s="1572"/>
      <c r="G38" s="1572"/>
      <c r="H38" s="1572">
        <f t="shared" si="7"/>
        <v>0</v>
      </c>
      <c r="J38" s="1572"/>
      <c r="K38" s="1572">
        <f t="shared" si="8"/>
        <v>0</v>
      </c>
      <c r="L38" s="1572"/>
      <c r="M38" s="1572"/>
      <c r="N38" s="1572"/>
      <c r="O38" s="1572"/>
      <c r="P38" s="1572"/>
    </row>
    <row r="39" spans="1:16" x14ac:dyDescent="0.2">
      <c r="A39" s="524"/>
      <c r="B39" s="460" t="s">
        <v>1298</v>
      </c>
      <c r="E39" s="1572"/>
      <c r="F39" s="1572"/>
      <c r="G39" s="1572"/>
      <c r="H39" s="1572">
        <f t="shared" si="7"/>
        <v>0</v>
      </c>
      <c r="J39" s="1572"/>
      <c r="K39" s="1572">
        <f t="shared" si="8"/>
        <v>0</v>
      </c>
      <c r="L39" s="1572"/>
      <c r="M39" s="1572"/>
      <c r="N39" s="1572"/>
      <c r="O39" s="1572"/>
      <c r="P39" s="1572"/>
    </row>
    <row r="40" spans="1:16" x14ac:dyDescent="0.2">
      <c r="E40" s="459"/>
      <c r="F40" s="459"/>
      <c r="G40" s="459"/>
      <c r="H40" s="459"/>
      <c r="J40" s="1024"/>
      <c r="K40" s="1024"/>
      <c r="L40" s="1024"/>
      <c r="M40" s="1024"/>
      <c r="N40" s="1024"/>
      <c r="O40" s="1024"/>
      <c r="P40" s="1024"/>
    </row>
    <row r="41" spans="1:16" ht="15" customHeight="1" x14ac:dyDescent="0.2">
      <c r="A41" s="524"/>
      <c r="E41" s="1577"/>
      <c r="F41" s="1577"/>
      <c r="G41" s="1577"/>
      <c r="H41" s="1577"/>
      <c r="J41" s="1577"/>
      <c r="K41" s="1577"/>
      <c r="L41" s="1577"/>
      <c r="M41" s="1577"/>
      <c r="N41" s="1577"/>
      <c r="O41" s="1577"/>
      <c r="P41" s="1577"/>
    </row>
    <row r="42" spans="1:16" x14ac:dyDescent="0.2">
      <c r="A42" s="524"/>
      <c r="B42" s="600" t="s">
        <v>619</v>
      </c>
      <c r="C42" s="600"/>
      <c r="D42" s="600"/>
      <c r="E42" s="1580"/>
      <c r="F42" s="1580"/>
      <c r="G42" s="1580"/>
      <c r="H42" s="1580">
        <f t="shared" ref="H42" si="9">F42-G42</f>
        <v>0</v>
      </c>
      <c r="J42" s="1580"/>
      <c r="K42" s="1580">
        <f>G42-J42</f>
        <v>0</v>
      </c>
      <c r="L42" s="1580"/>
      <c r="M42" s="1580"/>
      <c r="N42" s="1580"/>
      <c r="O42" s="1580"/>
      <c r="P42" s="1580"/>
    </row>
    <row r="43" spans="1:16" x14ac:dyDescent="0.2">
      <c r="A43" s="524"/>
      <c r="E43" s="1577"/>
      <c r="F43" s="1577"/>
      <c r="G43" s="1577"/>
      <c r="H43" s="1577"/>
      <c r="J43" s="1577"/>
      <c r="K43" s="1577"/>
      <c r="L43" s="1577"/>
      <c r="M43" s="1577"/>
      <c r="N43" s="1577"/>
      <c r="O43" s="1577"/>
      <c r="P43" s="1577"/>
    </row>
    <row r="44" spans="1:16" x14ac:dyDescent="0.2">
      <c r="E44" s="1577"/>
      <c r="F44" s="1577"/>
      <c r="G44" s="1577"/>
      <c r="H44" s="1577"/>
      <c r="J44" s="1577"/>
      <c r="K44" s="1577"/>
      <c r="L44" s="1577"/>
      <c r="M44" s="1577"/>
      <c r="N44" s="1577"/>
      <c r="O44" s="1577"/>
      <c r="P44" s="1577"/>
    </row>
    <row r="45" spans="1:16" s="2363" customFormat="1" ht="22.5" customHeight="1" x14ac:dyDescent="0.2">
      <c r="B45" s="2364" t="s">
        <v>620</v>
      </c>
      <c r="C45" s="2364"/>
      <c r="D45" s="2364"/>
      <c r="E45" s="2365">
        <f>E8+E17+E32+E37+E42</f>
        <v>0</v>
      </c>
      <c r="F45" s="2365">
        <f t="shared" ref="F45:H45" si="10">F8+F17+F32+F37+F42</f>
        <v>0</v>
      </c>
      <c r="G45" s="2365">
        <f t="shared" si="10"/>
        <v>0</v>
      </c>
      <c r="H45" s="2365">
        <f t="shared" si="10"/>
        <v>0</v>
      </c>
      <c r="J45" s="2365">
        <f t="shared" ref="J45:P45" si="11">J8+J17+J32+J37+J42</f>
        <v>0</v>
      </c>
      <c r="K45" s="2365">
        <f t="shared" si="11"/>
        <v>0</v>
      </c>
      <c r="L45" s="2365">
        <f t="shared" si="11"/>
        <v>0</v>
      </c>
      <c r="M45" s="2365">
        <f t="shared" si="11"/>
        <v>0</v>
      </c>
      <c r="N45" s="2365">
        <f t="shared" si="11"/>
        <v>0</v>
      </c>
      <c r="O45" s="2365">
        <f t="shared" si="11"/>
        <v>0</v>
      </c>
      <c r="P45" s="2365">
        <f t="shared" si="11"/>
        <v>0</v>
      </c>
    </row>
    <row r="46" spans="1:16" x14ac:dyDescent="0.2">
      <c r="C46" s="601"/>
      <c r="D46" s="892" t="s">
        <v>809</v>
      </c>
      <c r="E46" s="1581">
        <f>'Tableau 3A'!L97</f>
        <v>0</v>
      </c>
      <c r="F46" s="1581">
        <f>'Tableau 3A'!M97</f>
        <v>0</v>
      </c>
      <c r="G46" s="1581">
        <f>'Tableau 3A'!N97</f>
        <v>0</v>
      </c>
      <c r="H46" s="1581"/>
      <c r="J46" s="1581"/>
      <c r="K46" s="1581"/>
      <c r="L46" s="1581"/>
      <c r="M46" s="1581"/>
      <c r="N46" s="1581"/>
      <c r="O46" s="1581"/>
      <c r="P46" s="1581"/>
    </row>
    <row r="47" spans="1:16" x14ac:dyDescent="0.2">
      <c r="E47" s="459"/>
      <c r="F47" s="459"/>
      <c r="G47" s="459"/>
      <c r="H47" s="459"/>
      <c r="J47" s="1024"/>
      <c r="K47" s="1024"/>
      <c r="L47" s="1024"/>
      <c r="M47" s="1024"/>
      <c r="N47" s="1024"/>
      <c r="O47" s="1024"/>
      <c r="P47" s="1024"/>
    </row>
    <row r="48" spans="1:16" x14ac:dyDescent="0.2">
      <c r="B48" s="331"/>
      <c r="E48" s="459"/>
      <c r="F48" s="459"/>
      <c r="G48" s="459"/>
      <c r="H48" s="459"/>
      <c r="J48" s="1024"/>
      <c r="K48" s="1024"/>
      <c r="L48" s="1024"/>
      <c r="M48" s="1024"/>
      <c r="N48" s="1024"/>
      <c r="O48" s="1024"/>
      <c r="P48" s="1024"/>
    </row>
    <row r="49" spans="2:16" s="2363" customFormat="1" ht="22.5" customHeight="1" x14ac:dyDescent="0.2">
      <c r="B49" s="2364" t="s">
        <v>621</v>
      </c>
      <c r="C49" s="2364"/>
      <c r="D49" s="2364"/>
      <c r="E49" s="2365">
        <f>E51+E55+E59+E63+E67+E71</f>
        <v>0</v>
      </c>
      <c r="F49" s="2365">
        <f>F51+F55+F59+F63+F67+F71</f>
        <v>0</v>
      </c>
      <c r="G49" s="2365">
        <f>G51+G55+G59+G63+G67+G71</f>
        <v>0</v>
      </c>
      <c r="H49" s="2365">
        <f>H51+H55+H59+H63+H67+H71</f>
        <v>0</v>
      </c>
      <c r="J49" s="2365">
        <f>J51+J55+J59+J63+J67+J71</f>
        <v>0</v>
      </c>
      <c r="K49" s="2365">
        <f t="shared" ref="K49:P49" si="12">K51+K55+K59+K63+K67+K71</f>
        <v>0</v>
      </c>
      <c r="L49" s="2365">
        <f t="shared" si="12"/>
        <v>0</v>
      </c>
      <c r="M49" s="2365">
        <f t="shared" si="12"/>
        <v>0</v>
      </c>
      <c r="N49" s="2365">
        <f t="shared" si="12"/>
        <v>0</v>
      </c>
      <c r="O49" s="2365">
        <f t="shared" si="12"/>
        <v>0</v>
      </c>
      <c r="P49" s="2365">
        <f t="shared" si="12"/>
        <v>0</v>
      </c>
    </row>
    <row r="50" spans="2:16" x14ac:dyDescent="0.2">
      <c r="E50" s="459"/>
      <c r="F50" s="459"/>
      <c r="G50" s="459"/>
      <c r="H50" s="459"/>
      <c r="J50" s="1024"/>
      <c r="K50" s="1024"/>
      <c r="L50" s="1024"/>
      <c r="M50" s="1024"/>
      <c r="N50" s="1024"/>
      <c r="O50" s="1024"/>
      <c r="P50" s="1024"/>
    </row>
    <row r="51" spans="2:16" s="652" customFormat="1" x14ac:dyDescent="0.2">
      <c r="B51" s="2367" t="s">
        <v>124</v>
      </c>
      <c r="C51" s="2367"/>
      <c r="D51" s="2367"/>
      <c r="E51" s="2368">
        <f>E52+E53+E54</f>
        <v>0</v>
      </c>
      <c r="F51" s="2368">
        <f>F52+F53+F54</f>
        <v>0</v>
      </c>
      <c r="G51" s="2368">
        <f>G52+G53+G54</f>
        <v>0</v>
      </c>
      <c r="H51" s="2368">
        <f>F51-G51</f>
        <v>0</v>
      </c>
      <c r="J51" s="2368">
        <f>J52+J53+J54</f>
        <v>0</v>
      </c>
      <c r="K51" s="2368">
        <f>G51-J51</f>
        <v>0</v>
      </c>
      <c r="L51" s="2368">
        <f t="shared" ref="L51:O51" si="13">L52+L53+L54</f>
        <v>0</v>
      </c>
      <c r="M51" s="2368">
        <f t="shared" si="13"/>
        <v>0</v>
      </c>
      <c r="N51" s="2368">
        <f t="shared" si="13"/>
        <v>0</v>
      </c>
      <c r="O51" s="2368">
        <f t="shared" si="13"/>
        <v>0</v>
      </c>
      <c r="P51" s="2368">
        <f>P52+P53+P54</f>
        <v>0</v>
      </c>
    </row>
    <row r="52" spans="2:16" s="652" customFormat="1" x14ac:dyDescent="0.2">
      <c r="B52" s="2369" t="s">
        <v>622</v>
      </c>
      <c r="C52" s="2369"/>
      <c r="D52" s="2369"/>
      <c r="E52" s="2370"/>
      <c r="F52" s="2370"/>
      <c r="G52" s="2370"/>
      <c r="H52" s="2370">
        <f t="shared" ref="H52:H53" si="14">F52-G52</f>
        <v>0</v>
      </c>
      <c r="J52" s="2370"/>
      <c r="K52" s="2370">
        <f t="shared" ref="K52:K53" si="15">G52-J52</f>
        <v>0</v>
      </c>
      <c r="L52" s="2370"/>
      <c r="M52" s="2370"/>
      <c r="N52" s="2370"/>
      <c r="O52" s="2370"/>
      <c r="P52" s="2370"/>
    </row>
    <row r="53" spans="2:16" s="652" customFormat="1" x14ac:dyDescent="0.2">
      <c r="B53" s="2369" t="s">
        <v>623</v>
      </c>
      <c r="C53" s="2369"/>
      <c r="D53" s="2369"/>
      <c r="E53" s="2370"/>
      <c r="F53" s="2370"/>
      <c r="G53" s="2370"/>
      <c r="H53" s="2370">
        <f t="shared" si="14"/>
        <v>0</v>
      </c>
      <c r="J53" s="2370"/>
      <c r="K53" s="2370">
        <f t="shared" si="15"/>
        <v>0</v>
      </c>
      <c r="L53" s="2370"/>
      <c r="M53" s="2370"/>
      <c r="N53" s="2370"/>
      <c r="O53" s="2370"/>
      <c r="P53" s="2370"/>
    </row>
    <row r="54" spans="2:16" s="652" customFormat="1" x14ac:dyDescent="0.2">
      <c r="B54" s="652" t="s">
        <v>1483</v>
      </c>
      <c r="C54" s="2369"/>
      <c r="D54" s="2369"/>
      <c r="E54" s="2370"/>
      <c r="F54" s="2370"/>
      <c r="G54" s="2370"/>
      <c r="H54" s="2370">
        <f t="shared" ref="H54" si="16">F54-G54</f>
        <v>0</v>
      </c>
      <c r="J54" s="2370"/>
      <c r="K54" s="2370">
        <f>G54-J54</f>
        <v>0</v>
      </c>
      <c r="L54" s="2370"/>
      <c r="M54" s="2370"/>
      <c r="N54" s="2370"/>
      <c r="O54" s="2370"/>
      <c r="P54" s="2370"/>
    </row>
    <row r="55" spans="2:16" s="652" customFormat="1" x14ac:dyDescent="0.2">
      <c r="B55" s="2371" t="s">
        <v>1443</v>
      </c>
      <c r="C55" s="2371"/>
      <c r="D55" s="2371"/>
      <c r="E55" s="2372">
        <f>E56+E57</f>
        <v>0</v>
      </c>
      <c r="F55" s="2372">
        <f>F56+F57</f>
        <v>0</v>
      </c>
      <c r="G55" s="2372">
        <f>G56+G57</f>
        <v>0</v>
      </c>
      <c r="H55" s="2372">
        <f t="shared" ref="H55:H57" si="17">F55-G55</f>
        <v>0</v>
      </c>
      <c r="J55" s="2372">
        <f>J56+J57</f>
        <v>0</v>
      </c>
      <c r="K55" s="2372">
        <f t="shared" ref="K55:K57" si="18">G55-J55</f>
        <v>0</v>
      </c>
      <c r="L55" s="2372">
        <f>L56+L57</f>
        <v>0</v>
      </c>
      <c r="M55" s="2372">
        <f>M56+M57</f>
        <v>0</v>
      </c>
      <c r="N55" s="2372">
        <f>N56+N57</f>
        <v>0</v>
      </c>
      <c r="O55" s="2372">
        <f>O56+O57</f>
        <v>0</v>
      </c>
      <c r="P55" s="2372">
        <f>P56+P57</f>
        <v>0</v>
      </c>
    </row>
    <row r="56" spans="2:16" s="652" customFormat="1" x14ac:dyDescent="0.2">
      <c r="B56" s="2373" t="s">
        <v>622</v>
      </c>
      <c r="C56" s="2374"/>
      <c r="D56" s="2375"/>
      <c r="E56" s="2376"/>
      <c r="F56" s="2376"/>
      <c r="G56" s="2376"/>
      <c r="H56" s="2376">
        <f t="shared" si="17"/>
        <v>0</v>
      </c>
      <c r="J56" s="2376"/>
      <c r="K56" s="2376">
        <f t="shared" si="18"/>
        <v>0</v>
      </c>
      <c r="L56" s="2376"/>
      <c r="M56" s="2376"/>
      <c r="N56" s="2376"/>
      <c r="O56" s="2376"/>
      <c r="P56" s="2376"/>
    </row>
    <row r="57" spans="2:16" s="652" customFormat="1" x14ac:dyDescent="0.2">
      <c r="B57" s="2373" t="s">
        <v>623</v>
      </c>
      <c r="C57" s="2374"/>
      <c r="D57" s="2375"/>
      <c r="E57" s="2376"/>
      <c r="F57" s="2376"/>
      <c r="G57" s="2376"/>
      <c r="H57" s="2376">
        <f t="shared" si="17"/>
        <v>0</v>
      </c>
      <c r="J57" s="2376"/>
      <c r="K57" s="2376">
        <f t="shared" si="18"/>
        <v>0</v>
      </c>
      <c r="L57" s="2376"/>
      <c r="M57" s="2376"/>
      <c r="N57" s="2376"/>
      <c r="O57" s="2376"/>
      <c r="P57" s="2376"/>
    </row>
    <row r="58" spans="2:16" s="652" customFormat="1" x14ac:dyDescent="0.2">
      <c r="B58" s="2374"/>
      <c r="C58" s="2374"/>
      <c r="D58" s="2374"/>
      <c r="E58" s="2377"/>
      <c r="F58" s="2377"/>
      <c r="G58" s="2377"/>
      <c r="H58" s="2377"/>
      <c r="J58" s="2377"/>
      <c r="K58" s="2377"/>
      <c r="L58" s="2377"/>
      <c r="M58" s="2377"/>
      <c r="N58" s="2377"/>
      <c r="O58" s="2377"/>
      <c r="P58" s="2377"/>
    </row>
    <row r="59" spans="2:16" s="652" customFormat="1" x14ac:dyDescent="0.2">
      <c r="B59" s="2378" t="s">
        <v>1444</v>
      </c>
      <c r="C59" s="2379"/>
      <c r="D59" s="2380"/>
      <c r="E59" s="2381">
        <f>E60+E61</f>
        <v>0</v>
      </c>
      <c r="F59" s="2381">
        <f>F60+F61</f>
        <v>0</v>
      </c>
      <c r="G59" s="2381">
        <f>G60+G61</f>
        <v>0</v>
      </c>
      <c r="H59" s="2381">
        <f t="shared" ref="H59:H61" si="19">F59-G59</f>
        <v>0</v>
      </c>
      <c r="J59" s="2381">
        <f>J60+J61</f>
        <v>0</v>
      </c>
      <c r="K59" s="2381">
        <f t="shared" ref="K59:K61" si="20">G59-J59</f>
        <v>0</v>
      </c>
      <c r="L59" s="2381">
        <f>L60+L61</f>
        <v>0</v>
      </c>
      <c r="M59" s="2381">
        <f>M60+M61</f>
        <v>0</v>
      </c>
      <c r="N59" s="2381">
        <f>N60+N61</f>
        <v>0</v>
      </c>
      <c r="O59" s="2381">
        <f>O60+O61</f>
        <v>0</v>
      </c>
      <c r="P59" s="2381">
        <f>P60+P61</f>
        <v>0</v>
      </c>
    </row>
    <row r="60" spans="2:16" s="652" customFormat="1" x14ac:dyDescent="0.2">
      <c r="B60" s="2373" t="s">
        <v>622</v>
      </c>
      <c r="C60" s="2374"/>
      <c r="D60" s="2375"/>
      <c r="E60" s="2376"/>
      <c r="F60" s="2376"/>
      <c r="G60" s="2376"/>
      <c r="H60" s="2376">
        <f t="shared" si="19"/>
        <v>0</v>
      </c>
      <c r="J60" s="2376"/>
      <c r="K60" s="2376">
        <f t="shared" si="20"/>
        <v>0</v>
      </c>
      <c r="L60" s="2376"/>
      <c r="M60" s="2376"/>
      <c r="N60" s="2376"/>
      <c r="O60" s="2376"/>
      <c r="P60" s="2376"/>
    </row>
    <row r="61" spans="2:16" s="652" customFormat="1" x14ac:dyDescent="0.2">
      <c r="B61" s="2373" t="s">
        <v>623</v>
      </c>
      <c r="C61" s="2374"/>
      <c r="D61" s="2375"/>
      <c r="E61" s="2376"/>
      <c r="F61" s="2376"/>
      <c r="G61" s="2376"/>
      <c r="H61" s="2376">
        <f t="shared" si="19"/>
        <v>0</v>
      </c>
      <c r="J61" s="2376"/>
      <c r="K61" s="2376">
        <f t="shared" si="20"/>
        <v>0</v>
      </c>
      <c r="L61" s="2376"/>
      <c r="M61" s="2376"/>
      <c r="N61" s="2376"/>
      <c r="O61" s="2376"/>
      <c r="P61" s="2376"/>
    </row>
    <row r="62" spans="2:16" s="652" customFormat="1" x14ac:dyDescent="0.2">
      <c r="B62" s="2373"/>
      <c r="C62" s="2373"/>
      <c r="D62" s="2373"/>
      <c r="E62" s="2377"/>
      <c r="F62" s="2377"/>
      <c r="G62" s="2377"/>
      <c r="H62" s="2377"/>
      <c r="J62" s="2377"/>
      <c r="K62" s="2377"/>
      <c r="L62" s="2377"/>
      <c r="M62" s="2377"/>
      <c r="N62" s="2377"/>
      <c r="O62" s="2377"/>
      <c r="P62" s="2377"/>
    </row>
    <row r="63" spans="2:16" s="652" customFormat="1" x14ac:dyDescent="0.2">
      <c r="B63" s="2382" t="s">
        <v>1445</v>
      </c>
      <c r="C63" s="2383"/>
      <c r="D63" s="2384"/>
      <c r="E63" s="2385">
        <f>E64+E65</f>
        <v>0</v>
      </c>
      <c r="F63" s="2385">
        <f>F64+F65</f>
        <v>0</v>
      </c>
      <c r="G63" s="2385">
        <f>G64+G65</f>
        <v>0</v>
      </c>
      <c r="H63" s="2385">
        <f t="shared" ref="H63:H65" si="21">F63-G63</f>
        <v>0</v>
      </c>
      <c r="J63" s="2385">
        <f>J64+J65</f>
        <v>0</v>
      </c>
      <c r="K63" s="2385">
        <f t="shared" ref="K63:K65" si="22">G63-J63</f>
        <v>0</v>
      </c>
      <c r="L63" s="2385">
        <f>L64+L65</f>
        <v>0</v>
      </c>
      <c r="M63" s="2385">
        <f>M64+M65</f>
        <v>0</v>
      </c>
      <c r="N63" s="2385">
        <f>N64+N65</f>
        <v>0</v>
      </c>
      <c r="O63" s="2385">
        <f>O64+O65</f>
        <v>0</v>
      </c>
      <c r="P63" s="2385">
        <f>P64+P65</f>
        <v>0</v>
      </c>
    </row>
    <row r="64" spans="2:16" s="652" customFormat="1" x14ac:dyDescent="0.2">
      <c r="B64" s="2373" t="s">
        <v>622</v>
      </c>
      <c r="C64" s="2374"/>
      <c r="D64" s="2375"/>
      <c r="E64" s="2376"/>
      <c r="F64" s="2376"/>
      <c r="G64" s="2376"/>
      <c r="H64" s="2376">
        <f t="shared" si="21"/>
        <v>0</v>
      </c>
      <c r="J64" s="2376"/>
      <c r="K64" s="2376">
        <f t="shared" si="22"/>
        <v>0</v>
      </c>
      <c r="L64" s="2376"/>
      <c r="M64" s="2376"/>
      <c r="N64" s="2376"/>
      <c r="O64" s="2376"/>
      <c r="P64" s="2376"/>
    </row>
    <row r="65" spans="1:16" s="652" customFormat="1" x14ac:dyDescent="0.2">
      <c r="B65" s="2373" t="s">
        <v>623</v>
      </c>
      <c r="C65" s="2374"/>
      <c r="D65" s="2375"/>
      <c r="E65" s="2376"/>
      <c r="F65" s="2376"/>
      <c r="G65" s="2376"/>
      <c r="H65" s="2376">
        <f t="shared" si="21"/>
        <v>0</v>
      </c>
      <c r="J65" s="2376"/>
      <c r="K65" s="2376">
        <f t="shared" si="22"/>
        <v>0</v>
      </c>
      <c r="L65" s="2376"/>
      <c r="M65" s="2376"/>
      <c r="N65" s="2376"/>
      <c r="O65" s="2376"/>
      <c r="P65" s="2376"/>
    </row>
    <row r="66" spans="1:16" s="652" customFormat="1" x14ac:dyDescent="0.2">
      <c r="B66" s="2374"/>
      <c r="C66" s="2374"/>
      <c r="D66" s="2374"/>
      <c r="E66" s="2377"/>
      <c r="F66" s="2377"/>
      <c r="G66" s="2377"/>
      <c r="H66" s="2377"/>
      <c r="J66" s="2377"/>
      <c r="K66" s="2377"/>
      <c r="L66" s="2377"/>
      <c r="M66" s="2377"/>
      <c r="N66" s="2377"/>
      <c r="O66" s="2377"/>
      <c r="P66" s="2377"/>
    </row>
    <row r="67" spans="1:16" x14ac:dyDescent="0.2">
      <c r="A67" s="524"/>
      <c r="B67" s="2386" t="s">
        <v>1446</v>
      </c>
      <c r="C67" s="2387"/>
      <c r="D67" s="2388"/>
      <c r="E67" s="2389">
        <f>E68+E69</f>
        <v>0</v>
      </c>
      <c r="F67" s="2389">
        <f>F68+F69</f>
        <v>0</v>
      </c>
      <c r="G67" s="2389">
        <f>G68+G69</f>
        <v>0</v>
      </c>
      <c r="H67" s="2389">
        <f t="shared" ref="H67:H69" si="23">F67-G67</f>
        <v>0</v>
      </c>
      <c r="J67" s="2389">
        <f>J68+J69</f>
        <v>0</v>
      </c>
      <c r="K67" s="2389">
        <f t="shared" ref="K67:K69" si="24">G67-J67</f>
        <v>0</v>
      </c>
      <c r="L67" s="2389">
        <f>L68+L69</f>
        <v>0</v>
      </c>
      <c r="M67" s="2389">
        <f>M68+M69</f>
        <v>0</v>
      </c>
      <c r="N67" s="2389">
        <f>N68+N69</f>
        <v>0</v>
      </c>
      <c r="O67" s="2389">
        <f>O68+O69</f>
        <v>0</v>
      </c>
      <c r="P67" s="2389">
        <f>P68+P69</f>
        <v>0</v>
      </c>
    </row>
    <row r="68" spans="1:16" x14ac:dyDescent="0.2">
      <c r="B68" s="2373" t="s">
        <v>622</v>
      </c>
      <c r="C68" s="2374"/>
      <c r="D68" s="2375"/>
      <c r="E68" s="2376"/>
      <c r="F68" s="2376"/>
      <c r="G68" s="2376"/>
      <c r="H68" s="2376">
        <f t="shared" si="23"/>
        <v>0</v>
      </c>
      <c r="J68" s="2376"/>
      <c r="K68" s="2376">
        <f t="shared" si="24"/>
        <v>0</v>
      </c>
      <c r="L68" s="2376"/>
      <c r="M68" s="2376"/>
      <c r="N68" s="2376"/>
      <c r="O68" s="2376"/>
      <c r="P68" s="2376"/>
    </row>
    <row r="69" spans="1:16" x14ac:dyDescent="0.2">
      <c r="B69" s="2373" t="s">
        <v>623</v>
      </c>
      <c r="C69" s="2374"/>
      <c r="D69" s="2374"/>
      <c r="E69" s="2376"/>
      <c r="F69" s="2376"/>
      <c r="G69" s="2376"/>
      <c r="H69" s="2376">
        <f t="shared" si="23"/>
        <v>0</v>
      </c>
      <c r="J69" s="2376"/>
      <c r="K69" s="2376">
        <f t="shared" si="24"/>
        <v>0</v>
      </c>
      <c r="L69" s="2376"/>
      <c r="M69" s="2376"/>
      <c r="N69" s="2376"/>
      <c r="O69" s="2376"/>
      <c r="P69" s="2376"/>
    </row>
    <row r="70" spans="1:16" x14ac:dyDescent="0.2">
      <c r="E70" s="459"/>
      <c r="F70" s="459"/>
      <c r="G70" s="459"/>
      <c r="H70" s="459"/>
      <c r="J70" s="1024"/>
      <c r="K70" s="1024"/>
      <c r="L70" s="1024"/>
      <c r="M70" s="1024"/>
      <c r="N70" s="1024"/>
      <c r="O70" s="1024"/>
      <c r="P70" s="1024"/>
    </row>
    <row r="71" spans="1:16" s="652" customFormat="1" x14ac:dyDescent="0.2">
      <c r="A71" s="524"/>
      <c r="B71" s="602" t="s">
        <v>1442</v>
      </c>
      <c r="C71" s="587"/>
      <c r="D71" s="587"/>
      <c r="E71" s="1582">
        <f>E72+E73+E74</f>
        <v>0</v>
      </c>
      <c r="F71" s="1582">
        <f>F72+F73+F74</f>
        <v>0</v>
      </c>
      <c r="G71" s="1582">
        <f>G72+G73+G74</f>
        <v>0</v>
      </c>
      <c r="H71" s="1582">
        <f t="shared" ref="H71:H73" si="25">F71-G71</f>
        <v>0</v>
      </c>
      <c r="J71" s="1582">
        <f>J72+J73+J74</f>
        <v>0</v>
      </c>
      <c r="K71" s="1582">
        <f t="shared" ref="K71:K73" si="26">G71-J71</f>
        <v>0</v>
      </c>
      <c r="L71" s="1582">
        <f t="shared" ref="L71:P71" si="27">L72+L73+L74</f>
        <v>0</v>
      </c>
      <c r="M71" s="1582">
        <f t="shared" si="27"/>
        <v>0</v>
      </c>
      <c r="N71" s="1582">
        <f t="shared" si="27"/>
        <v>0</v>
      </c>
      <c r="O71" s="1582">
        <f t="shared" si="27"/>
        <v>0</v>
      </c>
      <c r="P71" s="1582">
        <f t="shared" si="27"/>
        <v>0</v>
      </c>
    </row>
    <row r="72" spans="1:16" s="652" customFormat="1" x14ac:dyDescent="0.2">
      <c r="B72" s="652" t="s">
        <v>622</v>
      </c>
      <c r="E72" s="1583"/>
      <c r="F72" s="1583"/>
      <c r="G72" s="1583"/>
      <c r="H72" s="1583">
        <f>F72-G72</f>
        <v>0</v>
      </c>
      <c r="J72" s="1583"/>
      <c r="K72" s="1583">
        <f t="shared" si="26"/>
        <v>0</v>
      </c>
      <c r="L72" s="1583"/>
      <c r="M72" s="1583"/>
      <c r="N72" s="1583"/>
      <c r="O72" s="1583"/>
      <c r="P72" s="1583"/>
    </row>
    <row r="73" spans="1:16" s="652" customFormat="1" x14ac:dyDescent="0.2">
      <c r="B73" s="652" t="s">
        <v>623</v>
      </c>
      <c r="E73" s="1583"/>
      <c r="F73" s="1583"/>
      <c r="G73" s="1583"/>
      <c r="H73" s="1583">
        <f t="shared" si="25"/>
        <v>0</v>
      </c>
      <c r="J73" s="1583"/>
      <c r="K73" s="1583">
        <f t="shared" si="26"/>
        <v>0</v>
      </c>
      <c r="L73" s="1583"/>
      <c r="M73" s="1583"/>
      <c r="N73" s="1583"/>
      <c r="O73" s="1583"/>
      <c r="P73" s="1583"/>
    </row>
    <row r="74" spans="1:16" s="652" customFormat="1" x14ac:dyDescent="0.2">
      <c r="B74" s="652" t="s">
        <v>1483</v>
      </c>
      <c r="E74" s="1583"/>
      <c r="F74" s="1583"/>
      <c r="G74" s="1583"/>
      <c r="H74" s="1583">
        <f t="shared" ref="H74" si="28">F74-G74</f>
        <v>0</v>
      </c>
      <c r="J74" s="1583"/>
      <c r="K74" s="1583">
        <f>G74-J74</f>
        <v>0</v>
      </c>
      <c r="L74" s="1583"/>
      <c r="M74" s="1583"/>
      <c r="N74" s="1583"/>
      <c r="O74" s="1583"/>
      <c r="P74" s="1583"/>
    </row>
    <row r="75" spans="1:16" s="2363" customFormat="1" ht="22.5" customHeight="1" x14ac:dyDescent="0.2">
      <c r="B75" s="2364" t="s">
        <v>624</v>
      </c>
      <c r="C75" s="2364"/>
      <c r="D75" s="2364"/>
      <c r="E75" s="2365">
        <f>E45+E49</f>
        <v>0</v>
      </c>
      <c r="F75" s="2365">
        <f>F45+F49</f>
        <v>0</v>
      </c>
      <c r="G75" s="2365">
        <f>G45+G49</f>
        <v>0</v>
      </c>
      <c r="H75" s="2365">
        <f>F75-G75</f>
        <v>0</v>
      </c>
      <c r="J75" s="2365">
        <f>J45+J49</f>
        <v>0</v>
      </c>
      <c r="K75" s="2365">
        <f t="shared" ref="K75:P75" si="29">K45+K49</f>
        <v>0</v>
      </c>
      <c r="L75" s="2365">
        <f t="shared" si="29"/>
        <v>0</v>
      </c>
      <c r="M75" s="2365">
        <f t="shared" si="29"/>
        <v>0</v>
      </c>
      <c r="N75" s="2365">
        <f t="shared" si="29"/>
        <v>0</v>
      </c>
      <c r="O75" s="2365">
        <f t="shared" si="29"/>
        <v>0</v>
      </c>
      <c r="P75" s="2365">
        <f t="shared" si="29"/>
        <v>0</v>
      </c>
    </row>
    <row r="78" spans="1:16" ht="15.75" x14ac:dyDescent="0.25">
      <c r="A78" s="1467" t="s">
        <v>1406</v>
      </c>
    </row>
    <row r="79" spans="1:16" ht="15.75" x14ac:dyDescent="0.2">
      <c r="A79" s="2362" t="s">
        <v>1464</v>
      </c>
      <c r="B79" s="460" t="str">
        <f>ANNEXES!D21</f>
        <v>Le formulaire d'analyse des coûts des obligations de service public imposés au gestionnaire de réseau de distribution pour l'exercice d'exploitation 2018 dont le formulaire est transmis par la Direction socio-économique et tarifaire de la CWaPE.</v>
      </c>
    </row>
  </sheetData>
  <pageMargins left="0.70866141732283472" right="0.70866141732283472" top="0.74803149606299213" bottom="0.74803149606299213" header="0.31496062992125984" footer="0.31496062992125984"/>
  <pageSetup paperSize="9" scale="47" orientation="landscape"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tint="0.39997558519241921"/>
    <pageSetUpPr fitToPage="1"/>
  </sheetPr>
  <dimension ref="A1:K44"/>
  <sheetViews>
    <sheetView showGridLines="0" zoomScaleNormal="100" zoomScaleSheetLayoutView="100" workbookViewId="0">
      <selection activeCell="I36" sqref="I36"/>
    </sheetView>
  </sheetViews>
  <sheetFormatPr baseColWidth="10" defaultColWidth="8.85546875" defaultRowHeight="12.75" x14ac:dyDescent="0.2"/>
  <cols>
    <col min="1" max="1" width="16.7109375" style="7" customWidth="1"/>
    <col min="2" max="2" width="72.28515625" style="7" customWidth="1"/>
    <col min="3" max="10" width="12.7109375" style="7" customWidth="1"/>
    <col min="11" max="11" width="10.5703125" style="7" customWidth="1"/>
    <col min="12" max="16384" width="8.85546875" style="7"/>
  </cols>
  <sheetData>
    <row r="1" spans="1:11" s="70" customFormat="1" ht="18" x14ac:dyDescent="0.25">
      <c r="A1" s="64" t="s">
        <v>1299</v>
      </c>
      <c r="B1" s="64"/>
      <c r="C1" s="71"/>
      <c r="D1" s="71"/>
      <c r="E1" s="71"/>
      <c r="F1" s="71"/>
      <c r="G1" s="71"/>
      <c r="H1" s="71"/>
      <c r="I1" s="71"/>
      <c r="J1" s="71"/>
      <c r="K1" s="71"/>
    </row>
    <row r="2" spans="1:11" s="13" customFormat="1" x14ac:dyDescent="0.2">
      <c r="A2" s="56" t="str">
        <f>'PAGE DE GARDE'!C8</f>
        <v>GAZ</v>
      </c>
      <c r="B2" s="902" t="str">
        <f>'PAGE DE GARDE'!C10</f>
        <v>REALITE 2018 V0</v>
      </c>
      <c r="C2" s="903"/>
      <c r="D2" s="903"/>
      <c r="E2" s="903"/>
      <c r="F2" s="903"/>
      <c r="G2" s="903"/>
      <c r="H2" s="903"/>
      <c r="I2" s="62"/>
      <c r="J2" s="62"/>
      <c r="K2" s="62"/>
    </row>
    <row r="3" spans="1:11" s="13" customFormat="1" x14ac:dyDescent="0.2">
      <c r="A3" s="249" t="str">
        <f>'PAGE DE GARDE'!C7</f>
        <v>GRD</v>
      </c>
      <c r="B3" s="62"/>
      <c r="C3" s="903"/>
      <c r="D3" s="903"/>
      <c r="E3" s="903"/>
      <c r="F3" s="903"/>
      <c r="G3" s="903"/>
      <c r="H3" s="903"/>
      <c r="I3" s="62"/>
      <c r="J3" s="62"/>
      <c r="K3" s="62"/>
    </row>
    <row r="4" spans="1:11" s="255" customFormat="1" ht="12" thickBot="1" x14ac:dyDescent="0.25">
      <c r="A4" s="674"/>
      <c r="B4" s="674"/>
    </row>
    <row r="5" spans="1:11" s="92" customFormat="1" ht="18.75" thickBot="1" x14ac:dyDescent="0.3">
      <c r="A5" s="84"/>
      <c r="C5" s="2840" t="str">
        <f>+'PAGE DE GARDE'!B16</f>
        <v>REALITE 2017</v>
      </c>
      <c r="D5" s="2841"/>
      <c r="E5" s="2842"/>
      <c r="F5" s="2840" t="str">
        <f>+'PAGE DE GARDE'!B15</f>
        <v>BUDGET 2018</v>
      </c>
      <c r="G5" s="2841"/>
      <c r="H5" s="2842"/>
      <c r="I5" s="2834" t="str">
        <f>+'PAGE DE GARDE'!B14</f>
        <v>REALITE 2018</v>
      </c>
      <c r="J5" s="2835"/>
      <c r="K5" s="2830"/>
    </row>
    <row r="6" spans="1:11" s="92" customFormat="1" ht="13.5" thickBot="1" x14ac:dyDescent="0.25">
      <c r="A6" s="2839" t="s">
        <v>49</v>
      </c>
      <c r="B6" s="2839"/>
      <c r="C6" s="1584" t="s">
        <v>50</v>
      </c>
      <c r="D6" s="1585" t="s">
        <v>51</v>
      </c>
      <c r="E6" s="1586" t="s">
        <v>227</v>
      </c>
      <c r="F6" s="1584" t="s">
        <v>50</v>
      </c>
      <c r="G6" s="1585" t="s">
        <v>51</v>
      </c>
      <c r="H6" s="1586" t="s">
        <v>227</v>
      </c>
      <c r="I6" s="1584" t="s">
        <v>50</v>
      </c>
      <c r="J6" s="1585" t="s">
        <v>51</v>
      </c>
      <c r="K6" s="1586" t="s">
        <v>227</v>
      </c>
    </row>
    <row r="7" spans="1:11" s="92" customFormat="1" x14ac:dyDescent="0.2">
      <c r="A7" s="2839"/>
      <c r="B7" s="2839"/>
      <c r="C7" s="1587"/>
      <c r="D7" s="1588"/>
      <c r="E7" s="1589"/>
      <c r="F7" s="1587"/>
      <c r="G7" s="1588"/>
      <c r="H7" s="1589"/>
      <c r="I7" s="1587"/>
      <c r="J7" s="1588"/>
      <c r="K7" s="1589"/>
    </row>
    <row r="8" spans="1:11" s="92" customFormat="1" ht="13.5" thickBot="1" x14ac:dyDescent="0.25">
      <c r="A8" s="1051"/>
      <c r="B8" s="1059"/>
      <c r="C8" s="1590" t="s">
        <v>357</v>
      </c>
      <c r="D8" s="1591" t="s">
        <v>357</v>
      </c>
      <c r="E8" s="1592" t="s">
        <v>357</v>
      </c>
      <c r="F8" s="1590" t="s">
        <v>357</v>
      </c>
      <c r="G8" s="1591" t="s">
        <v>357</v>
      </c>
      <c r="H8" s="1592" t="s">
        <v>357</v>
      </c>
      <c r="I8" s="1590" t="s">
        <v>357</v>
      </c>
      <c r="J8" s="1591" t="s">
        <v>357</v>
      </c>
      <c r="K8" s="1592" t="s">
        <v>357</v>
      </c>
    </row>
    <row r="9" spans="1:11" s="92" customFormat="1" x14ac:dyDescent="0.2">
      <c r="A9" s="1593"/>
      <c r="B9" s="1594"/>
      <c r="C9" s="1608"/>
      <c r="D9" s="1609"/>
      <c r="E9" s="1610"/>
      <c r="F9" s="1608"/>
      <c r="G9" s="1609"/>
      <c r="H9" s="1610"/>
      <c r="I9" s="1608"/>
      <c r="J9" s="1609"/>
      <c r="K9" s="1610"/>
    </row>
    <row r="10" spans="1:11" s="92" customFormat="1" x14ac:dyDescent="0.2">
      <c r="A10" s="2837" t="s">
        <v>52</v>
      </c>
      <c r="B10" s="2837"/>
      <c r="C10" s="1810"/>
      <c r="D10" s="1811"/>
      <c r="E10" s="1639">
        <f>+C10+D10</f>
        <v>0</v>
      </c>
      <c r="F10" s="1637"/>
      <c r="G10" s="1638"/>
      <c r="H10" s="1639">
        <f>+F10+G10</f>
        <v>0</v>
      </c>
      <c r="I10" s="1637"/>
      <c r="J10" s="1638"/>
      <c r="K10" s="1639">
        <f>+I10+J10</f>
        <v>0</v>
      </c>
    </row>
    <row r="11" spans="1:11" s="92" customFormat="1" x14ac:dyDescent="0.2">
      <c r="A11" s="1595"/>
      <c r="B11" s="1596"/>
      <c r="C11" s="1611"/>
      <c r="D11" s="1612"/>
      <c r="E11" s="1613"/>
      <c r="F11" s="1611"/>
      <c r="G11" s="1612"/>
      <c r="H11" s="1613"/>
      <c r="I11" s="1611"/>
      <c r="J11" s="1612"/>
      <c r="K11" s="1613"/>
    </row>
    <row r="12" spans="1:11" s="92" customFormat="1" x14ac:dyDescent="0.2">
      <c r="A12" s="1069"/>
      <c r="B12" s="1059"/>
      <c r="C12" s="1608"/>
      <c r="D12" s="1609"/>
      <c r="E12" s="1610"/>
      <c r="F12" s="1608"/>
      <c r="G12" s="1609"/>
      <c r="H12" s="1610"/>
      <c r="I12" s="1608"/>
      <c r="J12" s="1609"/>
      <c r="K12" s="1610"/>
    </row>
    <row r="13" spans="1:11" s="92" customFormat="1" x14ac:dyDescent="0.2">
      <c r="A13" s="2836" t="s">
        <v>53</v>
      </c>
      <c r="B13" s="2836"/>
      <c r="C13" s="1637"/>
      <c r="D13" s="1638"/>
      <c r="E13" s="1639">
        <f>+C13+D13</f>
        <v>0</v>
      </c>
      <c r="F13" s="1637"/>
      <c r="G13" s="1638"/>
      <c r="H13" s="1639">
        <f>+F13+G13</f>
        <v>0</v>
      </c>
      <c r="I13" s="1637"/>
      <c r="J13" s="1638"/>
      <c r="K13" s="1639">
        <f>+I13+J13</f>
        <v>0</v>
      </c>
    </row>
    <row r="14" spans="1:11" s="92" customFormat="1" x14ac:dyDescent="0.2">
      <c r="A14" s="1595"/>
      <c r="B14" s="1596"/>
      <c r="C14" s="1611"/>
      <c r="D14" s="1612"/>
      <c r="E14" s="1613"/>
      <c r="F14" s="1611"/>
      <c r="G14" s="1612"/>
      <c r="H14" s="1613"/>
      <c r="I14" s="1611"/>
      <c r="J14" s="1612"/>
      <c r="K14" s="1613"/>
    </row>
    <row r="15" spans="1:11" s="92" customFormat="1" x14ac:dyDescent="0.2">
      <c r="A15" s="1069"/>
      <c r="B15" s="1059"/>
      <c r="C15" s="1608"/>
      <c r="D15" s="1609"/>
      <c r="E15" s="1610"/>
      <c r="F15" s="1608"/>
      <c r="G15" s="1609"/>
      <c r="H15" s="1610"/>
      <c r="I15" s="1608"/>
      <c r="J15" s="1609"/>
      <c r="K15" s="1610"/>
    </row>
    <row r="16" spans="1:11" s="92" customFormat="1" ht="12.75" customHeight="1" x14ac:dyDescent="0.2">
      <c r="A16" s="2837" t="s">
        <v>54</v>
      </c>
      <c r="B16" s="2837"/>
      <c r="C16" s="1637"/>
      <c r="D16" s="1638"/>
      <c r="E16" s="1639">
        <f>+C16+D16</f>
        <v>0</v>
      </c>
      <c r="F16" s="1637"/>
      <c r="G16" s="1638"/>
      <c r="H16" s="1639">
        <f>+F16+G16</f>
        <v>0</v>
      </c>
      <c r="I16" s="1637"/>
      <c r="J16" s="1638"/>
      <c r="K16" s="1639">
        <f>+I16+J16</f>
        <v>0</v>
      </c>
    </row>
    <row r="17" spans="1:11" s="92" customFormat="1" x14ac:dyDescent="0.2">
      <c r="A17" s="1595"/>
      <c r="B17" s="1596"/>
      <c r="C17" s="1611"/>
      <c r="D17" s="1612"/>
      <c r="E17" s="1613"/>
      <c r="F17" s="1611"/>
      <c r="G17" s="1612"/>
      <c r="H17" s="1613"/>
      <c r="I17" s="1611"/>
      <c r="J17" s="1612"/>
      <c r="K17" s="1613"/>
    </row>
    <row r="18" spans="1:11" s="92" customFormat="1" x14ac:dyDescent="0.2">
      <c r="A18" s="1593"/>
      <c r="B18" s="1594"/>
      <c r="C18" s="1614"/>
      <c r="D18" s="1615"/>
      <c r="E18" s="1616"/>
      <c r="F18" s="1614"/>
      <c r="G18" s="1615"/>
      <c r="H18" s="1616"/>
      <c r="I18" s="1614"/>
      <c r="J18" s="1615"/>
      <c r="K18" s="1616"/>
    </row>
    <row r="19" spans="1:11" s="92" customFormat="1" x14ac:dyDescent="0.2">
      <c r="A19" s="1640" t="s">
        <v>55</v>
      </c>
      <c r="B19" s="1641"/>
      <c r="C19" s="1637"/>
      <c r="D19" s="1638"/>
      <c r="E19" s="1639">
        <f>+C19+D19</f>
        <v>0</v>
      </c>
      <c r="F19" s="1637"/>
      <c r="G19" s="1638"/>
      <c r="H19" s="1639">
        <f>+F19+G19</f>
        <v>0</v>
      </c>
      <c r="I19" s="1637"/>
      <c r="J19" s="1638"/>
      <c r="K19" s="1639">
        <f>+I19+J19</f>
        <v>0</v>
      </c>
    </row>
    <row r="20" spans="1:11" s="92" customFormat="1" x14ac:dyDescent="0.2">
      <c r="A20" s="1069"/>
      <c r="B20" s="1059"/>
      <c r="C20" s="1608"/>
      <c r="D20" s="1609"/>
      <c r="E20" s="1610"/>
      <c r="F20" s="1608"/>
      <c r="G20" s="1609"/>
      <c r="H20" s="1610"/>
      <c r="I20" s="1608"/>
      <c r="J20" s="1609"/>
      <c r="K20" s="1610"/>
    </row>
    <row r="21" spans="1:11" s="92" customFormat="1" x14ac:dyDescent="0.2">
      <c r="A21" s="1597"/>
      <c r="B21" s="1598"/>
      <c r="C21" s="1617"/>
      <c r="D21" s="1618"/>
      <c r="E21" s="1619"/>
      <c r="F21" s="1617"/>
      <c r="G21" s="1618"/>
      <c r="H21" s="1619"/>
      <c r="I21" s="1617"/>
      <c r="J21" s="1618"/>
      <c r="K21" s="1619"/>
    </row>
    <row r="22" spans="1:11" s="92" customFormat="1" x14ac:dyDescent="0.2">
      <c r="A22" s="2838" t="s">
        <v>1420</v>
      </c>
      <c r="B22" s="2836"/>
      <c r="C22" s="1637"/>
      <c r="D22" s="1638"/>
      <c r="E22" s="1639">
        <f>+C22+D22</f>
        <v>0</v>
      </c>
      <c r="F22" s="1637"/>
      <c r="G22" s="1638"/>
      <c r="H22" s="1639">
        <f>+F22+G22</f>
        <v>0</v>
      </c>
      <c r="I22" s="1637"/>
      <c r="J22" s="1638"/>
      <c r="K22" s="1639">
        <f>+I22+J22</f>
        <v>0</v>
      </c>
    </row>
    <row r="23" spans="1:11" s="92" customFormat="1" x14ac:dyDescent="0.2">
      <c r="A23" s="1599"/>
      <c r="B23" s="1600"/>
      <c r="C23" s="1620"/>
      <c r="D23" s="1621"/>
      <c r="E23" s="1622"/>
      <c r="F23" s="1620"/>
      <c r="G23" s="1621"/>
      <c r="H23" s="1622"/>
      <c r="I23" s="1620"/>
      <c r="J23" s="1621"/>
      <c r="K23" s="1622"/>
    </row>
    <row r="24" spans="1:11" s="92" customFormat="1" x14ac:dyDescent="0.2">
      <c r="A24" s="1597"/>
      <c r="B24" s="1598"/>
      <c r="C24" s="1617"/>
      <c r="D24" s="1618"/>
      <c r="E24" s="1619"/>
      <c r="F24" s="1617"/>
      <c r="G24" s="1618"/>
      <c r="H24" s="1619"/>
      <c r="I24" s="1617"/>
      <c r="J24" s="1618"/>
      <c r="K24" s="1619"/>
    </row>
    <row r="25" spans="1:11" s="92" customFormat="1" x14ac:dyDescent="0.2">
      <c r="A25" s="1642" t="s">
        <v>838</v>
      </c>
      <c r="B25" s="1641"/>
      <c r="C25" s="1637"/>
      <c r="D25" s="1643"/>
      <c r="E25" s="1644">
        <f>+C25+D25</f>
        <v>0</v>
      </c>
      <c r="F25" s="1637"/>
      <c r="G25" s="1643"/>
      <c r="H25" s="1644">
        <f>+F25+G25</f>
        <v>0</v>
      </c>
      <c r="I25" s="1637"/>
      <c r="J25" s="1643"/>
      <c r="K25" s="1644">
        <f>+I25+J25</f>
        <v>0</v>
      </c>
    </row>
    <row r="26" spans="1:11" s="92" customFormat="1" x14ac:dyDescent="0.2">
      <c r="A26" s="1599"/>
      <c r="B26" s="1600"/>
      <c r="C26" s="1620"/>
      <c r="D26" s="1621"/>
      <c r="E26" s="1622"/>
      <c r="F26" s="1620"/>
      <c r="G26" s="1621"/>
      <c r="H26" s="1622"/>
      <c r="I26" s="1620"/>
      <c r="J26" s="1621"/>
      <c r="K26" s="1622"/>
    </row>
    <row r="27" spans="1:11" s="92" customFormat="1" x14ac:dyDescent="0.2">
      <c r="A27" s="1069"/>
      <c r="B27" s="1059"/>
      <c r="C27" s="1608"/>
      <c r="D27" s="1609"/>
      <c r="E27" s="1610"/>
      <c r="F27" s="1608"/>
      <c r="G27" s="1609"/>
      <c r="H27" s="1610"/>
      <c r="I27" s="1608"/>
      <c r="J27" s="1609"/>
      <c r="K27" s="1610"/>
    </row>
    <row r="28" spans="1:11" s="92" customFormat="1" x14ac:dyDescent="0.2">
      <c r="A28" s="2837" t="s">
        <v>505</v>
      </c>
      <c r="B28" s="2837"/>
      <c r="C28" s="1637"/>
      <c r="D28" s="1643"/>
      <c r="E28" s="1644">
        <f>+C28+D28</f>
        <v>0</v>
      </c>
      <c r="F28" s="1637"/>
      <c r="G28" s="1643"/>
      <c r="H28" s="1644">
        <f>+F28+G28</f>
        <v>0</v>
      </c>
      <c r="I28" s="1637"/>
      <c r="J28" s="1643"/>
      <c r="K28" s="1644">
        <f>+I28+J28</f>
        <v>0</v>
      </c>
    </row>
    <row r="29" spans="1:11" s="92" customFormat="1" ht="13.5" thickBot="1" x14ac:dyDescent="0.25">
      <c r="A29" s="1601"/>
      <c r="B29" s="1602"/>
      <c r="C29" s="1623"/>
      <c r="D29" s="1624"/>
      <c r="E29" s="1625"/>
      <c r="F29" s="1623"/>
      <c r="G29" s="1624"/>
      <c r="H29" s="1625"/>
      <c r="I29" s="1623"/>
      <c r="J29" s="1624"/>
      <c r="K29" s="1625"/>
    </row>
    <row r="30" spans="1:11" s="1" customFormat="1" ht="13.5" thickBot="1" x14ac:dyDescent="0.25">
      <c r="A30" s="1626" t="s">
        <v>56</v>
      </c>
      <c r="B30" s="1627"/>
      <c r="C30" s="1628">
        <f>SUM(C9:C29)</f>
        <v>0</v>
      </c>
      <c r="D30" s="1630">
        <f t="shared" ref="D30" si="0">SUM(D9:D29)</f>
        <v>0</v>
      </c>
      <c r="E30" s="1629">
        <f>C30+D30</f>
        <v>0</v>
      </c>
      <c r="F30" s="1628">
        <f>SUM(F9:F29)</f>
        <v>0</v>
      </c>
      <c r="G30" s="1630">
        <f t="shared" ref="G30" si="1">SUM(G9:G29)</f>
        <v>0</v>
      </c>
      <c r="H30" s="1629">
        <f>F30+G30</f>
        <v>0</v>
      </c>
      <c r="I30" s="1628">
        <f>SUM(I9:I29)</f>
        <v>0</v>
      </c>
      <c r="J30" s="1630">
        <f t="shared" ref="J30" si="2">SUM(J9:J29)</f>
        <v>0</v>
      </c>
      <c r="K30" s="1629">
        <f>I30+J30</f>
        <v>0</v>
      </c>
    </row>
    <row r="31" spans="1:11" s="92" customFormat="1" ht="13.5" thickBot="1" x14ac:dyDescent="0.25">
      <c r="A31" s="1603" t="s">
        <v>57</v>
      </c>
      <c r="B31" s="1604"/>
      <c r="C31" s="1605"/>
      <c r="D31" s="1606"/>
      <c r="E31" s="1607"/>
      <c r="F31" s="1605"/>
      <c r="G31" s="1606"/>
      <c r="H31" s="1607"/>
      <c r="I31" s="1605"/>
      <c r="J31" s="1606"/>
      <c r="K31" s="1607"/>
    </row>
    <row r="32" spans="1:11" s="92" customFormat="1" ht="13.5" thickBot="1" x14ac:dyDescent="0.25"/>
    <row r="33" spans="1:11" s="92" customFormat="1" ht="14.25" x14ac:dyDescent="0.2">
      <c r="A33" s="1631" t="s">
        <v>837</v>
      </c>
      <c r="B33" s="1632"/>
      <c r="C33" s="1632"/>
      <c r="D33" s="1632"/>
      <c r="E33" s="1632"/>
      <c r="F33" s="1632"/>
      <c r="G33" s="1632"/>
      <c r="H33" s="1632"/>
      <c r="I33" s="1632"/>
      <c r="J33" s="1632"/>
      <c r="K33" s="1633"/>
    </row>
    <row r="34" spans="1:11" x14ac:dyDescent="0.2">
      <c r="A34" s="1043" t="s">
        <v>1142</v>
      </c>
      <c r="B34" s="9"/>
      <c r="C34" s="9"/>
      <c r="D34" s="9"/>
      <c r="E34" s="9"/>
      <c r="F34" s="9"/>
      <c r="G34" s="9"/>
      <c r="H34" s="9"/>
      <c r="I34" s="9"/>
      <c r="J34" s="9"/>
      <c r="K34" s="1634"/>
    </row>
    <row r="35" spans="1:11" x14ac:dyDescent="0.2">
      <c r="A35" s="1043"/>
      <c r="B35" s="9"/>
      <c r="C35" s="9"/>
      <c r="D35" s="9"/>
      <c r="E35" s="9"/>
      <c r="F35" s="9"/>
      <c r="G35" s="9"/>
      <c r="H35" s="9"/>
      <c r="I35" s="9"/>
      <c r="J35" s="9"/>
      <c r="K35" s="1634"/>
    </row>
    <row r="36" spans="1:11" x14ac:dyDescent="0.2">
      <c r="A36" s="1043"/>
      <c r="B36" s="9"/>
      <c r="C36" s="9"/>
      <c r="D36" s="9"/>
      <c r="E36" s="9"/>
      <c r="F36" s="9"/>
      <c r="G36" s="9"/>
      <c r="H36" s="9"/>
      <c r="I36" s="9"/>
      <c r="J36" s="9"/>
      <c r="K36" s="1634"/>
    </row>
    <row r="37" spans="1:11" x14ac:dyDescent="0.2">
      <c r="A37" s="1043"/>
      <c r="B37" s="9"/>
      <c r="C37" s="9"/>
      <c r="D37" s="9"/>
      <c r="E37" s="9"/>
      <c r="F37" s="9"/>
      <c r="G37" s="9"/>
      <c r="H37" s="9"/>
      <c r="I37" s="9"/>
      <c r="J37" s="9"/>
      <c r="K37" s="1634"/>
    </row>
    <row r="38" spans="1:11" ht="13.5" thickBot="1" x14ac:dyDescent="0.25">
      <c r="A38" s="1635"/>
      <c r="B38" s="174"/>
      <c r="C38" s="174"/>
      <c r="D38" s="174"/>
      <c r="E38" s="174"/>
      <c r="F38" s="174"/>
      <c r="G38" s="174"/>
      <c r="H38" s="174"/>
      <c r="I38" s="174"/>
      <c r="J38" s="174"/>
      <c r="K38" s="175"/>
    </row>
    <row r="39" spans="1:11" x14ac:dyDescent="0.2">
      <c r="A39" s="326"/>
      <c r="B39" s="326"/>
      <c r="C39" s="326"/>
      <c r="D39" s="326"/>
      <c r="E39" s="326"/>
      <c r="F39" s="326"/>
      <c r="G39" s="326"/>
      <c r="H39" s="326"/>
      <c r="I39" s="697"/>
      <c r="J39" s="697"/>
      <c r="K39" s="326"/>
    </row>
    <row r="40" spans="1:11" ht="18" x14ac:dyDescent="0.25">
      <c r="A40" s="448" t="s">
        <v>452</v>
      </c>
      <c r="B40" s="326"/>
      <c r="C40" s="326"/>
      <c r="D40" s="326"/>
      <c r="E40" s="326"/>
      <c r="F40" s="326"/>
      <c r="G40" s="326"/>
      <c r="H40" s="326"/>
      <c r="I40" s="697"/>
      <c r="J40" s="697"/>
      <c r="K40" s="326"/>
    </row>
    <row r="41" spans="1:11" ht="12.75" customHeight="1" x14ac:dyDescent="0.2">
      <c r="A41" s="2204" t="s">
        <v>1447</v>
      </c>
      <c r="B41" s="1636" t="str">
        <f>ANNEXES!D22</f>
        <v>Une copie du courrier émanant de la DG04 reprenant la notification relative à la redevance pour occupation du domaine public par le réseau de gaz naturel des années 2017 et 2018.</v>
      </c>
      <c r="C41" s="1636"/>
      <c r="D41" s="1636"/>
      <c r="E41" s="1636"/>
      <c r="F41" s="1636"/>
      <c r="G41" s="1636"/>
      <c r="H41" s="1636"/>
      <c r="I41" s="1636"/>
      <c r="J41" s="1636"/>
      <c r="K41" s="1636"/>
    </row>
    <row r="42" spans="1:11" x14ac:dyDescent="0.2">
      <c r="A42" s="2204" t="s">
        <v>1448</v>
      </c>
      <c r="B42" s="1636" t="str">
        <f>ANNEXES!D23</f>
        <v>Une copie de l'avertissement extrait de rôle reçu de l'Administration fiscale relatif à l'impôt des sociétés pour l'exercice d'exploitation 2017.</v>
      </c>
      <c r="C42" s="326"/>
      <c r="D42" s="326"/>
      <c r="E42" s="326"/>
      <c r="F42" s="326"/>
      <c r="G42" s="326"/>
      <c r="H42" s="326"/>
      <c r="I42" s="326"/>
      <c r="J42" s="326"/>
      <c r="K42" s="326"/>
    </row>
    <row r="43" spans="1:11" x14ac:dyDescent="0.2">
      <c r="A43" s="2204" t="s">
        <v>1449</v>
      </c>
      <c r="B43" s="1636" t="str">
        <f>ANNEXES!D24</f>
        <v>Une liste reprenant les différents avertissements extraits de rôle inhérents aux précomptes immobiliers sur les actifs régulés réclamés par l'Administration fiscale concernant l'exercice d'exploitation concerné.</v>
      </c>
      <c r="C43" s="326"/>
      <c r="D43" s="326"/>
      <c r="E43" s="326"/>
      <c r="F43" s="326"/>
      <c r="G43" s="326"/>
      <c r="H43" s="326"/>
      <c r="I43" s="326"/>
      <c r="J43" s="326"/>
      <c r="K43" s="326"/>
    </row>
    <row r="44" spans="1:11" x14ac:dyDescent="0.2">
      <c r="A44" s="2317" t="s">
        <v>1341</v>
      </c>
      <c r="B44" s="2126" t="str">
        <f>ANNEXES!D25</f>
        <v>Une copie du courrier émanant du fonds de participation valorisant le montant de l'indemnité due par le GRD pour l'exercice d'exploitation concerné.</v>
      </c>
      <c r="C44" s="326"/>
      <c r="D44" s="326"/>
      <c r="E44" s="326"/>
      <c r="F44" s="326"/>
      <c r="G44" s="326"/>
      <c r="H44" s="326"/>
      <c r="I44" s="326"/>
      <c r="J44" s="326"/>
      <c r="K44" s="326"/>
    </row>
  </sheetData>
  <mergeCells count="9">
    <mergeCell ref="I5:K5"/>
    <mergeCell ref="A13:B13"/>
    <mergeCell ref="A16:B16"/>
    <mergeCell ref="A22:B22"/>
    <mergeCell ref="A28:B28"/>
    <mergeCell ref="A6:B7"/>
    <mergeCell ref="A10:B10"/>
    <mergeCell ref="F5:H5"/>
    <mergeCell ref="C5:E5"/>
  </mergeCells>
  <phoneticPr fontId="63" type="noConversion"/>
  <pageMargins left="0.55118110236220474" right="0.23622047244094491" top="0.43307086614173229" bottom="0.47244094488188981" header="0.27559055118110237" footer="0.31496062992125984"/>
  <pageSetup paperSize="9" scale="51" orientation="landscape" r:id="rId1"/>
  <headerFooter scaleWithDoc="0" alignWithMargins="0">
    <oddFooter>&amp;C&amp;P/&amp;N</odd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tint="0.39997558519241921"/>
    <pageSetUpPr fitToPage="1"/>
  </sheetPr>
  <dimension ref="A1:K44"/>
  <sheetViews>
    <sheetView showGridLines="0" zoomScaleNormal="100" zoomScaleSheetLayoutView="100" workbookViewId="0">
      <selection activeCell="F24" sqref="F24"/>
    </sheetView>
  </sheetViews>
  <sheetFormatPr baseColWidth="10" defaultColWidth="8.85546875" defaultRowHeight="12.75" x14ac:dyDescent="0.2"/>
  <cols>
    <col min="1" max="1" width="96.7109375" style="2139" customWidth="1"/>
    <col min="2" max="2" width="30.5703125" style="2139" customWidth="1"/>
    <col min="3" max="5" width="22.5703125" style="2139" customWidth="1"/>
    <col min="6" max="10" width="12.7109375" style="2139" customWidth="1"/>
    <col min="11" max="11" width="10.5703125" style="2139" customWidth="1"/>
    <col min="12" max="16384" width="8.85546875" style="2139"/>
  </cols>
  <sheetData>
    <row r="1" spans="1:11" s="2130" customFormat="1" ht="18" x14ac:dyDescent="0.25">
      <c r="A1" s="2023" t="s">
        <v>1342</v>
      </c>
      <c r="B1" s="2023"/>
      <c r="C1" s="2129"/>
      <c r="D1" s="2129"/>
      <c r="E1" s="2129"/>
      <c r="F1" s="2129"/>
      <c r="G1" s="2129"/>
      <c r="H1" s="2129"/>
      <c r="I1" s="2129"/>
      <c r="J1" s="2129"/>
      <c r="K1" s="2129"/>
    </row>
    <row r="2" spans="1:11" s="2132" customFormat="1" x14ac:dyDescent="0.2">
      <c r="A2" s="2019" t="str">
        <f>'PAGE DE GARDE'!C8</f>
        <v>GAZ</v>
      </c>
      <c r="B2" s="2070" t="str">
        <f>'PAGE DE GARDE'!C10</f>
        <v>REALITE 2018 V0</v>
      </c>
      <c r="C2" s="2131"/>
      <c r="D2" s="2131"/>
      <c r="E2" s="2131"/>
      <c r="F2" s="2131"/>
      <c r="G2" s="2131"/>
      <c r="H2" s="2131"/>
      <c r="I2" s="2022"/>
      <c r="J2" s="2022"/>
      <c r="K2" s="2022"/>
    </row>
    <row r="3" spans="1:11" s="2132" customFormat="1" x14ac:dyDescent="0.2">
      <c r="A3" s="2025" t="str">
        <f>'PAGE DE GARDE'!C7</f>
        <v>GRD</v>
      </c>
      <c r="B3" s="2022"/>
      <c r="C3" s="2131"/>
      <c r="D3" s="2131"/>
      <c r="E3" s="2131"/>
      <c r="F3" s="2131"/>
      <c r="G3" s="2131"/>
      <c r="H3" s="2131"/>
      <c r="I3" s="2022"/>
      <c r="J3" s="2022"/>
      <c r="K3" s="2022"/>
    </row>
    <row r="4" spans="1:11" s="2134" customFormat="1" ht="11.25" customHeight="1" thickBot="1" x14ac:dyDescent="0.25">
      <c r="A4" s="2133"/>
      <c r="B4" s="2133"/>
    </row>
    <row r="5" spans="1:11" s="2134" customFormat="1" ht="11.25" customHeight="1" x14ac:dyDescent="0.2">
      <c r="A5" s="2133"/>
      <c r="B5" s="2133"/>
      <c r="C5" s="2843" t="str">
        <f>'PAGE DE GARDE'!B15</f>
        <v>BUDGET 2018</v>
      </c>
      <c r="D5" s="2846" t="str">
        <f>'PAGE DE GARDE'!B14</f>
        <v>REALITE 2018</v>
      </c>
      <c r="E5" s="2846" t="s">
        <v>921</v>
      </c>
    </row>
    <row r="6" spans="1:11" s="2134" customFormat="1" ht="11.25" customHeight="1" x14ac:dyDescent="0.2">
      <c r="A6" s="2133"/>
      <c r="B6" s="2133"/>
      <c r="C6" s="2844"/>
      <c r="D6" s="2847"/>
      <c r="E6" s="2847"/>
    </row>
    <row r="7" spans="1:11" s="2134" customFormat="1" ht="11.25" customHeight="1" thickBot="1" x14ac:dyDescent="0.25">
      <c r="A7" s="2133"/>
      <c r="B7" s="2133"/>
      <c r="C7" s="2845"/>
      <c r="D7" s="2848"/>
      <c r="E7" s="2848"/>
    </row>
    <row r="8" spans="1:11" ht="15" x14ac:dyDescent="0.25">
      <c r="A8" s="2135" t="s">
        <v>1450</v>
      </c>
      <c r="B8" s="2136" t="s">
        <v>1249</v>
      </c>
      <c r="C8" s="2137">
        <v>0</v>
      </c>
      <c r="D8" s="2138">
        <v>0</v>
      </c>
      <c r="E8" s="2138">
        <f>+C8-D8</f>
        <v>0</v>
      </c>
    </row>
    <row r="9" spans="1:11" ht="15" x14ac:dyDescent="0.25">
      <c r="A9" s="2140" t="s">
        <v>1343</v>
      </c>
      <c r="B9" s="2141"/>
      <c r="C9" s="2142">
        <v>0.33989999999999998</v>
      </c>
      <c r="D9" s="2143">
        <v>0.33989999999999998</v>
      </c>
      <c r="E9" s="2143"/>
    </row>
    <row r="10" spans="1:11" ht="15" x14ac:dyDescent="0.25">
      <c r="A10" s="2144" t="s">
        <v>1344</v>
      </c>
      <c r="B10" s="2145" t="s">
        <v>1345</v>
      </c>
      <c r="C10" s="2146">
        <f>C8/(1-C9)</f>
        <v>0</v>
      </c>
      <c r="D10" s="2147">
        <f t="shared" ref="D10" si="0">D8/(1-D9)</f>
        <v>0</v>
      </c>
      <c r="E10" s="2147"/>
    </row>
    <row r="11" spans="1:11" ht="15" x14ac:dyDescent="0.25">
      <c r="A11" s="2140" t="s">
        <v>1346</v>
      </c>
      <c r="B11" s="2148" t="s">
        <v>1347</v>
      </c>
      <c r="C11" s="2149">
        <f>C10-C8</f>
        <v>0</v>
      </c>
      <c r="D11" s="2150">
        <f>D10-D8</f>
        <v>0</v>
      </c>
      <c r="E11" s="2150"/>
    </row>
    <row r="12" spans="1:11" x14ac:dyDescent="0.2">
      <c r="A12" s="982"/>
      <c r="B12" s="2151"/>
      <c r="C12" s="1115"/>
      <c r="D12" s="2152"/>
      <c r="E12" s="2152"/>
    </row>
    <row r="13" spans="1:11" ht="15" x14ac:dyDescent="0.25">
      <c r="A13" s="2153" t="s">
        <v>1348</v>
      </c>
      <c r="B13" s="2154" t="s">
        <v>1349</v>
      </c>
      <c r="C13" s="2155">
        <f t="shared" ref="C13" si="1">SUM(C14:C21)</f>
        <v>0</v>
      </c>
      <c r="D13" s="2155">
        <f>SUM(D14:D21)</f>
        <v>0</v>
      </c>
      <c r="E13" s="2155">
        <f>+C13-D13</f>
        <v>0</v>
      </c>
    </row>
    <row r="14" spans="1:11" x14ac:dyDescent="0.2">
      <c r="A14" s="982" t="s">
        <v>1350</v>
      </c>
      <c r="B14" s="2156" t="s">
        <v>386</v>
      </c>
      <c r="C14" s="1115">
        <v>0</v>
      </c>
      <c r="D14" s="2152">
        <v>0</v>
      </c>
      <c r="E14" s="2152"/>
    </row>
    <row r="15" spans="1:11" x14ac:dyDescent="0.2">
      <c r="A15" s="982" t="s">
        <v>1351</v>
      </c>
      <c r="B15" s="2156" t="s">
        <v>387</v>
      </c>
      <c r="C15" s="1115">
        <v>0</v>
      </c>
      <c r="D15" s="2152">
        <v>0</v>
      </c>
      <c r="E15" s="2152"/>
    </row>
    <row r="16" spans="1:11" x14ac:dyDescent="0.2">
      <c r="A16" s="982" t="s">
        <v>1352</v>
      </c>
      <c r="B16" s="2156" t="s">
        <v>1353</v>
      </c>
      <c r="C16" s="1115">
        <v>0</v>
      </c>
      <c r="D16" s="2152">
        <v>0</v>
      </c>
      <c r="E16" s="2152"/>
    </row>
    <row r="17" spans="1:5" x14ac:dyDescent="0.2">
      <c r="A17" s="982" t="s">
        <v>1354</v>
      </c>
      <c r="B17" s="2156" t="s">
        <v>393</v>
      </c>
      <c r="C17" s="1115">
        <v>0</v>
      </c>
      <c r="D17" s="2152">
        <v>0</v>
      </c>
      <c r="E17" s="2152"/>
    </row>
    <row r="18" spans="1:5" x14ac:dyDescent="0.2">
      <c r="A18" s="982" t="s">
        <v>1355</v>
      </c>
      <c r="B18" s="2156" t="s">
        <v>394</v>
      </c>
      <c r="C18" s="1115">
        <v>0</v>
      </c>
      <c r="D18" s="2152">
        <v>0</v>
      </c>
      <c r="E18" s="2152"/>
    </row>
    <row r="19" spans="1:5" x14ac:dyDescent="0.2">
      <c r="A19" s="982" t="s">
        <v>1356</v>
      </c>
      <c r="B19" s="2156" t="s">
        <v>1357</v>
      </c>
      <c r="C19" s="1115">
        <v>0</v>
      </c>
      <c r="D19" s="2152">
        <v>0</v>
      </c>
      <c r="E19" s="2152"/>
    </row>
    <row r="20" spans="1:5" x14ac:dyDescent="0.2">
      <c r="A20" s="982" t="s">
        <v>1358</v>
      </c>
      <c r="B20" s="2156" t="s">
        <v>1359</v>
      </c>
      <c r="C20" s="1115">
        <v>0</v>
      </c>
      <c r="D20" s="2152">
        <v>0</v>
      </c>
      <c r="E20" s="2152"/>
    </row>
    <row r="21" spans="1:5" x14ac:dyDescent="0.2">
      <c r="A21" s="2157" t="s">
        <v>1360</v>
      </c>
      <c r="B21" s="2156" t="s">
        <v>1361</v>
      </c>
      <c r="C21" s="1115">
        <v>0</v>
      </c>
      <c r="D21" s="2152">
        <v>0</v>
      </c>
      <c r="E21" s="2152"/>
    </row>
    <row r="22" spans="1:5" ht="15" x14ac:dyDescent="0.25">
      <c r="A22" s="2140" t="s">
        <v>1343</v>
      </c>
      <c r="B22" s="2158">
        <v>0.33989999999999998</v>
      </c>
      <c r="C22" s="2159">
        <f>$B$22</f>
        <v>0.33989999999999998</v>
      </c>
      <c r="D22" s="2159">
        <f>$B$22</f>
        <v>0.33989999999999998</v>
      </c>
      <c r="E22" s="2160"/>
    </row>
    <row r="23" spans="1:5" ht="15" x14ac:dyDescent="0.25">
      <c r="A23" s="2140" t="s">
        <v>1362</v>
      </c>
      <c r="B23" s="2156" t="s">
        <v>1363</v>
      </c>
      <c r="C23" s="2149">
        <f>C22*C13</f>
        <v>0</v>
      </c>
      <c r="D23" s="2150">
        <f>D22*D13</f>
        <v>0</v>
      </c>
      <c r="E23" s="2150"/>
    </row>
    <row r="24" spans="1:5" ht="15" x14ac:dyDescent="0.25">
      <c r="A24" s="2161" t="s">
        <v>1364</v>
      </c>
      <c r="B24" s="2145" t="s">
        <v>1365</v>
      </c>
      <c r="C24" s="2162">
        <f>C23/(1-C22)</f>
        <v>0</v>
      </c>
      <c r="D24" s="2163">
        <f>D23/(1-D22)</f>
        <v>0</v>
      </c>
      <c r="E24" s="2163"/>
    </row>
    <row r="25" spans="1:5" x14ac:dyDescent="0.2">
      <c r="A25" s="982"/>
      <c r="B25" s="2151"/>
      <c r="C25" s="1115"/>
      <c r="D25" s="2152"/>
      <c r="E25" s="2152"/>
    </row>
    <row r="26" spans="1:5" ht="15" x14ac:dyDescent="0.25">
      <c r="A26" s="2164" t="s">
        <v>1366</v>
      </c>
      <c r="B26" s="2165" t="s">
        <v>1367</v>
      </c>
      <c r="C26" s="2166">
        <f>C30*C31</f>
        <v>0</v>
      </c>
      <c r="D26" s="2155">
        <f>D30*D31</f>
        <v>0</v>
      </c>
      <c r="E26" s="2155">
        <f>+C26-D26</f>
        <v>0</v>
      </c>
    </row>
    <row r="27" spans="1:5" x14ac:dyDescent="0.2">
      <c r="A27" s="2157" t="s">
        <v>1368</v>
      </c>
      <c r="B27" s="2156" t="s">
        <v>1369</v>
      </c>
      <c r="C27" s="2167">
        <v>0</v>
      </c>
      <c r="D27" s="2168">
        <v>0</v>
      </c>
      <c r="E27" s="2168"/>
    </row>
    <row r="28" spans="1:5" x14ac:dyDescent="0.2">
      <c r="A28" s="2169" t="s">
        <v>1370</v>
      </c>
      <c r="B28" s="2156" t="s">
        <v>1371</v>
      </c>
      <c r="C28" s="2167">
        <v>0</v>
      </c>
      <c r="D28" s="2168">
        <v>0</v>
      </c>
      <c r="E28" s="2168"/>
    </row>
    <row r="29" spans="1:5" x14ac:dyDescent="0.2">
      <c r="A29" s="982" t="s">
        <v>1372</v>
      </c>
      <c r="B29" s="2156" t="s">
        <v>1373</v>
      </c>
      <c r="C29" s="2167">
        <v>0</v>
      </c>
      <c r="D29" s="2168">
        <v>0</v>
      </c>
      <c r="E29" s="2168"/>
    </row>
    <row r="30" spans="1:5" x14ac:dyDescent="0.2">
      <c r="A30" s="982" t="s">
        <v>1374</v>
      </c>
      <c r="B30" s="2156" t="s">
        <v>1375</v>
      </c>
      <c r="C30" s="2167">
        <f t="shared" ref="C30:D30" si="2">C27-C28-C29</f>
        <v>0</v>
      </c>
      <c r="D30" s="2168">
        <f t="shared" si="2"/>
        <v>0</v>
      </c>
      <c r="E30" s="2168"/>
    </row>
    <row r="31" spans="1:5" ht="15" x14ac:dyDescent="0.25">
      <c r="A31" s="2140" t="s">
        <v>1552</v>
      </c>
      <c r="B31" s="2156" t="s">
        <v>1376</v>
      </c>
      <c r="C31" s="2170">
        <v>0</v>
      </c>
      <c r="D31" s="2170">
        <v>0</v>
      </c>
      <c r="E31" s="2171"/>
    </row>
    <row r="32" spans="1:5" ht="15" x14ac:dyDescent="0.25">
      <c r="A32" s="2140" t="s">
        <v>1343</v>
      </c>
      <c r="B32" s="2158">
        <v>0.33989999999999998</v>
      </c>
      <c r="C32" s="2159">
        <f>$B$32</f>
        <v>0.33989999999999998</v>
      </c>
      <c r="D32" s="2159">
        <f>$B$32</f>
        <v>0.33989999999999998</v>
      </c>
      <c r="E32" s="2160"/>
    </row>
    <row r="33" spans="1:11" ht="15" x14ac:dyDescent="0.25">
      <c r="A33" s="2140" t="s">
        <v>1377</v>
      </c>
      <c r="B33" s="2156" t="s">
        <v>1378</v>
      </c>
      <c r="C33" s="2149">
        <f>C32*C26</f>
        <v>0</v>
      </c>
      <c r="D33" s="2150">
        <f t="shared" ref="D33" si="3">D32*D26</f>
        <v>0</v>
      </c>
      <c r="E33" s="2150"/>
    </row>
    <row r="34" spans="1:11" ht="15" x14ac:dyDescent="0.25">
      <c r="A34" s="2161" t="s">
        <v>1379</v>
      </c>
      <c r="B34" s="2145" t="s">
        <v>1380</v>
      </c>
      <c r="C34" s="2162">
        <f>C33/(1-C32)</f>
        <v>0</v>
      </c>
      <c r="D34" s="2163">
        <f>D33/(1-D32)</f>
        <v>0</v>
      </c>
      <c r="E34" s="2163"/>
    </row>
    <row r="35" spans="1:11" ht="15" x14ac:dyDescent="0.25">
      <c r="A35" s="2172"/>
      <c r="B35" s="2173"/>
      <c r="C35" s="1115"/>
      <c r="D35" s="2152"/>
      <c r="E35" s="2152"/>
    </row>
    <row r="36" spans="1:11" ht="15" x14ac:dyDescent="0.25">
      <c r="A36" s="2174" t="s">
        <v>1381</v>
      </c>
      <c r="B36" s="2175" t="s">
        <v>1382</v>
      </c>
      <c r="C36" s="2176">
        <f>C10+C24-C34</f>
        <v>0</v>
      </c>
      <c r="D36" s="2177">
        <f>D10+D24-D34</f>
        <v>0</v>
      </c>
      <c r="E36" s="2176">
        <f>+C36-D36</f>
        <v>0</v>
      </c>
    </row>
    <row r="37" spans="1:11" ht="15" x14ac:dyDescent="0.25">
      <c r="A37" s="2178" t="s">
        <v>1383</v>
      </c>
      <c r="B37" s="2179" t="s">
        <v>1384</v>
      </c>
      <c r="C37" s="2180">
        <f>C36+C13-C26</f>
        <v>0</v>
      </c>
      <c r="D37" s="2181">
        <f>D36+D13-D26</f>
        <v>0</v>
      </c>
      <c r="E37" s="2181">
        <f>+C37-D37</f>
        <v>0</v>
      </c>
    </row>
    <row r="38" spans="1:11" ht="15" x14ac:dyDescent="0.25">
      <c r="A38" s="2182" t="s">
        <v>1343</v>
      </c>
      <c r="B38" s="2183">
        <v>0.33989999999999998</v>
      </c>
      <c r="C38" s="2184">
        <v>0.33989999999999998</v>
      </c>
      <c r="D38" s="2185">
        <v>0.33989999999999998</v>
      </c>
      <c r="E38" s="2185">
        <v>0.33989999999999998</v>
      </c>
    </row>
    <row r="39" spans="1:11" ht="15" x14ac:dyDescent="0.25">
      <c r="A39" s="2186" t="s">
        <v>1385</v>
      </c>
      <c r="B39" s="2187" t="s">
        <v>1386</v>
      </c>
      <c r="C39" s="2188">
        <f>(C37*C38)</f>
        <v>0</v>
      </c>
      <c r="D39" s="2189">
        <f>(D37*D38)</f>
        <v>0</v>
      </c>
      <c r="E39" s="2189">
        <f>(E37*E38)</f>
        <v>0</v>
      </c>
    </row>
    <row r="40" spans="1:11" ht="15" x14ac:dyDescent="0.25">
      <c r="A40" s="2182" t="s">
        <v>1387</v>
      </c>
      <c r="B40" s="2183" t="s">
        <v>1388</v>
      </c>
      <c r="C40" s="2184" t="e">
        <f>C39/C36</f>
        <v>#DIV/0!</v>
      </c>
      <c r="D40" s="2185" t="e">
        <f>D39/D36</f>
        <v>#DIV/0!</v>
      </c>
      <c r="E40" s="2185" t="e">
        <f>E39/E36</f>
        <v>#DIV/0!</v>
      </c>
    </row>
    <row r="41" spans="1:11" ht="15.75" thickBot="1" x14ac:dyDescent="0.3">
      <c r="A41" s="2190" t="s">
        <v>1389</v>
      </c>
      <c r="B41" s="2191" t="s">
        <v>1390</v>
      </c>
      <c r="C41" s="2192" t="e">
        <f>C39/C8</f>
        <v>#DIV/0!</v>
      </c>
      <c r="D41" s="2193" t="e">
        <f t="shared" ref="D41:E41" si="4">D39/D8</f>
        <v>#DIV/0!</v>
      </c>
      <c r="E41" s="2193" t="e">
        <f t="shared" si="4"/>
        <v>#DIV/0!</v>
      </c>
    </row>
    <row r="42" spans="1:11" ht="12" customHeight="1" x14ac:dyDescent="0.2"/>
    <row r="43" spans="1:11" x14ac:dyDescent="0.2">
      <c r="A43" s="2026"/>
      <c r="B43" s="2026"/>
      <c r="C43" s="2026"/>
      <c r="D43" s="2026"/>
      <c r="E43" s="2026"/>
      <c r="F43" s="2026"/>
      <c r="G43" s="2026"/>
      <c r="H43" s="2026"/>
      <c r="I43" s="2026"/>
      <c r="J43" s="2026"/>
      <c r="K43" s="2026"/>
    </row>
    <row r="44" spans="1:11" x14ac:dyDescent="0.2">
      <c r="A44" s="2026"/>
      <c r="B44" s="2026"/>
      <c r="C44" s="2026"/>
      <c r="D44" s="2026"/>
      <c r="E44" s="2026"/>
      <c r="F44" s="2026"/>
      <c r="G44" s="2026"/>
      <c r="H44" s="2026"/>
      <c r="I44" s="2026"/>
      <c r="J44" s="2026"/>
      <c r="K44" s="2026"/>
    </row>
  </sheetData>
  <mergeCells count="3">
    <mergeCell ref="C5:C7"/>
    <mergeCell ref="D5:D7"/>
    <mergeCell ref="E5:E7"/>
  </mergeCells>
  <pageMargins left="0.55118110236220474" right="0.23622047244094491" top="0.43307086614173229" bottom="0.47244094488188981" header="0.27559055118110237" footer="0.31496062992125984"/>
  <pageSetup paperSize="9" scale="51" orientation="landscape" r:id="rId1"/>
  <headerFooter scaleWithDoc="0" alignWithMargins="0">
    <oddFooter>&amp;C&amp;P/&amp;N</odd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tint="0.39997558519241921"/>
  </sheetPr>
  <dimension ref="A1:G73"/>
  <sheetViews>
    <sheetView zoomScaleNormal="100" workbookViewId="0">
      <selection activeCell="I36" sqref="I36"/>
    </sheetView>
  </sheetViews>
  <sheetFormatPr baseColWidth="10" defaultColWidth="8.85546875" defaultRowHeight="12.75" x14ac:dyDescent="0.2"/>
  <cols>
    <col min="1" max="1" width="10.140625" style="2069" customWidth="1"/>
    <col min="2" max="2" width="58.5703125" style="2069" customWidth="1"/>
    <col min="3" max="6" width="21.28515625" style="2069" customWidth="1"/>
    <col min="7" max="7" width="35.5703125" style="2069" customWidth="1"/>
    <col min="8" max="16384" width="8.85546875" style="2069"/>
  </cols>
  <sheetData>
    <row r="1" spans="1:6" ht="18" x14ac:dyDescent="0.25">
      <c r="A1" s="2023" t="s">
        <v>1340</v>
      </c>
      <c r="B1" s="2023"/>
      <c r="C1" s="2068"/>
      <c r="D1" s="2068"/>
      <c r="E1" s="2068"/>
      <c r="F1" s="2068"/>
    </row>
    <row r="2" spans="1:6" x14ac:dyDescent="0.2">
      <c r="A2" s="2019" t="str">
        <f>'PAGE DE GARDE'!C8</f>
        <v>GAZ</v>
      </c>
      <c r="B2" s="2070" t="str">
        <f>'PAGE DE GARDE'!C10</f>
        <v>REALITE 2018 V0</v>
      </c>
      <c r="C2" s="2071"/>
      <c r="D2" s="2072"/>
      <c r="E2" s="2071"/>
      <c r="F2" s="2071"/>
    </row>
    <row r="3" spans="1:6" x14ac:dyDescent="0.2">
      <c r="A3" s="2025" t="str">
        <f>'PAGE DE GARDE'!C7</f>
        <v>GRD</v>
      </c>
      <c r="B3" s="2022"/>
      <c r="C3" s="2071"/>
      <c r="D3" s="2071"/>
      <c r="E3" s="2071"/>
      <c r="F3" s="2071"/>
    </row>
    <row r="4" spans="1:6" ht="13.5" thickBot="1" x14ac:dyDescent="0.25"/>
    <row r="5" spans="1:6" x14ac:dyDescent="0.2">
      <c r="A5" s="2073"/>
      <c r="B5" s="2074"/>
      <c r="C5" s="2074"/>
      <c r="D5" s="2074"/>
      <c r="E5" s="2074"/>
      <c r="F5" s="2075"/>
    </row>
    <row r="6" spans="1:6" x14ac:dyDescent="0.2">
      <c r="A6" s="2076" t="s">
        <v>766</v>
      </c>
      <c r="B6" s="2077"/>
      <c r="C6" s="2078"/>
      <c r="D6" s="2078"/>
      <c r="E6" s="2078"/>
      <c r="F6" s="2079"/>
    </row>
    <row r="7" spans="1:6" x14ac:dyDescent="0.2">
      <c r="A7" s="2076"/>
      <c r="B7" s="2077"/>
      <c r="C7" s="2078"/>
      <c r="D7" s="2078"/>
      <c r="E7" s="2078"/>
      <c r="F7" s="2079"/>
    </row>
    <row r="8" spans="1:6" ht="13.5" thickBot="1" x14ac:dyDescent="0.25">
      <c r="A8" s="2080" t="s">
        <v>999</v>
      </c>
      <c r="B8" s="2078"/>
      <c r="C8" s="2078"/>
      <c r="D8" s="2078"/>
      <c r="E8" s="2078"/>
      <c r="F8" s="2079"/>
    </row>
    <row r="9" spans="1:6" ht="12.75" customHeight="1" x14ac:dyDescent="0.2">
      <c r="A9" s="2849" t="s">
        <v>768</v>
      </c>
      <c r="B9" s="2843" t="s">
        <v>769</v>
      </c>
      <c r="C9" s="2852" t="str">
        <f>'PAGE DE GARDE'!$B$16</f>
        <v>REALITE 2017</v>
      </c>
      <c r="D9" s="2855" t="str">
        <f>'PAGE DE GARDE'!$B$15</f>
        <v>BUDGET 2018</v>
      </c>
      <c r="E9" s="2855" t="str">
        <f>'PAGE DE GARDE'!$B$14</f>
        <v>REALITE 2018</v>
      </c>
      <c r="F9" s="2846" t="s">
        <v>921</v>
      </c>
    </row>
    <row r="10" spans="1:6" x14ac:dyDescent="0.2">
      <c r="A10" s="2850"/>
      <c r="B10" s="2844"/>
      <c r="C10" s="2853"/>
      <c r="D10" s="2856"/>
      <c r="E10" s="2858"/>
      <c r="F10" s="2847"/>
    </row>
    <row r="11" spans="1:6" ht="13.5" thickBot="1" x14ac:dyDescent="0.25">
      <c r="A11" s="2851"/>
      <c r="B11" s="2845"/>
      <c r="C11" s="2854"/>
      <c r="D11" s="2857"/>
      <c r="E11" s="2857"/>
      <c r="F11" s="2848"/>
    </row>
    <row r="12" spans="1:6" x14ac:dyDescent="0.2">
      <c r="A12" s="2081"/>
      <c r="B12" s="2082"/>
      <c r="C12" s="2083"/>
      <c r="D12" s="2084"/>
      <c r="E12" s="2084"/>
      <c r="F12" s="2085"/>
    </row>
    <row r="13" spans="1:6" x14ac:dyDescent="0.2">
      <c r="A13" s="2086"/>
      <c r="B13" s="2087"/>
      <c r="C13" s="2088"/>
      <c r="D13" s="2089"/>
      <c r="E13" s="2089"/>
      <c r="F13" s="2090">
        <f>D13-E13</f>
        <v>0</v>
      </c>
    </row>
    <row r="14" spans="1:6" x14ac:dyDescent="0.2">
      <c r="A14" s="2086"/>
      <c r="B14" s="2087"/>
      <c r="C14" s="2088"/>
      <c r="D14" s="2089"/>
      <c r="E14" s="2089"/>
      <c r="F14" s="2090">
        <f>D14-E14</f>
        <v>0</v>
      </c>
    </row>
    <row r="15" spans="1:6" x14ac:dyDescent="0.2">
      <c r="A15" s="2086"/>
      <c r="B15" s="2087"/>
      <c r="C15" s="2088"/>
      <c r="D15" s="2089"/>
      <c r="E15" s="2089"/>
      <c r="F15" s="2090">
        <f t="shared" ref="F15:F27" si="0">D15-E15</f>
        <v>0</v>
      </c>
    </row>
    <row r="16" spans="1:6" x14ac:dyDescent="0.2">
      <c r="A16" s="2086"/>
      <c r="B16" s="2087"/>
      <c r="C16" s="2088"/>
      <c r="D16" s="2089"/>
      <c r="E16" s="2089"/>
      <c r="F16" s="2090">
        <f t="shared" si="0"/>
        <v>0</v>
      </c>
    </row>
    <row r="17" spans="1:7" x14ac:dyDescent="0.2">
      <c r="A17" s="2086"/>
      <c r="B17" s="2087"/>
      <c r="C17" s="2088"/>
      <c r="D17" s="2089"/>
      <c r="E17" s="2089"/>
      <c r="F17" s="2090">
        <f t="shared" si="0"/>
        <v>0</v>
      </c>
    </row>
    <row r="18" spans="1:7" x14ac:dyDescent="0.2">
      <c r="A18" s="2086"/>
      <c r="B18" s="2087"/>
      <c r="C18" s="2088"/>
      <c r="D18" s="2089"/>
      <c r="E18" s="2089"/>
      <c r="F18" s="2090">
        <f>D18-E18</f>
        <v>0</v>
      </c>
    </row>
    <row r="19" spans="1:7" x14ac:dyDescent="0.2">
      <c r="A19" s="2086"/>
      <c r="B19" s="2087"/>
      <c r="C19" s="2088"/>
      <c r="D19" s="2089"/>
      <c r="E19" s="2089"/>
      <c r="F19" s="2090">
        <f t="shared" si="0"/>
        <v>0</v>
      </c>
    </row>
    <row r="20" spans="1:7" x14ac:dyDescent="0.2">
      <c r="A20" s="2086"/>
      <c r="B20" s="2087"/>
      <c r="C20" s="2088"/>
      <c r="D20" s="2089"/>
      <c r="E20" s="2089"/>
      <c r="F20" s="2090">
        <f t="shared" si="0"/>
        <v>0</v>
      </c>
    </row>
    <row r="21" spans="1:7" x14ac:dyDescent="0.2">
      <c r="A21" s="2086"/>
      <c r="B21" s="2087"/>
      <c r="C21" s="2088"/>
      <c r="D21" s="2089"/>
      <c r="E21" s="2089"/>
      <c r="F21" s="2090">
        <f t="shared" si="0"/>
        <v>0</v>
      </c>
    </row>
    <row r="22" spans="1:7" x14ac:dyDescent="0.2">
      <c r="A22" s="2086"/>
      <c r="B22" s="2087"/>
      <c r="C22" s="2088"/>
      <c r="D22" s="2089"/>
      <c r="E22" s="2089"/>
      <c r="F22" s="2090">
        <f t="shared" si="0"/>
        <v>0</v>
      </c>
    </row>
    <row r="23" spans="1:7" x14ac:dyDescent="0.2">
      <c r="A23" s="2086"/>
      <c r="B23" s="2087"/>
      <c r="C23" s="2088"/>
      <c r="D23" s="2089"/>
      <c r="E23" s="2089"/>
      <c r="F23" s="2090">
        <f t="shared" si="0"/>
        <v>0</v>
      </c>
    </row>
    <row r="24" spans="1:7" x14ac:dyDescent="0.2">
      <c r="A24" s="2086"/>
      <c r="B24" s="2087"/>
      <c r="C24" s="2088"/>
      <c r="D24" s="2089"/>
      <c r="E24" s="2089"/>
      <c r="F24" s="2090">
        <f t="shared" si="0"/>
        <v>0</v>
      </c>
    </row>
    <row r="25" spans="1:7" x14ac:dyDescent="0.2">
      <c r="A25" s="2086"/>
      <c r="B25" s="2087"/>
      <c r="C25" s="2088"/>
      <c r="D25" s="2089"/>
      <c r="E25" s="2089"/>
      <c r="F25" s="2090">
        <f t="shared" si="0"/>
        <v>0</v>
      </c>
    </row>
    <row r="26" spans="1:7" x14ac:dyDescent="0.2">
      <c r="A26" s="2086"/>
      <c r="B26" s="2087"/>
      <c r="C26" s="2088"/>
      <c r="D26" s="2089"/>
      <c r="E26" s="2089"/>
      <c r="F26" s="2090">
        <f t="shared" si="0"/>
        <v>0</v>
      </c>
    </row>
    <row r="27" spans="1:7" x14ac:dyDescent="0.2">
      <c r="A27" s="2086"/>
      <c r="B27" s="2087"/>
      <c r="C27" s="2088"/>
      <c r="D27" s="2089"/>
      <c r="E27" s="2089"/>
      <c r="F27" s="2090">
        <f t="shared" si="0"/>
        <v>0</v>
      </c>
    </row>
    <row r="28" spans="1:7" ht="13.5" thickBot="1" x14ac:dyDescent="0.25">
      <c r="A28" s="2081"/>
      <c r="B28" s="2082"/>
      <c r="C28" s="2091"/>
      <c r="D28" s="2092"/>
      <c r="E28" s="2092"/>
      <c r="F28" s="2093"/>
    </row>
    <row r="29" spans="1:7" ht="13.5" thickBot="1" x14ac:dyDescent="0.25">
      <c r="A29" s="2094" t="s">
        <v>363</v>
      </c>
      <c r="B29" s="2095"/>
      <c r="C29" s="2096">
        <f>SUM(C12:C28)</f>
        <v>0</v>
      </c>
      <c r="D29" s="2097">
        <f t="shared" ref="D29:E29" si="1">SUM(D12:D28)</f>
        <v>0</v>
      </c>
      <c r="E29" s="2097">
        <f t="shared" si="1"/>
        <v>0</v>
      </c>
      <c r="F29" s="2098">
        <f>D29-E29</f>
        <v>0</v>
      </c>
      <c r="G29" s="2099" t="s">
        <v>1001</v>
      </c>
    </row>
    <row r="30" spans="1:7" ht="13.5" thickBot="1" x14ac:dyDescent="0.25">
      <c r="A30" s="2100"/>
      <c r="B30" s="2101"/>
      <c r="C30" s="2101"/>
      <c r="D30" s="2101"/>
      <c r="E30" s="2101"/>
      <c r="F30" s="2102"/>
      <c r="G30" s="2103"/>
    </row>
    <row r="31" spans="1:7" ht="13.5" thickBot="1" x14ac:dyDescent="0.25">
      <c r="A31" s="2104" t="s">
        <v>1000</v>
      </c>
      <c r="B31" s="2105"/>
      <c r="C31" s="2105"/>
      <c r="D31" s="2105"/>
      <c r="E31" s="2105"/>
      <c r="F31" s="2106"/>
    </row>
    <row r="32" spans="1:7" ht="12.75" customHeight="1" x14ac:dyDescent="0.2">
      <c r="A32" s="2849" t="s">
        <v>768</v>
      </c>
      <c r="B32" s="2843" t="s">
        <v>769</v>
      </c>
      <c r="C32" s="2852" t="str">
        <f>'PAGE DE GARDE'!$B$16</f>
        <v>REALITE 2017</v>
      </c>
      <c r="D32" s="2855" t="str">
        <f>'PAGE DE GARDE'!$B$15</f>
        <v>BUDGET 2018</v>
      </c>
      <c r="E32" s="2855" t="str">
        <f>'PAGE DE GARDE'!$B$14</f>
        <v>REALITE 2018</v>
      </c>
      <c r="F32" s="2846" t="s">
        <v>921</v>
      </c>
    </row>
    <row r="33" spans="1:6" x14ac:dyDescent="0.2">
      <c r="A33" s="2862"/>
      <c r="B33" s="2863"/>
      <c r="C33" s="2853"/>
      <c r="D33" s="2856"/>
      <c r="E33" s="2858"/>
      <c r="F33" s="2847"/>
    </row>
    <row r="34" spans="1:6" ht="13.5" thickBot="1" x14ac:dyDescent="0.25">
      <c r="A34" s="2851"/>
      <c r="B34" s="2845"/>
      <c r="C34" s="2854"/>
      <c r="D34" s="2857"/>
      <c r="E34" s="2857"/>
      <c r="F34" s="2848"/>
    </row>
    <row r="35" spans="1:6" x14ac:dyDescent="0.2">
      <c r="A35" s="2081"/>
      <c r="B35" s="2082"/>
      <c r="C35" s="2083"/>
      <c r="D35" s="2084"/>
      <c r="E35" s="2084"/>
      <c r="F35" s="2085"/>
    </row>
    <row r="36" spans="1:6" x14ac:dyDescent="0.2">
      <c r="A36" s="2086"/>
      <c r="B36" s="2087"/>
      <c r="C36" s="2088"/>
      <c r="D36" s="2089"/>
      <c r="E36" s="2089"/>
      <c r="F36" s="2090">
        <f t="shared" ref="F36:F50" si="2">D36-E36</f>
        <v>0</v>
      </c>
    </row>
    <row r="37" spans="1:6" x14ac:dyDescent="0.2">
      <c r="A37" s="2086"/>
      <c r="B37" s="2087"/>
      <c r="C37" s="2088"/>
      <c r="D37" s="2089"/>
      <c r="E37" s="2089"/>
      <c r="F37" s="2090">
        <f t="shared" si="2"/>
        <v>0</v>
      </c>
    </row>
    <row r="38" spans="1:6" x14ac:dyDescent="0.2">
      <c r="A38" s="2086"/>
      <c r="B38" s="2087"/>
      <c r="C38" s="2088"/>
      <c r="D38" s="2089"/>
      <c r="E38" s="2089"/>
      <c r="F38" s="2090">
        <f t="shared" si="2"/>
        <v>0</v>
      </c>
    </row>
    <row r="39" spans="1:6" x14ac:dyDescent="0.2">
      <c r="A39" s="2086"/>
      <c r="B39" s="2087"/>
      <c r="C39" s="2088"/>
      <c r="D39" s="2089"/>
      <c r="E39" s="2089"/>
      <c r="F39" s="2090">
        <f t="shared" si="2"/>
        <v>0</v>
      </c>
    </row>
    <row r="40" spans="1:6" x14ac:dyDescent="0.2">
      <c r="A40" s="2086"/>
      <c r="B40" s="2087"/>
      <c r="C40" s="2088"/>
      <c r="D40" s="2089"/>
      <c r="E40" s="2089"/>
      <c r="F40" s="2090">
        <f t="shared" si="2"/>
        <v>0</v>
      </c>
    </row>
    <row r="41" spans="1:6" x14ac:dyDescent="0.2">
      <c r="A41" s="2086"/>
      <c r="B41" s="2087"/>
      <c r="C41" s="2088"/>
      <c r="D41" s="2089"/>
      <c r="E41" s="2089"/>
      <c r="F41" s="2090">
        <f t="shared" si="2"/>
        <v>0</v>
      </c>
    </row>
    <row r="42" spans="1:6" x14ac:dyDescent="0.2">
      <c r="A42" s="2086"/>
      <c r="B42" s="2087"/>
      <c r="C42" s="2088"/>
      <c r="D42" s="2089"/>
      <c r="E42" s="2089"/>
      <c r="F42" s="2090">
        <f t="shared" si="2"/>
        <v>0</v>
      </c>
    </row>
    <row r="43" spans="1:6" x14ac:dyDescent="0.2">
      <c r="A43" s="2086"/>
      <c r="B43" s="2087"/>
      <c r="C43" s="2088"/>
      <c r="D43" s="2089"/>
      <c r="E43" s="2089"/>
      <c r="F43" s="2090">
        <f t="shared" si="2"/>
        <v>0</v>
      </c>
    </row>
    <row r="44" spans="1:6" x14ac:dyDescent="0.2">
      <c r="A44" s="2086"/>
      <c r="B44" s="2087"/>
      <c r="C44" s="2088"/>
      <c r="D44" s="2089"/>
      <c r="E44" s="2089"/>
      <c r="F44" s="2090">
        <f t="shared" si="2"/>
        <v>0</v>
      </c>
    </row>
    <row r="45" spans="1:6" x14ac:dyDescent="0.2">
      <c r="A45" s="2086"/>
      <c r="B45" s="2087"/>
      <c r="C45" s="2088"/>
      <c r="D45" s="2089"/>
      <c r="E45" s="2089"/>
      <c r="F45" s="2090">
        <f t="shared" si="2"/>
        <v>0</v>
      </c>
    </row>
    <row r="46" spans="1:6" x14ac:dyDescent="0.2">
      <c r="A46" s="2086"/>
      <c r="B46" s="2087"/>
      <c r="C46" s="2088"/>
      <c r="D46" s="2089"/>
      <c r="E46" s="2089"/>
      <c r="F46" s="2090">
        <f t="shared" si="2"/>
        <v>0</v>
      </c>
    </row>
    <row r="47" spans="1:6" x14ac:dyDescent="0.2">
      <c r="A47" s="2086"/>
      <c r="B47" s="2087"/>
      <c r="C47" s="2088"/>
      <c r="D47" s="2089"/>
      <c r="E47" s="2089"/>
      <c r="F47" s="2090">
        <f t="shared" si="2"/>
        <v>0</v>
      </c>
    </row>
    <row r="48" spans="1:6" x14ac:dyDescent="0.2">
      <c r="A48" s="2086"/>
      <c r="B48" s="2087"/>
      <c r="C48" s="2088"/>
      <c r="D48" s="2089"/>
      <c r="E48" s="2089"/>
      <c r="F48" s="2090">
        <f t="shared" si="2"/>
        <v>0</v>
      </c>
    </row>
    <row r="49" spans="1:7" x14ac:dyDescent="0.2">
      <c r="A49" s="2086"/>
      <c r="B49" s="2087"/>
      <c r="C49" s="2088"/>
      <c r="D49" s="2089"/>
      <c r="E49" s="2089"/>
      <c r="F49" s="2090">
        <f t="shared" si="2"/>
        <v>0</v>
      </c>
    </row>
    <row r="50" spans="1:7" x14ac:dyDescent="0.2">
      <c r="A50" s="2086"/>
      <c r="B50" s="2087"/>
      <c r="C50" s="2088"/>
      <c r="D50" s="2089"/>
      <c r="E50" s="2089"/>
      <c r="F50" s="2090">
        <f t="shared" si="2"/>
        <v>0</v>
      </c>
    </row>
    <row r="51" spans="1:7" ht="13.5" thickBot="1" x14ac:dyDescent="0.25">
      <c r="A51" s="2081"/>
      <c r="B51" s="2082"/>
      <c r="C51" s="2091"/>
      <c r="D51" s="2092"/>
      <c r="E51" s="2092"/>
      <c r="F51" s="2093"/>
    </row>
    <row r="52" spans="1:7" ht="13.5" thickBot="1" x14ac:dyDescent="0.25">
      <c r="A52" s="2094" t="s">
        <v>363</v>
      </c>
      <c r="B52" s="2095"/>
      <c r="C52" s="2096">
        <f>SUM(C35:C51)</f>
        <v>0</v>
      </c>
      <c r="D52" s="2097">
        <f t="shared" ref="D52:E52" si="3">SUM(D35:D51)</f>
        <v>0</v>
      </c>
      <c r="E52" s="2097">
        <f t="shared" si="3"/>
        <v>0</v>
      </c>
      <c r="F52" s="2098">
        <f>D52-E52</f>
        <v>0</v>
      </c>
      <c r="G52" s="2099" t="s">
        <v>1002</v>
      </c>
    </row>
    <row r="53" spans="1:7" ht="13.5" thickBot="1" x14ac:dyDescent="0.25">
      <c r="A53" s="2107"/>
      <c r="B53" s="2108"/>
      <c r="C53" s="2108"/>
      <c r="D53" s="2108"/>
      <c r="E53" s="2108"/>
      <c r="F53" s="2108"/>
    </row>
    <row r="54" spans="1:7" ht="13.5" thickBot="1" x14ac:dyDescent="0.25">
      <c r="A54" s="2094" t="s">
        <v>1003</v>
      </c>
      <c r="B54" s="2095"/>
      <c r="C54" s="2094">
        <f>C29+C52</f>
        <v>0</v>
      </c>
      <c r="D54" s="2097">
        <f>D29+D52</f>
        <v>0</v>
      </c>
      <c r="E54" s="2097">
        <f>E29+E52</f>
        <v>0</v>
      </c>
      <c r="F54" s="2109">
        <f>F29+F52</f>
        <v>0</v>
      </c>
      <c r="G54" s="2099" t="s">
        <v>627</v>
      </c>
    </row>
    <row r="55" spans="1:7" x14ac:dyDescent="0.2">
      <c r="A55" s="2110"/>
      <c r="B55" s="2111"/>
      <c r="C55" s="2111"/>
      <c r="D55" s="2111"/>
      <c r="E55" s="2111"/>
      <c r="F55" s="2111"/>
    </row>
    <row r="56" spans="1:7" ht="13.5" thickBot="1" x14ac:dyDescent="0.25">
      <c r="A56" s="2112"/>
      <c r="B56" s="2113"/>
      <c r="C56" s="2113"/>
      <c r="D56" s="2113"/>
      <c r="E56" s="2113"/>
      <c r="F56" s="2113"/>
    </row>
    <row r="57" spans="1:7" ht="14.25" x14ac:dyDescent="0.2">
      <c r="A57" s="2114" t="s">
        <v>923</v>
      </c>
      <c r="B57" s="2115"/>
      <c r="C57" s="2116"/>
      <c r="D57" s="2116"/>
      <c r="E57" s="2116"/>
      <c r="F57" s="2117"/>
    </row>
    <row r="58" spans="1:7" ht="12.75" customHeight="1" x14ac:dyDescent="0.2">
      <c r="A58" s="2118"/>
      <c r="B58" s="2119"/>
      <c r="C58" s="2119"/>
      <c r="D58" s="2119"/>
      <c r="E58" s="2119"/>
      <c r="F58" s="2120"/>
    </row>
    <row r="59" spans="1:7" ht="12.75" customHeight="1" x14ac:dyDescent="0.2">
      <c r="A59" s="2859" t="s">
        <v>922</v>
      </c>
      <c r="B59" s="2860"/>
      <c r="C59" s="2860"/>
      <c r="D59" s="2860"/>
      <c r="E59" s="2860"/>
      <c r="F59" s="2861"/>
    </row>
    <row r="60" spans="1:7" ht="12.75" customHeight="1" x14ac:dyDescent="0.2">
      <c r="A60" s="2859"/>
      <c r="B60" s="2860"/>
      <c r="C60" s="2860"/>
      <c r="D60" s="2860"/>
      <c r="E60" s="2860"/>
      <c r="F60" s="2861"/>
    </row>
    <row r="61" spans="1:7" ht="12.75" customHeight="1" x14ac:dyDescent="0.2">
      <c r="A61" s="2121"/>
      <c r="B61" s="2122"/>
      <c r="C61" s="2122"/>
      <c r="D61" s="2122"/>
      <c r="E61" s="2122"/>
      <c r="F61" s="2123"/>
    </row>
    <row r="62" spans="1:7" ht="12.75" customHeight="1" x14ac:dyDescent="0.2">
      <c r="A62" s="2121"/>
      <c r="B62" s="2122"/>
      <c r="C62" s="2122"/>
      <c r="D62" s="2122"/>
      <c r="E62" s="2122"/>
      <c r="F62" s="2123"/>
    </row>
    <row r="63" spans="1:7" x14ac:dyDescent="0.2">
      <c r="A63" s="1312"/>
      <c r="B63" s="2122"/>
      <c r="C63" s="2122"/>
      <c r="D63" s="2122"/>
      <c r="E63" s="2122"/>
      <c r="F63" s="2123"/>
    </row>
    <row r="64" spans="1:7" x14ac:dyDescent="0.2">
      <c r="A64" s="2121"/>
      <c r="B64" s="2122"/>
      <c r="C64" s="2122"/>
      <c r="D64" s="2122"/>
      <c r="E64" s="2122"/>
      <c r="F64" s="2123"/>
    </row>
    <row r="65" spans="1:6" ht="13.5" thickBot="1" x14ac:dyDescent="0.25">
      <c r="A65" s="2312"/>
      <c r="B65" s="2313"/>
      <c r="C65" s="2313"/>
      <c r="D65" s="2313"/>
      <c r="E65" s="2313"/>
      <c r="F65" s="2314"/>
    </row>
    <row r="66" spans="1:6" x14ac:dyDescent="0.2">
      <c r="A66" s="2315"/>
      <c r="B66" s="2315"/>
      <c r="C66" s="2315"/>
      <c r="D66" s="2315"/>
      <c r="E66" s="2315"/>
      <c r="F66" s="2315"/>
    </row>
    <row r="67" spans="1:6" x14ac:dyDescent="0.2">
      <c r="A67" s="2124"/>
      <c r="B67" s="2124"/>
      <c r="C67" s="2124"/>
      <c r="D67" s="2124"/>
      <c r="E67" s="2124"/>
      <c r="F67" s="2124"/>
    </row>
    <row r="68" spans="1:6" x14ac:dyDescent="0.2">
      <c r="A68" s="2125"/>
      <c r="B68" s="2125"/>
      <c r="C68" s="2125"/>
      <c r="D68" s="2125"/>
      <c r="E68" s="2125"/>
      <c r="F68" s="2125"/>
    </row>
    <row r="69" spans="1:6" ht="18" x14ac:dyDescent="0.25">
      <c r="A69" s="2316"/>
      <c r="B69" s="2125"/>
      <c r="C69" s="2125"/>
      <c r="D69" s="2125"/>
      <c r="E69" s="2125"/>
      <c r="F69" s="2125"/>
    </row>
    <row r="70" spans="1:6" s="2128" customFormat="1" x14ac:dyDescent="0.2">
      <c r="A70" s="2317"/>
      <c r="B70" s="2126"/>
      <c r="C70" s="2127"/>
      <c r="D70" s="2127"/>
      <c r="E70" s="2127"/>
      <c r="F70" s="2127"/>
    </row>
    <row r="71" spans="1:6" s="2128" customFormat="1" x14ac:dyDescent="0.2">
      <c r="A71" s="2127"/>
      <c r="B71" s="2127"/>
      <c r="C71" s="2127"/>
      <c r="D71" s="2127"/>
      <c r="E71" s="2127"/>
      <c r="F71" s="2127"/>
    </row>
    <row r="72" spans="1:6" x14ac:dyDescent="0.2">
      <c r="A72" s="2125"/>
      <c r="B72" s="2125"/>
      <c r="C72" s="2125"/>
      <c r="D72" s="2125"/>
      <c r="E72" s="2125"/>
      <c r="F72" s="2125"/>
    </row>
    <row r="73" spans="1:6" x14ac:dyDescent="0.2">
      <c r="A73" s="2125"/>
      <c r="B73" s="2125"/>
      <c r="C73" s="2125"/>
      <c r="D73" s="2125"/>
      <c r="E73" s="2125"/>
      <c r="F73" s="2125"/>
    </row>
  </sheetData>
  <mergeCells count="14">
    <mergeCell ref="A59:F59"/>
    <mergeCell ref="A60:F60"/>
    <mergeCell ref="A32:A34"/>
    <mergeCell ref="B32:B34"/>
    <mergeCell ref="C32:C34"/>
    <mergeCell ref="D32:D34"/>
    <mergeCell ref="E32:E34"/>
    <mergeCell ref="F32:F34"/>
    <mergeCell ref="F9:F11"/>
    <mergeCell ref="A9:A11"/>
    <mergeCell ref="B9:B11"/>
    <mergeCell ref="C9:C11"/>
    <mergeCell ref="D9:D11"/>
    <mergeCell ref="E9:E11"/>
  </mergeCells>
  <pageMargins left="0.70866141732283472" right="0.70866141732283472" top="0.74803149606299213" bottom="0.74803149606299213" header="0.31496062992125984" footer="0.31496062992125984"/>
  <pageSetup paperSize="9" scale="54" orientation="landscape"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tint="0.39997558519241921"/>
    <pageSetUpPr fitToPage="1"/>
  </sheetPr>
  <dimension ref="A1:H33"/>
  <sheetViews>
    <sheetView showGridLines="0" zoomScaleNormal="100" zoomScaleSheetLayoutView="100" workbookViewId="0">
      <selection activeCell="I36" sqref="I36"/>
    </sheetView>
  </sheetViews>
  <sheetFormatPr baseColWidth="10" defaultColWidth="8.85546875" defaultRowHeight="12.75" x14ac:dyDescent="0.2"/>
  <cols>
    <col min="1" max="1" width="20" style="331" customWidth="1"/>
    <col min="2" max="2" width="55.7109375" style="331" customWidth="1"/>
    <col min="3" max="6" width="20" style="331" customWidth="1"/>
    <col min="7" max="16384" width="8.85546875" style="331"/>
  </cols>
  <sheetData>
    <row r="1" spans="1:6" ht="18" x14ac:dyDescent="0.25">
      <c r="A1" s="64" t="s">
        <v>1171</v>
      </c>
      <c r="B1" s="64"/>
      <c r="C1" s="469"/>
      <c r="D1" s="469"/>
      <c r="E1" s="469"/>
      <c r="F1" s="469"/>
    </row>
    <row r="2" spans="1:6" x14ac:dyDescent="0.2">
      <c r="A2" s="56" t="str">
        <f>'PAGE DE GARDE'!C8</f>
        <v>GAZ</v>
      </c>
      <c r="B2" s="902" t="str">
        <f>'PAGE DE GARDE'!C10</f>
        <v>REALITE 2018 V0</v>
      </c>
      <c r="C2" s="471"/>
      <c r="D2" s="471"/>
      <c r="E2" s="471"/>
      <c r="F2" s="471"/>
    </row>
    <row r="3" spans="1:6" x14ac:dyDescent="0.2">
      <c r="A3" s="249" t="str">
        <f>'PAGE DE GARDE'!C7</f>
        <v>GRD</v>
      </c>
      <c r="B3" s="62"/>
      <c r="C3" s="471"/>
      <c r="D3" s="471"/>
      <c r="E3" s="471"/>
      <c r="F3" s="471"/>
    </row>
    <row r="4" spans="1:6" ht="13.5" thickBot="1" x14ac:dyDescent="0.25"/>
    <row r="5" spans="1:6" x14ac:dyDescent="0.2">
      <c r="A5" s="713"/>
      <c r="B5" s="714"/>
      <c r="C5" s="714"/>
      <c r="D5" s="714"/>
      <c r="E5" s="714"/>
      <c r="F5" s="887"/>
    </row>
    <row r="6" spans="1:6" x14ac:dyDescent="0.2">
      <c r="A6" s="715" t="s">
        <v>766</v>
      </c>
      <c r="B6" s="716"/>
      <c r="C6" s="717"/>
      <c r="D6" s="717"/>
      <c r="E6" s="717"/>
      <c r="F6" s="718"/>
    </row>
    <row r="7" spans="1:6" ht="13.5" thickBot="1" x14ac:dyDescent="0.25">
      <c r="A7" s="719"/>
      <c r="B7" s="717"/>
      <c r="C7" s="717"/>
      <c r="D7" s="717"/>
      <c r="E7" s="717"/>
      <c r="F7" s="718"/>
    </row>
    <row r="8" spans="1:6" ht="12.75" customHeight="1" x14ac:dyDescent="0.2">
      <c r="A8" s="2708" t="s">
        <v>768</v>
      </c>
      <c r="B8" s="2698" t="s">
        <v>769</v>
      </c>
      <c r="C8" s="2732" t="str">
        <f>'PAGE DE GARDE'!$B$16</f>
        <v>REALITE 2017</v>
      </c>
      <c r="D8" s="2701" t="str">
        <f>'PAGE DE GARDE'!$B$15</f>
        <v>BUDGET 2018</v>
      </c>
      <c r="E8" s="2701" t="str">
        <f>'PAGE DE GARDE'!$B$14</f>
        <v>REALITE 2018</v>
      </c>
      <c r="F8" s="2729" t="s">
        <v>921</v>
      </c>
    </row>
    <row r="9" spans="1:6" x14ac:dyDescent="0.2">
      <c r="A9" s="2709"/>
      <c r="B9" s="2699"/>
      <c r="C9" s="2740"/>
      <c r="D9" s="2736"/>
      <c r="E9" s="2736"/>
      <c r="F9" s="2730"/>
    </row>
    <row r="10" spans="1:6" ht="13.5" thickBot="1" x14ac:dyDescent="0.25">
      <c r="A10" s="2710"/>
      <c r="B10" s="2711"/>
      <c r="C10" s="2741"/>
      <c r="D10" s="2712"/>
      <c r="E10" s="2703"/>
      <c r="F10" s="2731"/>
    </row>
    <row r="11" spans="1:6" x14ac:dyDescent="0.2">
      <c r="A11" s="720"/>
      <c r="B11" s="721"/>
      <c r="C11" s="720"/>
      <c r="D11" s="729"/>
      <c r="E11" s="729"/>
      <c r="F11" s="746"/>
    </row>
    <row r="12" spans="1:6" x14ac:dyDescent="0.2">
      <c r="A12" s="724"/>
      <c r="B12" s="725"/>
      <c r="C12" s="724"/>
      <c r="D12" s="727"/>
      <c r="E12" s="727"/>
      <c r="F12" s="1177">
        <f t="shared" ref="F12:F23" si="0">D12-E12</f>
        <v>0</v>
      </c>
    </row>
    <row r="13" spans="1:6" x14ac:dyDescent="0.2">
      <c r="A13" s="724"/>
      <c r="B13" s="725"/>
      <c r="C13" s="724"/>
      <c r="D13" s="727"/>
      <c r="E13" s="727"/>
      <c r="F13" s="1177">
        <f t="shared" si="0"/>
        <v>0</v>
      </c>
    </row>
    <row r="14" spans="1:6" x14ac:dyDescent="0.2">
      <c r="A14" s="724"/>
      <c r="B14" s="725"/>
      <c r="C14" s="724"/>
      <c r="D14" s="727"/>
      <c r="E14" s="727"/>
      <c r="F14" s="1177">
        <f t="shared" si="0"/>
        <v>0</v>
      </c>
    </row>
    <row r="15" spans="1:6" x14ac:dyDescent="0.2">
      <c r="A15" s="724"/>
      <c r="B15" s="725"/>
      <c r="C15" s="724"/>
      <c r="D15" s="727"/>
      <c r="E15" s="727"/>
      <c r="F15" s="1177">
        <f t="shared" si="0"/>
        <v>0</v>
      </c>
    </row>
    <row r="16" spans="1:6" x14ac:dyDescent="0.2">
      <c r="A16" s="724"/>
      <c r="B16" s="725"/>
      <c r="C16" s="724"/>
      <c r="D16" s="727"/>
      <c r="E16" s="727"/>
      <c r="F16" s="1177">
        <f t="shared" si="0"/>
        <v>0</v>
      </c>
    </row>
    <row r="17" spans="1:8" x14ac:dyDescent="0.2">
      <c r="A17" s="724"/>
      <c r="B17" s="725"/>
      <c r="C17" s="724"/>
      <c r="D17" s="727"/>
      <c r="E17" s="727"/>
      <c r="F17" s="1177">
        <f t="shared" si="0"/>
        <v>0</v>
      </c>
    </row>
    <row r="18" spans="1:8" x14ac:dyDescent="0.2">
      <c r="A18" s="724"/>
      <c r="B18" s="725"/>
      <c r="C18" s="724"/>
      <c r="D18" s="727"/>
      <c r="E18" s="727"/>
      <c r="F18" s="1177">
        <f t="shared" si="0"/>
        <v>0</v>
      </c>
    </row>
    <row r="19" spans="1:8" x14ac:dyDescent="0.2">
      <c r="A19" s="724"/>
      <c r="B19" s="725"/>
      <c r="C19" s="724"/>
      <c r="D19" s="727"/>
      <c r="E19" s="727"/>
      <c r="F19" s="1177">
        <f t="shared" si="0"/>
        <v>0</v>
      </c>
    </row>
    <row r="20" spans="1:8" x14ac:dyDescent="0.2">
      <c r="A20" s="724"/>
      <c r="B20" s="725"/>
      <c r="C20" s="724"/>
      <c r="D20" s="727"/>
      <c r="E20" s="727"/>
      <c r="F20" s="1177">
        <f t="shared" si="0"/>
        <v>0</v>
      </c>
    </row>
    <row r="21" spans="1:8" x14ac:dyDescent="0.2">
      <c r="A21" s="724"/>
      <c r="B21" s="725"/>
      <c r="C21" s="724"/>
      <c r="D21" s="727"/>
      <c r="E21" s="727"/>
      <c r="F21" s="1177">
        <f t="shared" si="0"/>
        <v>0</v>
      </c>
    </row>
    <row r="22" spans="1:8" x14ac:dyDescent="0.2">
      <c r="A22" s="724"/>
      <c r="B22" s="725"/>
      <c r="C22" s="724"/>
      <c r="D22" s="727"/>
      <c r="E22" s="727"/>
      <c r="F22" s="1177">
        <f t="shared" si="0"/>
        <v>0</v>
      </c>
    </row>
    <row r="23" spans="1:8" x14ac:dyDescent="0.2">
      <c r="A23" s="724"/>
      <c r="B23" s="725"/>
      <c r="C23" s="724"/>
      <c r="D23" s="727"/>
      <c r="E23" s="727"/>
      <c r="F23" s="1177">
        <f t="shared" si="0"/>
        <v>0</v>
      </c>
    </row>
    <row r="24" spans="1:8" ht="13.5" thickBot="1" x14ac:dyDescent="0.25">
      <c r="A24" s="720"/>
      <c r="B24" s="721"/>
      <c r="C24" s="720"/>
      <c r="D24" s="729"/>
      <c r="E24" s="729"/>
      <c r="F24" s="746"/>
    </row>
    <row r="25" spans="1:8" ht="13.5" thickBot="1" x14ac:dyDescent="0.25">
      <c r="A25" s="730" t="s">
        <v>363</v>
      </c>
      <c r="B25" s="731"/>
      <c r="C25" s="730">
        <f>SUM(C6:C24)</f>
        <v>0</v>
      </c>
      <c r="D25" s="733">
        <f t="shared" ref="D25:F25" si="1">SUM(D6:D24)</f>
        <v>0</v>
      </c>
      <c r="E25" s="733">
        <f t="shared" si="1"/>
        <v>0</v>
      </c>
      <c r="F25" s="1199">
        <f t="shared" si="1"/>
        <v>0</v>
      </c>
    </row>
    <row r="26" spans="1:8" x14ac:dyDescent="0.2">
      <c r="A26" s="736"/>
      <c r="B26" s="737"/>
      <c r="C26" s="737"/>
      <c r="D26" s="737"/>
      <c r="E26" s="737"/>
      <c r="F26" s="738"/>
    </row>
    <row r="27" spans="1:8" x14ac:dyDescent="0.2">
      <c r="A27" s="2737"/>
      <c r="B27" s="2738"/>
      <c r="C27" s="2738"/>
      <c r="D27" s="2738"/>
      <c r="E27" s="2738"/>
      <c r="F27" s="2739"/>
    </row>
    <row r="28" spans="1:8" ht="13.5" thickBot="1" x14ac:dyDescent="0.25">
      <c r="A28" s="743"/>
      <c r="B28" s="744"/>
      <c r="C28" s="744"/>
      <c r="D28" s="744"/>
      <c r="E28" s="744"/>
      <c r="F28" s="747"/>
    </row>
    <row r="29" spans="1:8" x14ac:dyDescent="0.2">
      <c r="A29" s="739"/>
      <c r="B29" s="740"/>
      <c r="C29" s="740"/>
      <c r="D29" s="740"/>
      <c r="E29" s="740"/>
      <c r="F29" s="740"/>
    </row>
    <row r="30" spans="1:8" ht="12.75" customHeight="1" x14ac:dyDescent="0.2">
      <c r="A30" s="739"/>
      <c r="B30" s="740"/>
      <c r="C30" s="740"/>
      <c r="D30" s="740"/>
      <c r="E30" s="740"/>
      <c r="F30" s="740"/>
    </row>
    <row r="31" spans="1:8" ht="18" x14ac:dyDescent="0.25">
      <c r="A31" s="448" t="s">
        <v>499</v>
      </c>
      <c r="B31" s="518"/>
      <c r="C31" s="518"/>
      <c r="D31" s="518"/>
      <c r="E31" s="518"/>
      <c r="F31" s="518"/>
      <c r="G31" s="706"/>
      <c r="H31" s="706"/>
    </row>
    <row r="32" spans="1:8" s="464" customFormat="1" ht="12.75" customHeight="1" x14ac:dyDescent="0.2">
      <c r="A32" s="2203" t="s">
        <v>1053</v>
      </c>
      <c r="B32" s="2756" t="str">
        <f>ANNEXES!D26</f>
        <v xml:space="preserve">- Pour les pensions non-capitalisées : une ventilation entre rente, capital et charges financières + justification de l'évolution 
- Pour les pensions des agents du secteur public : veuillez joindre le détail du calcul et le cas échéant le document reçu de l'ONSSAPL ou du fond de pension </v>
      </c>
      <c r="C32" s="2756"/>
      <c r="D32" s="2756"/>
      <c r="E32" s="2756"/>
      <c r="F32" s="2756"/>
      <c r="G32" s="2202"/>
      <c r="H32" s="2202"/>
    </row>
    <row r="33" spans="1:8" s="464" customFormat="1" x14ac:dyDescent="0.2">
      <c r="A33" s="2205"/>
      <c r="B33" s="2756"/>
      <c r="C33" s="2756"/>
      <c r="D33" s="2756"/>
      <c r="E33" s="2756"/>
      <c r="F33" s="2756"/>
      <c r="G33" s="2202"/>
      <c r="H33" s="2202"/>
    </row>
  </sheetData>
  <mergeCells count="8">
    <mergeCell ref="B32:F33"/>
    <mergeCell ref="F8:F10"/>
    <mergeCell ref="A27:F27"/>
    <mergeCell ref="A8:A10"/>
    <mergeCell ref="B8:B10"/>
    <mergeCell ref="C8:C10"/>
    <mergeCell ref="D8:D10"/>
    <mergeCell ref="E8:E10"/>
  </mergeCells>
  <phoneticPr fontId="63" type="noConversion"/>
  <pageMargins left="0.70866141732283472" right="0.70866141732283472" top="0.74803149606299213" bottom="0.74803149606299213" header="0.31496062992125984" footer="0.31496062992125984"/>
  <pageSetup paperSize="9" scale="69" orientation="landscape" r:id="rId1"/>
  <headerFooter scaleWithDoc="0" alignWithMargins="0">
    <oddFooter>&amp;C&amp;P/&amp;N</odd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tint="0.39997558519241921"/>
    <pageSetUpPr fitToPage="1"/>
  </sheetPr>
  <dimension ref="A1:D77"/>
  <sheetViews>
    <sheetView zoomScaleNormal="100" zoomScaleSheetLayoutView="85" workbookViewId="0">
      <selection activeCell="I36" sqref="I36"/>
    </sheetView>
  </sheetViews>
  <sheetFormatPr baseColWidth="10" defaultColWidth="8.85546875" defaultRowHeight="12.75" x14ac:dyDescent="0.2"/>
  <cols>
    <col min="1" max="1" width="73.42578125" style="184" customWidth="1"/>
    <col min="2" max="3" width="20.7109375" style="184" customWidth="1"/>
    <col min="4" max="4" width="24.7109375" style="184" customWidth="1"/>
    <col min="5" max="16384" width="8.85546875" style="184"/>
  </cols>
  <sheetData>
    <row r="1" spans="1:4" ht="18" x14ac:dyDescent="0.25">
      <c r="A1" s="64" t="s">
        <v>1188</v>
      </c>
      <c r="B1" s="64"/>
      <c r="C1" s="67"/>
      <c r="D1" s="67"/>
    </row>
    <row r="2" spans="1:4" x14ac:dyDescent="0.2">
      <c r="A2" s="56" t="str">
        <f>'PAGE DE GARDE'!C8</f>
        <v>GAZ</v>
      </c>
      <c r="B2" s="902" t="str">
        <f>'PAGE DE GARDE'!C10</f>
        <v>REALITE 2018 V0</v>
      </c>
      <c r="C2" s="59"/>
      <c r="D2" s="59"/>
    </row>
    <row r="3" spans="1:4" x14ac:dyDescent="0.2">
      <c r="A3" s="249" t="str">
        <f>'PAGE DE GARDE'!C7</f>
        <v>GRD</v>
      </c>
      <c r="B3" s="62"/>
      <c r="C3" s="59"/>
      <c r="D3" s="59"/>
    </row>
    <row r="6" spans="1:4" ht="13.5" thickBot="1" x14ac:dyDescent="0.25"/>
    <row r="7" spans="1:4" ht="17.25" customHeight="1" thickBot="1" x14ac:dyDescent="0.25">
      <c r="A7" s="1109" t="s">
        <v>162</v>
      </c>
      <c r="B7" s="1647" t="str">
        <f>'PAGE DE GARDE'!B16</f>
        <v>REALITE 2017</v>
      </c>
      <c r="C7" s="1647" t="str">
        <f>'PAGE DE GARDE'!B15</f>
        <v>BUDGET 2018</v>
      </c>
      <c r="D7" s="1648" t="str">
        <f>'PAGE DE GARDE'!B14</f>
        <v>REALITE 2018</v>
      </c>
    </row>
    <row r="8" spans="1:4" x14ac:dyDescent="0.2">
      <c r="A8" s="1649"/>
      <c r="B8" s="1650"/>
      <c r="C8" s="1650"/>
      <c r="D8" s="1651"/>
    </row>
    <row r="9" spans="1:4" x14ac:dyDescent="0.2">
      <c r="A9" s="1652" t="s">
        <v>163</v>
      </c>
      <c r="B9" s="1113"/>
      <c r="C9" s="1113"/>
      <c r="D9" s="1115"/>
    </row>
    <row r="10" spans="1:4" x14ac:dyDescent="0.2">
      <c r="A10" s="1652" t="s">
        <v>164</v>
      </c>
      <c r="B10" s="1808"/>
      <c r="C10" s="1808"/>
      <c r="D10" s="1809"/>
    </row>
    <row r="11" spans="1:4" s="185" customFormat="1" x14ac:dyDescent="0.2">
      <c r="A11" s="1655" t="s">
        <v>165</v>
      </c>
      <c r="B11" s="1114"/>
      <c r="C11" s="1114"/>
      <c r="D11" s="1116"/>
    </row>
    <row r="12" spans="1:4" x14ac:dyDescent="0.2">
      <c r="A12" s="1656"/>
      <c r="B12" s="1657"/>
      <c r="C12" s="1657"/>
      <c r="D12" s="1658"/>
    </row>
    <row r="13" spans="1:4" x14ac:dyDescent="0.2">
      <c r="A13" s="1649"/>
      <c r="B13" s="1653"/>
      <c r="C13" s="1653"/>
      <c r="D13" s="1654"/>
    </row>
    <row r="14" spans="1:4" s="185" customFormat="1" x14ac:dyDescent="0.2">
      <c r="A14" s="1655" t="s">
        <v>166</v>
      </c>
      <c r="B14" s="1114"/>
      <c r="C14" s="1114"/>
      <c r="D14" s="1116"/>
    </row>
    <row r="15" spans="1:4" x14ac:dyDescent="0.2">
      <c r="A15" s="1652" t="s">
        <v>167</v>
      </c>
      <c r="B15" s="1113"/>
      <c r="C15" s="1113"/>
      <c r="D15" s="1115"/>
    </row>
    <row r="16" spans="1:4" x14ac:dyDescent="0.2">
      <c r="A16" s="1652" t="s">
        <v>168</v>
      </c>
      <c r="B16" s="1113"/>
      <c r="C16" s="1113"/>
      <c r="D16" s="1115"/>
    </row>
    <row r="17" spans="1:4" x14ac:dyDescent="0.2">
      <c r="A17" s="1652" t="s">
        <v>169</v>
      </c>
      <c r="B17" s="1113"/>
      <c r="C17" s="1113"/>
      <c r="D17" s="1115"/>
    </row>
    <row r="18" spans="1:4" x14ac:dyDescent="0.2">
      <c r="A18" s="1652" t="s">
        <v>170</v>
      </c>
      <c r="B18" s="1113"/>
      <c r="C18" s="1113"/>
      <c r="D18" s="1115"/>
    </row>
    <row r="19" spans="1:4" x14ac:dyDescent="0.2">
      <c r="A19" s="1652" t="s">
        <v>171</v>
      </c>
      <c r="B19" s="1113"/>
      <c r="C19" s="1113"/>
      <c r="D19" s="1115"/>
    </row>
    <row r="20" spans="1:4" x14ac:dyDescent="0.2">
      <c r="A20" s="1652" t="s">
        <v>172</v>
      </c>
      <c r="B20" s="1113"/>
      <c r="C20" s="1113"/>
      <c r="D20" s="1115"/>
    </row>
    <row r="21" spans="1:4" x14ac:dyDescent="0.2">
      <c r="A21" s="1652" t="s">
        <v>173</v>
      </c>
      <c r="B21" s="1113"/>
      <c r="C21" s="1113"/>
      <c r="D21" s="1115"/>
    </row>
    <row r="22" spans="1:4" x14ac:dyDescent="0.2">
      <c r="A22" s="1656"/>
      <c r="B22" s="1657"/>
      <c r="C22" s="1657"/>
      <c r="D22" s="1658"/>
    </row>
    <row r="23" spans="1:4" x14ac:dyDescent="0.2">
      <c r="A23" s="1649"/>
      <c r="B23" s="1653"/>
      <c r="C23" s="1653"/>
      <c r="D23" s="1654"/>
    </row>
    <row r="24" spans="1:4" s="185" customFormat="1" x14ac:dyDescent="0.2">
      <c r="A24" s="1655" t="s">
        <v>174</v>
      </c>
      <c r="B24" s="1114"/>
      <c r="C24" s="1114"/>
      <c r="D24" s="1116"/>
    </row>
    <row r="25" spans="1:4" x14ac:dyDescent="0.2">
      <c r="A25" s="1652" t="s">
        <v>175</v>
      </c>
      <c r="B25" s="1113"/>
      <c r="C25" s="1113"/>
      <c r="D25" s="1115"/>
    </row>
    <row r="26" spans="1:4" x14ac:dyDescent="0.2">
      <c r="A26" s="1652" t="s">
        <v>176</v>
      </c>
      <c r="B26" s="1113"/>
      <c r="C26" s="1113"/>
      <c r="D26" s="1115"/>
    </row>
    <row r="27" spans="1:4" x14ac:dyDescent="0.2">
      <c r="A27" s="1652" t="s">
        <v>177</v>
      </c>
      <c r="B27" s="1113"/>
      <c r="C27" s="1113"/>
      <c r="D27" s="1115"/>
    </row>
    <row r="28" spans="1:4" x14ac:dyDescent="0.2">
      <c r="A28" s="1652" t="s">
        <v>178</v>
      </c>
      <c r="B28" s="1113"/>
      <c r="C28" s="1113"/>
      <c r="D28" s="1115"/>
    </row>
    <row r="29" spans="1:4" x14ac:dyDescent="0.2">
      <c r="A29" s="1652" t="s">
        <v>172</v>
      </c>
      <c r="B29" s="1113"/>
      <c r="C29" s="1113"/>
      <c r="D29" s="1115"/>
    </row>
    <row r="30" spans="1:4" x14ac:dyDescent="0.2">
      <c r="A30" s="1652" t="s">
        <v>171</v>
      </c>
      <c r="B30" s="1113"/>
      <c r="C30" s="1113"/>
      <c r="D30" s="1115"/>
    </row>
    <row r="31" spans="1:4" x14ac:dyDescent="0.2">
      <c r="A31" s="1652" t="s">
        <v>179</v>
      </c>
      <c r="B31" s="1113"/>
      <c r="C31" s="1113"/>
      <c r="D31" s="1115"/>
    </row>
    <row r="32" spans="1:4" x14ac:dyDescent="0.2">
      <c r="A32" s="1656"/>
      <c r="B32" s="1657"/>
      <c r="C32" s="1657"/>
      <c r="D32" s="1658"/>
    </row>
    <row r="33" spans="1:4" x14ac:dyDescent="0.2">
      <c r="A33" s="1649"/>
      <c r="B33" s="1653"/>
      <c r="C33" s="1653"/>
      <c r="D33" s="1654"/>
    </row>
    <row r="34" spans="1:4" s="185" customFormat="1" x14ac:dyDescent="0.2">
      <c r="A34" s="1655" t="s">
        <v>227</v>
      </c>
      <c r="B34" s="1114"/>
      <c r="C34" s="1114"/>
      <c r="D34" s="1116"/>
    </row>
    <row r="35" spans="1:4" x14ac:dyDescent="0.2">
      <c r="A35" s="1652" t="s">
        <v>180</v>
      </c>
      <c r="B35" s="1113"/>
      <c r="C35" s="1113"/>
      <c r="D35" s="1115"/>
    </row>
    <row r="36" spans="1:4" x14ac:dyDescent="0.2">
      <c r="A36" s="1652" t="s">
        <v>181</v>
      </c>
      <c r="B36" s="1113"/>
      <c r="C36" s="1113"/>
      <c r="D36" s="1115"/>
    </row>
    <row r="37" spans="1:4" x14ac:dyDescent="0.2">
      <c r="A37" s="1652" t="s">
        <v>182</v>
      </c>
      <c r="B37" s="1113"/>
      <c r="C37" s="1113"/>
      <c r="D37" s="1115"/>
    </row>
    <row r="38" spans="1:4" x14ac:dyDescent="0.2">
      <c r="A38" s="1652" t="s">
        <v>183</v>
      </c>
      <c r="B38" s="1113"/>
      <c r="C38" s="1113"/>
      <c r="D38" s="1115"/>
    </row>
    <row r="39" spans="1:4" x14ac:dyDescent="0.2">
      <c r="A39" s="1656"/>
      <c r="B39" s="1657"/>
      <c r="C39" s="1657"/>
      <c r="D39" s="1658"/>
    </row>
    <row r="40" spans="1:4" x14ac:dyDescent="0.2">
      <c r="A40" s="1649"/>
      <c r="B40" s="1653"/>
      <c r="C40" s="1653"/>
      <c r="D40" s="1654"/>
    </row>
    <row r="41" spans="1:4" s="185" customFormat="1" x14ac:dyDescent="0.2">
      <c r="A41" s="1655" t="s">
        <v>184</v>
      </c>
      <c r="B41" s="1114"/>
      <c r="C41" s="1114"/>
      <c r="D41" s="1116"/>
    </row>
    <row r="42" spans="1:4" x14ac:dyDescent="0.2">
      <c r="A42" s="1652" t="s">
        <v>185</v>
      </c>
      <c r="B42" s="1113"/>
      <c r="C42" s="1113"/>
      <c r="D42" s="1115"/>
    </row>
    <row r="43" spans="1:4" x14ac:dyDescent="0.2">
      <c r="A43" s="1652" t="s">
        <v>186</v>
      </c>
      <c r="B43" s="1113"/>
      <c r="C43" s="1113"/>
      <c r="D43" s="1115"/>
    </row>
    <row r="44" spans="1:4" x14ac:dyDescent="0.2">
      <c r="A44" s="1652" t="s">
        <v>187</v>
      </c>
      <c r="B44" s="1113"/>
      <c r="C44" s="1113"/>
      <c r="D44" s="1115"/>
    </row>
    <row r="45" spans="1:4" x14ac:dyDescent="0.2">
      <c r="A45" s="1652" t="s">
        <v>188</v>
      </c>
      <c r="B45" s="1113"/>
      <c r="C45" s="1113"/>
      <c r="D45" s="1115"/>
    </row>
    <row r="46" spans="1:4" x14ac:dyDescent="0.2">
      <c r="A46" s="1652" t="s">
        <v>189</v>
      </c>
      <c r="B46" s="1113"/>
      <c r="C46" s="1113"/>
      <c r="D46" s="1115"/>
    </row>
    <row r="47" spans="1:4" x14ac:dyDescent="0.2">
      <c r="A47" s="1652" t="s">
        <v>190</v>
      </c>
      <c r="B47" s="1113"/>
      <c r="C47" s="1113"/>
      <c r="D47" s="1115"/>
    </row>
    <row r="48" spans="1:4" x14ac:dyDescent="0.2">
      <c r="A48" s="1652" t="s">
        <v>360</v>
      </c>
      <c r="B48" s="1113"/>
      <c r="C48" s="1113"/>
      <c r="D48" s="1115"/>
    </row>
    <row r="49" spans="1:4" x14ac:dyDescent="0.2">
      <c r="A49" s="1652" t="s">
        <v>362</v>
      </c>
      <c r="B49" s="1113"/>
      <c r="C49" s="1113"/>
      <c r="D49" s="1115"/>
    </row>
    <row r="50" spans="1:4" x14ac:dyDescent="0.2">
      <c r="A50" s="1655" t="s">
        <v>227</v>
      </c>
      <c r="B50" s="1113"/>
      <c r="C50" s="1113"/>
      <c r="D50" s="1115"/>
    </row>
    <row r="51" spans="1:4" x14ac:dyDescent="0.2">
      <c r="A51" s="1656"/>
      <c r="B51" s="1657"/>
      <c r="C51" s="1657"/>
      <c r="D51" s="1658"/>
    </row>
    <row r="52" spans="1:4" x14ac:dyDescent="0.2">
      <c r="A52" s="1649"/>
      <c r="B52" s="1653"/>
      <c r="C52" s="1653"/>
      <c r="D52" s="1654"/>
    </row>
    <row r="53" spans="1:4" x14ac:dyDescent="0.2">
      <c r="A53" s="1655" t="s">
        <v>191</v>
      </c>
      <c r="B53" s="1113"/>
      <c r="C53" s="1113"/>
      <c r="D53" s="1115"/>
    </row>
    <row r="54" spans="1:4" x14ac:dyDescent="0.2">
      <c r="A54" s="1659" t="s">
        <v>192</v>
      </c>
      <c r="B54" s="1113"/>
      <c r="C54" s="1113"/>
      <c r="D54" s="1115"/>
    </row>
    <row r="55" spans="1:4" x14ac:dyDescent="0.2">
      <c r="A55" s="1659" t="s">
        <v>193</v>
      </c>
      <c r="B55" s="1113"/>
      <c r="C55" s="1113"/>
      <c r="D55" s="1115"/>
    </row>
    <row r="56" spans="1:4" x14ac:dyDescent="0.2">
      <c r="A56" s="1660" t="s">
        <v>194</v>
      </c>
      <c r="B56" s="1113"/>
      <c r="C56" s="1113"/>
      <c r="D56" s="1115"/>
    </row>
    <row r="57" spans="1:4" x14ac:dyDescent="0.2">
      <c r="A57" s="1655" t="s">
        <v>227</v>
      </c>
      <c r="B57" s="1113"/>
      <c r="C57" s="1113"/>
      <c r="D57" s="1115"/>
    </row>
    <row r="58" spans="1:4" ht="13.5" thickBot="1" x14ac:dyDescent="0.25">
      <c r="A58" s="1656"/>
      <c r="B58" s="1661"/>
      <c r="C58" s="1661"/>
      <c r="D58" s="1662"/>
    </row>
    <row r="59" spans="1:4" x14ac:dyDescent="0.2">
      <c r="B59" s="190"/>
      <c r="C59" s="190"/>
      <c r="D59" s="190"/>
    </row>
    <row r="60" spans="1:4" x14ac:dyDescent="0.2">
      <c r="B60" s="190"/>
      <c r="C60" s="190"/>
      <c r="D60" s="190"/>
    </row>
    <row r="61" spans="1:4" x14ac:dyDescent="0.2">
      <c r="B61" s="190"/>
      <c r="C61" s="190"/>
      <c r="D61" s="190"/>
    </row>
    <row r="62" spans="1:4" ht="18" x14ac:dyDescent="0.25">
      <c r="A62" s="1110" t="s">
        <v>195</v>
      </c>
      <c r="B62" s="190"/>
      <c r="C62" s="190"/>
      <c r="D62" s="190"/>
    </row>
    <row r="63" spans="1:4" x14ac:dyDescent="0.2">
      <c r="B63" s="190"/>
      <c r="C63" s="190"/>
      <c r="D63" s="190"/>
    </row>
    <row r="64" spans="1:4" x14ac:dyDescent="0.2">
      <c r="B64" s="1111" t="str">
        <f>B7</f>
        <v>REALITE 2017</v>
      </c>
      <c r="C64" s="1111" t="str">
        <f t="shared" ref="C64:D64" si="0">C7</f>
        <v>BUDGET 2018</v>
      </c>
      <c r="D64" s="1111" t="str">
        <f t="shared" si="0"/>
        <v>REALITE 2018</v>
      </c>
    </row>
    <row r="65" spans="1:4" x14ac:dyDescent="0.2">
      <c r="B65" s="1112"/>
      <c r="C65" s="1112"/>
      <c r="D65" s="1112"/>
    </row>
    <row r="66" spans="1:4" x14ac:dyDescent="0.2">
      <c r="A66" s="325" t="s">
        <v>196</v>
      </c>
      <c r="B66" s="1112"/>
      <c r="C66" s="1112"/>
      <c r="D66" s="1112"/>
    </row>
    <row r="67" spans="1:4" x14ac:dyDescent="0.2">
      <c r="A67" s="325" t="s">
        <v>197</v>
      </c>
      <c r="B67" s="1112"/>
      <c r="C67" s="1112"/>
      <c r="D67" s="1112"/>
    </row>
    <row r="68" spans="1:4" x14ac:dyDescent="0.2">
      <c r="A68" s="325" t="s">
        <v>176</v>
      </c>
      <c r="B68" s="1112"/>
      <c r="C68" s="1112"/>
      <c r="D68" s="1112"/>
    </row>
    <row r="69" spans="1:4" x14ac:dyDescent="0.2">
      <c r="A69" s="325" t="s">
        <v>198</v>
      </c>
      <c r="B69" s="1112"/>
      <c r="C69" s="1112"/>
      <c r="D69" s="1112"/>
    </row>
    <row r="70" spans="1:4" x14ac:dyDescent="0.2">
      <c r="A70" s="325" t="s">
        <v>199</v>
      </c>
      <c r="B70" s="1112"/>
      <c r="C70" s="1112"/>
      <c r="D70" s="1112"/>
    </row>
    <row r="71" spans="1:4" x14ac:dyDescent="0.2">
      <c r="A71" s="325" t="s">
        <v>200</v>
      </c>
      <c r="B71" s="1112"/>
      <c r="C71" s="1112"/>
      <c r="D71" s="1112"/>
    </row>
    <row r="72" spans="1:4" x14ac:dyDescent="0.2">
      <c r="B72" s="1112"/>
      <c r="C72" s="1112"/>
      <c r="D72" s="1112"/>
    </row>
    <row r="73" spans="1:4" x14ac:dyDescent="0.2">
      <c r="B73" s="1112"/>
      <c r="C73" s="1112"/>
      <c r="D73" s="1112"/>
    </row>
    <row r="76" spans="1:4" ht="18" x14ac:dyDescent="0.25">
      <c r="A76" s="186"/>
    </row>
    <row r="77" spans="1:4" x14ac:dyDescent="0.2">
      <c r="A77" s="883"/>
    </row>
  </sheetData>
  <pageMargins left="0.70866141732283472" right="0.70866141732283472" top="0.74803149606299213" bottom="0.74803149606299213" header="0.31496062992125984" footer="0.31496062992125984"/>
  <pageSetup paperSize="9" scale="49" orientation="portrait" r:id="rId1"/>
  <headerFooter scaleWithDoc="0" alignWithMargins="0">
    <oddFooter>&amp;C&amp;P/&amp;N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tint="0.39997558519241921"/>
    <pageSetUpPr fitToPage="1"/>
  </sheetPr>
  <dimension ref="A1:H87"/>
  <sheetViews>
    <sheetView zoomScaleNormal="100" zoomScaleSheetLayoutView="100" workbookViewId="0">
      <selection activeCell="B89" sqref="B89"/>
    </sheetView>
  </sheetViews>
  <sheetFormatPr baseColWidth="10" defaultColWidth="8.85546875" defaultRowHeight="12.75" x14ac:dyDescent="0.2"/>
  <cols>
    <col min="1" max="1" width="1.42578125" style="187" customWidth="1"/>
    <col min="2" max="2" width="4.7109375" style="187" customWidth="1"/>
    <col min="3" max="3" width="34.85546875" style="187" bestFit="1" customWidth="1"/>
    <col min="4" max="4" width="40.140625" style="187" customWidth="1"/>
    <col min="5" max="5" width="6.7109375" style="187" customWidth="1"/>
    <col min="6" max="8" width="25.7109375" style="187" customWidth="1"/>
    <col min="9" max="16384" width="8.85546875" style="187"/>
  </cols>
  <sheetData>
    <row r="1" spans="1:8" s="254" customFormat="1" ht="18" x14ac:dyDescent="0.25">
      <c r="A1" s="64" t="s">
        <v>1197</v>
      </c>
      <c r="B1" s="71"/>
      <c r="C1" s="71"/>
      <c r="D1" s="64"/>
      <c r="E1" s="64"/>
      <c r="F1" s="64"/>
      <c r="G1" s="67"/>
      <c r="H1" s="64"/>
    </row>
    <row r="2" spans="1:8" s="255" customFormat="1" ht="11.25" x14ac:dyDescent="0.2">
      <c r="A2" s="56" t="str">
        <f>'PAGE DE GARDE'!C8</f>
        <v>GAZ</v>
      </c>
      <c r="B2" s="62"/>
      <c r="C2" s="62"/>
      <c r="D2" s="57"/>
      <c r="E2" s="57" t="str">
        <f>'PAGE DE GARDE'!C10</f>
        <v>REALITE 2018 V0</v>
      </c>
      <c r="F2" s="56"/>
      <c r="G2" s="59"/>
      <c r="H2" s="56"/>
    </row>
    <row r="3" spans="1:8" s="255" customFormat="1" ht="11.25" x14ac:dyDescent="0.2">
      <c r="A3" s="249" t="str">
        <f>'PAGE DE GARDE'!C7</f>
        <v>GRD</v>
      </c>
      <c r="B3" s="62"/>
      <c r="C3" s="62"/>
      <c r="D3" s="56"/>
      <c r="E3" s="56"/>
      <c r="F3" s="56"/>
      <c r="G3" s="59"/>
      <c r="H3" s="56"/>
    </row>
    <row r="4" spans="1:8" ht="15.75" customHeight="1" x14ac:dyDescent="0.2">
      <c r="A4" s="256"/>
      <c r="B4" s="256"/>
      <c r="C4" s="256"/>
      <c r="D4" s="256"/>
      <c r="E4" s="256"/>
      <c r="F4" s="256"/>
      <c r="G4" s="256"/>
      <c r="H4" s="256"/>
    </row>
    <row r="6" spans="1:8" ht="15.75" customHeight="1" thickBot="1" x14ac:dyDescent="0.25"/>
    <row r="7" spans="1:8" ht="13.5" customHeight="1" thickTop="1" thickBot="1" x14ac:dyDescent="0.25">
      <c r="A7" s="258"/>
      <c r="B7" s="259"/>
      <c r="C7" s="259"/>
      <c r="D7" s="259"/>
      <c r="E7" s="260"/>
      <c r="F7" s="2656" t="str">
        <f>'PAGE DE GARDE'!B16</f>
        <v>REALITE 2017</v>
      </c>
      <c r="G7" s="2659" t="s">
        <v>1118</v>
      </c>
      <c r="H7" s="2656" t="str">
        <f>'PAGE DE GARDE'!B14</f>
        <v>REALITE 2018</v>
      </c>
    </row>
    <row r="8" spans="1:8" ht="14.25" thickTop="1" thickBot="1" x14ac:dyDescent="0.25">
      <c r="A8" s="2658" t="s">
        <v>303</v>
      </c>
      <c r="B8" s="2658"/>
      <c r="C8" s="2658"/>
      <c r="D8" s="2658"/>
      <c r="E8" s="261" t="s">
        <v>401</v>
      </c>
      <c r="F8" s="2657"/>
      <c r="G8" s="2659"/>
      <c r="H8" s="2657"/>
    </row>
    <row r="9" spans="1:8" ht="28.5" customHeight="1" thickTop="1" thickBot="1" x14ac:dyDescent="0.25">
      <c r="A9" s="262"/>
      <c r="B9" s="263"/>
      <c r="C9" s="263"/>
      <c r="D9" s="263"/>
      <c r="E9" s="264"/>
      <c r="F9" s="1358" t="s">
        <v>1119</v>
      </c>
      <c r="G9" s="2660"/>
      <c r="H9" s="1358" t="s">
        <v>1119</v>
      </c>
    </row>
    <row r="10" spans="1:8" ht="13.5" thickTop="1" x14ac:dyDescent="0.2">
      <c r="A10" s="265"/>
      <c r="B10" s="266"/>
      <c r="C10" s="266"/>
      <c r="D10" s="266"/>
      <c r="E10" s="267"/>
      <c r="F10" s="268"/>
      <c r="G10" s="269"/>
      <c r="H10" s="268"/>
    </row>
    <row r="11" spans="1:8" x14ac:dyDescent="0.2">
      <c r="A11" s="270" t="s">
        <v>81</v>
      </c>
      <c r="B11" s="266"/>
      <c r="C11" s="266"/>
      <c r="D11" s="266"/>
      <c r="E11" s="261" t="s">
        <v>402</v>
      </c>
      <c r="F11" s="271">
        <f>+F13+F15+F17+F19</f>
        <v>0</v>
      </c>
      <c r="G11" s="271">
        <f>G13+G17+G19</f>
        <v>0</v>
      </c>
      <c r="H11" s="271">
        <f t="shared" ref="H11" si="0">H13+H17+H19</f>
        <v>0</v>
      </c>
    </row>
    <row r="12" spans="1:8" x14ac:dyDescent="0.2">
      <c r="A12" s="265"/>
      <c r="B12" s="266"/>
      <c r="C12" s="266"/>
      <c r="D12" s="266"/>
      <c r="E12" s="267"/>
      <c r="F12" s="272"/>
      <c r="G12" s="272"/>
      <c r="H12" s="272"/>
    </row>
    <row r="13" spans="1:8" x14ac:dyDescent="0.2">
      <c r="A13" s="265"/>
      <c r="B13" s="273" t="s">
        <v>305</v>
      </c>
      <c r="C13" s="266"/>
      <c r="D13" s="266"/>
      <c r="E13" s="274">
        <v>20</v>
      </c>
      <c r="F13" s="299">
        <f>'Tableau 1A'!L14</f>
        <v>0</v>
      </c>
      <c r="G13" s="299">
        <f>H13-F13</f>
        <v>0</v>
      </c>
      <c r="H13" s="299">
        <f>'Tableau 1A'!U14</f>
        <v>0</v>
      </c>
    </row>
    <row r="14" spans="1:8" x14ac:dyDescent="0.2">
      <c r="A14" s="265"/>
      <c r="B14" s="266"/>
      <c r="C14" s="266"/>
      <c r="D14" s="266"/>
      <c r="E14" s="267"/>
      <c r="F14" s="299"/>
      <c r="G14" s="299"/>
      <c r="H14" s="299"/>
    </row>
    <row r="15" spans="1:8" x14ac:dyDescent="0.2">
      <c r="A15" s="265"/>
      <c r="B15" s="273" t="s">
        <v>306</v>
      </c>
      <c r="C15" s="266"/>
      <c r="D15" s="266"/>
      <c r="E15" s="274">
        <v>21</v>
      </c>
      <c r="F15" s="299">
        <f>'Tableau 1A'!L16</f>
        <v>0</v>
      </c>
      <c r="G15" s="299">
        <f>H15-F15</f>
        <v>0</v>
      </c>
      <c r="H15" s="299">
        <f>'Tableau 1A'!U16</f>
        <v>0</v>
      </c>
    </row>
    <row r="16" spans="1:8" x14ac:dyDescent="0.2">
      <c r="A16" s="265"/>
      <c r="B16" s="266"/>
      <c r="C16" s="266"/>
      <c r="D16" s="266"/>
      <c r="E16" s="267"/>
      <c r="F16" s="275"/>
      <c r="G16" s="275"/>
      <c r="H16" s="299"/>
    </row>
    <row r="17" spans="1:8" x14ac:dyDescent="0.2">
      <c r="A17" s="265"/>
      <c r="B17" s="273" t="s">
        <v>307</v>
      </c>
      <c r="C17" s="266"/>
      <c r="D17" s="266"/>
      <c r="E17" s="274" t="s">
        <v>405</v>
      </c>
      <c r="F17" s="299">
        <f>'Tableau 1A'!L18</f>
        <v>0</v>
      </c>
      <c r="G17" s="299">
        <f>H17-F17</f>
        <v>0</v>
      </c>
      <c r="H17" s="299">
        <f>'Tableau 1A'!U18</f>
        <v>0</v>
      </c>
    </row>
    <row r="18" spans="1:8" x14ac:dyDescent="0.2">
      <c r="A18" s="265"/>
      <c r="B18" s="266"/>
      <c r="C18" s="266"/>
      <c r="D18" s="266"/>
      <c r="E18" s="267"/>
      <c r="F18" s="275"/>
      <c r="G18" s="275"/>
      <c r="H18" s="299"/>
    </row>
    <row r="19" spans="1:8" x14ac:dyDescent="0.2">
      <c r="A19" s="265"/>
      <c r="B19" s="273" t="s">
        <v>308</v>
      </c>
      <c r="C19" s="266"/>
      <c r="D19" s="276"/>
      <c r="E19" s="274">
        <v>28</v>
      </c>
      <c r="F19" s="299">
        <f>'Tableau 1A'!L20</f>
        <v>0</v>
      </c>
      <c r="G19" s="299">
        <f>H19-F19</f>
        <v>0</v>
      </c>
      <c r="H19" s="299">
        <f>'Tableau 1A'!U20</f>
        <v>0</v>
      </c>
    </row>
    <row r="20" spans="1:8" x14ac:dyDescent="0.2">
      <c r="A20" s="265"/>
      <c r="B20" s="266"/>
      <c r="C20" s="266"/>
      <c r="D20" s="266"/>
      <c r="E20" s="267"/>
      <c r="F20" s="272"/>
      <c r="G20" s="272"/>
      <c r="H20" s="275"/>
    </row>
    <row r="21" spans="1:8" x14ac:dyDescent="0.2">
      <c r="A21" s="270" t="s">
        <v>309</v>
      </c>
      <c r="B21" s="266"/>
      <c r="C21" s="266"/>
      <c r="D21" s="266"/>
      <c r="E21" s="261" t="s">
        <v>407</v>
      </c>
      <c r="F21" s="271">
        <f>+F23+F25+F27+F29+F31+F33</f>
        <v>0</v>
      </c>
      <c r="G21" s="271">
        <f t="shared" ref="G21:H21" si="1">+G23+G25+G27+G29+G31+G33</f>
        <v>0</v>
      </c>
      <c r="H21" s="271">
        <f t="shared" si="1"/>
        <v>0</v>
      </c>
    </row>
    <row r="22" spans="1:8" x14ac:dyDescent="0.2">
      <c r="A22" s="265"/>
      <c r="B22" s="266"/>
      <c r="C22" s="266"/>
      <c r="D22" s="266"/>
      <c r="E22" s="267"/>
      <c r="F22" s="272"/>
      <c r="G22" s="272"/>
      <c r="H22" s="275"/>
    </row>
    <row r="23" spans="1:8" x14ac:dyDescent="0.2">
      <c r="A23" s="265"/>
      <c r="B23" s="273" t="s">
        <v>310</v>
      </c>
      <c r="C23" s="266"/>
      <c r="D23" s="266"/>
      <c r="E23" s="274">
        <v>29</v>
      </c>
      <c r="F23" s="299">
        <f>'Tableau 1A'!L24</f>
        <v>0</v>
      </c>
      <c r="G23" s="299">
        <f>H23-F23</f>
        <v>0</v>
      </c>
      <c r="H23" s="299">
        <f>'Tableau 1A'!U24</f>
        <v>0</v>
      </c>
    </row>
    <row r="24" spans="1:8" x14ac:dyDescent="0.2">
      <c r="A24" s="265"/>
      <c r="B24" s="266"/>
      <c r="C24" s="266"/>
      <c r="D24" s="266"/>
      <c r="E24" s="267"/>
      <c r="F24" s="275"/>
      <c r="G24" s="275"/>
      <c r="H24" s="299"/>
    </row>
    <row r="25" spans="1:8" x14ac:dyDescent="0.2">
      <c r="A25" s="265"/>
      <c r="B25" s="273" t="s">
        <v>311</v>
      </c>
      <c r="C25" s="266"/>
      <c r="D25" s="266"/>
      <c r="E25" s="274">
        <v>3</v>
      </c>
      <c r="F25" s="299">
        <f>'Tableau 1A'!L26</f>
        <v>0</v>
      </c>
      <c r="G25" s="299">
        <f>H25-F25</f>
        <v>0</v>
      </c>
      <c r="H25" s="299">
        <f>'Tableau 1A'!U26</f>
        <v>0</v>
      </c>
    </row>
    <row r="26" spans="1:8" x14ac:dyDescent="0.2">
      <c r="A26" s="265"/>
      <c r="B26" s="266"/>
      <c r="C26" s="266"/>
      <c r="D26" s="266"/>
      <c r="E26" s="267"/>
      <c r="F26" s="275"/>
      <c r="G26" s="275"/>
      <c r="H26" s="299"/>
    </row>
    <row r="27" spans="1:8" x14ac:dyDescent="0.2">
      <c r="A27" s="265"/>
      <c r="B27" s="273" t="s">
        <v>82</v>
      </c>
      <c r="C27" s="266"/>
      <c r="D27" s="266"/>
      <c r="E27" s="274" t="s">
        <v>410</v>
      </c>
      <c r="F27" s="299">
        <f>'Tableau 1A'!L28</f>
        <v>0</v>
      </c>
      <c r="G27" s="299">
        <f>H27-F27</f>
        <v>0</v>
      </c>
      <c r="H27" s="299">
        <f>'Tableau 1A'!U28</f>
        <v>0</v>
      </c>
    </row>
    <row r="28" spans="1:8" x14ac:dyDescent="0.2">
      <c r="A28" s="265"/>
      <c r="B28" s="266"/>
      <c r="C28" s="266"/>
      <c r="D28" s="266"/>
      <c r="E28" s="267"/>
      <c r="F28" s="275"/>
      <c r="G28" s="275"/>
      <c r="H28" s="299"/>
    </row>
    <row r="29" spans="1:8" x14ac:dyDescent="0.2">
      <c r="A29" s="265"/>
      <c r="B29" s="273" t="s">
        <v>83</v>
      </c>
      <c r="C29" s="266"/>
      <c r="D29" s="266"/>
      <c r="E29" s="274" t="s">
        <v>359</v>
      </c>
      <c r="F29" s="299">
        <f>'Tableau 1A'!L30</f>
        <v>0</v>
      </c>
      <c r="G29" s="299">
        <f>H29-F29</f>
        <v>0</v>
      </c>
      <c r="H29" s="299">
        <f>'Tableau 1A'!U30</f>
        <v>0</v>
      </c>
    </row>
    <row r="30" spans="1:8" x14ac:dyDescent="0.2">
      <c r="A30" s="265"/>
      <c r="B30" s="266"/>
      <c r="C30" s="266"/>
      <c r="D30" s="266"/>
      <c r="E30" s="267"/>
      <c r="F30" s="275"/>
      <c r="G30" s="275"/>
      <c r="H30" s="299"/>
    </row>
    <row r="31" spans="1:8" x14ac:dyDescent="0.2">
      <c r="A31" s="265"/>
      <c r="B31" s="277" t="s">
        <v>314</v>
      </c>
      <c r="C31" s="266"/>
      <c r="D31" s="266"/>
      <c r="E31" s="278" t="s">
        <v>411</v>
      </c>
      <c r="F31" s="299">
        <f>'Tableau 1A'!L32</f>
        <v>0</v>
      </c>
      <c r="G31" s="299">
        <f>H31-F31</f>
        <v>0</v>
      </c>
      <c r="H31" s="299">
        <f>'Tableau 1A'!U32</f>
        <v>0</v>
      </c>
    </row>
    <row r="32" spans="1:8" x14ac:dyDescent="0.2">
      <c r="A32" s="265"/>
      <c r="B32" s="279"/>
      <c r="C32" s="266"/>
      <c r="D32" s="266"/>
      <c r="E32" s="280"/>
      <c r="F32" s="275"/>
      <c r="G32" s="275"/>
      <c r="H32" s="299"/>
    </row>
    <row r="33" spans="1:8" x14ac:dyDescent="0.2">
      <c r="A33" s="265"/>
      <c r="B33" s="273" t="s">
        <v>315</v>
      </c>
      <c r="C33" s="266"/>
      <c r="D33" s="266"/>
      <c r="E33" s="274" t="s">
        <v>412</v>
      </c>
      <c r="F33" s="299">
        <f>'Tableau 1A'!L34</f>
        <v>0</v>
      </c>
      <c r="G33" s="299">
        <f>H33-F33</f>
        <v>0</v>
      </c>
      <c r="H33" s="299">
        <f>'Tableau 1A'!U34</f>
        <v>0</v>
      </c>
    </row>
    <row r="34" spans="1:8" x14ac:dyDescent="0.2">
      <c r="A34" s="265"/>
      <c r="B34" s="266"/>
      <c r="C34" s="266"/>
      <c r="D34" s="266"/>
      <c r="E34" s="267"/>
      <c r="F34" s="281"/>
      <c r="G34" s="281"/>
      <c r="H34" s="281"/>
    </row>
    <row r="35" spans="1:8" x14ac:dyDescent="0.2">
      <c r="A35" s="282"/>
      <c r="B35" s="283"/>
      <c r="C35" s="283"/>
      <c r="D35" s="283"/>
      <c r="E35" s="284"/>
      <c r="F35" s="272"/>
      <c r="G35" s="272"/>
      <c r="H35" s="272"/>
    </row>
    <row r="36" spans="1:8" x14ac:dyDescent="0.2">
      <c r="A36" s="270" t="s">
        <v>316</v>
      </c>
      <c r="B36" s="266"/>
      <c r="C36" s="266"/>
      <c r="D36" s="266"/>
      <c r="E36" s="261" t="s">
        <v>413</v>
      </c>
      <c r="F36" s="271">
        <f>F11+F21</f>
        <v>0</v>
      </c>
      <c r="G36" s="271">
        <f t="shared" ref="G36:H36" si="2">G11+G21</f>
        <v>0</v>
      </c>
      <c r="H36" s="271">
        <f t="shared" si="2"/>
        <v>0</v>
      </c>
    </row>
    <row r="37" spans="1:8" ht="13.5" thickBot="1" x14ac:dyDescent="0.25">
      <c r="A37" s="285"/>
      <c r="B37" s="263"/>
      <c r="C37" s="263"/>
      <c r="D37" s="286"/>
      <c r="E37" s="264"/>
      <c r="F37" s="287"/>
      <c r="G37" s="287"/>
      <c r="H37" s="287"/>
    </row>
    <row r="38" spans="1:8" ht="13.5" thickTop="1" x14ac:dyDescent="0.2">
      <c r="A38" s="184"/>
      <c r="B38" s="184"/>
      <c r="C38" s="184"/>
      <c r="D38" s="184"/>
      <c r="E38" s="184"/>
      <c r="F38" s="190"/>
      <c r="G38" s="288"/>
      <c r="H38" s="190"/>
    </row>
    <row r="39" spans="1:8" ht="13.5" thickBot="1" x14ac:dyDescent="0.25">
      <c r="A39" s="184"/>
      <c r="B39" s="184"/>
      <c r="C39" s="184"/>
      <c r="D39" s="184"/>
      <c r="E39" s="184"/>
      <c r="F39" s="190"/>
      <c r="G39" s="288"/>
      <c r="H39" s="190"/>
    </row>
    <row r="40" spans="1:8" ht="13.5" customHeight="1" thickTop="1" thickBot="1" x14ac:dyDescent="0.25">
      <c r="A40" s="258"/>
      <c r="B40" s="259"/>
      <c r="C40" s="259"/>
      <c r="D40" s="259"/>
      <c r="E40" s="289"/>
      <c r="F40" s="2656" t="str">
        <f>F7</f>
        <v>REALITE 2017</v>
      </c>
      <c r="G40" s="2659" t="s">
        <v>1118</v>
      </c>
      <c r="H40" s="2656" t="str">
        <f>H7</f>
        <v>REALITE 2018</v>
      </c>
    </row>
    <row r="41" spans="1:8" ht="14.25" thickTop="1" thickBot="1" x14ac:dyDescent="0.25">
      <c r="A41" s="2658" t="s">
        <v>317</v>
      </c>
      <c r="B41" s="2658"/>
      <c r="C41" s="2658"/>
      <c r="D41" s="2658"/>
      <c r="E41" s="261" t="s">
        <v>414</v>
      </c>
      <c r="F41" s="2657"/>
      <c r="G41" s="2659"/>
      <c r="H41" s="2657"/>
    </row>
    <row r="42" spans="1:8" ht="27.75" customHeight="1" thickTop="1" thickBot="1" x14ac:dyDescent="0.25">
      <c r="A42" s="290"/>
      <c r="B42" s="291"/>
      <c r="C42" s="291"/>
      <c r="D42" s="291"/>
      <c r="E42" s="292"/>
      <c r="F42" s="1358" t="s">
        <v>1119</v>
      </c>
      <c r="G42" s="2660"/>
      <c r="H42" s="1358" t="s">
        <v>1119</v>
      </c>
    </row>
    <row r="43" spans="1:8" ht="13.5" thickTop="1" x14ac:dyDescent="0.2">
      <c r="A43" s="265"/>
      <c r="B43" s="266"/>
      <c r="C43" s="266"/>
      <c r="D43" s="266"/>
      <c r="E43" s="293"/>
      <c r="F43" s="294"/>
      <c r="G43" s="294"/>
      <c r="H43" s="294"/>
    </row>
    <row r="44" spans="1:8" x14ac:dyDescent="0.2">
      <c r="A44" s="270" t="s">
        <v>318</v>
      </c>
      <c r="B44" s="266"/>
      <c r="C44" s="266"/>
      <c r="D44" s="266"/>
      <c r="E44" s="295" t="s">
        <v>223</v>
      </c>
      <c r="F44" s="296">
        <f t="shared" ref="F44:H44" si="3">F46+F48+F50+F52+F54+F56</f>
        <v>0</v>
      </c>
      <c r="G44" s="296">
        <f t="shared" si="3"/>
        <v>0</v>
      </c>
      <c r="H44" s="296">
        <f t="shared" si="3"/>
        <v>0</v>
      </c>
    </row>
    <row r="45" spans="1:8" x14ac:dyDescent="0.2">
      <c r="A45" s="265"/>
      <c r="B45" s="266"/>
      <c r="C45" s="266"/>
      <c r="D45" s="266"/>
      <c r="E45" s="293"/>
      <c r="F45" s="297"/>
      <c r="G45" s="297"/>
      <c r="H45" s="297"/>
    </row>
    <row r="46" spans="1:8" x14ac:dyDescent="0.2">
      <c r="A46" s="265"/>
      <c r="B46" s="273" t="s">
        <v>319</v>
      </c>
      <c r="C46" s="266"/>
      <c r="D46" s="266"/>
      <c r="E46" s="298">
        <v>10</v>
      </c>
      <c r="F46" s="299">
        <f>'Tableau 1A'!L48</f>
        <v>0</v>
      </c>
      <c r="G46" s="299">
        <f>H46-F46</f>
        <v>0</v>
      </c>
      <c r="H46" s="299">
        <f>'Tableau 1A'!U48</f>
        <v>0</v>
      </c>
    </row>
    <row r="47" spans="1:8" x14ac:dyDescent="0.2">
      <c r="A47" s="265"/>
      <c r="B47" s="216"/>
      <c r="C47" s="266"/>
      <c r="D47" s="266"/>
      <c r="E47" s="300"/>
      <c r="F47" s="299"/>
      <c r="G47" s="299"/>
      <c r="H47" s="299"/>
    </row>
    <row r="48" spans="1:8" x14ac:dyDescent="0.2">
      <c r="A48" s="265"/>
      <c r="B48" s="273" t="s">
        <v>320</v>
      </c>
      <c r="C48" s="266"/>
      <c r="D48" s="266"/>
      <c r="E48" s="301">
        <v>11</v>
      </c>
      <c r="F48" s="299">
        <f>'Tableau 1A'!L50</f>
        <v>0</v>
      </c>
      <c r="G48" s="299">
        <f>H48-F48</f>
        <v>0</v>
      </c>
      <c r="H48" s="299">
        <f>'Tableau 1A'!U50</f>
        <v>0</v>
      </c>
    </row>
    <row r="49" spans="1:8" x14ac:dyDescent="0.2">
      <c r="A49" s="265"/>
      <c r="B49" s="216"/>
      <c r="C49" s="266"/>
      <c r="D49" s="266"/>
      <c r="E49" s="300"/>
      <c r="F49" s="299"/>
      <c r="G49" s="299"/>
      <c r="H49" s="299"/>
    </row>
    <row r="50" spans="1:8" x14ac:dyDescent="0.2">
      <c r="A50" s="265"/>
      <c r="B50" s="302" t="s">
        <v>321</v>
      </c>
      <c r="C50" s="303"/>
      <c r="D50" s="266"/>
      <c r="E50" s="298">
        <v>12</v>
      </c>
      <c r="F50" s="299">
        <f>'Tableau 1A'!L52</f>
        <v>0</v>
      </c>
      <c r="G50" s="299">
        <f>H50-F50</f>
        <v>0</v>
      </c>
      <c r="H50" s="299">
        <f>'Tableau 1A'!U52</f>
        <v>0</v>
      </c>
    </row>
    <row r="51" spans="1:8" x14ac:dyDescent="0.2">
      <c r="A51" s="265"/>
      <c r="B51" s="266"/>
      <c r="C51" s="303"/>
      <c r="D51" s="276"/>
      <c r="E51" s="300"/>
      <c r="F51" s="299"/>
      <c r="G51" s="299"/>
      <c r="H51" s="299"/>
    </row>
    <row r="52" spans="1:8" x14ac:dyDescent="0.2">
      <c r="A52" s="265"/>
      <c r="B52" s="302" t="s">
        <v>322</v>
      </c>
      <c r="C52" s="303"/>
      <c r="D52" s="276"/>
      <c r="E52" s="298">
        <v>13</v>
      </c>
      <c r="F52" s="299">
        <f>'Tableau 1A'!L54</f>
        <v>0</v>
      </c>
      <c r="G52" s="299">
        <f>H52-F52</f>
        <v>0</v>
      </c>
      <c r="H52" s="299">
        <f>'Tableau 1A'!U54</f>
        <v>0</v>
      </c>
    </row>
    <row r="53" spans="1:8" x14ac:dyDescent="0.2">
      <c r="A53" s="265"/>
      <c r="B53" s="216"/>
      <c r="C53" s="266"/>
      <c r="D53" s="276"/>
      <c r="E53" s="301"/>
      <c r="F53" s="299"/>
      <c r="G53" s="299"/>
      <c r="H53" s="299"/>
    </row>
    <row r="54" spans="1:8" x14ac:dyDescent="0.2">
      <c r="A54" s="265"/>
      <c r="B54" s="273" t="s">
        <v>84</v>
      </c>
      <c r="C54" s="266"/>
      <c r="D54" s="276"/>
      <c r="E54" s="301">
        <v>14</v>
      </c>
      <c r="F54" s="299">
        <f>'Tableau 1A'!L56</f>
        <v>0</v>
      </c>
      <c r="G54" s="299">
        <f>H54-F54</f>
        <v>0</v>
      </c>
      <c r="H54" s="299">
        <f>'Tableau 1A'!U56</f>
        <v>0</v>
      </c>
    </row>
    <row r="55" spans="1:8" x14ac:dyDescent="0.2">
      <c r="A55" s="265"/>
      <c r="B55" s="216"/>
      <c r="C55" s="266"/>
      <c r="D55" s="276"/>
      <c r="E55" s="301"/>
      <c r="F55" s="299"/>
      <c r="G55" s="299"/>
      <c r="H55" s="299"/>
    </row>
    <row r="56" spans="1:8" x14ac:dyDescent="0.2">
      <c r="A56" s="265"/>
      <c r="B56" s="273" t="s">
        <v>85</v>
      </c>
      <c r="C56" s="266"/>
      <c r="D56" s="276"/>
      <c r="E56" s="301">
        <v>15</v>
      </c>
      <c r="F56" s="299">
        <f>'Tableau 1A'!L58</f>
        <v>0</v>
      </c>
      <c r="G56" s="299">
        <f>H56-F56</f>
        <v>0</v>
      </c>
      <c r="H56" s="299">
        <f>'Tableau 1A'!U58</f>
        <v>0</v>
      </c>
    </row>
    <row r="57" spans="1:8" x14ac:dyDescent="0.2">
      <c r="A57" s="265"/>
      <c r="B57" s="273"/>
      <c r="C57" s="266"/>
      <c r="D57" s="276"/>
      <c r="E57" s="301"/>
      <c r="F57" s="306"/>
      <c r="G57" s="306"/>
      <c r="H57" s="306"/>
    </row>
    <row r="58" spans="1:8" x14ac:dyDescent="0.2">
      <c r="A58" s="307" t="s">
        <v>326</v>
      </c>
      <c r="B58" s="273"/>
      <c r="C58" s="266"/>
      <c r="D58" s="276"/>
      <c r="E58" s="308">
        <v>16</v>
      </c>
      <c r="F58" s="306">
        <f t="shared" ref="F58:H58" si="4">+F60</f>
        <v>0</v>
      </c>
      <c r="G58" s="306">
        <f t="shared" si="4"/>
        <v>0</v>
      </c>
      <c r="H58" s="306">
        <f t="shared" si="4"/>
        <v>0</v>
      </c>
    </row>
    <row r="59" spans="1:8" x14ac:dyDescent="0.2">
      <c r="A59" s="265"/>
      <c r="B59" s="266"/>
      <c r="C59" s="266"/>
      <c r="D59" s="276"/>
      <c r="E59" s="293"/>
      <c r="F59" s="305"/>
      <c r="G59" s="305"/>
      <c r="H59" s="305"/>
    </row>
    <row r="60" spans="1:8" x14ac:dyDescent="0.2">
      <c r="A60" s="309"/>
      <c r="B60" s="302" t="s">
        <v>325</v>
      </c>
      <c r="C60" s="303"/>
      <c r="D60" s="276"/>
      <c r="E60" s="310">
        <v>16</v>
      </c>
      <c r="F60" s="299">
        <f>'Tableau 1A'!L62</f>
        <v>0</v>
      </c>
      <c r="G60" s="299">
        <f>H60-F60</f>
        <v>0</v>
      </c>
      <c r="H60" s="299">
        <f>'Tableau 1A'!U62</f>
        <v>0</v>
      </c>
    </row>
    <row r="61" spans="1:8" x14ac:dyDescent="0.2">
      <c r="A61" s="265"/>
      <c r="B61" s="266"/>
      <c r="C61" s="266"/>
      <c r="D61" s="303"/>
      <c r="E61" s="300"/>
      <c r="F61" s="305"/>
      <c r="G61" s="305"/>
      <c r="H61" s="305"/>
    </row>
    <row r="62" spans="1:8" x14ac:dyDescent="0.2">
      <c r="A62" s="307" t="s">
        <v>326</v>
      </c>
      <c r="B62" s="266"/>
      <c r="C62" s="266"/>
      <c r="D62" s="266"/>
      <c r="E62" s="311" t="s">
        <v>419</v>
      </c>
      <c r="F62" s="306">
        <f>+F64+F70+F78</f>
        <v>0</v>
      </c>
      <c r="G62" s="306">
        <f t="shared" ref="G62:H62" si="5">+G64+G70+G78</f>
        <v>0</v>
      </c>
      <c r="H62" s="306">
        <f t="shared" si="5"/>
        <v>0</v>
      </c>
    </row>
    <row r="63" spans="1:8" x14ac:dyDescent="0.2">
      <c r="A63" s="265"/>
      <c r="B63" s="266"/>
      <c r="C63" s="303"/>
      <c r="D63" s="266"/>
      <c r="E63" s="300"/>
      <c r="F63" s="305"/>
      <c r="G63" s="305"/>
      <c r="H63" s="305"/>
    </row>
    <row r="64" spans="1:8" x14ac:dyDescent="0.2">
      <c r="A64" s="265"/>
      <c r="B64" s="302" t="s">
        <v>86</v>
      </c>
      <c r="C64" s="266"/>
      <c r="D64" s="266"/>
      <c r="E64" s="310">
        <v>17</v>
      </c>
      <c r="F64" s="297">
        <f t="shared" ref="F64:H64" si="6">+F65+F68</f>
        <v>0</v>
      </c>
      <c r="G64" s="297">
        <f t="shared" si="6"/>
        <v>0</v>
      </c>
      <c r="H64" s="297">
        <f t="shared" si="6"/>
        <v>0</v>
      </c>
    </row>
    <row r="65" spans="1:8" x14ac:dyDescent="0.2">
      <c r="A65" s="265"/>
      <c r="B65" s="266"/>
      <c r="C65" s="312" t="s">
        <v>328</v>
      </c>
      <c r="D65" s="266"/>
      <c r="E65" s="313" t="s">
        <v>421</v>
      </c>
      <c r="F65" s="299">
        <f>'Tableau 1A'!L67</f>
        <v>0</v>
      </c>
      <c r="G65" s="299">
        <f>H65-F65</f>
        <v>0</v>
      </c>
      <c r="H65" s="299">
        <f>'Tableau 1A'!U67</f>
        <v>0</v>
      </c>
    </row>
    <row r="66" spans="1:8" x14ac:dyDescent="0.2">
      <c r="A66" s="265"/>
      <c r="B66" s="266"/>
      <c r="C66" s="303"/>
      <c r="D66" s="314" t="s">
        <v>329</v>
      </c>
      <c r="E66" s="300"/>
      <c r="F66" s="315"/>
      <c r="G66" s="315"/>
      <c r="H66" s="315"/>
    </row>
    <row r="67" spans="1:8" x14ac:dyDescent="0.2">
      <c r="A67" s="265"/>
      <c r="B67" s="266"/>
      <c r="C67" s="303"/>
      <c r="D67" s="314" t="s">
        <v>330</v>
      </c>
      <c r="E67" s="300"/>
      <c r="F67" s="315"/>
      <c r="G67" s="315"/>
      <c r="H67" s="315"/>
    </row>
    <row r="68" spans="1:8" x14ac:dyDescent="0.2">
      <c r="A68" s="265"/>
      <c r="B68" s="266"/>
      <c r="C68" s="314" t="s">
        <v>331</v>
      </c>
      <c r="D68" s="266"/>
      <c r="E68" s="316" t="s">
        <v>422</v>
      </c>
      <c r="F68" s="299">
        <f>'Tableau 1A'!L70</f>
        <v>0</v>
      </c>
      <c r="G68" s="299">
        <f>H68-F68</f>
        <v>0</v>
      </c>
      <c r="H68" s="299">
        <f>'Tableau 1A'!U70</f>
        <v>0</v>
      </c>
    </row>
    <row r="69" spans="1:8" x14ac:dyDescent="0.2">
      <c r="A69" s="265"/>
      <c r="B69" s="266"/>
      <c r="C69" s="303"/>
      <c r="D69" s="266"/>
      <c r="E69" s="300"/>
      <c r="F69" s="317"/>
      <c r="G69" s="317"/>
      <c r="H69" s="317"/>
    </row>
    <row r="70" spans="1:8" x14ac:dyDescent="0.2">
      <c r="A70" s="265"/>
      <c r="B70" s="302" t="s">
        <v>332</v>
      </c>
      <c r="C70" s="266"/>
      <c r="D70" s="266"/>
      <c r="E70" s="310" t="s">
        <v>423</v>
      </c>
      <c r="F70" s="297">
        <f t="shared" ref="F70:H70" si="7">+F71+F72+F73+F74+F75+F76</f>
        <v>0</v>
      </c>
      <c r="G70" s="297">
        <f t="shared" si="7"/>
        <v>0</v>
      </c>
      <c r="H70" s="297">
        <f t="shared" si="7"/>
        <v>0</v>
      </c>
    </row>
    <row r="71" spans="1:8" x14ac:dyDescent="0.2">
      <c r="A71" s="265"/>
      <c r="B71" s="216"/>
      <c r="C71" s="314" t="s">
        <v>87</v>
      </c>
      <c r="D71" s="266"/>
      <c r="E71" s="300">
        <v>42</v>
      </c>
      <c r="F71" s="299">
        <f>'Tableau 1A'!L73</f>
        <v>0</v>
      </c>
      <c r="G71" s="299">
        <f t="shared" ref="G71:G76" si="8">H71-F71</f>
        <v>0</v>
      </c>
      <c r="H71" s="299">
        <f>'Tableau 1A'!U73</f>
        <v>0</v>
      </c>
    </row>
    <row r="72" spans="1:8" x14ac:dyDescent="0.2">
      <c r="A72" s="265"/>
      <c r="B72" s="266"/>
      <c r="C72" s="312" t="s">
        <v>334</v>
      </c>
      <c r="D72" s="214"/>
      <c r="E72" s="300">
        <v>43</v>
      </c>
      <c r="F72" s="299">
        <f>'Tableau 1A'!L74</f>
        <v>0</v>
      </c>
      <c r="G72" s="299">
        <f t="shared" si="8"/>
        <v>0</v>
      </c>
      <c r="H72" s="299">
        <f>'Tableau 1A'!U74</f>
        <v>0</v>
      </c>
    </row>
    <row r="73" spans="1:8" x14ac:dyDescent="0.2">
      <c r="A73" s="265"/>
      <c r="B73" s="266"/>
      <c r="C73" s="312" t="s">
        <v>335</v>
      </c>
      <c r="D73" s="214"/>
      <c r="E73" s="300">
        <v>44</v>
      </c>
      <c r="F73" s="299">
        <f>'Tableau 1A'!L75</f>
        <v>0</v>
      </c>
      <c r="G73" s="299">
        <f t="shared" si="8"/>
        <v>0</v>
      </c>
      <c r="H73" s="299">
        <f>'Tableau 1A'!U75</f>
        <v>0</v>
      </c>
    </row>
    <row r="74" spans="1:8" x14ac:dyDescent="0.2">
      <c r="A74" s="265"/>
      <c r="B74" s="266"/>
      <c r="C74" s="318" t="s">
        <v>336</v>
      </c>
      <c r="D74" s="266"/>
      <c r="E74" s="293">
        <v>46</v>
      </c>
      <c r="F74" s="299">
        <f>'Tableau 1A'!L76</f>
        <v>0</v>
      </c>
      <c r="G74" s="299">
        <f t="shared" si="8"/>
        <v>0</v>
      </c>
      <c r="H74" s="299">
        <f>'Tableau 1A'!U76</f>
        <v>0</v>
      </c>
    </row>
    <row r="75" spans="1:8" x14ac:dyDescent="0.2">
      <c r="A75" s="265"/>
      <c r="B75" s="266"/>
      <c r="C75" s="314" t="s">
        <v>337</v>
      </c>
      <c r="D75" s="266"/>
      <c r="E75" s="316">
        <v>45</v>
      </c>
      <c r="F75" s="299">
        <f>'Tableau 1A'!L77</f>
        <v>0</v>
      </c>
      <c r="G75" s="299">
        <f t="shared" si="8"/>
        <v>0</v>
      </c>
      <c r="H75" s="299">
        <f>'Tableau 1A'!U77</f>
        <v>0</v>
      </c>
    </row>
    <row r="76" spans="1:8" x14ac:dyDescent="0.2">
      <c r="A76" s="265"/>
      <c r="B76" s="266"/>
      <c r="C76" s="314" t="s">
        <v>338</v>
      </c>
      <c r="D76" s="266"/>
      <c r="E76" s="316" t="s">
        <v>425</v>
      </c>
      <c r="F76" s="299">
        <f>'Tableau 1A'!L78</f>
        <v>0</v>
      </c>
      <c r="G76" s="299">
        <f t="shared" si="8"/>
        <v>0</v>
      </c>
      <c r="H76" s="299">
        <f>'Tableau 1A'!U78</f>
        <v>0</v>
      </c>
    </row>
    <row r="77" spans="1:8" x14ac:dyDescent="0.2">
      <c r="A77" s="265"/>
      <c r="B77" s="266"/>
      <c r="C77" s="266"/>
      <c r="D77" s="266"/>
      <c r="E77" s="293"/>
      <c r="F77" s="299"/>
      <c r="G77" s="299"/>
      <c r="H77" s="299"/>
    </row>
    <row r="78" spans="1:8" s="328" customFormat="1" x14ac:dyDescent="0.2">
      <c r="A78" s="327"/>
      <c r="B78" s="302" t="s">
        <v>315</v>
      </c>
      <c r="C78" s="205"/>
      <c r="D78" s="205"/>
      <c r="E78" s="310" t="s">
        <v>426</v>
      </c>
      <c r="F78" s="315">
        <f>'Tableau 1A'!L80</f>
        <v>0</v>
      </c>
      <c r="G78" s="315">
        <f>H78-F78</f>
        <v>0</v>
      </c>
      <c r="H78" s="315">
        <f>'Tableau 1A'!U80</f>
        <v>0</v>
      </c>
    </row>
    <row r="79" spans="1:8" x14ac:dyDescent="0.2">
      <c r="A79" s="265"/>
      <c r="B79" s="205"/>
      <c r="C79" s="266"/>
      <c r="D79" s="266"/>
      <c r="E79" s="319"/>
      <c r="F79" s="304"/>
      <c r="G79" s="304"/>
      <c r="H79" s="304"/>
    </row>
    <row r="80" spans="1:8" x14ac:dyDescent="0.2">
      <c r="A80" s="290"/>
      <c r="B80" s="291"/>
      <c r="C80" s="291"/>
      <c r="D80" s="266"/>
      <c r="E80" s="293"/>
      <c r="F80" s="268"/>
      <c r="G80" s="268"/>
      <c r="H80" s="268"/>
    </row>
    <row r="81" spans="1:8" x14ac:dyDescent="0.2">
      <c r="A81" s="270" t="s">
        <v>339</v>
      </c>
      <c r="B81" s="266"/>
      <c r="C81" s="266"/>
      <c r="D81" s="283"/>
      <c r="E81" s="320" t="s">
        <v>427</v>
      </c>
      <c r="F81" s="321">
        <f t="shared" ref="F81:H81" si="9">F44+F58+F62</f>
        <v>0</v>
      </c>
      <c r="G81" s="321">
        <f t="shared" si="9"/>
        <v>0</v>
      </c>
      <c r="H81" s="321">
        <f t="shared" si="9"/>
        <v>0</v>
      </c>
    </row>
    <row r="82" spans="1:8" ht="13.5" thickBot="1" x14ac:dyDescent="0.25">
      <c r="A82" s="262"/>
      <c r="B82" s="263"/>
      <c r="C82" s="263"/>
      <c r="D82" s="263"/>
      <c r="E82" s="322"/>
      <c r="F82" s="323"/>
      <c r="G82" s="323"/>
      <c r="H82" s="323"/>
    </row>
    <row r="83" spans="1:8" ht="13.5" thickTop="1" x14ac:dyDescent="0.2">
      <c r="A83" s="184"/>
      <c r="B83" s="184"/>
      <c r="C83" s="184"/>
      <c r="D83" s="184"/>
      <c r="E83" s="184"/>
      <c r="F83" s="190"/>
      <c r="G83" s="288"/>
      <c r="H83" s="190"/>
    </row>
    <row r="84" spans="1:8" x14ac:dyDescent="0.2">
      <c r="A84" s="324"/>
      <c r="B84" s="324"/>
      <c r="C84" s="324"/>
      <c r="D84" s="324"/>
      <c r="E84" s="325" t="s">
        <v>428</v>
      </c>
      <c r="F84" s="288">
        <f>F36-F81</f>
        <v>0</v>
      </c>
      <c r="G84" s="288">
        <f t="shared" ref="G84" si="10">G36-G81</f>
        <v>0</v>
      </c>
      <c r="H84" s="288">
        <f>H36-H81</f>
        <v>0</v>
      </c>
    </row>
    <row r="86" spans="1:8" ht="18" x14ac:dyDescent="0.25">
      <c r="B86" s="186" t="s">
        <v>499</v>
      </c>
    </row>
    <row r="87" spans="1:8" x14ac:dyDescent="0.2">
      <c r="B87" s="1356" t="s">
        <v>1122</v>
      </c>
      <c r="C87" s="187" t="str">
        <f>ANNEXES!D12</f>
        <v>Veuillez commenter les évolutions bilantaires significatives de l'année écoulée.</v>
      </c>
    </row>
  </sheetData>
  <mergeCells count="8">
    <mergeCell ref="H7:H8"/>
    <mergeCell ref="F40:F41"/>
    <mergeCell ref="H40:H41"/>
    <mergeCell ref="A8:D8"/>
    <mergeCell ref="G7:G9"/>
    <mergeCell ref="A41:D41"/>
    <mergeCell ref="G40:G42"/>
    <mergeCell ref="F7:F8"/>
  </mergeCells>
  <conditionalFormatting sqref="F84:H84 F39:H39">
    <cfRule type="cellIs" dxfId="1" priority="40" stopIfTrue="1" operator="notEqual">
      <formula>0</formula>
    </cfRule>
  </conditionalFormatting>
  <conditionalFormatting sqref="F84:H84 F39:H39">
    <cfRule type="cellIs" dxfId="0" priority="39" stopIfTrue="1" operator="notEqual">
      <formula>0</formula>
    </cfRule>
  </conditionalFormatting>
  <pageMargins left="0.70866141732283472" right="0.70866141732283472" top="0.74803149606299213" bottom="0.74803149606299213" header="0.31496062992125984" footer="0.31496062992125984"/>
  <pageSetup paperSize="9" scale="42" orientation="landscape"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tint="0.39997558519241921"/>
    <pageSetUpPr fitToPage="1"/>
  </sheetPr>
  <dimension ref="A1:I42"/>
  <sheetViews>
    <sheetView showGridLines="0" zoomScaleNormal="100" zoomScaleSheetLayoutView="100" workbookViewId="0">
      <selection activeCell="I36" sqref="I36"/>
    </sheetView>
  </sheetViews>
  <sheetFormatPr baseColWidth="10" defaultColWidth="8.85546875" defaultRowHeight="12.75" x14ac:dyDescent="0.2"/>
  <cols>
    <col min="1" max="1" width="12.140625" style="465" customWidth="1"/>
    <col min="2" max="2" width="43.5703125" style="465" customWidth="1"/>
    <col min="3" max="5" width="22.140625" style="465" customWidth="1"/>
    <col min="6" max="9" width="18.7109375" style="465" customWidth="1"/>
    <col min="10" max="12" width="35.7109375" style="465" customWidth="1"/>
    <col min="13" max="16384" width="8.85546875" style="465"/>
  </cols>
  <sheetData>
    <row r="1" spans="1:9" s="457" customFormat="1" ht="18" x14ac:dyDescent="0.25">
      <c r="A1" s="64" t="s">
        <v>1087</v>
      </c>
      <c r="B1" s="58"/>
      <c r="C1" s="675"/>
      <c r="D1" s="675"/>
      <c r="E1" s="675"/>
      <c r="F1" s="675"/>
      <c r="G1" s="675"/>
      <c r="H1" s="675"/>
      <c r="I1" s="675"/>
    </row>
    <row r="2" spans="1:9" s="676" customFormat="1" ht="11.25" x14ac:dyDescent="0.2">
      <c r="A2" s="56" t="str">
        <f>'PAGE DE GARDE'!C8</f>
        <v>GAZ</v>
      </c>
      <c r="B2" s="902" t="str">
        <f>'PAGE DE GARDE'!C10</f>
        <v>REALITE 2018 V0</v>
      </c>
      <c r="C2" s="471"/>
      <c r="D2" s="471"/>
      <c r="E2" s="471"/>
      <c r="F2" s="471"/>
      <c r="G2" s="471"/>
      <c r="H2" s="471"/>
      <c r="I2" s="471"/>
    </row>
    <row r="3" spans="1:9" s="676" customFormat="1" ht="11.25" x14ac:dyDescent="0.2">
      <c r="A3" s="249" t="str">
        <f>'PAGE DE GARDE'!C7</f>
        <v>GRD</v>
      </c>
      <c r="B3" s="62"/>
      <c r="C3" s="471"/>
      <c r="D3" s="471"/>
      <c r="E3" s="471"/>
      <c r="F3" s="471"/>
      <c r="G3" s="471"/>
      <c r="H3" s="471"/>
      <c r="I3" s="471"/>
    </row>
    <row r="4" spans="1:9" ht="13.5" thickBot="1" x14ac:dyDescent="0.25">
      <c r="A4" s="61"/>
    </row>
    <row r="5" spans="1:9" ht="13.5" thickBot="1" x14ac:dyDescent="0.25">
      <c r="C5" s="677"/>
      <c r="D5" s="677"/>
      <c r="E5" s="677"/>
      <c r="F5" s="2867" t="s">
        <v>1144</v>
      </c>
      <c r="G5" s="2868"/>
      <c r="H5" s="2867" t="s">
        <v>1143</v>
      </c>
      <c r="I5" s="2868"/>
    </row>
    <row r="6" spans="1:9" x14ac:dyDescent="0.2">
      <c r="C6" s="678" t="str">
        <f>'PAGE DE GARDE'!B16</f>
        <v>REALITE 2017</v>
      </c>
      <c r="D6" s="678" t="str">
        <f>'PAGE DE GARDE'!B15</f>
        <v>BUDGET 2018</v>
      </c>
      <c r="E6" s="678" t="str">
        <f>'PAGE DE GARDE'!B14</f>
        <v>REALITE 2018</v>
      </c>
      <c r="F6" s="678" t="s">
        <v>672</v>
      </c>
      <c r="G6" s="678" t="s">
        <v>673</v>
      </c>
      <c r="H6" s="678" t="s">
        <v>672</v>
      </c>
      <c r="I6" s="678" t="s">
        <v>673</v>
      </c>
    </row>
    <row r="7" spans="1:9" ht="13.5" thickBot="1" x14ac:dyDescent="0.25">
      <c r="B7" s="458" t="s">
        <v>674</v>
      </c>
      <c r="C7" s="679" t="s">
        <v>465</v>
      </c>
      <c r="D7" s="679" t="s">
        <v>466</v>
      </c>
      <c r="E7" s="679" t="s">
        <v>467</v>
      </c>
      <c r="F7" s="679" t="s">
        <v>675</v>
      </c>
      <c r="G7" s="679" t="s">
        <v>676</v>
      </c>
      <c r="H7" s="679" t="s">
        <v>1088</v>
      </c>
      <c r="I7" s="679" t="s">
        <v>1089</v>
      </c>
    </row>
    <row r="8" spans="1:9" x14ac:dyDescent="0.2">
      <c r="A8" s="2864" t="s">
        <v>1300</v>
      </c>
      <c r="B8" s="680" t="s">
        <v>677</v>
      </c>
      <c r="C8" s="681"/>
      <c r="D8" s="681"/>
      <c r="E8" s="681"/>
      <c r="F8" s="681">
        <f>+E8-D8</f>
        <v>0</v>
      </c>
      <c r="G8" s="681">
        <f>IF(D8=0,0,(F8/D8))</f>
        <v>0</v>
      </c>
      <c r="H8" s="681">
        <f>E8-C8</f>
        <v>0</v>
      </c>
      <c r="I8" s="681">
        <f>IF(C8=0,0,(H8)/C8)</f>
        <v>0</v>
      </c>
    </row>
    <row r="9" spans="1:9" x14ac:dyDescent="0.2">
      <c r="A9" s="2865"/>
      <c r="B9" s="682" t="s">
        <v>810</v>
      </c>
      <c r="C9" s="683"/>
      <c r="D9" s="683"/>
      <c r="E9" s="683"/>
      <c r="F9" s="683">
        <f t="shared" ref="F9:F19" si="0">+E9-D9</f>
        <v>0</v>
      </c>
      <c r="G9" s="683">
        <f t="shared" ref="G9:G19" si="1">IF(D9=0,0,(F9/D9))</f>
        <v>0</v>
      </c>
      <c r="H9" s="683">
        <f t="shared" ref="H9:H19" si="2">E9-C9</f>
        <v>0</v>
      </c>
      <c r="I9" s="683">
        <f t="shared" ref="I9:I19" si="3">IF(C9=0,0,(H9)/C9)</f>
        <v>0</v>
      </c>
    </row>
    <row r="10" spans="1:9" ht="13.5" thickBot="1" x14ac:dyDescent="0.25">
      <c r="A10" s="2866"/>
      <c r="B10" s="684" t="s">
        <v>678</v>
      </c>
      <c r="C10" s="685">
        <f>SUM(C8:C9)</f>
        <v>0</v>
      </c>
      <c r="D10" s="685">
        <f>SUM(D8:D9)</f>
        <v>0</v>
      </c>
      <c r="E10" s="685">
        <f>SUM(E8:E9)</f>
        <v>0</v>
      </c>
      <c r="F10" s="685">
        <f>+E10-D10</f>
        <v>0</v>
      </c>
      <c r="G10" s="685">
        <f t="shared" si="1"/>
        <v>0</v>
      </c>
      <c r="H10" s="685">
        <f>E10-C10</f>
        <v>0</v>
      </c>
      <c r="I10" s="685">
        <f t="shared" si="3"/>
        <v>0</v>
      </c>
    </row>
    <row r="11" spans="1:9" x14ac:dyDescent="0.2">
      <c r="A11" s="2864" t="s">
        <v>1301</v>
      </c>
      <c r="B11" s="680" t="s">
        <v>677</v>
      </c>
      <c r="C11" s="681"/>
      <c r="D11" s="681"/>
      <c r="E11" s="681"/>
      <c r="F11" s="681">
        <f t="shared" si="0"/>
        <v>0</v>
      </c>
      <c r="G11" s="681">
        <f t="shared" si="1"/>
        <v>0</v>
      </c>
      <c r="H11" s="681">
        <f t="shared" si="2"/>
        <v>0</v>
      </c>
      <c r="I11" s="681">
        <f t="shared" si="3"/>
        <v>0</v>
      </c>
    </row>
    <row r="12" spans="1:9" x14ac:dyDescent="0.2">
      <c r="A12" s="2865"/>
      <c r="B12" s="682" t="s">
        <v>810</v>
      </c>
      <c r="C12" s="683"/>
      <c r="D12" s="683"/>
      <c r="E12" s="683"/>
      <c r="F12" s="683">
        <f t="shared" si="0"/>
        <v>0</v>
      </c>
      <c r="G12" s="683">
        <f t="shared" si="1"/>
        <v>0</v>
      </c>
      <c r="H12" s="683">
        <f t="shared" si="2"/>
        <v>0</v>
      </c>
      <c r="I12" s="683">
        <f t="shared" si="3"/>
        <v>0</v>
      </c>
    </row>
    <row r="13" spans="1:9" ht="13.5" thickBot="1" x14ac:dyDescent="0.25">
      <c r="A13" s="2866"/>
      <c r="B13" s="684" t="s">
        <v>678</v>
      </c>
      <c r="C13" s="685">
        <f>SUM(C11:C12)</f>
        <v>0</v>
      </c>
      <c r="D13" s="685">
        <f>SUM(D11:D12)</f>
        <v>0</v>
      </c>
      <c r="E13" s="685">
        <f>SUM(E11:E12)</f>
        <v>0</v>
      </c>
      <c r="F13" s="685">
        <f>+E13-D13</f>
        <v>0</v>
      </c>
      <c r="G13" s="685">
        <f t="shared" si="1"/>
        <v>0</v>
      </c>
      <c r="H13" s="685">
        <f t="shared" si="2"/>
        <v>0</v>
      </c>
      <c r="I13" s="685">
        <f t="shared" si="3"/>
        <v>0</v>
      </c>
    </row>
    <row r="14" spans="1:9" x14ac:dyDescent="0.2">
      <c r="A14" s="2864" t="s">
        <v>1302</v>
      </c>
      <c r="B14" s="680" t="s">
        <v>677</v>
      </c>
      <c r="C14" s="686"/>
      <c r="D14" s="686"/>
      <c r="E14" s="686"/>
      <c r="F14" s="686">
        <f t="shared" si="0"/>
        <v>0</v>
      </c>
      <c r="G14" s="686">
        <f t="shared" si="1"/>
        <v>0</v>
      </c>
      <c r="H14" s="686">
        <f t="shared" si="2"/>
        <v>0</v>
      </c>
      <c r="I14" s="686">
        <f t="shared" si="3"/>
        <v>0</v>
      </c>
    </row>
    <row r="15" spans="1:9" x14ac:dyDescent="0.2">
      <c r="A15" s="2865"/>
      <c r="B15" s="682" t="s">
        <v>810</v>
      </c>
      <c r="C15" s="687"/>
      <c r="D15" s="687"/>
      <c r="E15" s="687"/>
      <c r="F15" s="687">
        <f t="shared" si="0"/>
        <v>0</v>
      </c>
      <c r="G15" s="687">
        <f t="shared" si="1"/>
        <v>0</v>
      </c>
      <c r="H15" s="687">
        <f t="shared" si="2"/>
        <v>0</v>
      </c>
      <c r="I15" s="687">
        <f t="shared" si="3"/>
        <v>0</v>
      </c>
    </row>
    <row r="16" spans="1:9" ht="13.5" thickBot="1" x14ac:dyDescent="0.25">
      <c r="A16" s="2866"/>
      <c r="B16" s="684" t="s">
        <v>678</v>
      </c>
      <c r="C16" s="685">
        <f>SUM(C14:C15)</f>
        <v>0</v>
      </c>
      <c r="D16" s="685">
        <f>SUM(D14:D15)</f>
        <v>0</v>
      </c>
      <c r="E16" s="685">
        <f>SUM(E14:E15)</f>
        <v>0</v>
      </c>
      <c r="F16" s="685">
        <f t="shared" si="0"/>
        <v>0</v>
      </c>
      <c r="G16" s="685">
        <f t="shared" si="1"/>
        <v>0</v>
      </c>
      <c r="H16" s="685">
        <f t="shared" si="2"/>
        <v>0</v>
      </c>
      <c r="I16" s="685">
        <f t="shared" si="3"/>
        <v>0</v>
      </c>
    </row>
    <row r="17" spans="1:9" ht="12.75" customHeight="1" x14ac:dyDescent="0.2">
      <c r="A17" s="2864" t="s">
        <v>227</v>
      </c>
      <c r="B17" s="493" t="s">
        <v>677</v>
      </c>
      <c r="C17" s="688">
        <f t="shared" ref="C17:E18" si="4">C8+C11+C14</f>
        <v>0</v>
      </c>
      <c r="D17" s="688">
        <f t="shared" si="4"/>
        <v>0</v>
      </c>
      <c r="E17" s="688">
        <f t="shared" si="4"/>
        <v>0</v>
      </c>
      <c r="F17" s="688">
        <f t="shared" si="0"/>
        <v>0</v>
      </c>
      <c r="G17" s="688">
        <f t="shared" si="1"/>
        <v>0</v>
      </c>
      <c r="H17" s="688">
        <f t="shared" si="2"/>
        <v>0</v>
      </c>
      <c r="I17" s="688">
        <f t="shared" si="3"/>
        <v>0</v>
      </c>
    </row>
    <row r="18" spans="1:9" x14ac:dyDescent="0.2">
      <c r="A18" s="2865"/>
      <c r="B18" s="689" t="s">
        <v>889</v>
      </c>
      <c r="C18" s="690">
        <f t="shared" si="4"/>
        <v>0</v>
      </c>
      <c r="D18" s="690">
        <f t="shared" si="4"/>
        <v>0</v>
      </c>
      <c r="E18" s="690">
        <f t="shared" si="4"/>
        <v>0</v>
      </c>
      <c r="F18" s="690">
        <f t="shared" si="0"/>
        <v>0</v>
      </c>
      <c r="G18" s="690">
        <f t="shared" si="1"/>
        <v>0</v>
      </c>
      <c r="H18" s="690">
        <f t="shared" si="2"/>
        <v>0</v>
      </c>
      <c r="I18" s="690">
        <f t="shared" si="3"/>
        <v>0</v>
      </c>
    </row>
    <row r="19" spans="1:9" ht="13.5" thickBot="1" x14ac:dyDescent="0.25">
      <c r="A19" s="2866"/>
      <c r="B19" s="496" t="s">
        <v>227</v>
      </c>
      <c r="C19" s="691">
        <f>SUM(C18:C18)</f>
        <v>0</v>
      </c>
      <c r="D19" s="691">
        <f>SUM(D18:D18)</f>
        <v>0</v>
      </c>
      <c r="E19" s="691">
        <f>SUM(E18:E18)</f>
        <v>0</v>
      </c>
      <c r="F19" s="691">
        <f t="shared" si="0"/>
        <v>0</v>
      </c>
      <c r="G19" s="691">
        <f t="shared" si="1"/>
        <v>0</v>
      </c>
      <c r="H19" s="691">
        <f t="shared" si="2"/>
        <v>0</v>
      </c>
      <c r="I19" s="691">
        <f t="shared" si="3"/>
        <v>0</v>
      </c>
    </row>
    <row r="20" spans="1:9" ht="7.5" customHeight="1" x14ac:dyDescent="0.2">
      <c r="C20" s="692"/>
      <c r="D20" s="692"/>
      <c r="E20" s="692"/>
    </row>
    <row r="23" spans="1:9" ht="15.75" x14ac:dyDescent="0.25">
      <c r="A23" s="2206" t="s">
        <v>1406</v>
      </c>
    </row>
    <row r="24" spans="1:9" ht="15.75" x14ac:dyDescent="0.25">
      <c r="A24" s="2206" t="s">
        <v>1407</v>
      </c>
      <c r="B24" s="465" t="str">
        <f>ANNEXES!D27</f>
        <v>Un tableau de bord reprenant les plus gros clients industriels alimentés par votre réseau et le pourcentage que représentent ces gros clients sur le volume total distribué sur votre réseau.</v>
      </c>
    </row>
    <row r="27" spans="1:9" x14ac:dyDescent="0.2">
      <c r="F27" s="692"/>
    </row>
    <row r="31" spans="1:9" ht="15" customHeight="1" x14ac:dyDescent="0.2"/>
    <row r="32" spans="1:9" ht="15" customHeight="1" x14ac:dyDescent="0.2"/>
    <row r="33" ht="15" customHeight="1" x14ac:dyDescent="0.2"/>
    <row r="34" ht="15" customHeight="1" x14ac:dyDescent="0.2"/>
    <row r="35" ht="15" customHeight="1" x14ac:dyDescent="0.2"/>
    <row r="36" ht="15" customHeight="1" x14ac:dyDescent="0.2"/>
    <row r="37" ht="15" customHeight="1" x14ac:dyDescent="0.2"/>
    <row r="38" ht="15" customHeight="1" x14ac:dyDescent="0.2"/>
    <row r="39" ht="15" customHeight="1" x14ac:dyDescent="0.2"/>
    <row r="40" ht="15" customHeight="1" x14ac:dyDescent="0.2"/>
    <row r="41" ht="15" customHeight="1" x14ac:dyDescent="0.2"/>
    <row r="42" ht="15" customHeight="1" x14ac:dyDescent="0.2"/>
  </sheetData>
  <mergeCells count="6">
    <mergeCell ref="A17:A19"/>
    <mergeCell ref="F5:G5"/>
    <mergeCell ref="H5:I5"/>
    <mergeCell ref="A8:A10"/>
    <mergeCell ref="A11:A13"/>
    <mergeCell ref="A14:A16"/>
  </mergeCells>
  <pageMargins left="0.55118110236220474" right="0.23622047244094491" top="0.43307086614173229" bottom="0.51181102362204722" header="0.27559055118110237" footer="0.31496062992125984"/>
  <pageSetup paperSize="9" scale="54" orientation="landscape" r:id="rId1"/>
  <headerFooter scaleWithDoc="0" alignWithMargins="0">
    <oddFooter>&amp;C&amp;P/&amp;N</odd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tint="0.39997558519241921"/>
    <pageSetUpPr fitToPage="1"/>
  </sheetPr>
  <dimension ref="A1:G39"/>
  <sheetViews>
    <sheetView showGridLines="0" zoomScaleNormal="100" zoomScaleSheetLayoutView="100" workbookViewId="0">
      <selection activeCell="I36" sqref="I36"/>
    </sheetView>
  </sheetViews>
  <sheetFormatPr baseColWidth="10" defaultColWidth="8.85546875" defaultRowHeight="12.75" x14ac:dyDescent="0.2"/>
  <cols>
    <col min="1" max="1" width="57.140625" bestFit="1" customWidth="1"/>
    <col min="2" max="7" width="17.5703125" customWidth="1"/>
  </cols>
  <sheetData>
    <row r="1" spans="1:7" s="68" customFormat="1" ht="18" x14ac:dyDescent="0.25">
      <c r="A1" s="64" t="s">
        <v>683</v>
      </c>
      <c r="B1" s="64"/>
      <c r="C1" s="64"/>
      <c r="D1" s="67"/>
      <c r="E1" s="64"/>
      <c r="F1" s="64"/>
      <c r="G1" s="67"/>
    </row>
    <row r="2" spans="1:7" s="54" customFormat="1" ht="11.25" x14ac:dyDescent="0.2">
      <c r="A2" s="56" t="str">
        <f>'PAGE DE GARDE'!C8</f>
        <v>GAZ</v>
      </c>
      <c r="B2" s="902" t="str">
        <f>'PAGE DE GARDE'!C10</f>
        <v>REALITE 2018 V0</v>
      </c>
      <c r="C2" s="56"/>
      <c r="D2" s="59"/>
      <c r="E2" s="59"/>
      <c r="F2" s="56"/>
      <c r="G2" s="59"/>
    </row>
    <row r="3" spans="1:7" s="54" customFormat="1" ht="11.25" x14ac:dyDescent="0.2">
      <c r="A3" s="249" t="str">
        <f>'PAGE DE GARDE'!C7</f>
        <v>GRD</v>
      </c>
      <c r="B3" s="62"/>
      <c r="C3" s="56"/>
      <c r="D3" s="59"/>
      <c r="E3" s="62"/>
      <c r="F3" s="56"/>
      <c r="G3" s="59"/>
    </row>
    <row r="4" spans="1:7" ht="13.5" thickBot="1" x14ac:dyDescent="0.25"/>
    <row r="5" spans="1:7" s="52" customFormat="1" ht="16.5" thickBot="1" x14ac:dyDescent="0.3">
      <c r="A5" s="131" t="s">
        <v>58</v>
      </c>
      <c r="B5" s="2869" t="str">
        <f>'PAGE DE GARDE'!B16</f>
        <v>REALITE 2017</v>
      </c>
      <c r="C5" s="2869"/>
      <c r="D5" s="2869"/>
      <c r="E5" s="2869" t="str">
        <f>'PAGE DE GARDE'!B14</f>
        <v>REALITE 2018</v>
      </c>
      <c r="F5" s="2869"/>
      <c r="G5" s="2869"/>
    </row>
    <row r="6" spans="1:7" ht="45.75" thickBot="1" x14ac:dyDescent="0.25">
      <c r="A6" s="1666" t="s">
        <v>59</v>
      </c>
      <c r="B6" s="1663" t="s">
        <v>357</v>
      </c>
      <c r="C6" s="1664" t="s">
        <v>60</v>
      </c>
      <c r="D6" s="1665" t="s">
        <v>61</v>
      </c>
      <c r="E6" s="1663" t="s">
        <v>357</v>
      </c>
      <c r="F6" s="1664" t="s">
        <v>60</v>
      </c>
      <c r="G6" s="1665" t="s">
        <v>61</v>
      </c>
    </row>
    <row r="7" spans="1:7" ht="15" x14ac:dyDescent="0.25">
      <c r="A7" s="1667" t="s">
        <v>62</v>
      </c>
      <c r="B7" s="1696"/>
      <c r="C7" s="1671"/>
      <c r="D7" s="1672"/>
      <c r="E7" s="1696"/>
      <c r="F7" s="1671"/>
      <c r="G7" s="1672"/>
    </row>
    <row r="8" spans="1:7" x14ac:dyDescent="0.2">
      <c r="A8" s="1668" t="s">
        <v>63</v>
      </c>
      <c r="B8" s="1697"/>
      <c r="C8" s="1674"/>
      <c r="D8" s="1672" t="e">
        <f>B8/C8</f>
        <v>#DIV/0!</v>
      </c>
      <c r="E8" s="1697"/>
      <c r="F8" s="1674"/>
      <c r="G8" s="1672" t="e">
        <f>E8/F8</f>
        <v>#DIV/0!</v>
      </c>
    </row>
    <row r="9" spans="1:7" x14ac:dyDescent="0.2">
      <c r="A9" s="1668" t="s">
        <v>64</v>
      </c>
      <c r="B9" s="1698"/>
      <c r="C9" s="1676"/>
      <c r="D9" s="1677" t="e">
        <f>B9/C9</f>
        <v>#DIV/0!</v>
      </c>
      <c r="E9" s="1698"/>
      <c r="F9" s="1676"/>
      <c r="G9" s="1677" t="e">
        <f>E9/F9</f>
        <v>#DIV/0!</v>
      </c>
    </row>
    <row r="10" spans="1:7" x14ac:dyDescent="0.2">
      <c r="A10" s="1668" t="s">
        <v>65</v>
      </c>
      <c r="B10" s="1805"/>
      <c r="C10" s="1806"/>
      <c r="D10" s="1807" t="e">
        <f>B10/C10</f>
        <v>#DIV/0!</v>
      </c>
      <c r="E10" s="1698"/>
      <c r="F10" s="1676"/>
      <c r="G10" s="1677" t="e">
        <f>E10/F10</f>
        <v>#DIV/0!</v>
      </c>
    </row>
    <row r="11" spans="1:7" x14ac:dyDescent="0.2">
      <c r="A11" s="1668" t="s">
        <v>66</v>
      </c>
      <c r="B11" s="1698"/>
      <c r="C11" s="1676"/>
      <c r="D11" s="1677" t="e">
        <f>B11/C11</f>
        <v>#DIV/0!</v>
      </c>
      <c r="E11" s="1698"/>
      <c r="F11" s="1676"/>
      <c r="G11" s="1677" t="e">
        <f>E11/F11</f>
        <v>#DIV/0!</v>
      </c>
    </row>
    <row r="12" spans="1:7" ht="13.5" thickBot="1" x14ac:dyDescent="0.25">
      <c r="A12" s="1669"/>
      <c r="B12" s="1699"/>
      <c r="C12" s="1679"/>
      <c r="D12" s="1680"/>
      <c r="E12" s="1699"/>
      <c r="F12" s="1679"/>
      <c r="G12" s="1680"/>
    </row>
    <row r="13" spans="1:7" ht="13.5" thickBot="1" x14ac:dyDescent="0.25">
      <c r="A13" s="1693" t="s">
        <v>67</v>
      </c>
      <c r="B13" s="1700">
        <f>B8+B9+B10+B11</f>
        <v>0</v>
      </c>
      <c r="C13" s="1694">
        <f>C8+C9+C10+C11</f>
        <v>0</v>
      </c>
      <c r="D13" s="1695" t="e">
        <f>B13/C13</f>
        <v>#DIV/0!</v>
      </c>
      <c r="E13" s="1700">
        <f>E8+E9+E10+E11</f>
        <v>0</v>
      </c>
      <c r="F13" s="1694">
        <f>F8+F9+F10+F11</f>
        <v>0</v>
      </c>
      <c r="G13" s="1695" t="e">
        <f>E13/F13</f>
        <v>#DIV/0!</v>
      </c>
    </row>
    <row r="14" spans="1:7" ht="15" x14ac:dyDescent="0.25">
      <c r="A14" s="1667" t="s">
        <v>68</v>
      </c>
      <c r="B14" s="1701"/>
      <c r="C14" s="1682"/>
      <c r="D14" s="1683"/>
      <c r="E14" s="1701"/>
      <c r="F14" s="1682"/>
      <c r="G14" s="1683"/>
    </row>
    <row r="15" spans="1:7" x14ac:dyDescent="0.2">
      <c r="A15" s="1668" t="s">
        <v>69</v>
      </c>
      <c r="B15" s="1702"/>
      <c r="C15" s="1685"/>
      <c r="D15" s="1686"/>
      <c r="E15" s="1702"/>
      <c r="F15" s="1685"/>
      <c r="G15" s="1686"/>
    </row>
    <row r="16" spans="1:7" x14ac:dyDescent="0.2">
      <c r="A16" s="1668" t="s">
        <v>70</v>
      </c>
      <c r="B16" s="1702"/>
      <c r="C16" s="1688"/>
      <c r="D16" s="1689"/>
      <c r="E16" s="1702"/>
      <c r="F16" s="1688"/>
      <c r="G16" s="1689"/>
    </row>
    <row r="17" spans="1:7" ht="13.5" thickBot="1" x14ac:dyDescent="0.25">
      <c r="A17" s="1669"/>
      <c r="B17" s="1703"/>
      <c r="C17" s="1691"/>
      <c r="D17" s="1692"/>
      <c r="E17" s="1703"/>
      <c r="F17" s="1691"/>
      <c r="G17" s="1692"/>
    </row>
    <row r="18" spans="1:7" x14ac:dyDescent="0.2">
      <c r="A18" s="132"/>
      <c r="B18" s="132"/>
      <c r="C18" s="132"/>
      <c r="D18" s="132"/>
      <c r="E18" s="132"/>
      <c r="F18" s="132"/>
      <c r="G18" s="132"/>
    </row>
    <row r="19" spans="1:7" ht="13.5" thickBot="1" x14ac:dyDescent="0.25">
      <c r="A19" s="133"/>
      <c r="B19" s="134"/>
      <c r="C19" s="133"/>
      <c r="D19" s="133"/>
      <c r="E19" s="134"/>
      <c r="F19" s="133"/>
      <c r="G19" s="133"/>
    </row>
    <row r="20" spans="1:7" ht="16.5" thickBot="1" x14ac:dyDescent="0.3">
      <c r="A20" s="131" t="s">
        <v>34</v>
      </c>
      <c r="B20" s="2869" t="str">
        <f>+B5</f>
        <v>REALITE 2017</v>
      </c>
      <c r="C20" s="2869"/>
      <c r="D20" s="2869"/>
      <c r="E20" s="2869" t="str">
        <f>+E5</f>
        <v>REALITE 2018</v>
      </c>
      <c r="F20" s="2869"/>
      <c r="G20" s="2869"/>
    </row>
    <row r="21" spans="1:7" ht="45.75" thickBot="1" x14ac:dyDescent="0.25">
      <c r="A21" s="1666" t="s">
        <v>59</v>
      </c>
      <c r="B21" s="1663" t="s">
        <v>357</v>
      </c>
      <c r="C21" s="1664" t="s">
        <v>60</v>
      </c>
      <c r="D21" s="1665" t="s">
        <v>61</v>
      </c>
      <c r="E21" s="1663" t="s">
        <v>357</v>
      </c>
      <c r="F21" s="1664" t="s">
        <v>60</v>
      </c>
      <c r="G21" s="1665" t="s">
        <v>61</v>
      </c>
    </row>
    <row r="22" spans="1:7" ht="15" x14ac:dyDescent="0.25">
      <c r="A22" s="1667" t="s">
        <v>62</v>
      </c>
      <c r="B22" s="1696"/>
      <c r="C22" s="1671"/>
      <c r="D22" s="1672"/>
      <c r="E22" s="1696"/>
      <c r="F22" s="1671"/>
      <c r="G22" s="1672"/>
    </row>
    <row r="23" spans="1:7" x14ac:dyDescent="0.2">
      <c r="A23" s="1668" t="s">
        <v>63</v>
      </c>
      <c r="B23" s="1697"/>
      <c r="C23" s="1674"/>
      <c r="D23" s="1672" t="e">
        <f>B23/C23</f>
        <v>#DIV/0!</v>
      </c>
      <c r="E23" s="1697"/>
      <c r="F23" s="1674"/>
      <c r="G23" s="1672" t="e">
        <f>E23/F23</f>
        <v>#DIV/0!</v>
      </c>
    </row>
    <row r="24" spans="1:7" x14ac:dyDescent="0.2">
      <c r="A24" s="1668" t="s">
        <v>64</v>
      </c>
      <c r="B24" s="1698"/>
      <c r="C24" s="1676"/>
      <c r="D24" s="1677" t="e">
        <f>B24/C24</f>
        <v>#DIV/0!</v>
      </c>
      <c r="E24" s="1698"/>
      <c r="F24" s="1676"/>
      <c r="G24" s="1677" t="e">
        <f>E24/F24</f>
        <v>#DIV/0!</v>
      </c>
    </row>
    <row r="25" spans="1:7" x14ac:dyDescent="0.2">
      <c r="A25" s="1668" t="s">
        <v>65</v>
      </c>
      <c r="B25" s="1698"/>
      <c r="C25" s="1676"/>
      <c r="D25" s="1677" t="e">
        <f>B25/C25</f>
        <v>#DIV/0!</v>
      </c>
      <c r="E25" s="1698"/>
      <c r="F25" s="1676"/>
      <c r="G25" s="1677" t="e">
        <f>E25/F25</f>
        <v>#DIV/0!</v>
      </c>
    </row>
    <row r="26" spans="1:7" x14ac:dyDescent="0.2">
      <c r="A26" s="1668" t="s">
        <v>66</v>
      </c>
      <c r="B26" s="1698"/>
      <c r="C26" s="1676"/>
      <c r="D26" s="1677" t="e">
        <f>B26/C26</f>
        <v>#DIV/0!</v>
      </c>
      <c r="E26" s="1698"/>
      <c r="F26" s="1676"/>
      <c r="G26" s="1677" t="e">
        <f>E26/F26</f>
        <v>#DIV/0!</v>
      </c>
    </row>
    <row r="27" spans="1:7" ht="13.5" thickBot="1" x14ac:dyDescent="0.25">
      <c r="A27" s="1669"/>
      <c r="B27" s="1699"/>
      <c r="C27" s="1679"/>
      <c r="D27" s="1680"/>
      <c r="E27" s="1699"/>
      <c r="F27" s="1679"/>
      <c r="G27" s="1680"/>
    </row>
    <row r="28" spans="1:7" ht="13.5" thickBot="1" x14ac:dyDescent="0.25">
      <c r="A28" s="1693" t="s">
        <v>67</v>
      </c>
      <c r="B28" s="1700">
        <f>B23+B24+B25+B26</f>
        <v>0</v>
      </c>
      <c r="C28" s="1694">
        <f>C23+C24+C25+C26</f>
        <v>0</v>
      </c>
      <c r="D28" s="1695" t="e">
        <f>B28/C28</f>
        <v>#DIV/0!</v>
      </c>
      <c r="E28" s="1700">
        <f>E23+E24+E25+E26</f>
        <v>0</v>
      </c>
      <c r="F28" s="1694">
        <f>F23+F24+F25+F26</f>
        <v>0</v>
      </c>
      <c r="G28" s="1695" t="e">
        <f>E28/F28</f>
        <v>#DIV/0!</v>
      </c>
    </row>
    <row r="29" spans="1:7" ht="15" x14ac:dyDescent="0.25">
      <c r="A29" s="1667" t="s">
        <v>68</v>
      </c>
      <c r="B29" s="1701"/>
      <c r="C29" s="1682"/>
      <c r="D29" s="1683"/>
      <c r="E29" s="1701"/>
      <c r="F29" s="1682"/>
      <c r="G29" s="1683"/>
    </row>
    <row r="30" spans="1:7" x14ac:dyDescent="0.2">
      <c r="A30" s="1668" t="s">
        <v>69</v>
      </c>
      <c r="B30" s="1702"/>
      <c r="C30" s="1685"/>
      <c r="D30" s="1686"/>
      <c r="E30" s="1702"/>
      <c r="F30" s="1685"/>
      <c r="G30" s="1686"/>
    </row>
    <row r="31" spans="1:7" x14ac:dyDescent="0.2">
      <c r="A31" s="1668" t="s">
        <v>70</v>
      </c>
      <c r="B31" s="1702"/>
      <c r="C31" s="1688"/>
      <c r="D31" s="1689"/>
      <c r="E31" s="1702"/>
      <c r="F31" s="1688"/>
      <c r="G31" s="1689"/>
    </row>
    <row r="32" spans="1:7" ht="13.5" thickBot="1" x14ac:dyDescent="0.25">
      <c r="A32" s="1669"/>
      <c r="B32" s="1690"/>
      <c r="C32" s="1691"/>
      <c r="D32" s="1692"/>
      <c r="E32" s="1690"/>
      <c r="F32" s="1691"/>
      <c r="G32" s="1692"/>
    </row>
    <row r="34" spans="1:7" ht="13.5" thickBot="1" x14ac:dyDescent="0.25"/>
    <row r="35" spans="1:7" ht="13.5" thickBot="1" x14ac:dyDescent="0.25">
      <c r="A35" s="1316" t="s">
        <v>35</v>
      </c>
      <c r="B35" s="1317" t="str">
        <f>'PAGE DE GARDE'!B16</f>
        <v>REALITE 2017</v>
      </c>
      <c r="C35" s="1314"/>
      <c r="D35" s="1315"/>
      <c r="E35" s="1317" t="str">
        <f>'PAGE DE GARDE'!B14</f>
        <v>REALITE 2018</v>
      </c>
      <c r="F35" s="1314"/>
      <c r="G35" s="1315"/>
    </row>
    <row r="36" spans="1:7" x14ac:dyDescent="0.2">
      <c r="A36" s="1318" t="s">
        <v>36</v>
      </c>
      <c r="B36" s="170"/>
      <c r="C36" s="1313"/>
      <c r="D36" s="1313"/>
      <c r="E36" s="170"/>
      <c r="F36" s="1313"/>
      <c r="G36" s="1313"/>
    </row>
    <row r="37" spans="1:7" x14ac:dyDescent="0.2">
      <c r="A37" s="1318" t="s">
        <v>37</v>
      </c>
      <c r="B37" s="170"/>
      <c r="C37" s="1313"/>
      <c r="D37" s="1313"/>
      <c r="E37" s="170"/>
      <c r="F37" s="1313"/>
      <c r="G37" s="1313"/>
    </row>
    <row r="38" spans="1:7" ht="13.5" thickBot="1" x14ac:dyDescent="0.25">
      <c r="A38" s="1319" t="s">
        <v>38</v>
      </c>
      <c r="B38" s="171"/>
      <c r="C38" s="1313"/>
      <c r="D38" s="1313"/>
      <c r="E38" s="171"/>
      <c r="F38" s="1313"/>
      <c r="G38" s="1313"/>
    </row>
    <row r="39" spans="1:7" ht="13.5" thickBot="1" x14ac:dyDescent="0.25">
      <c r="A39" s="1320" t="s">
        <v>227</v>
      </c>
      <c r="B39" s="169">
        <f t="shared" ref="B39" si="0">B36+B37+B38</f>
        <v>0</v>
      </c>
      <c r="C39" s="706"/>
      <c r="D39" s="706"/>
      <c r="E39" s="169">
        <f t="shared" ref="E39" si="1">E36+E37+E38</f>
        <v>0</v>
      </c>
      <c r="F39" s="706"/>
      <c r="G39" s="706"/>
    </row>
  </sheetData>
  <mergeCells count="4">
    <mergeCell ref="E20:G20"/>
    <mergeCell ref="E5:G5"/>
    <mergeCell ref="B5:D5"/>
    <mergeCell ref="B20:D20"/>
  </mergeCells>
  <pageMargins left="0.55118110236220474" right="0.23622047244094491" top="1.0236220472440944" bottom="0.39370078740157483" header="0.70866141732283472" footer="0.23622047244094491"/>
  <pageSetup paperSize="9" scale="35" orientation="landscape" r:id="rId1"/>
  <headerFooter scaleWithDoc="0" alignWithMargins="0">
    <oddFooter>&amp;C&amp;P/&amp;N</odd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tint="0.39997558519241921"/>
    <pageSetUpPr fitToPage="1"/>
  </sheetPr>
  <dimension ref="A1:XT82"/>
  <sheetViews>
    <sheetView zoomScaleNormal="100" zoomScaleSheetLayoutView="100" workbookViewId="0">
      <selection activeCell="I36" sqref="I36"/>
    </sheetView>
  </sheetViews>
  <sheetFormatPr baseColWidth="10" defaultColWidth="8.85546875" defaultRowHeight="12.75" x14ac:dyDescent="0.2"/>
  <cols>
    <col min="1" max="1" width="13" style="184" customWidth="1"/>
    <col min="2" max="2" width="42.7109375" style="184" bestFit="1" customWidth="1"/>
    <col min="3" max="13" width="8.85546875" style="184"/>
    <col min="14" max="14" width="32.85546875" style="184" bestFit="1" customWidth="1"/>
    <col min="15" max="16384" width="8.85546875" style="184"/>
  </cols>
  <sheetData>
    <row r="1" spans="1:644" s="68" customFormat="1" ht="18" x14ac:dyDescent="0.25">
      <c r="A1" s="64" t="s">
        <v>39</v>
      </c>
      <c r="B1" s="64"/>
      <c r="C1" s="67"/>
      <c r="D1" s="67"/>
      <c r="E1" s="67"/>
      <c r="F1" s="67"/>
      <c r="G1" s="67"/>
      <c r="H1" s="67"/>
      <c r="I1" s="67"/>
      <c r="J1" s="67"/>
      <c r="K1" s="67"/>
      <c r="L1" s="67"/>
      <c r="M1" s="67"/>
      <c r="N1" s="67"/>
      <c r="O1" s="67"/>
      <c r="P1" s="67"/>
      <c r="Q1" s="67"/>
      <c r="R1" s="67"/>
      <c r="S1" s="67"/>
      <c r="T1" s="67"/>
      <c r="U1" s="67"/>
      <c r="V1" s="67"/>
      <c r="W1" s="1645"/>
      <c r="X1" s="1645"/>
      <c r="Y1" s="1645"/>
      <c r="Z1" s="1645"/>
      <c r="AA1" s="1645"/>
      <c r="AB1" s="1645"/>
      <c r="AC1" s="1645"/>
      <c r="AD1" s="1645"/>
      <c r="AE1" s="1645"/>
      <c r="AF1" s="1645"/>
      <c r="AG1" s="1645"/>
      <c r="AH1" s="1645"/>
      <c r="AI1" s="1645"/>
      <c r="AJ1" s="1645"/>
      <c r="AK1" s="1645"/>
      <c r="AL1" s="1645"/>
      <c r="AM1" s="1645"/>
      <c r="AN1" s="1645"/>
      <c r="AO1" s="1645"/>
      <c r="AP1" s="1645"/>
      <c r="AQ1" s="1645"/>
      <c r="AR1" s="1645"/>
      <c r="AS1" s="1645"/>
      <c r="AT1" s="1645"/>
      <c r="AU1" s="1645"/>
      <c r="AV1" s="1645"/>
      <c r="AW1" s="1645"/>
      <c r="AX1" s="1645"/>
      <c r="AY1" s="1645"/>
      <c r="AZ1" s="1645"/>
      <c r="BA1" s="1645"/>
      <c r="BB1" s="1645"/>
      <c r="BC1" s="1645"/>
      <c r="BD1" s="1645"/>
      <c r="BE1" s="1645"/>
      <c r="BF1" s="1645"/>
      <c r="BG1" s="1645"/>
      <c r="BH1" s="1645"/>
      <c r="BI1" s="1645"/>
      <c r="BJ1" s="1645"/>
      <c r="BK1" s="1645"/>
      <c r="BL1" s="1645"/>
      <c r="BM1" s="1645"/>
      <c r="BN1" s="1645"/>
      <c r="BO1" s="1645"/>
      <c r="BP1" s="1645"/>
      <c r="BQ1" s="1645"/>
      <c r="BR1" s="1645"/>
      <c r="BS1" s="1645"/>
      <c r="BT1" s="1645"/>
      <c r="BU1" s="1645"/>
      <c r="BV1" s="1645"/>
      <c r="BW1" s="1645"/>
      <c r="BX1" s="1645"/>
      <c r="BY1" s="1645"/>
      <c r="BZ1" s="1645"/>
      <c r="CA1" s="1645"/>
      <c r="CB1" s="1645"/>
      <c r="CC1" s="1645"/>
      <c r="CD1" s="1645"/>
      <c r="CE1" s="1645"/>
      <c r="CF1" s="1645"/>
      <c r="CG1" s="1645"/>
      <c r="CH1" s="1645"/>
      <c r="CI1" s="1645"/>
      <c r="CJ1" s="1645"/>
      <c r="CK1" s="1645"/>
      <c r="CL1" s="1645"/>
      <c r="CM1" s="1645"/>
      <c r="CN1" s="1645"/>
      <c r="CO1" s="1645"/>
      <c r="CP1" s="1645"/>
      <c r="CQ1" s="1645"/>
      <c r="CR1" s="1645"/>
      <c r="CS1" s="1645"/>
      <c r="CT1" s="1645"/>
      <c r="CU1" s="1645"/>
      <c r="CV1" s="1645"/>
      <c r="CW1" s="1645"/>
      <c r="CX1" s="1645"/>
      <c r="CY1" s="1645"/>
      <c r="CZ1" s="1645"/>
      <c r="DA1" s="1645"/>
      <c r="DB1" s="1645"/>
      <c r="DC1" s="1645"/>
      <c r="DD1" s="1645"/>
      <c r="DE1" s="1645"/>
      <c r="DF1" s="1645"/>
      <c r="DG1" s="1645"/>
      <c r="DH1" s="1645"/>
      <c r="DI1" s="1645"/>
      <c r="DJ1" s="1645"/>
      <c r="DK1" s="1645"/>
      <c r="DL1" s="1645"/>
      <c r="DM1" s="1645"/>
      <c r="DN1" s="1645"/>
      <c r="DO1" s="1645"/>
      <c r="DP1" s="1645"/>
      <c r="DQ1" s="1645"/>
      <c r="DR1" s="1645"/>
      <c r="DS1" s="1645"/>
      <c r="DT1" s="1645"/>
      <c r="DU1" s="1645"/>
      <c r="DV1" s="1645"/>
      <c r="DW1" s="1645"/>
      <c r="DX1" s="1645"/>
      <c r="DY1" s="1645"/>
      <c r="DZ1" s="1645"/>
      <c r="EA1" s="1645"/>
      <c r="EB1" s="1645"/>
      <c r="EC1" s="1645"/>
      <c r="ED1" s="1645"/>
      <c r="EE1" s="1645"/>
      <c r="EF1" s="1645"/>
      <c r="EG1" s="1645"/>
      <c r="EH1" s="1645"/>
      <c r="EI1" s="1645"/>
      <c r="EJ1" s="1645"/>
      <c r="EK1" s="1645"/>
      <c r="EL1" s="1645"/>
      <c r="EM1" s="1645"/>
      <c r="EN1" s="1645"/>
      <c r="EO1" s="1645"/>
      <c r="EP1" s="1645"/>
      <c r="EQ1" s="1645"/>
      <c r="ER1" s="1645"/>
      <c r="ES1" s="1645"/>
      <c r="ET1" s="1645"/>
      <c r="EU1" s="1645"/>
      <c r="EV1" s="1645"/>
      <c r="EW1" s="1645"/>
      <c r="EX1" s="1645"/>
      <c r="EY1" s="1645"/>
      <c r="EZ1" s="1645"/>
      <c r="FA1" s="1645"/>
      <c r="FB1" s="1645"/>
      <c r="FC1" s="1645"/>
      <c r="FD1" s="1645"/>
      <c r="FE1" s="1645"/>
      <c r="FF1" s="1645"/>
      <c r="FG1" s="1645"/>
      <c r="FH1" s="1645"/>
      <c r="FI1" s="1645"/>
      <c r="FJ1" s="1645"/>
      <c r="FK1" s="1645"/>
      <c r="FL1" s="1645"/>
      <c r="FM1" s="1645"/>
      <c r="FN1" s="1645"/>
      <c r="FO1" s="1645"/>
      <c r="FP1" s="1645"/>
      <c r="FQ1" s="1645"/>
      <c r="FR1" s="1645"/>
      <c r="FS1" s="1645"/>
      <c r="FT1" s="1645"/>
      <c r="FU1" s="1645"/>
      <c r="FV1" s="1645"/>
      <c r="FW1" s="1645"/>
      <c r="FX1" s="1645"/>
      <c r="FY1" s="1645"/>
      <c r="FZ1" s="1645"/>
      <c r="GA1" s="1645"/>
      <c r="GB1" s="1645"/>
      <c r="GC1" s="1645"/>
      <c r="GD1" s="1645"/>
      <c r="GE1" s="1645"/>
      <c r="GF1" s="1645"/>
      <c r="GG1" s="1645"/>
      <c r="GH1" s="1645"/>
      <c r="GI1" s="1645"/>
      <c r="GJ1" s="1645"/>
      <c r="GK1" s="1645"/>
      <c r="GL1" s="1645"/>
      <c r="GM1" s="1645"/>
      <c r="GN1" s="1645"/>
      <c r="GO1" s="1645"/>
      <c r="GP1" s="1645"/>
      <c r="GQ1" s="1645"/>
      <c r="GR1" s="1645"/>
      <c r="GS1" s="1645"/>
      <c r="GT1" s="1645"/>
      <c r="GU1" s="1645"/>
      <c r="GV1" s="1645"/>
      <c r="GW1" s="1645"/>
      <c r="GX1" s="1645"/>
      <c r="GY1" s="1645"/>
      <c r="GZ1" s="1645"/>
      <c r="HA1" s="1645"/>
      <c r="HB1" s="1645"/>
      <c r="HC1" s="1645"/>
      <c r="HD1" s="1645"/>
      <c r="HE1" s="1645"/>
      <c r="HF1" s="1645"/>
      <c r="HG1" s="1645"/>
      <c r="HH1" s="1645"/>
      <c r="HI1" s="1645"/>
      <c r="HJ1" s="1645"/>
      <c r="HK1" s="1645"/>
      <c r="HL1" s="1645"/>
      <c r="HM1" s="1645"/>
      <c r="HN1" s="1645"/>
      <c r="HO1" s="1645"/>
      <c r="HP1" s="1645"/>
      <c r="HQ1" s="1645"/>
      <c r="HR1" s="1645"/>
      <c r="HS1" s="1645"/>
      <c r="HT1" s="1645"/>
      <c r="HU1" s="1645"/>
      <c r="HV1" s="1645"/>
      <c r="HW1" s="1645"/>
      <c r="HX1" s="1645"/>
      <c r="HY1" s="1645"/>
      <c r="HZ1" s="1645"/>
      <c r="IA1" s="1645"/>
      <c r="IB1" s="1645"/>
      <c r="IC1" s="1645"/>
      <c r="ID1" s="1645"/>
      <c r="IE1" s="1645"/>
      <c r="IF1" s="1645"/>
      <c r="IG1" s="1645"/>
      <c r="IH1" s="1645"/>
      <c r="II1" s="1645"/>
      <c r="IJ1" s="1645"/>
      <c r="IK1" s="1645"/>
      <c r="IL1" s="1645"/>
      <c r="IM1" s="1645"/>
      <c r="IN1" s="1645"/>
      <c r="IO1" s="1645"/>
      <c r="IP1" s="1645"/>
      <c r="IQ1" s="1645"/>
      <c r="IR1" s="1645"/>
      <c r="IS1" s="1645"/>
      <c r="IT1" s="1645"/>
      <c r="IU1" s="1645"/>
      <c r="IV1" s="1645"/>
      <c r="IW1" s="1645"/>
      <c r="IX1" s="1645"/>
      <c r="IY1" s="1645"/>
      <c r="IZ1" s="1645"/>
      <c r="JA1" s="1645"/>
      <c r="JB1" s="1645"/>
      <c r="JC1" s="1645"/>
      <c r="JD1" s="1645"/>
      <c r="JE1" s="1645"/>
      <c r="JF1" s="1645"/>
      <c r="JG1" s="1645"/>
      <c r="JH1" s="1645"/>
      <c r="JI1" s="1645"/>
      <c r="JJ1" s="1645"/>
      <c r="JK1" s="1645"/>
      <c r="JL1" s="1645"/>
      <c r="JM1" s="1645"/>
      <c r="JN1" s="1645"/>
      <c r="JO1" s="1645"/>
      <c r="JP1" s="1645"/>
      <c r="JQ1" s="1645"/>
      <c r="JR1" s="1645"/>
      <c r="JS1" s="1645"/>
      <c r="JT1" s="1645"/>
      <c r="JU1" s="1645"/>
      <c r="JV1" s="1645"/>
      <c r="JW1" s="1645"/>
      <c r="JX1" s="1645"/>
      <c r="JY1" s="1645"/>
      <c r="JZ1" s="1645"/>
      <c r="KA1" s="1645"/>
      <c r="KB1" s="1645"/>
      <c r="KC1" s="1645"/>
      <c r="KD1" s="1645"/>
      <c r="KE1" s="1645"/>
      <c r="KF1" s="1645"/>
      <c r="KG1" s="1645"/>
      <c r="KH1" s="1645"/>
      <c r="KI1" s="1645"/>
      <c r="KJ1" s="1645"/>
      <c r="KK1" s="1645"/>
      <c r="KL1" s="1645"/>
      <c r="KM1" s="1645"/>
      <c r="KN1" s="1645"/>
      <c r="KO1" s="1645"/>
      <c r="KP1" s="1645"/>
      <c r="KQ1" s="1645"/>
      <c r="KR1" s="1645"/>
      <c r="KS1" s="1645"/>
      <c r="KT1" s="1645"/>
      <c r="KU1" s="1645"/>
      <c r="KV1" s="1645"/>
      <c r="KW1" s="1645"/>
      <c r="KX1" s="1645"/>
      <c r="KY1" s="1645"/>
      <c r="KZ1" s="1645"/>
      <c r="LA1" s="1645"/>
      <c r="LB1" s="1645"/>
      <c r="LC1" s="1645"/>
      <c r="LD1" s="1645"/>
      <c r="LE1" s="1645"/>
      <c r="LF1" s="1645"/>
      <c r="LG1" s="1645"/>
      <c r="LH1" s="1645"/>
      <c r="LI1" s="1645"/>
      <c r="LJ1" s="1645"/>
      <c r="LK1" s="1645"/>
      <c r="LL1" s="1645"/>
      <c r="LM1" s="1645"/>
      <c r="LN1" s="1645"/>
      <c r="LO1" s="1645"/>
      <c r="LP1" s="1645"/>
      <c r="LQ1" s="1645"/>
      <c r="LR1" s="1645"/>
      <c r="LS1" s="1645"/>
      <c r="LT1" s="1645"/>
      <c r="LU1" s="1645"/>
      <c r="LV1" s="1645"/>
      <c r="LW1" s="1645"/>
      <c r="LX1" s="1645"/>
      <c r="LY1" s="1645"/>
      <c r="LZ1" s="1645"/>
      <c r="MA1" s="1645"/>
      <c r="MB1" s="1645"/>
      <c r="MC1" s="1645"/>
      <c r="MD1" s="1645"/>
      <c r="ME1" s="1645"/>
      <c r="MF1" s="1645"/>
      <c r="MG1" s="1645"/>
      <c r="MH1" s="1645"/>
      <c r="MI1" s="1645"/>
      <c r="MJ1" s="1645"/>
      <c r="MK1" s="1645"/>
      <c r="ML1" s="1645"/>
      <c r="MM1" s="1645"/>
      <c r="MN1" s="1645"/>
      <c r="MO1" s="1645"/>
      <c r="MP1" s="1645"/>
      <c r="MQ1" s="1645"/>
      <c r="MR1" s="1645"/>
      <c r="MS1" s="1645"/>
      <c r="MT1" s="1645"/>
      <c r="MU1" s="1645"/>
      <c r="MV1" s="1645"/>
      <c r="MW1" s="1645"/>
      <c r="MX1" s="1645"/>
      <c r="MY1" s="1645"/>
      <c r="MZ1" s="1645"/>
      <c r="NA1" s="1645"/>
      <c r="NB1" s="1645"/>
      <c r="NC1" s="1645"/>
      <c r="ND1" s="1645"/>
      <c r="NE1" s="1645"/>
      <c r="NF1" s="1645"/>
      <c r="NG1" s="1645"/>
      <c r="NH1" s="1645"/>
      <c r="NI1" s="1645"/>
      <c r="NJ1" s="1645"/>
      <c r="NK1" s="1645"/>
      <c r="NL1" s="1645"/>
      <c r="NM1" s="1645"/>
      <c r="NN1" s="1645"/>
      <c r="NO1" s="1645"/>
      <c r="NP1" s="1645"/>
      <c r="NQ1" s="1645"/>
      <c r="NR1" s="1645"/>
      <c r="NS1" s="1645"/>
      <c r="NT1" s="1645"/>
      <c r="NU1" s="1645"/>
      <c r="NV1" s="1645"/>
      <c r="NW1" s="1645"/>
      <c r="NX1" s="1645"/>
      <c r="NY1" s="1645"/>
      <c r="NZ1" s="1645"/>
      <c r="OA1" s="1645"/>
      <c r="OB1" s="1645"/>
      <c r="OC1" s="1645"/>
      <c r="OD1" s="1645"/>
      <c r="OE1" s="1645"/>
      <c r="OF1" s="1645"/>
      <c r="OG1" s="1645"/>
      <c r="OH1" s="1645"/>
      <c r="OI1" s="1645"/>
      <c r="OJ1" s="1645"/>
      <c r="OK1" s="1645"/>
      <c r="OL1" s="1645"/>
      <c r="OM1" s="1645"/>
      <c r="ON1" s="1645"/>
      <c r="OO1" s="1645"/>
      <c r="OP1" s="1645"/>
      <c r="OQ1" s="1645"/>
      <c r="OR1" s="1645"/>
      <c r="OS1" s="1645"/>
      <c r="OT1" s="1645"/>
      <c r="OU1" s="1645"/>
      <c r="OV1" s="1645"/>
      <c r="OW1" s="1645"/>
      <c r="OX1" s="1645"/>
      <c r="OY1" s="1645"/>
      <c r="OZ1" s="1645"/>
      <c r="PA1" s="1645"/>
      <c r="PB1" s="1645"/>
      <c r="PC1" s="1645"/>
      <c r="PD1" s="1645"/>
      <c r="PE1" s="1645"/>
      <c r="PF1" s="1645"/>
      <c r="PG1" s="1645"/>
      <c r="PH1" s="1645"/>
      <c r="PI1" s="1645"/>
      <c r="PJ1" s="1645"/>
      <c r="PK1" s="1645"/>
      <c r="PL1" s="1645"/>
      <c r="PM1" s="1645"/>
      <c r="PN1" s="1645"/>
      <c r="PO1" s="1645"/>
      <c r="PP1" s="1645"/>
      <c r="PQ1" s="1645"/>
      <c r="PR1" s="1645"/>
      <c r="PS1" s="1645"/>
      <c r="PT1" s="1645"/>
      <c r="PU1" s="1645"/>
      <c r="PV1" s="1645"/>
      <c r="PW1" s="1645"/>
      <c r="PX1" s="1645"/>
      <c r="PY1" s="1645"/>
      <c r="PZ1" s="1645"/>
      <c r="QA1" s="1645"/>
      <c r="QB1" s="1645"/>
      <c r="QC1" s="1645"/>
      <c r="QD1" s="1645"/>
      <c r="QE1" s="1645"/>
      <c r="QF1" s="1645"/>
      <c r="QG1" s="1645"/>
      <c r="QH1" s="1645"/>
      <c r="QI1" s="1645"/>
      <c r="QJ1" s="1645"/>
      <c r="QK1" s="1645"/>
      <c r="QL1" s="1645"/>
      <c r="QM1" s="1645"/>
      <c r="QN1" s="1645"/>
      <c r="QO1" s="1645"/>
      <c r="QP1" s="1645"/>
      <c r="QQ1" s="1645"/>
      <c r="QR1" s="1645"/>
      <c r="QS1" s="1645"/>
      <c r="QT1" s="1645"/>
      <c r="QU1" s="1645"/>
      <c r="QV1" s="1645"/>
      <c r="QW1" s="1645"/>
      <c r="QX1" s="1645"/>
      <c r="QY1" s="1645"/>
      <c r="QZ1" s="1645"/>
      <c r="RA1" s="1645"/>
      <c r="RB1" s="1645"/>
      <c r="RC1" s="1645"/>
      <c r="RD1" s="1645"/>
      <c r="RE1" s="1645"/>
      <c r="RF1" s="1645"/>
      <c r="RG1" s="1645"/>
      <c r="RH1" s="1645"/>
      <c r="RI1" s="1645"/>
      <c r="RJ1" s="1645"/>
      <c r="RK1" s="1645"/>
      <c r="RL1" s="1645"/>
      <c r="RM1" s="1645"/>
      <c r="RN1" s="1645"/>
      <c r="RO1" s="1645"/>
      <c r="RP1" s="1645"/>
      <c r="RQ1" s="1645"/>
      <c r="RR1" s="1645"/>
      <c r="RS1" s="1645"/>
      <c r="RT1" s="1645"/>
      <c r="RU1" s="1645"/>
      <c r="RV1" s="1645"/>
      <c r="RW1" s="1645"/>
      <c r="RX1" s="1645"/>
      <c r="RY1" s="1645"/>
      <c r="RZ1" s="1645"/>
      <c r="SA1" s="1645"/>
      <c r="SB1" s="1645"/>
      <c r="SC1" s="1645"/>
      <c r="SD1" s="1645"/>
      <c r="SE1" s="1645"/>
      <c r="SF1" s="1645"/>
      <c r="SG1" s="1645"/>
      <c r="SH1" s="1645"/>
      <c r="SI1" s="1645"/>
      <c r="SJ1" s="1645"/>
      <c r="SK1" s="1645"/>
      <c r="SL1" s="1645"/>
      <c r="SM1" s="1645"/>
      <c r="SN1" s="1645"/>
      <c r="SO1" s="1645"/>
      <c r="SP1" s="1645"/>
      <c r="SQ1" s="1645"/>
      <c r="SR1" s="1645"/>
      <c r="SS1" s="1645"/>
      <c r="ST1" s="1645"/>
      <c r="SU1" s="1645"/>
      <c r="SV1" s="1645"/>
      <c r="SW1" s="1645"/>
      <c r="SX1" s="1645"/>
      <c r="SY1" s="1645"/>
      <c r="SZ1" s="1645"/>
      <c r="TA1" s="1645"/>
      <c r="TB1" s="1645"/>
      <c r="TC1" s="1645"/>
      <c r="TD1" s="1645"/>
      <c r="TE1" s="1645"/>
      <c r="TF1" s="1645"/>
      <c r="TG1" s="1645"/>
      <c r="TH1" s="1645"/>
      <c r="TI1" s="1645"/>
      <c r="TJ1" s="1645"/>
      <c r="TK1" s="1645"/>
      <c r="TL1" s="1645"/>
      <c r="TM1" s="1645"/>
      <c r="TN1" s="1645"/>
      <c r="TO1" s="1645"/>
      <c r="TP1" s="1645"/>
      <c r="TQ1" s="1645"/>
      <c r="TR1" s="1645"/>
      <c r="TS1" s="1645"/>
      <c r="TT1" s="1645"/>
      <c r="TU1" s="1645"/>
      <c r="TV1" s="1645"/>
      <c r="TW1" s="1645"/>
      <c r="TX1" s="1645"/>
      <c r="TY1" s="1645"/>
      <c r="TZ1" s="1645"/>
      <c r="UA1" s="1645"/>
      <c r="UB1" s="1645"/>
      <c r="UC1" s="1645"/>
      <c r="UD1" s="1645"/>
      <c r="UE1" s="1645"/>
      <c r="UF1" s="1645"/>
      <c r="UG1" s="1645"/>
      <c r="UH1" s="1645"/>
      <c r="UI1" s="1645"/>
      <c r="UJ1" s="1645"/>
      <c r="UK1" s="1645"/>
      <c r="UL1" s="1645"/>
      <c r="UM1" s="1645"/>
      <c r="UN1" s="1645"/>
      <c r="UO1" s="1645"/>
      <c r="UP1" s="1645"/>
      <c r="UQ1" s="1645"/>
      <c r="UR1" s="1645"/>
      <c r="US1" s="1645"/>
      <c r="UT1" s="1645"/>
      <c r="UU1" s="1645"/>
      <c r="UV1" s="1645"/>
      <c r="UW1" s="1645"/>
      <c r="UX1" s="1645"/>
      <c r="UY1" s="1645"/>
      <c r="UZ1" s="1645"/>
      <c r="VA1" s="1645"/>
      <c r="VB1" s="1645"/>
      <c r="VC1" s="1645"/>
      <c r="VD1" s="1645"/>
      <c r="VE1" s="1645"/>
      <c r="VF1" s="1645"/>
      <c r="VG1" s="1645"/>
      <c r="VH1" s="1645"/>
      <c r="VI1" s="1645"/>
      <c r="VJ1" s="1645"/>
      <c r="VK1" s="1645"/>
      <c r="VL1" s="1645"/>
      <c r="VM1" s="1645"/>
      <c r="VN1" s="1645"/>
      <c r="VO1" s="1645"/>
      <c r="VP1" s="1645"/>
      <c r="VQ1" s="1645"/>
      <c r="VR1" s="1645"/>
      <c r="VS1" s="1645"/>
      <c r="VT1" s="1645"/>
      <c r="VU1" s="1645"/>
      <c r="VV1" s="1645"/>
      <c r="VW1" s="1645"/>
      <c r="VX1" s="1645"/>
      <c r="VY1" s="1645"/>
      <c r="VZ1" s="1645"/>
      <c r="WA1" s="1645"/>
      <c r="WB1" s="1645"/>
      <c r="WC1" s="1645"/>
      <c r="WD1" s="1645"/>
      <c r="WE1" s="1645"/>
      <c r="WF1" s="1645"/>
      <c r="WG1" s="1645"/>
      <c r="WH1" s="1645"/>
      <c r="WI1" s="1645"/>
      <c r="WJ1" s="1645"/>
      <c r="WK1" s="1645"/>
      <c r="WL1" s="1645"/>
      <c r="WM1" s="1645"/>
      <c r="WN1" s="1645"/>
      <c r="WO1" s="1645"/>
      <c r="WP1" s="1645"/>
      <c r="WQ1" s="1645"/>
      <c r="WR1" s="1645"/>
      <c r="WS1" s="1645"/>
      <c r="WT1" s="1645"/>
      <c r="WU1" s="1645"/>
      <c r="WV1" s="1645"/>
      <c r="WW1" s="1645"/>
      <c r="WX1" s="1645"/>
      <c r="WY1" s="1645"/>
      <c r="WZ1" s="1645"/>
      <c r="XA1" s="1645"/>
      <c r="XB1" s="1645"/>
      <c r="XC1" s="1645"/>
      <c r="XD1" s="1645"/>
      <c r="XE1" s="1645"/>
      <c r="XF1" s="1645"/>
      <c r="XG1" s="1645"/>
      <c r="XH1" s="1645"/>
      <c r="XI1" s="1645"/>
      <c r="XJ1" s="1645"/>
      <c r="XK1" s="1645"/>
      <c r="XL1" s="1645"/>
      <c r="XM1" s="1645"/>
      <c r="XN1" s="1645"/>
      <c r="XO1" s="1645"/>
      <c r="XP1" s="1645"/>
      <c r="XQ1" s="1645"/>
      <c r="XR1" s="1645"/>
      <c r="XS1" s="1645"/>
      <c r="XT1" s="1645"/>
    </row>
    <row r="2" spans="1:644" customFormat="1" x14ac:dyDescent="0.2">
      <c r="A2" s="56" t="str">
        <f>'PAGE DE GARDE'!C8</f>
        <v>GAZ</v>
      </c>
      <c r="B2" s="902" t="str">
        <f>'PAGE DE GARDE'!C10</f>
        <v>REALITE 2018 V0</v>
      </c>
      <c r="C2" s="73"/>
      <c r="D2" s="73"/>
      <c r="E2" s="73"/>
      <c r="F2" s="73"/>
      <c r="G2" s="73"/>
      <c r="H2" s="73"/>
      <c r="I2" s="73"/>
      <c r="J2" s="73"/>
      <c r="K2" s="73"/>
      <c r="L2" s="73"/>
      <c r="M2" s="73"/>
      <c r="N2" s="73"/>
      <c r="O2" s="73"/>
      <c r="P2" s="73"/>
      <c r="Q2" s="73"/>
      <c r="R2" s="73"/>
      <c r="S2" s="73"/>
      <c r="T2" s="73"/>
      <c r="U2" s="73"/>
      <c r="V2" s="73"/>
      <c r="W2" s="184"/>
      <c r="X2" s="184"/>
      <c r="Y2" s="184"/>
      <c r="Z2" s="184"/>
      <c r="AA2" s="184"/>
      <c r="AB2" s="184"/>
      <c r="AC2" s="184"/>
      <c r="AD2" s="184"/>
      <c r="AE2" s="184"/>
      <c r="AF2" s="184"/>
      <c r="AG2" s="184"/>
      <c r="AH2" s="184"/>
      <c r="AI2" s="184"/>
      <c r="AJ2" s="184"/>
      <c r="AK2" s="184"/>
      <c r="AL2" s="184"/>
      <c r="AM2" s="184"/>
      <c r="AN2" s="184"/>
      <c r="AO2" s="184"/>
      <c r="AP2" s="184"/>
      <c r="AQ2" s="184"/>
      <c r="AR2" s="184"/>
      <c r="AS2" s="184"/>
      <c r="AT2" s="184"/>
      <c r="AU2" s="184"/>
      <c r="AV2" s="184"/>
      <c r="AW2" s="184"/>
      <c r="AX2" s="184"/>
      <c r="AY2" s="184"/>
      <c r="AZ2" s="184"/>
      <c r="BA2" s="184"/>
      <c r="BB2" s="184"/>
      <c r="BC2" s="184"/>
      <c r="BD2" s="184"/>
      <c r="BE2" s="184"/>
      <c r="BF2" s="184"/>
      <c r="BG2" s="184"/>
      <c r="BH2" s="184"/>
      <c r="BI2" s="184"/>
      <c r="BJ2" s="184"/>
      <c r="BK2" s="184"/>
      <c r="BL2" s="184"/>
      <c r="BM2" s="184"/>
      <c r="BN2" s="184"/>
      <c r="BO2" s="184"/>
      <c r="BP2" s="184"/>
      <c r="BQ2" s="184"/>
      <c r="BR2" s="184"/>
      <c r="BS2" s="184"/>
      <c r="BT2" s="184"/>
      <c r="BU2" s="184"/>
      <c r="BV2" s="184"/>
      <c r="BW2" s="184"/>
      <c r="BX2" s="184"/>
      <c r="BY2" s="184"/>
      <c r="BZ2" s="184"/>
      <c r="CA2" s="184"/>
      <c r="CB2" s="184"/>
      <c r="CC2" s="184"/>
      <c r="CD2" s="184"/>
      <c r="CE2" s="184"/>
      <c r="CF2" s="184"/>
      <c r="CG2" s="184"/>
      <c r="CH2" s="184"/>
      <c r="CI2" s="184"/>
      <c r="CJ2" s="184"/>
      <c r="CK2" s="184"/>
      <c r="CL2" s="184"/>
      <c r="CM2" s="184"/>
      <c r="CN2" s="184"/>
      <c r="CO2" s="184"/>
      <c r="CP2" s="184"/>
      <c r="CQ2" s="184"/>
      <c r="CR2" s="184"/>
      <c r="CS2" s="184"/>
      <c r="CT2" s="184"/>
      <c r="CU2" s="184"/>
      <c r="CV2" s="184"/>
      <c r="CW2" s="184"/>
      <c r="CX2" s="184"/>
      <c r="CY2" s="184"/>
      <c r="CZ2" s="184"/>
      <c r="DA2" s="184"/>
      <c r="DB2" s="184"/>
      <c r="DC2" s="184"/>
      <c r="DD2" s="184"/>
      <c r="DE2" s="184"/>
      <c r="DF2" s="184"/>
      <c r="DG2" s="184"/>
      <c r="DH2" s="184"/>
      <c r="DI2" s="184"/>
      <c r="DJ2" s="184"/>
      <c r="DK2" s="184"/>
      <c r="DL2" s="184"/>
      <c r="DM2" s="184"/>
      <c r="DN2" s="184"/>
      <c r="DO2" s="184"/>
      <c r="DP2" s="184"/>
      <c r="DQ2" s="184"/>
      <c r="DR2" s="184"/>
      <c r="DS2" s="184"/>
      <c r="DT2" s="184"/>
      <c r="DU2" s="184"/>
      <c r="DV2" s="184"/>
      <c r="DW2" s="184"/>
      <c r="DX2" s="184"/>
      <c r="DY2" s="184"/>
      <c r="DZ2" s="184"/>
      <c r="EA2" s="184"/>
      <c r="EB2" s="184"/>
      <c r="EC2" s="184"/>
      <c r="ED2" s="184"/>
      <c r="EE2" s="184"/>
      <c r="EF2" s="184"/>
      <c r="EG2" s="184"/>
      <c r="EH2" s="184"/>
      <c r="EI2" s="184"/>
      <c r="EJ2" s="184"/>
      <c r="EK2" s="184"/>
      <c r="EL2" s="184"/>
      <c r="EM2" s="184"/>
      <c r="EN2" s="184"/>
      <c r="EO2" s="184"/>
      <c r="EP2" s="184"/>
      <c r="EQ2" s="184"/>
      <c r="ER2" s="184"/>
      <c r="ES2" s="184"/>
      <c r="ET2" s="184"/>
      <c r="EU2" s="184"/>
      <c r="EV2" s="184"/>
      <c r="EW2" s="184"/>
      <c r="EX2" s="184"/>
      <c r="EY2" s="184"/>
      <c r="EZ2" s="184"/>
      <c r="FA2" s="184"/>
      <c r="FB2" s="184"/>
      <c r="FC2" s="184"/>
      <c r="FD2" s="184"/>
      <c r="FE2" s="184"/>
      <c r="FF2" s="184"/>
      <c r="FG2" s="184"/>
      <c r="FH2" s="184"/>
      <c r="FI2" s="184"/>
      <c r="FJ2" s="184"/>
      <c r="FK2" s="184"/>
      <c r="FL2" s="184"/>
      <c r="FM2" s="184"/>
      <c r="FN2" s="184"/>
      <c r="FO2" s="184"/>
      <c r="FP2" s="184"/>
      <c r="FQ2" s="184"/>
      <c r="FR2" s="184"/>
      <c r="FS2" s="184"/>
      <c r="FT2" s="184"/>
      <c r="FU2" s="184"/>
      <c r="FV2" s="184"/>
      <c r="FW2" s="184"/>
      <c r="FX2" s="184"/>
      <c r="FY2" s="184"/>
      <c r="FZ2" s="184"/>
      <c r="GA2" s="184"/>
      <c r="GB2" s="184"/>
      <c r="GC2" s="184"/>
      <c r="GD2" s="184"/>
      <c r="GE2" s="184"/>
      <c r="GF2" s="184"/>
      <c r="GG2" s="184"/>
      <c r="GH2" s="184"/>
      <c r="GI2" s="184"/>
      <c r="GJ2" s="184"/>
      <c r="GK2" s="184"/>
      <c r="GL2" s="184"/>
      <c r="GM2" s="184"/>
      <c r="GN2" s="184"/>
      <c r="GO2" s="184"/>
      <c r="GP2" s="184"/>
      <c r="GQ2" s="184"/>
      <c r="GR2" s="184"/>
      <c r="GS2" s="184"/>
      <c r="GT2" s="184"/>
      <c r="GU2" s="184"/>
      <c r="GV2" s="184"/>
      <c r="GW2" s="184"/>
      <c r="GX2" s="184"/>
      <c r="GY2" s="184"/>
      <c r="GZ2" s="184"/>
      <c r="HA2" s="184"/>
      <c r="HB2" s="184"/>
      <c r="HC2" s="184"/>
      <c r="HD2" s="184"/>
      <c r="HE2" s="184"/>
      <c r="HF2" s="184"/>
      <c r="HG2" s="184"/>
      <c r="HH2" s="184"/>
      <c r="HI2" s="184"/>
      <c r="HJ2" s="184"/>
      <c r="HK2" s="184"/>
      <c r="HL2" s="184"/>
      <c r="HM2" s="184"/>
      <c r="HN2" s="184"/>
      <c r="HO2" s="184"/>
      <c r="HP2" s="184"/>
      <c r="HQ2" s="184"/>
      <c r="HR2" s="184"/>
      <c r="HS2" s="184"/>
      <c r="HT2" s="184"/>
      <c r="HU2" s="184"/>
      <c r="HV2" s="184"/>
      <c r="HW2" s="184"/>
      <c r="HX2" s="184"/>
      <c r="HY2" s="184"/>
      <c r="HZ2" s="184"/>
      <c r="IA2" s="184"/>
      <c r="IB2" s="184"/>
      <c r="IC2" s="184"/>
      <c r="ID2" s="184"/>
      <c r="IE2" s="184"/>
      <c r="IF2" s="184"/>
      <c r="IG2" s="184"/>
      <c r="IH2" s="184"/>
      <c r="II2" s="184"/>
      <c r="IJ2" s="184"/>
      <c r="IK2" s="184"/>
      <c r="IL2" s="184"/>
      <c r="IM2" s="184"/>
      <c r="IN2" s="184"/>
      <c r="IO2" s="184"/>
      <c r="IP2" s="184"/>
      <c r="IQ2" s="184"/>
      <c r="IR2" s="184"/>
      <c r="IS2" s="184"/>
      <c r="IT2" s="184"/>
      <c r="IU2" s="184"/>
      <c r="IV2" s="184"/>
      <c r="IW2" s="184"/>
      <c r="IX2" s="184"/>
      <c r="IY2" s="184"/>
      <c r="IZ2" s="184"/>
      <c r="JA2" s="184"/>
      <c r="JB2" s="184"/>
      <c r="JC2" s="184"/>
      <c r="JD2" s="184"/>
      <c r="JE2" s="184"/>
      <c r="JF2" s="184"/>
      <c r="JG2" s="184"/>
      <c r="JH2" s="184"/>
      <c r="JI2" s="184"/>
      <c r="JJ2" s="184"/>
      <c r="JK2" s="184"/>
      <c r="JL2" s="184"/>
      <c r="JM2" s="184"/>
      <c r="JN2" s="184"/>
      <c r="JO2" s="184"/>
      <c r="JP2" s="184"/>
      <c r="JQ2" s="184"/>
      <c r="JR2" s="184"/>
      <c r="JS2" s="184"/>
      <c r="JT2" s="184"/>
      <c r="JU2" s="184"/>
      <c r="JV2" s="184"/>
      <c r="JW2" s="184"/>
      <c r="JX2" s="184"/>
      <c r="JY2" s="184"/>
      <c r="JZ2" s="184"/>
      <c r="KA2" s="184"/>
      <c r="KB2" s="184"/>
      <c r="KC2" s="184"/>
      <c r="KD2" s="184"/>
      <c r="KE2" s="184"/>
      <c r="KF2" s="184"/>
      <c r="KG2" s="184"/>
      <c r="KH2" s="184"/>
      <c r="KI2" s="184"/>
      <c r="KJ2" s="184"/>
      <c r="KK2" s="184"/>
      <c r="KL2" s="184"/>
      <c r="KM2" s="184"/>
      <c r="KN2" s="184"/>
      <c r="KO2" s="184"/>
      <c r="KP2" s="184"/>
      <c r="KQ2" s="184"/>
      <c r="KR2" s="184"/>
      <c r="KS2" s="184"/>
      <c r="KT2" s="184"/>
      <c r="KU2" s="184"/>
      <c r="KV2" s="184"/>
      <c r="KW2" s="184"/>
      <c r="KX2" s="184"/>
      <c r="KY2" s="184"/>
      <c r="KZ2" s="184"/>
      <c r="LA2" s="184"/>
      <c r="LB2" s="184"/>
      <c r="LC2" s="184"/>
      <c r="LD2" s="184"/>
      <c r="LE2" s="184"/>
      <c r="LF2" s="184"/>
      <c r="LG2" s="184"/>
      <c r="LH2" s="184"/>
      <c r="LI2" s="184"/>
      <c r="LJ2" s="184"/>
      <c r="LK2" s="184"/>
      <c r="LL2" s="184"/>
      <c r="LM2" s="184"/>
      <c r="LN2" s="184"/>
      <c r="LO2" s="184"/>
      <c r="LP2" s="184"/>
      <c r="LQ2" s="184"/>
      <c r="LR2" s="184"/>
      <c r="LS2" s="184"/>
      <c r="LT2" s="184"/>
      <c r="LU2" s="184"/>
      <c r="LV2" s="184"/>
      <c r="LW2" s="184"/>
      <c r="LX2" s="184"/>
      <c r="LY2" s="184"/>
      <c r="LZ2" s="184"/>
      <c r="MA2" s="184"/>
      <c r="MB2" s="184"/>
      <c r="MC2" s="184"/>
      <c r="MD2" s="184"/>
      <c r="ME2" s="184"/>
      <c r="MF2" s="184"/>
      <c r="MG2" s="184"/>
      <c r="MH2" s="184"/>
      <c r="MI2" s="184"/>
      <c r="MJ2" s="184"/>
      <c r="MK2" s="184"/>
      <c r="ML2" s="184"/>
      <c r="MM2" s="184"/>
      <c r="MN2" s="184"/>
      <c r="MO2" s="184"/>
      <c r="MP2" s="184"/>
      <c r="MQ2" s="184"/>
      <c r="MR2" s="184"/>
      <c r="MS2" s="184"/>
      <c r="MT2" s="184"/>
      <c r="MU2" s="184"/>
      <c r="MV2" s="184"/>
      <c r="MW2" s="184"/>
      <c r="MX2" s="184"/>
      <c r="MY2" s="184"/>
      <c r="MZ2" s="184"/>
      <c r="NA2" s="184"/>
      <c r="NB2" s="184"/>
      <c r="NC2" s="184"/>
      <c r="ND2" s="184"/>
      <c r="NE2" s="184"/>
      <c r="NF2" s="184"/>
      <c r="NG2" s="184"/>
      <c r="NH2" s="184"/>
      <c r="NI2" s="184"/>
      <c r="NJ2" s="184"/>
      <c r="NK2" s="184"/>
      <c r="NL2" s="184"/>
      <c r="NM2" s="184"/>
      <c r="NN2" s="184"/>
      <c r="NO2" s="184"/>
      <c r="NP2" s="184"/>
      <c r="NQ2" s="184"/>
      <c r="NR2" s="184"/>
      <c r="NS2" s="184"/>
      <c r="NT2" s="184"/>
      <c r="NU2" s="184"/>
      <c r="NV2" s="184"/>
      <c r="NW2" s="184"/>
      <c r="NX2" s="184"/>
      <c r="NY2" s="184"/>
      <c r="NZ2" s="184"/>
      <c r="OA2" s="184"/>
      <c r="OB2" s="184"/>
      <c r="OC2" s="184"/>
      <c r="OD2" s="184"/>
      <c r="OE2" s="184"/>
      <c r="OF2" s="184"/>
      <c r="OG2" s="184"/>
      <c r="OH2" s="184"/>
      <c r="OI2" s="184"/>
      <c r="OJ2" s="184"/>
      <c r="OK2" s="184"/>
      <c r="OL2" s="184"/>
      <c r="OM2" s="184"/>
      <c r="ON2" s="184"/>
      <c r="OO2" s="184"/>
      <c r="OP2" s="184"/>
      <c r="OQ2" s="184"/>
      <c r="OR2" s="184"/>
      <c r="OS2" s="184"/>
      <c r="OT2" s="184"/>
      <c r="OU2" s="184"/>
      <c r="OV2" s="184"/>
      <c r="OW2" s="184"/>
      <c r="OX2" s="184"/>
      <c r="OY2" s="184"/>
      <c r="OZ2" s="184"/>
      <c r="PA2" s="184"/>
      <c r="PB2" s="184"/>
      <c r="PC2" s="184"/>
      <c r="PD2" s="184"/>
      <c r="PE2" s="184"/>
      <c r="PF2" s="184"/>
      <c r="PG2" s="184"/>
      <c r="PH2" s="184"/>
      <c r="PI2" s="184"/>
      <c r="PJ2" s="184"/>
      <c r="PK2" s="184"/>
      <c r="PL2" s="184"/>
      <c r="PM2" s="184"/>
      <c r="PN2" s="184"/>
      <c r="PO2" s="184"/>
      <c r="PP2" s="184"/>
      <c r="PQ2" s="184"/>
      <c r="PR2" s="184"/>
      <c r="PS2" s="184"/>
      <c r="PT2" s="184"/>
      <c r="PU2" s="184"/>
      <c r="PV2" s="184"/>
      <c r="PW2" s="184"/>
      <c r="PX2" s="184"/>
      <c r="PY2" s="184"/>
      <c r="PZ2" s="184"/>
      <c r="QA2" s="184"/>
      <c r="QB2" s="184"/>
      <c r="QC2" s="184"/>
      <c r="QD2" s="184"/>
      <c r="QE2" s="184"/>
      <c r="QF2" s="184"/>
      <c r="QG2" s="184"/>
      <c r="QH2" s="184"/>
      <c r="QI2" s="184"/>
      <c r="QJ2" s="184"/>
      <c r="QK2" s="184"/>
      <c r="QL2" s="184"/>
      <c r="QM2" s="184"/>
      <c r="QN2" s="184"/>
      <c r="QO2" s="184"/>
      <c r="QP2" s="184"/>
      <c r="QQ2" s="184"/>
      <c r="QR2" s="184"/>
      <c r="QS2" s="184"/>
      <c r="QT2" s="184"/>
      <c r="QU2" s="184"/>
      <c r="QV2" s="184"/>
      <c r="QW2" s="184"/>
      <c r="QX2" s="184"/>
      <c r="QY2" s="184"/>
      <c r="QZ2" s="184"/>
      <c r="RA2" s="184"/>
      <c r="RB2" s="184"/>
      <c r="RC2" s="184"/>
      <c r="RD2" s="184"/>
      <c r="RE2" s="184"/>
      <c r="RF2" s="184"/>
      <c r="RG2" s="184"/>
      <c r="RH2" s="184"/>
      <c r="RI2" s="184"/>
      <c r="RJ2" s="184"/>
      <c r="RK2" s="184"/>
      <c r="RL2" s="184"/>
      <c r="RM2" s="184"/>
      <c r="RN2" s="184"/>
      <c r="RO2" s="184"/>
      <c r="RP2" s="184"/>
      <c r="RQ2" s="184"/>
      <c r="RR2" s="184"/>
      <c r="RS2" s="184"/>
      <c r="RT2" s="184"/>
      <c r="RU2" s="184"/>
      <c r="RV2" s="184"/>
      <c r="RW2" s="184"/>
      <c r="RX2" s="184"/>
      <c r="RY2" s="184"/>
      <c r="RZ2" s="184"/>
      <c r="SA2" s="184"/>
      <c r="SB2" s="184"/>
      <c r="SC2" s="184"/>
      <c r="SD2" s="184"/>
      <c r="SE2" s="184"/>
      <c r="SF2" s="184"/>
      <c r="SG2" s="184"/>
      <c r="SH2" s="184"/>
      <c r="SI2" s="184"/>
      <c r="SJ2" s="184"/>
      <c r="SK2" s="184"/>
      <c r="SL2" s="184"/>
      <c r="SM2" s="184"/>
      <c r="SN2" s="184"/>
      <c r="SO2" s="184"/>
      <c r="SP2" s="184"/>
      <c r="SQ2" s="184"/>
      <c r="SR2" s="184"/>
      <c r="SS2" s="184"/>
      <c r="ST2" s="184"/>
      <c r="SU2" s="184"/>
      <c r="SV2" s="184"/>
      <c r="SW2" s="184"/>
      <c r="SX2" s="184"/>
      <c r="SY2" s="184"/>
      <c r="SZ2" s="184"/>
      <c r="TA2" s="184"/>
      <c r="TB2" s="184"/>
      <c r="TC2" s="184"/>
      <c r="TD2" s="184"/>
      <c r="TE2" s="184"/>
      <c r="TF2" s="184"/>
      <c r="TG2" s="184"/>
      <c r="TH2" s="184"/>
      <c r="TI2" s="184"/>
      <c r="TJ2" s="184"/>
      <c r="TK2" s="184"/>
      <c r="TL2" s="184"/>
      <c r="TM2" s="184"/>
      <c r="TN2" s="184"/>
      <c r="TO2" s="184"/>
      <c r="TP2" s="184"/>
      <c r="TQ2" s="184"/>
      <c r="TR2" s="184"/>
      <c r="TS2" s="184"/>
      <c r="TT2" s="184"/>
      <c r="TU2" s="184"/>
      <c r="TV2" s="184"/>
      <c r="TW2" s="184"/>
      <c r="TX2" s="184"/>
      <c r="TY2" s="184"/>
      <c r="TZ2" s="184"/>
      <c r="UA2" s="184"/>
      <c r="UB2" s="184"/>
      <c r="UC2" s="184"/>
      <c r="UD2" s="184"/>
      <c r="UE2" s="184"/>
      <c r="UF2" s="184"/>
      <c r="UG2" s="184"/>
      <c r="UH2" s="184"/>
      <c r="UI2" s="184"/>
      <c r="UJ2" s="184"/>
      <c r="UK2" s="184"/>
      <c r="UL2" s="184"/>
      <c r="UM2" s="184"/>
      <c r="UN2" s="184"/>
      <c r="UO2" s="184"/>
      <c r="UP2" s="184"/>
      <c r="UQ2" s="184"/>
      <c r="UR2" s="184"/>
      <c r="US2" s="184"/>
      <c r="UT2" s="184"/>
      <c r="UU2" s="184"/>
      <c r="UV2" s="184"/>
      <c r="UW2" s="184"/>
      <c r="UX2" s="184"/>
      <c r="UY2" s="184"/>
      <c r="UZ2" s="184"/>
      <c r="VA2" s="184"/>
      <c r="VB2" s="184"/>
      <c r="VC2" s="184"/>
      <c r="VD2" s="184"/>
      <c r="VE2" s="184"/>
      <c r="VF2" s="184"/>
      <c r="VG2" s="184"/>
      <c r="VH2" s="184"/>
      <c r="VI2" s="184"/>
      <c r="VJ2" s="184"/>
      <c r="VK2" s="184"/>
      <c r="VL2" s="184"/>
      <c r="VM2" s="184"/>
      <c r="VN2" s="184"/>
      <c r="VO2" s="184"/>
      <c r="VP2" s="184"/>
      <c r="VQ2" s="184"/>
      <c r="VR2" s="184"/>
      <c r="VS2" s="184"/>
      <c r="VT2" s="184"/>
      <c r="VU2" s="184"/>
      <c r="VV2" s="184"/>
      <c r="VW2" s="184"/>
      <c r="VX2" s="184"/>
      <c r="VY2" s="184"/>
      <c r="VZ2" s="184"/>
      <c r="WA2" s="184"/>
      <c r="WB2" s="184"/>
      <c r="WC2" s="184"/>
      <c r="WD2" s="184"/>
      <c r="WE2" s="184"/>
      <c r="WF2" s="184"/>
      <c r="WG2" s="184"/>
      <c r="WH2" s="184"/>
      <c r="WI2" s="184"/>
      <c r="WJ2" s="184"/>
      <c r="WK2" s="184"/>
      <c r="WL2" s="184"/>
      <c r="WM2" s="184"/>
      <c r="WN2" s="184"/>
      <c r="WO2" s="184"/>
      <c r="WP2" s="184"/>
      <c r="WQ2" s="184"/>
      <c r="WR2" s="184"/>
      <c r="WS2" s="184"/>
      <c r="WT2" s="184"/>
      <c r="WU2" s="184"/>
      <c r="WV2" s="184"/>
      <c r="WW2" s="184"/>
      <c r="WX2" s="184"/>
      <c r="WY2" s="184"/>
      <c r="WZ2" s="184"/>
      <c r="XA2" s="184"/>
      <c r="XB2" s="184"/>
      <c r="XC2" s="184"/>
      <c r="XD2" s="184"/>
      <c r="XE2" s="184"/>
      <c r="XF2" s="184"/>
      <c r="XG2" s="184"/>
      <c r="XH2" s="184"/>
      <c r="XI2" s="184"/>
      <c r="XJ2" s="184"/>
      <c r="XK2" s="184"/>
      <c r="XL2" s="184"/>
      <c r="XM2" s="184"/>
      <c r="XN2" s="184"/>
      <c r="XO2" s="184"/>
      <c r="XP2" s="184"/>
      <c r="XQ2" s="184"/>
      <c r="XR2" s="184"/>
      <c r="XS2" s="184"/>
      <c r="XT2" s="184"/>
    </row>
    <row r="3" spans="1:644" customFormat="1" x14ac:dyDescent="0.2">
      <c r="A3" s="249" t="str">
        <f>'PAGE DE GARDE'!C7</f>
        <v>GRD</v>
      </c>
      <c r="B3" s="62"/>
      <c r="C3" s="73"/>
      <c r="D3" s="73"/>
      <c r="E3" s="73"/>
      <c r="F3" s="73"/>
      <c r="G3" s="73"/>
      <c r="H3" s="73"/>
      <c r="I3" s="73"/>
      <c r="J3" s="73"/>
      <c r="K3" s="73"/>
      <c r="L3" s="73"/>
      <c r="M3" s="73"/>
      <c r="N3" s="73"/>
      <c r="O3" s="73"/>
      <c r="P3" s="73"/>
      <c r="Q3" s="73"/>
      <c r="R3" s="73"/>
      <c r="S3" s="73"/>
      <c r="T3" s="73"/>
      <c r="U3" s="73"/>
      <c r="V3" s="73"/>
      <c r="W3" s="184"/>
      <c r="X3" s="184"/>
      <c r="Y3" s="184"/>
      <c r="Z3" s="184"/>
      <c r="AA3" s="184"/>
      <c r="AB3" s="184"/>
      <c r="AC3" s="184"/>
      <c r="AD3" s="184"/>
      <c r="AE3" s="184"/>
      <c r="AF3" s="184"/>
      <c r="AG3" s="184"/>
      <c r="AH3" s="184"/>
      <c r="AI3" s="184"/>
      <c r="AJ3" s="184"/>
      <c r="AK3" s="184"/>
      <c r="AL3" s="184"/>
      <c r="AM3" s="184"/>
      <c r="AN3" s="184"/>
      <c r="AO3" s="184"/>
      <c r="AP3" s="184"/>
      <c r="AQ3" s="184"/>
      <c r="AR3" s="184"/>
      <c r="AS3" s="184"/>
      <c r="AT3" s="184"/>
      <c r="AU3" s="184"/>
      <c r="AV3" s="184"/>
      <c r="AW3" s="184"/>
      <c r="AX3" s="184"/>
      <c r="AY3" s="184"/>
      <c r="AZ3" s="184"/>
      <c r="BA3" s="184"/>
      <c r="BB3" s="184"/>
      <c r="BC3" s="184"/>
      <c r="BD3" s="184"/>
      <c r="BE3" s="184"/>
      <c r="BF3" s="184"/>
      <c r="BG3" s="184"/>
      <c r="BH3" s="184"/>
      <c r="BI3" s="184"/>
      <c r="BJ3" s="184"/>
      <c r="BK3" s="184"/>
      <c r="BL3" s="184"/>
      <c r="BM3" s="184"/>
      <c r="BN3" s="184"/>
      <c r="BO3" s="184"/>
      <c r="BP3" s="184"/>
      <c r="BQ3" s="184"/>
      <c r="BR3" s="184"/>
      <c r="BS3" s="184"/>
      <c r="BT3" s="184"/>
      <c r="BU3" s="184"/>
      <c r="BV3" s="184"/>
      <c r="BW3" s="184"/>
      <c r="BX3" s="184"/>
      <c r="BY3" s="184"/>
      <c r="BZ3" s="184"/>
      <c r="CA3" s="184"/>
      <c r="CB3" s="184"/>
      <c r="CC3" s="184"/>
      <c r="CD3" s="184"/>
      <c r="CE3" s="184"/>
      <c r="CF3" s="184"/>
      <c r="CG3" s="184"/>
      <c r="CH3" s="184"/>
      <c r="CI3" s="184"/>
      <c r="CJ3" s="184"/>
      <c r="CK3" s="184"/>
      <c r="CL3" s="184"/>
      <c r="CM3" s="184"/>
      <c r="CN3" s="184"/>
      <c r="CO3" s="184"/>
      <c r="CP3" s="184"/>
      <c r="CQ3" s="184"/>
      <c r="CR3" s="184"/>
      <c r="CS3" s="184"/>
      <c r="CT3" s="184"/>
      <c r="CU3" s="184"/>
      <c r="CV3" s="184"/>
      <c r="CW3" s="184"/>
      <c r="CX3" s="184"/>
      <c r="CY3" s="184"/>
      <c r="CZ3" s="184"/>
      <c r="DA3" s="184"/>
      <c r="DB3" s="184"/>
      <c r="DC3" s="184"/>
      <c r="DD3" s="184"/>
      <c r="DE3" s="184"/>
      <c r="DF3" s="184"/>
      <c r="DG3" s="184"/>
      <c r="DH3" s="184"/>
      <c r="DI3" s="184"/>
      <c r="DJ3" s="184"/>
      <c r="DK3" s="184"/>
      <c r="DL3" s="184"/>
      <c r="DM3" s="184"/>
      <c r="DN3" s="184"/>
      <c r="DO3" s="184"/>
      <c r="DP3" s="184"/>
      <c r="DQ3" s="184"/>
      <c r="DR3" s="184"/>
      <c r="DS3" s="184"/>
      <c r="DT3" s="184"/>
      <c r="DU3" s="184"/>
      <c r="DV3" s="184"/>
      <c r="DW3" s="184"/>
      <c r="DX3" s="184"/>
      <c r="DY3" s="184"/>
      <c r="DZ3" s="184"/>
      <c r="EA3" s="184"/>
      <c r="EB3" s="184"/>
      <c r="EC3" s="184"/>
      <c r="ED3" s="184"/>
      <c r="EE3" s="184"/>
      <c r="EF3" s="184"/>
      <c r="EG3" s="184"/>
      <c r="EH3" s="184"/>
      <c r="EI3" s="184"/>
      <c r="EJ3" s="184"/>
      <c r="EK3" s="184"/>
      <c r="EL3" s="184"/>
      <c r="EM3" s="184"/>
      <c r="EN3" s="184"/>
      <c r="EO3" s="184"/>
      <c r="EP3" s="184"/>
      <c r="EQ3" s="184"/>
      <c r="ER3" s="184"/>
      <c r="ES3" s="184"/>
      <c r="ET3" s="184"/>
      <c r="EU3" s="184"/>
      <c r="EV3" s="184"/>
      <c r="EW3" s="184"/>
      <c r="EX3" s="184"/>
      <c r="EY3" s="184"/>
      <c r="EZ3" s="184"/>
      <c r="FA3" s="184"/>
      <c r="FB3" s="184"/>
      <c r="FC3" s="184"/>
      <c r="FD3" s="184"/>
      <c r="FE3" s="184"/>
      <c r="FF3" s="184"/>
      <c r="FG3" s="184"/>
      <c r="FH3" s="184"/>
      <c r="FI3" s="184"/>
      <c r="FJ3" s="184"/>
      <c r="FK3" s="184"/>
      <c r="FL3" s="184"/>
      <c r="FM3" s="184"/>
      <c r="FN3" s="184"/>
      <c r="FO3" s="184"/>
      <c r="FP3" s="184"/>
      <c r="FQ3" s="184"/>
      <c r="FR3" s="184"/>
      <c r="FS3" s="184"/>
      <c r="FT3" s="184"/>
      <c r="FU3" s="184"/>
      <c r="FV3" s="184"/>
      <c r="FW3" s="184"/>
      <c r="FX3" s="184"/>
      <c r="FY3" s="184"/>
      <c r="FZ3" s="184"/>
      <c r="GA3" s="184"/>
      <c r="GB3" s="184"/>
      <c r="GC3" s="184"/>
      <c r="GD3" s="184"/>
      <c r="GE3" s="184"/>
      <c r="GF3" s="184"/>
      <c r="GG3" s="184"/>
      <c r="GH3" s="184"/>
      <c r="GI3" s="184"/>
      <c r="GJ3" s="184"/>
      <c r="GK3" s="184"/>
      <c r="GL3" s="184"/>
      <c r="GM3" s="184"/>
      <c r="GN3" s="184"/>
      <c r="GO3" s="184"/>
      <c r="GP3" s="184"/>
      <c r="GQ3" s="184"/>
      <c r="GR3" s="184"/>
      <c r="GS3" s="184"/>
      <c r="GT3" s="184"/>
      <c r="GU3" s="184"/>
      <c r="GV3" s="184"/>
      <c r="GW3" s="184"/>
      <c r="GX3" s="184"/>
      <c r="GY3" s="184"/>
      <c r="GZ3" s="184"/>
      <c r="HA3" s="184"/>
      <c r="HB3" s="184"/>
      <c r="HC3" s="184"/>
      <c r="HD3" s="184"/>
      <c r="HE3" s="184"/>
      <c r="HF3" s="184"/>
      <c r="HG3" s="184"/>
      <c r="HH3" s="184"/>
      <c r="HI3" s="184"/>
      <c r="HJ3" s="184"/>
      <c r="HK3" s="184"/>
      <c r="HL3" s="184"/>
      <c r="HM3" s="184"/>
      <c r="HN3" s="184"/>
      <c r="HO3" s="184"/>
      <c r="HP3" s="184"/>
      <c r="HQ3" s="184"/>
      <c r="HR3" s="184"/>
      <c r="HS3" s="184"/>
      <c r="HT3" s="184"/>
      <c r="HU3" s="184"/>
      <c r="HV3" s="184"/>
      <c r="HW3" s="184"/>
      <c r="HX3" s="184"/>
      <c r="HY3" s="184"/>
      <c r="HZ3" s="184"/>
      <c r="IA3" s="184"/>
      <c r="IB3" s="184"/>
      <c r="IC3" s="184"/>
      <c r="ID3" s="184"/>
      <c r="IE3" s="184"/>
      <c r="IF3" s="184"/>
      <c r="IG3" s="184"/>
      <c r="IH3" s="184"/>
      <c r="II3" s="184"/>
      <c r="IJ3" s="184"/>
      <c r="IK3" s="184"/>
      <c r="IL3" s="184"/>
      <c r="IM3" s="184"/>
      <c r="IN3" s="184"/>
      <c r="IO3" s="184"/>
      <c r="IP3" s="184"/>
      <c r="IQ3" s="184"/>
      <c r="IR3" s="184"/>
      <c r="IS3" s="184"/>
      <c r="IT3" s="184"/>
      <c r="IU3" s="184"/>
      <c r="IV3" s="184"/>
      <c r="IW3" s="184"/>
      <c r="IX3" s="184"/>
      <c r="IY3" s="184"/>
      <c r="IZ3" s="184"/>
      <c r="JA3" s="184"/>
      <c r="JB3" s="184"/>
      <c r="JC3" s="184"/>
      <c r="JD3" s="184"/>
      <c r="JE3" s="184"/>
      <c r="JF3" s="184"/>
      <c r="JG3" s="184"/>
      <c r="JH3" s="184"/>
      <c r="JI3" s="184"/>
      <c r="JJ3" s="184"/>
      <c r="JK3" s="184"/>
      <c r="JL3" s="184"/>
      <c r="JM3" s="184"/>
      <c r="JN3" s="184"/>
      <c r="JO3" s="184"/>
      <c r="JP3" s="184"/>
      <c r="JQ3" s="184"/>
      <c r="JR3" s="184"/>
      <c r="JS3" s="184"/>
      <c r="JT3" s="184"/>
      <c r="JU3" s="184"/>
      <c r="JV3" s="184"/>
      <c r="JW3" s="184"/>
      <c r="JX3" s="184"/>
      <c r="JY3" s="184"/>
      <c r="JZ3" s="184"/>
      <c r="KA3" s="184"/>
      <c r="KB3" s="184"/>
      <c r="KC3" s="184"/>
      <c r="KD3" s="184"/>
      <c r="KE3" s="184"/>
      <c r="KF3" s="184"/>
      <c r="KG3" s="184"/>
      <c r="KH3" s="184"/>
      <c r="KI3" s="184"/>
      <c r="KJ3" s="184"/>
      <c r="KK3" s="184"/>
      <c r="KL3" s="184"/>
      <c r="KM3" s="184"/>
      <c r="KN3" s="184"/>
      <c r="KO3" s="184"/>
      <c r="KP3" s="184"/>
      <c r="KQ3" s="184"/>
      <c r="KR3" s="184"/>
      <c r="KS3" s="184"/>
      <c r="KT3" s="184"/>
      <c r="KU3" s="184"/>
      <c r="KV3" s="184"/>
      <c r="KW3" s="184"/>
      <c r="KX3" s="184"/>
      <c r="KY3" s="184"/>
      <c r="KZ3" s="184"/>
      <c r="LA3" s="184"/>
      <c r="LB3" s="184"/>
      <c r="LC3" s="184"/>
      <c r="LD3" s="184"/>
      <c r="LE3" s="184"/>
      <c r="LF3" s="184"/>
      <c r="LG3" s="184"/>
      <c r="LH3" s="184"/>
      <c r="LI3" s="184"/>
      <c r="LJ3" s="184"/>
      <c r="LK3" s="184"/>
      <c r="LL3" s="184"/>
      <c r="LM3" s="184"/>
      <c r="LN3" s="184"/>
      <c r="LO3" s="184"/>
      <c r="LP3" s="184"/>
      <c r="LQ3" s="184"/>
      <c r="LR3" s="184"/>
      <c r="LS3" s="184"/>
      <c r="LT3" s="184"/>
      <c r="LU3" s="184"/>
      <c r="LV3" s="184"/>
      <c r="LW3" s="184"/>
      <c r="LX3" s="184"/>
      <c r="LY3" s="184"/>
      <c r="LZ3" s="184"/>
      <c r="MA3" s="184"/>
      <c r="MB3" s="184"/>
      <c r="MC3" s="184"/>
      <c r="MD3" s="184"/>
      <c r="ME3" s="184"/>
      <c r="MF3" s="184"/>
      <c r="MG3" s="184"/>
      <c r="MH3" s="184"/>
      <c r="MI3" s="184"/>
      <c r="MJ3" s="184"/>
      <c r="MK3" s="184"/>
      <c r="ML3" s="184"/>
      <c r="MM3" s="184"/>
      <c r="MN3" s="184"/>
      <c r="MO3" s="184"/>
      <c r="MP3" s="184"/>
      <c r="MQ3" s="184"/>
      <c r="MR3" s="184"/>
      <c r="MS3" s="184"/>
      <c r="MT3" s="184"/>
      <c r="MU3" s="184"/>
      <c r="MV3" s="184"/>
      <c r="MW3" s="184"/>
      <c r="MX3" s="184"/>
      <c r="MY3" s="184"/>
      <c r="MZ3" s="184"/>
      <c r="NA3" s="184"/>
      <c r="NB3" s="184"/>
      <c r="NC3" s="184"/>
      <c r="ND3" s="184"/>
      <c r="NE3" s="184"/>
      <c r="NF3" s="184"/>
      <c r="NG3" s="184"/>
      <c r="NH3" s="184"/>
      <c r="NI3" s="184"/>
      <c r="NJ3" s="184"/>
      <c r="NK3" s="184"/>
      <c r="NL3" s="184"/>
      <c r="NM3" s="184"/>
      <c r="NN3" s="184"/>
      <c r="NO3" s="184"/>
      <c r="NP3" s="184"/>
      <c r="NQ3" s="184"/>
      <c r="NR3" s="184"/>
      <c r="NS3" s="184"/>
      <c r="NT3" s="184"/>
      <c r="NU3" s="184"/>
      <c r="NV3" s="184"/>
      <c r="NW3" s="184"/>
      <c r="NX3" s="184"/>
      <c r="NY3" s="184"/>
      <c r="NZ3" s="184"/>
      <c r="OA3" s="184"/>
      <c r="OB3" s="184"/>
      <c r="OC3" s="184"/>
      <c r="OD3" s="184"/>
      <c r="OE3" s="184"/>
      <c r="OF3" s="184"/>
      <c r="OG3" s="184"/>
      <c r="OH3" s="184"/>
      <c r="OI3" s="184"/>
      <c r="OJ3" s="184"/>
      <c r="OK3" s="184"/>
      <c r="OL3" s="184"/>
      <c r="OM3" s="184"/>
      <c r="ON3" s="184"/>
      <c r="OO3" s="184"/>
      <c r="OP3" s="184"/>
      <c r="OQ3" s="184"/>
      <c r="OR3" s="184"/>
      <c r="OS3" s="184"/>
      <c r="OT3" s="184"/>
      <c r="OU3" s="184"/>
      <c r="OV3" s="184"/>
      <c r="OW3" s="184"/>
      <c r="OX3" s="184"/>
      <c r="OY3" s="184"/>
      <c r="OZ3" s="184"/>
      <c r="PA3" s="184"/>
      <c r="PB3" s="184"/>
      <c r="PC3" s="184"/>
      <c r="PD3" s="184"/>
      <c r="PE3" s="184"/>
      <c r="PF3" s="184"/>
      <c r="PG3" s="184"/>
      <c r="PH3" s="184"/>
      <c r="PI3" s="184"/>
      <c r="PJ3" s="184"/>
      <c r="PK3" s="184"/>
      <c r="PL3" s="184"/>
      <c r="PM3" s="184"/>
      <c r="PN3" s="184"/>
      <c r="PO3" s="184"/>
      <c r="PP3" s="184"/>
      <c r="PQ3" s="184"/>
      <c r="PR3" s="184"/>
      <c r="PS3" s="184"/>
      <c r="PT3" s="184"/>
      <c r="PU3" s="184"/>
      <c r="PV3" s="184"/>
      <c r="PW3" s="184"/>
      <c r="PX3" s="184"/>
      <c r="PY3" s="184"/>
      <c r="PZ3" s="184"/>
      <c r="QA3" s="184"/>
      <c r="QB3" s="184"/>
      <c r="QC3" s="184"/>
      <c r="QD3" s="184"/>
      <c r="QE3" s="184"/>
      <c r="QF3" s="184"/>
      <c r="QG3" s="184"/>
      <c r="QH3" s="184"/>
      <c r="QI3" s="184"/>
      <c r="QJ3" s="184"/>
      <c r="QK3" s="184"/>
      <c r="QL3" s="184"/>
      <c r="QM3" s="184"/>
      <c r="QN3" s="184"/>
      <c r="QO3" s="184"/>
      <c r="QP3" s="184"/>
      <c r="QQ3" s="184"/>
      <c r="QR3" s="184"/>
      <c r="QS3" s="184"/>
      <c r="QT3" s="184"/>
      <c r="QU3" s="184"/>
      <c r="QV3" s="184"/>
      <c r="QW3" s="184"/>
      <c r="QX3" s="184"/>
      <c r="QY3" s="184"/>
      <c r="QZ3" s="184"/>
      <c r="RA3" s="184"/>
      <c r="RB3" s="184"/>
      <c r="RC3" s="184"/>
      <c r="RD3" s="184"/>
      <c r="RE3" s="184"/>
      <c r="RF3" s="184"/>
      <c r="RG3" s="184"/>
      <c r="RH3" s="184"/>
      <c r="RI3" s="184"/>
      <c r="RJ3" s="184"/>
      <c r="RK3" s="184"/>
      <c r="RL3" s="184"/>
      <c r="RM3" s="184"/>
      <c r="RN3" s="184"/>
      <c r="RO3" s="184"/>
      <c r="RP3" s="184"/>
      <c r="RQ3" s="184"/>
      <c r="RR3" s="184"/>
      <c r="RS3" s="184"/>
      <c r="RT3" s="184"/>
      <c r="RU3" s="184"/>
      <c r="RV3" s="184"/>
      <c r="RW3" s="184"/>
      <c r="RX3" s="184"/>
      <c r="RY3" s="184"/>
      <c r="RZ3" s="184"/>
      <c r="SA3" s="184"/>
      <c r="SB3" s="184"/>
      <c r="SC3" s="184"/>
      <c r="SD3" s="184"/>
      <c r="SE3" s="184"/>
      <c r="SF3" s="184"/>
      <c r="SG3" s="184"/>
      <c r="SH3" s="184"/>
      <c r="SI3" s="184"/>
      <c r="SJ3" s="184"/>
      <c r="SK3" s="184"/>
      <c r="SL3" s="184"/>
      <c r="SM3" s="184"/>
      <c r="SN3" s="184"/>
      <c r="SO3" s="184"/>
      <c r="SP3" s="184"/>
      <c r="SQ3" s="184"/>
      <c r="SR3" s="184"/>
      <c r="SS3" s="184"/>
      <c r="ST3" s="184"/>
      <c r="SU3" s="184"/>
      <c r="SV3" s="184"/>
      <c r="SW3" s="184"/>
      <c r="SX3" s="184"/>
      <c r="SY3" s="184"/>
      <c r="SZ3" s="184"/>
      <c r="TA3" s="184"/>
      <c r="TB3" s="184"/>
      <c r="TC3" s="184"/>
      <c r="TD3" s="184"/>
      <c r="TE3" s="184"/>
      <c r="TF3" s="184"/>
      <c r="TG3" s="184"/>
      <c r="TH3" s="184"/>
      <c r="TI3" s="184"/>
      <c r="TJ3" s="184"/>
      <c r="TK3" s="184"/>
      <c r="TL3" s="184"/>
      <c r="TM3" s="184"/>
      <c r="TN3" s="184"/>
      <c r="TO3" s="184"/>
      <c r="TP3" s="184"/>
      <c r="TQ3" s="184"/>
      <c r="TR3" s="184"/>
      <c r="TS3" s="184"/>
      <c r="TT3" s="184"/>
      <c r="TU3" s="184"/>
      <c r="TV3" s="184"/>
      <c r="TW3" s="184"/>
      <c r="TX3" s="184"/>
      <c r="TY3" s="184"/>
      <c r="TZ3" s="184"/>
      <c r="UA3" s="184"/>
      <c r="UB3" s="184"/>
      <c r="UC3" s="184"/>
      <c r="UD3" s="184"/>
      <c r="UE3" s="184"/>
      <c r="UF3" s="184"/>
      <c r="UG3" s="184"/>
      <c r="UH3" s="184"/>
      <c r="UI3" s="184"/>
      <c r="UJ3" s="184"/>
      <c r="UK3" s="184"/>
      <c r="UL3" s="184"/>
      <c r="UM3" s="184"/>
      <c r="UN3" s="184"/>
      <c r="UO3" s="184"/>
      <c r="UP3" s="184"/>
      <c r="UQ3" s="184"/>
      <c r="UR3" s="184"/>
      <c r="US3" s="184"/>
      <c r="UT3" s="184"/>
      <c r="UU3" s="184"/>
      <c r="UV3" s="184"/>
      <c r="UW3" s="184"/>
      <c r="UX3" s="184"/>
      <c r="UY3" s="184"/>
      <c r="UZ3" s="184"/>
      <c r="VA3" s="184"/>
      <c r="VB3" s="184"/>
      <c r="VC3" s="184"/>
      <c r="VD3" s="184"/>
      <c r="VE3" s="184"/>
      <c r="VF3" s="184"/>
      <c r="VG3" s="184"/>
      <c r="VH3" s="184"/>
      <c r="VI3" s="184"/>
      <c r="VJ3" s="184"/>
      <c r="VK3" s="184"/>
      <c r="VL3" s="184"/>
      <c r="VM3" s="184"/>
      <c r="VN3" s="184"/>
      <c r="VO3" s="184"/>
      <c r="VP3" s="184"/>
      <c r="VQ3" s="184"/>
      <c r="VR3" s="184"/>
      <c r="VS3" s="184"/>
      <c r="VT3" s="184"/>
      <c r="VU3" s="184"/>
      <c r="VV3" s="184"/>
      <c r="VW3" s="184"/>
      <c r="VX3" s="184"/>
      <c r="VY3" s="184"/>
      <c r="VZ3" s="184"/>
      <c r="WA3" s="184"/>
      <c r="WB3" s="184"/>
      <c r="WC3" s="184"/>
      <c r="WD3" s="184"/>
      <c r="WE3" s="184"/>
      <c r="WF3" s="184"/>
      <c r="WG3" s="184"/>
      <c r="WH3" s="184"/>
      <c r="WI3" s="184"/>
      <c r="WJ3" s="184"/>
      <c r="WK3" s="184"/>
      <c r="WL3" s="184"/>
      <c r="WM3" s="184"/>
      <c r="WN3" s="184"/>
      <c r="WO3" s="184"/>
      <c r="WP3" s="184"/>
      <c r="WQ3" s="184"/>
      <c r="WR3" s="184"/>
      <c r="WS3" s="184"/>
      <c r="WT3" s="184"/>
      <c r="WU3" s="184"/>
      <c r="WV3" s="184"/>
      <c r="WW3" s="184"/>
      <c r="WX3" s="184"/>
      <c r="WY3" s="184"/>
      <c r="WZ3" s="184"/>
      <c r="XA3" s="184"/>
      <c r="XB3" s="184"/>
      <c r="XC3" s="184"/>
      <c r="XD3" s="184"/>
      <c r="XE3" s="184"/>
      <c r="XF3" s="184"/>
      <c r="XG3" s="184"/>
      <c r="XH3" s="184"/>
      <c r="XI3" s="184"/>
      <c r="XJ3" s="184"/>
      <c r="XK3" s="184"/>
      <c r="XL3" s="184"/>
      <c r="XM3" s="184"/>
      <c r="XN3" s="184"/>
      <c r="XO3" s="184"/>
      <c r="XP3" s="184"/>
      <c r="XQ3" s="184"/>
      <c r="XR3" s="184"/>
      <c r="XS3" s="184"/>
      <c r="XT3" s="184"/>
    </row>
    <row r="4" spans="1:644" x14ac:dyDescent="0.2">
      <c r="A4" s="674"/>
      <c r="B4" s="674"/>
    </row>
    <row r="5" spans="1:644" ht="13.5" thickBot="1" x14ac:dyDescent="0.25"/>
    <row r="6" spans="1:644" customFormat="1" x14ac:dyDescent="0.2">
      <c r="A6" s="1707" t="s">
        <v>58</v>
      </c>
      <c r="B6" s="1708"/>
      <c r="C6" s="2871" t="str">
        <f>'PAGE DE GARDE'!$B$16</f>
        <v>REALITE 2017</v>
      </c>
      <c r="D6" s="2871"/>
      <c r="E6" s="2871"/>
      <c r="F6" s="2871"/>
      <c r="G6" s="2871" t="str">
        <f>'PAGE DE GARDE'!$B$14</f>
        <v>REALITE 2018</v>
      </c>
      <c r="H6" s="2871"/>
      <c r="I6" s="2871"/>
      <c r="J6" s="2871"/>
      <c r="K6" s="184"/>
      <c r="L6" s="184"/>
      <c r="M6" s="1707" t="s">
        <v>680</v>
      </c>
      <c r="N6" s="1708"/>
      <c r="O6" s="2871" t="str">
        <f>'PAGE DE GARDE'!$B$16</f>
        <v>REALITE 2017</v>
      </c>
      <c r="P6" s="2871"/>
      <c r="Q6" s="2871"/>
      <c r="R6" s="2871"/>
      <c r="S6" s="2871" t="str">
        <f>'PAGE DE GARDE'!$B$14</f>
        <v>REALITE 2018</v>
      </c>
      <c r="T6" s="2871"/>
      <c r="U6" s="2871"/>
      <c r="V6" s="2871"/>
      <c r="W6" s="184"/>
      <c r="X6" s="184"/>
      <c r="Y6" s="184"/>
      <c r="Z6" s="184"/>
      <c r="AA6" s="184"/>
      <c r="AB6" s="184"/>
      <c r="AC6" s="184"/>
      <c r="AD6" s="184"/>
      <c r="AE6" s="184"/>
      <c r="AF6" s="184"/>
      <c r="AG6" s="184"/>
      <c r="AH6" s="184"/>
      <c r="AI6" s="184"/>
      <c r="AJ6" s="184"/>
      <c r="AK6" s="184"/>
      <c r="AL6" s="184"/>
      <c r="AM6" s="184"/>
      <c r="AN6" s="184"/>
      <c r="AO6" s="184"/>
      <c r="AP6" s="184"/>
      <c r="AQ6" s="184"/>
      <c r="AR6" s="184"/>
      <c r="AS6" s="184"/>
      <c r="AT6" s="184"/>
      <c r="AU6" s="184"/>
      <c r="AV6" s="184"/>
      <c r="AW6" s="184"/>
      <c r="AX6" s="184"/>
      <c r="AY6" s="184"/>
      <c r="AZ6" s="184"/>
      <c r="BA6" s="184"/>
      <c r="BB6" s="184"/>
      <c r="BC6" s="184"/>
      <c r="BD6" s="184"/>
      <c r="BE6" s="184"/>
      <c r="BF6" s="184"/>
      <c r="BG6" s="184"/>
      <c r="BH6" s="184"/>
      <c r="BI6" s="184"/>
      <c r="BJ6" s="184"/>
      <c r="BK6" s="184"/>
      <c r="BL6" s="184"/>
      <c r="BM6" s="184"/>
      <c r="BN6" s="184"/>
      <c r="BO6" s="184"/>
      <c r="BP6" s="184"/>
      <c r="BQ6" s="184"/>
      <c r="BR6" s="184"/>
      <c r="BS6" s="184"/>
      <c r="BT6" s="184"/>
      <c r="BU6" s="184"/>
      <c r="BV6" s="184"/>
      <c r="BW6" s="184"/>
      <c r="BX6" s="184"/>
      <c r="BY6" s="184"/>
      <c r="BZ6" s="184"/>
      <c r="CA6" s="184"/>
      <c r="CB6" s="184"/>
      <c r="CC6" s="184"/>
      <c r="CD6" s="184"/>
      <c r="CE6" s="184"/>
      <c r="CF6" s="184"/>
      <c r="CG6" s="184"/>
      <c r="CH6" s="184"/>
      <c r="CI6" s="184"/>
      <c r="CJ6" s="184"/>
      <c r="CK6" s="184"/>
      <c r="CL6" s="184"/>
      <c r="CM6" s="184"/>
      <c r="CN6" s="184"/>
      <c r="CO6" s="184"/>
      <c r="CP6" s="184"/>
      <c r="CQ6" s="184"/>
      <c r="CR6" s="184"/>
      <c r="CS6" s="184"/>
      <c r="CT6" s="184"/>
      <c r="CU6" s="184"/>
      <c r="CV6" s="184"/>
      <c r="CW6" s="184"/>
      <c r="CX6" s="184"/>
      <c r="CY6" s="184"/>
      <c r="CZ6" s="184"/>
      <c r="DA6" s="184"/>
      <c r="DB6" s="184"/>
      <c r="DC6" s="184"/>
      <c r="DD6" s="184"/>
      <c r="DE6" s="184"/>
      <c r="DF6" s="184"/>
      <c r="DG6" s="184"/>
      <c r="DH6" s="184"/>
      <c r="DI6" s="184"/>
      <c r="DJ6" s="184"/>
      <c r="DK6" s="184"/>
      <c r="DL6" s="184"/>
      <c r="DM6" s="184"/>
      <c r="DN6" s="184"/>
      <c r="DO6" s="184"/>
      <c r="DP6" s="184"/>
      <c r="DQ6" s="184"/>
      <c r="DR6" s="184"/>
      <c r="DS6" s="184"/>
      <c r="DT6" s="184"/>
      <c r="DU6" s="184"/>
      <c r="DV6" s="184"/>
      <c r="DW6" s="184"/>
      <c r="DX6" s="184"/>
      <c r="DY6" s="184"/>
      <c r="DZ6" s="184"/>
      <c r="EA6" s="184"/>
      <c r="EB6" s="184"/>
      <c r="EC6" s="184"/>
      <c r="ED6" s="184"/>
      <c r="EE6" s="184"/>
      <c r="EF6" s="184"/>
      <c r="EG6" s="184"/>
      <c r="EH6" s="184"/>
      <c r="EI6" s="184"/>
      <c r="EJ6" s="184"/>
      <c r="EK6" s="184"/>
      <c r="EL6" s="184"/>
      <c r="EM6" s="184"/>
      <c r="EN6" s="184"/>
      <c r="EO6" s="184"/>
      <c r="EP6" s="184"/>
      <c r="EQ6" s="184"/>
      <c r="ER6" s="184"/>
      <c r="ES6" s="184"/>
      <c r="ET6" s="184"/>
      <c r="EU6" s="184"/>
      <c r="EV6" s="184"/>
      <c r="EW6" s="184"/>
      <c r="EX6" s="184"/>
      <c r="EY6" s="184"/>
      <c r="EZ6" s="184"/>
      <c r="FA6" s="184"/>
      <c r="FB6" s="184"/>
      <c r="FC6" s="184"/>
      <c r="FD6" s="184"/>
      <c r="FE6" s="184"/>
      <c r="FF6" s="184"/>
      <c r="FG6" s="184"/>
      <c r="FH6" s="184"/>
      <c r="FI6" s="184"/>
      <c r="FJ6" s="184"/>
      <c r="FK6" s="184"/>
      <c r="FL6" s="184"/>
      <c r="FM6" s="184"/>
      <c r="FN6" s="184"/>
      <c r="FO6" s="184"/>
      <c r="FP6" s="184"/>
      <c r="FQ6" s="184"/>
      <c r="FR6" s="184"/>
      <c r="FS6" s="184"/>
      <c r="FT6" s="184"/>
      <c r="FU6" s="184"/>
      <c r="FV6" s="184"/>
      <c r="FW6" s="184"/>
      <c r="FX6" s="184"/>
      <c r="FY6" s="184"/>
      <c r="FZ6" s="184"/>
      <c r="GA6" s="184"/>
      <c r="GB6" s="184"/>
      <c r="GC6" s="184"/>
      <c r="GD6" s="184"/>
      <c r="GE6" s="184"/>
      <c r="GF6" s="184"/>
      <c r="GG6" s="184"/>
      <c r="GH6" s="184"/>
      <c r="GI6" s="184"/>
      <c r="GJ6" s="184"/>
      <c r="GK6" s="184"/>
      <c r="GL6" s="184"/>
      <c r="GM6" s="184"/>
      <c r="GN6" s="184"/>
      <c r="GO6" s="184"/>
      <c r="GP6" s="184"/>
      <c r="GQ6" s="184"/>
      <c r="GR6" s="184"/>
      <c r="GS6" s="184"/>
      <c r="GT6" s="184"/>
      <c r="GU6" s="184"/>
      <c r="GV6" s="184"/>
      <c r="GW6" s="184"/>
      <c r="GX6" s="184"/>
      <c r="GY6" s="184"/>
      <c r="GZ6" s="184"/>
      <c r="HA6" s="184"/>
      <c r="HB6" s="184"/>
      <c r="HC6" s="184"/>
      <c r="HD6" s="184"/>
      <c r="HE6" s="184"/>
      <c r="HF6" s="184"/>
      <c r="HG6" s="184"/>
      <c r="HH6" s="184"/>
      <c r="HI6" s="184"/>
      <c r="HJ6" s="184"/>
      <c r="HK6" s="184"/>
      <c r="HL6" s="184"/>
      <c r="HM6" s="184"/>
      <c r="HN6" s="184"/>
      <c r="HO6" s="184"/>
      <c r="HP6" s="184"/>
      <c r="HQ6" s="184"/>
      <c r="HR6" s="184"/>
      <c r="HS6" s="184"/>
      <c r="HT6" s="184"/>
      <c r="HU6" s="184"/>
      <c r="HV6" s="184"/>
      <c r="HW6" s="184"/>
      <c r="HX6" s="184"/>
      <c r="HY6" s="184"/>
      <c r="HZ6" s="184"/>
      <c r="IA6" s="184"/>
      <c r="IB6" s="184"/>
      <c r="IC6" s="184"/>
      <c r="ID6" s="184"/>
      <c r="IE6" s="184"/>
      <c r="IF6" s="184"/>
      <c r="IG6" s="184"/>
      <c r="IH6" s="184"/>
      <c r="II6" s="184"/>
      <c r="IJ6" s="184"/>
      <c r="IK6" s="184"/>
      <c r="IL6" s="184"/>
      <c r="IM6" s="184"/>
      <c r="IN6" s="184"/>
      <c r="IO6" s="184"/>
      <c r="IP6" s="184"/>
      <c r="IQ6" s="184"/>
      <c r="IR6" s="184"/>
      <c r="IS6" s="184"/>
      <c r="IT6" s="184"/>
      <c r="IU6" s="184"/>
      <c r="IV6" s="184"/>
      <c r="IW6" s="184"/>
      <c r="IX6" s="184"/>
      <c r="IY6" s="184"/>
      <c r="IZ6" s="184"/>
      <c r="JA6" s="184"/>
      <c r="JB6" s="184"/>
      <c r="JC6" s="184"/>
      <c r="JD6" s="184"/>
      <c r="JE6" s="184"/>
      <c r="JF6" s="184"/>
      <c r="JG6" s="184"/>
      <c r="JH6" s="184"/>
      <c r="JI6" s="184"/>
      <c r="JJ6" s="184"/>
      <c r="JK6" s="184"/>
      <c r="JL6" s="184"/>
      <c r="JM6" s="184"/>
      <c r="JN6" s="184"/>
      <c r="JO6" s="184"/>
      <c r="JP6" s="184"/>
      <c r="JQ6" s="184"/>
      <c r="JR6" s="184"/>
      <c r="JS6" s="184"/>
      <c r="JT6" s="184"/>
      <c r="JU6" s="184"/>
      <c r="JV6" s="184"/>
      <c r="JW6" s="184"/>
      <c r="JX6" s="184"/>
      <c r="JY6" s="184"/>
      <c r="JZ6" s="184"/>
      <c r="KA6" s="184"/>
      <c r="KB6" s="184"/>
      <c r="KC6" s="184"/>
      <c r="KD6" s="184"/>
      <c r="KE6" s="184"/>
      <c r="KF6" s="184"/>
      <c r="KG6" s="184"/>
      <c r="KH6" s="184"/>
      <c r="KI6" s="184"/>
      <c r="KJ6" s="184"/>
      <c r="KK6" s="184"/>
      <c r="KL6" s="184"/>
      <c r="KM6" s="184"/>
      <c r="KN6" s="184"/>
      <c r="KO6" s="184"/>
      <c r="KP6" s="184"/>
      <c r="KQ6" s="184"/>
      <c r="KR6" s="184"/>
      <c r="KS6" s="184"/>
      <c r="KT6" s="184"/>
      <c r="KU6" s="184"/>
      <c r="KV6" s="184"/>
      <c r="KW6" s="184"/>
      <c r="KX6" s="184"/>
      <c r="KY6" s="184"/>
      <c r="KZ6" s="184"/>
      <c r="LA6" s="184"/>
      <c r="LB6" s="184"/>
      <c r="LC6" s="184"/>
      <c r="LD6" s="184"/>
      <c r="LE6" s="184"/>
      <c r="LF6" s="184"/>
      <c r="LG6" s="184"/>
      <c r="LH6" s="184"/>
      <c r="LI6" s="184"/>
      <c r="LJ6" s="184"/>
      <c r="LK6" s="184"/>
      <c r="LL6" s="184"/>
      <c r="LM6" s="184"/>
      <c r="LN6" s="184"/>
      <c r="LO6" s="184"/>
      <c r="LP6" s="184"/>
      <c r="LQ6" s="184"/>
      <c r="LR6" s="184"/>
      <c r="LS6" s="184"/>
      <c r="LT6" s="184"/>
      <c r="LU6" s="184"/>
      <c r="LV6" s="184"/>
      <c r="LW6" s="184"/>
      <c r="LX6" s="184"/>
      <c r="LY6" s="184"/>
      <c r="LZ6" s="184"/>
      <c r="MA6" s="184"/>
      <c r="MB6" s="184"/>
      <c r="MC6" s="184"/>
      <c r="MD6" s="184"/>
      <c r="ME6" s="184"/>
      <c r="MF6" s="184"/>
      <c r="MG6" s="184"/>
      <c r="MH6" s="184"/>
      <c r="MI6" s="184"/>
      <c r="MJ6" s="184"/>
      <c r="MK6" s="184"/>
      <c r="ML6" s="184"/>
      <c r="MM6" s="184"/>
      <c r="MN6" s="184"/>
      <c r="MO6" s="184"/>
      <c r="MP6" s="184"/>
      <c r="MQ6" s="184"/>
      <c r="MR6" s="184"/>
      <c r="MS6" s="184"/>
      <c r="MT6" s="184"/>
      <c r="MU6" s="184"/>
      <c r="MV6" s="184"/>
      <c r="MW6" s="184"/>
      <c r="MX6" s="184"/>
      <c r="MY6" s="184"/>
      <c r="MZ6" s="184"/>
      <c r="NA6" s="184"/>
      <c r="NB6" s="184"/>
      <c r="NC6" s="184"/>
      <c r="ND6" s="184"/>
      <c r="NE6" s="184"/>
      <c r="NF6" s="184"/>
      <c r="NG6" s="184"/>
      <c r="NH6" s="184"/>
      <c r="NI6" s="184"/>
      <c r="NJ6" s="184"/>
      <c r="NK6" s="184"/>
      <c r="NL6" s="184"/>
      <c r="NM6" s="184"/>
      <c r="NN6" s="184"/>
      <c r="NO6" s="184"/>
      <c r="NP6" s="184"/>
      <c r="NQ6" s="184"/>
      <c r="NR6" s="184"/>
      <c r="NS6" s="184"/>
      <c r="NT6" s="184"/>
      <c r="NU6" s="184"/>
      <c r="NV6" s="184"/>
      <c r="NW6" s="184"/>
      <c r="NX6" s="184"/>
      <c r="NY6" s="184"/>
      <c r="NZ6" s="184"/>
      <c r="OA6" s="184"/>
      <c r="OB6" s="184"/>
      <c r="OC6" s="184"/>
      <c r="OD6" s="184"/>
      <c r="OE6" s="184"/>
      <c r="OF6" s="184"/>
      <c r="OG6" s="184"/>
      <c r="OH6" s="184"/>
      <c r="OI6" s="184"/>
      <c r="OJ6" s="184"/>
      <c r="OK6" s="184"/>
      <c r="OL6" s="184"/>
      <c r="OM6" s="184"/>
      <c r="ON6" s="184"/>
      <c r="OO6" s="184"/>
      <c r="OP6" s="184"/>
      <c r="OQ6" s="184"/>
      <c r="OR6" s="184"/>
      <c r="OS6" s="184"/>
      <c r="OT6" s="184"/>
      <c r="OU6" s="184"/>
      <c r="OV6" s="184"/>
      <c r="OW6" s="184"/>
      <c r="OX6" s="184"/>
      <c r="OY6" s="184"/>
      <c r="OZ6" s="184"/>
      <c r="PA6" s="184"/>
      <c r="PB6" s="184"/>
      <c r="PC6" s="184"/>
      <c r="PD6" s="184"/>
      <c r="PE6" s="184"/>
      <c r="PF6" s="184"/>
      <c r="PG6" s="184"/>
      <c r="PH6" s="184"/>
      <c r="PI6" s="184"/>
      <c r="PJ6" s="184"/>
      <c r="PK6" s="184"/>
      <c r="PL6" s="184"/>
      <c r="PM6" s="184"/>
      <c r="PN6" s="184"/>
      <c r="PO6" s="184"/>
      <c r="PP6" s="184"/>
      <c r="PQ6" s="184"/>
      <c r="PR6" s="184"/>
      <c r="PS6" s="184"/>
      <c r="PT6" s="184"/>
      <c r="PU6" s="184"/>
      <c r="PV6" s="184"/>
      <c r="PW6" s="184"/>
      <c r="PX6" s="184"/>
      <c r="PY6" s="184"/>
      <c r="PZ6" s="184"/>
      <c r="QA6" s="184"/>
      <c r="QB6" s="184"/>
      <c r="QC6" s="184"/>
      <c r="QD6" s="184"/>
      <c r="QE6" s="184"/>
      <c r="QF6" s="184"/>
      <c r="QG6" s="184"/>
      <c r="QH6" s="184"/>
      <c r="QI6" s="184"/>
      <c r="QJ6" s="184"/>
      <c r="QK6" s="184"/>
      <c r="QL6" s="184"/>
      <c r="QM6" s="184"/>
      <c r="QN6" s="184"/>
      <c r="QO6" s="184"/>
      <c r="QP6" s="184"/>
      <c r="QQ6" s="184"/>
      <c r="QR6" s="184"/>
      <c r="QS6" s="184"/>
      <c r="QT6" s="184"/>
      <c r="QU6" s="184"/>
      <c r="QV6" s="184"/>
      <c r="QW6" s="184"/>
      <c r="QX6" s="184"/>
      <c r="QY6" s="184"/>
      <c r="QZ6" s="184"/>
      <c r="RA6" s="184"/>
      <c r="RB6" s="184"/>
      <c r="RC6" s="184"/>
      <c r="RD6" s="184"/>
      <c r="RE6" s="184"/>
      <c r="RF6" s="184"/>
      <c r="RG6" s="184"/>
      <c r="RH6" s="184"/>
      <c r="RI6" s="184"/>
      <c r="RJ6" s="184"/>
      <c r="RK6" s="184"/>
      <c r="RL6" s="184"/>
      <c r="RM6" s="184"/>
      <c r="RN6" s="184"/>
      <c r="RO6" s="184"/>
      <c r="RP6" s="184"/>
      <c r="RQ6" s="184"/>
      <c r="RR6" s="184"/>
      <c r="RS6" s="184"/>
      <c r="RT6" s="184"/>
      <c r="RU6" s="184"/>
      <c r="RV6" s="184"/>
      <c r="RW6" s="184"/>
      <c r="RX6" s="184"/>
      <c r="RY6" s="184"/>
      <c r="RZ6" s="184"/>
      <c r="SA6" s="184"/>
      <c r="SB6" s="184"/>
      <c r="SC6" s="184"/>
      <c r="SD6" s="184"/>
      <c r="SE6" s="184"/>
      <c r="SF6" s="184"/>
      <c r="SG6" s="184"/>
      <c r="SH6" s="184"/>
      <c r="SI6" s="184"/>
      <c r="SJ6" s="184"/>
      <c r="SK6" s="184"/>
      <c r="SL6" s="184"/>
      <c r="SM6" s="184"/>
      <c r="SN6" s="184"/>
      <c r="SO6" s="184"/>
      <c r="SP6" s="184"/>
      <c r="SQ6" s="184"/>
      <c r="SR6" s="184"/>
      <c r="SS6" s="184"/>
      <c r="ST6" s="184"/>
      <c r="SU6" s="184"/>
      <c r="SV6" s="184"/>
      <c r="SW6" s="184"/>
      <c r="SX6" s="184"/>
      <c r="SY6" s="184"/>
      <c r="SZ6" s="184"/>
      <c r="TA6" s="184"/>
      <c r="TB6" s="184"/>
      <c r="TC6" s="184"/>
      <c r="TD6" s="184"/>
      <c r="TE6" s="184"/>
      <c r="TF6" s="184"/>
      <c r="TG6" s="184"/>
      <c r="TH6" s="184"/>
      <c r="TI6" s="184"/>
      <c r="TJ6" s="184"/>
      <c r="TK6" s="184"/>
      <c r="TL6" s="184"/>
      <c r="TM6" s="184"/>
      <c r="TN6" s="184"/>
      <c r="TO6" s="184"/>
      <c r="TP6" s="184"/>
      <c r="TQ6" s="184"/>
      <c r="TR6" s="184"/>
      <c r="TS6" s="184"/>
      <c r="TT6" s="184"/>
      <c r="TU6" s="184"/>
      <c r="TV6" s="184"/>
      <c r="TW6" s="184"/>
      <c r="TX6" s="184"/>
      <c r="TY6" s="184"/>
      <c r="TZ6" s="184"/>
      <c r="UA6" s="184"/>
      <c r="UB6" s="184"/>
      <c r="UC6" s="184"/>
      <c r="UD6" s="184"/>
      <c r="UE6" s="184"/>
      <c r="UF6" s="184"/>
      <c r="UG6" s="184"/>
      <c r="UH6" s="184"/>
      <c r="UI6" s="184"/>
      <c r="UJ6" s="184"/>
      <c r="UK6" s="184"/>
      <c r="UL6" s="184"/>
      <c r="UM6" s="184"/>
      <c r="UN6" s="184"/>
      <c r="UO6" s="184"/>
      <c r="UP6" s="184"/>
      <c r="UQ6" s="184"/>
      <c r="UR6" s="184"/>
      <c r="US6" s="184"/>
      <c r="UT6" s="184"/>
      <c r="UU6" s="184"/>
      <c r="UV6" s="184"/>
      <c r="UW6" s="184"/>
      <c r="UX6" s="184"/>
      <c r="UY6" s="184"/>
      <c r="UZ6" s="184"/>
      <c r="VA6" s="184"/>
      <c r="VB6" s="184"/>
      <c r="VC6" s="184"/>
      <c r="VD6" s="184"/>
      <c r="VE6" s="184"/>
      <c r="VF6" s="184"/>
      <c r="VG6" s="184"/>
      <c r="VH6" s="184"/>
      <c r="VI6" s="184"/>
      <c r="VJ6" s="184"/>
      <c r="VK6" s="184"/>
      <c r="VL6" s="184"/>
      <c r="VM6" s="184"/>
      <c r="VN6" s="184"/>
      <c r="VO6" s="184"/>
      <c r="VP6" s="184"/>
      <c r="VQ6" s="184"/>
      <c r="VR6" s="184"/>
      <c r="VS6" s="184"/>
      <c r="VT6" s="184"/>
      <c r="VU6" s="184"/>
      <c r="VV6" s="184"/>
      <c r="VW6" s="184"/>
      <c r="VX6" s="184"/>
      <c r="VY6" s="184"/>
      <c r="VZ6" s="184"/>
      <c r="WA6" s="184"/>
      <c r="WB6" s="184"/>
      <c r="WC6" s="184"/>
      <c r="WD6" s="184"/>
      <c r="WE6" s="184"/>
      <c r="WF6" s="184"/>
      <c r="WG6" s="184"/>
      <c r="WH6" s="184"/>
      <c r="WI6" s="184"/>
      <c r="WJ6" s="184"/>
      <c r="WK6" s="184"/>
      <c r="WL6" s="184"/>
      <c r="WM6" s="184"/>
      <c r="WN6" s="184"/>
      <c r="WO6" s="184"/>
      <c r="WP6" s="184"/>
      <c r="WQ6" s="184"/>
      <c r="WR6" s="184"/>
      <c r="WS6" s="184"/>
      <c r="WT6" s="184"/>
      <c r="WU6" s="184"/>
      <c r="WV6" s="184"/>
      <c r="WW6" s="184"/>
      <c r="WX6" s="184"/>
      <c r="WY6" s="184"/>
      <c r="WZ6" s="184"/>
      <c r="XA6" s="184"/>
      <c r="XB6" s="184"/>
      <c r="XC6" s="184"/>
      <c r="XD6" s="184"/>
      <c r="XE6" s="184"/>
      <c r="XF6" s="184"/>
      <c r="XG6" s="184"/>
      <c r="XH6" s="184"/>
      <c r="XI6" s="184"/>
      <c r="XJ6" s="184"/>
      <c r="XK6" s="184"/>
      <c r="XL6" s="184"/>
      <c r="XM6" s="184"/>
      <c r="XN6" s="184"/>
      <c r="XO6" s="184"/>
      <c r="XP6" s="184"/>
      <c r="XQ6" s="184"/>
      <c r="XR6" s="184"/>
      <c r="XS6" s="184"/>
      <c r="XT6" s="184"/>
    </row>
    <row r="7" spans="1:644" customFormat="1" x14ac:dyDescent="0.2">
      <c r="A7" s="137" t="s">
        <v>40</v>
      </c>
      <c r="B7" s="138" t="s">
        <v>41</v>
      </c>
      <c r="C7" s="139" t="s">
        <v>11</v>
      </c>
      <c r="D7" s="140" t="s">
        <v>358</v>
      </c>
      <c r="E7" s="140" t="s">
        <v>48</v>
      </c>
      <c r="F7" s="141" t="s">
        <v>42</v>
      </c>
      <c r="G7" s="139" t="s">
        <v>11</v>
      </c>
      <c r="H7" s="140" t="s">
        <v>358</v>
      </c>
      <c r="I7" s="140" t="s">
        <v>48</v>
      </c>
      <c r="J7" s="141" t="s">
        <v>42</v>
      </c>
      <c r="K7" s="184"/>
      <c r="L7" s="184"/>
      <c r="M7" s="137" t="s">
        <v>40</v>
      </c>
      <c r="N7" s="138" t="s">
        <v>41</v>
      </c>
      <c r="O7" s="139" t="s">
        <v>11</v>
      </c>
      <c r="P7" s="140" t="s">
        <v>358</v>
      </c>
      <c r="Q7" s="140" t="s">
        <v>48</v>
      </c>
      <c r="R7" s="141" t="s">
        <v>42</v>
      </c>
      <c r="S7" s="139" t="s">
        <v>11</v>
      </c>
      <c r="T7" s="140" t="s">
        <v>358</v>
      </c>
      <c r="U7" s="140" t="s">
        <v>48</v>
      </c>
      <c r="V7" s="141" t="s">
        <v>42</v>
      </c>
      <c r="W7" s="184"/>
      <c r="X7" s="184"/>
      <c r="Y7" s="184"/>
      <c r="Z7" s="184"/>
      <c r="AA7" s="184"/>
      <c r="AB7" s="184"/>
      <c r="AC7" s="184"/>
      <c r="AD7" s="184"/>
      <c r="AE7" s="184"/>
      <c r="AF7" s="184"/>
      <c r="AG7" s="184"/>
      <c r="AH7" s="184"/>
      <c r="AI7" s="184"/>
      <c r="AJ7" s="184"/>
      <c r="AK7" s="184"/>
      <c r="AL7" s="184"/>
      <c r="AM7" s="184"/>
      <c r="AN7" s="184"/>
      <c r="AO7" s="184"/>
      <c r="AP7" s="184"/>
      <c r="AQ7" s="184"/>
      <c r="AR7" s="184"/>
      <c r="AS7" s="184"/>
      <c r="AT7" s="184"/>
      <c r="AU7" s="184"/>
      <c r="AV7" s="184"/>
      <c r="AW7" s="184"/>
      <c r="AX7" s="184"/>
      <c r="AY7" s="184"/>
      <c r="AZ7" s="184"/>
      <c r="BA7" s="184"/>
      <c r="BB7" s="184"/>
      <c r="BC7" s="184"/>
      <c r="BD7" s="184"/>
      <c r="BE7" s="184"/>
      <c r="BF7" s="184"/>
      <c r="BG7" s="184"/>
      <c r="BH7" s="184"/>
      <c r="BI7" s="184"/>
      <c r="BJ7" s="184"/>
      <c r="BK7" s="184"/>
      <c r="BL7" s="184"/>
      <c r="BM7" s="184"/>
      <c r="BN7" s="184"/>
      <c r="BO7" s="184"/>
      <c r="BP7" s="184"/>
      <c r="BQ7" s="184"/>
      <c r="BR7" s="184"/>
      <c r="BS7" s="184"/>
      <c r="BT7" s="184"/>
      <c r="BU7" s="184"/>
      <c r="BV7" s="184"/>
      <c r="BW7" s="184"/>
      <c r="BX7" s="184"/>
      <c r="BY7" s="184"/>
      <c r="BZ7" s="184"/>
      <c r="CA7" s="184"/>
      <c r="CB7" s="184"/>
      <c r="CC7" s="184"/>
      <c r="CD7" s="184"/>
      <c r="CE7" s="184"/>
      <c r="CF7" s="184"/>
      <c r="CG7" s="184"/>
      <c r="CH7" s="184"/>
      <c r="CI7" s="184"/>
      <c r="CJ7" s="184"/>
      <c r="CK7" s="184"/>
      <c r="CL7" s="184"/>
      <c r="CM7" s="184"/>
      <c r="CN7" s="184"/>
      <c r="CO7" s="184"/>
      <c r="CP7" s="184"/>
      <c r="CQ7" s="184"/>
      <c r="CR7" s="184"/>
      <c r="CS7" s="184"/>
      <c r="CT7" s="184"/>
      <c r="CU7" s="184"/>
      <c r="CV7" s="184"/>
      <c r="CW7" s="184"/>
      <c r="CX7" s="184"/>
      <c r="CY7" s="184"/>
      <c r="CZ7" s="184"/>
      <c r="DA7" s="184"/>
      <c r="DB7" s="184"/>
      <c r="DC7" s="184"/>
      <c r="DD7" s="184"/>
      <c r="DE7" s="184"/>
      <c r="DF7" s="184"/>
      <c r="DG7" s="184"/>
      <c r="DH7" s="184"/>
      <c r="DI7" s="184"/>
      <c r="DJ7" s="184"/>
      <c r="DK7" s="184"/>
      <c r="DL7" s="184"/>
      <c r="DM7" s="184"/>
      <c r="DN7" s="184"/>
      <c r="DO7" s="184"/>
      <c r="DP7" s="184"/>
      <c r="DQ7" s="184"/>
      <c r="DR7" s="184"/>
      <c r="DS7" s="184"/>
      <c r="DT7" s="184"/>
      <c r="DU7" s="184"/>
      <c r="DV7" s="184"/>
      <c r="DW7" s="184"/>
      <c r="DX7" s="184"/>
      <c r="DY7" s="184"/>
      <c r="DZ7" s="184"/>
      <c r="EA7" s="184"/>
      <c r="EB7" s="184"/>
      <c r="EC7" s="184"/>
      <c r="ED7" s="184"/>
      <c r="EE7" s="184"/>
      <c r="EF7" s="184"/>
      <c r="EG7" s="184"/>
      <c r="EH7" s="184"/>
      <c r="EI7" s="184"/>
      <c r="EJ7" s="184"/>
      <c r="EK7" s="184"/>
      <c r="EL7" s="184"/>
      <c r="EM7" s="184"/>
      <c r="EN7" s="184"/>
      <c r="EO7" s="184"/>
      <c r="EP7" s="184"/>
      <c r="EQ7" s="184"/>
      <c r="ER7" s="184"/>
      <c r="ES7" s="184"/>
      <c r="ET7" s="184"/>
      <c r="EU7" s="184"/>
      <c r="EV7" s="184"/>
      <c r="EW7" s="184"/>
      <c r="EX7" s="184"/>
      <c r="EY7" s="184"/>
      <c r="EZ7" s="184"/>
      <c r="FA7" s="184"/>
      <c r="FB7" s="184"/>
      <c r="FC7" s="184"/>
      <c r="FD7" s="184"/>
      <c r="FE7" s="184"/>
      <c r="FF7" s="184"/>
      <c r="FG7" s="184"/>
      <c r="FH7" s="184"/>
      <c r="FI7" s="184"/>
      <c r="FJ7" s="184"/>
      <c r="FK7" s="184"/>
      <c r="FL7" s="184"/>
      <c r="FM7" s="184"/>
      <c r="FN7" s="184"/>
      <c r="FO7" s="184"/>
      <c r="FP7" s="184"/>
      <c r="FQ7" s="184"/>
      <c r="FR7" s="184"/>
      <c r="FS7" s="184"/>
      <c r="FT7" s="184"/>
      <c r="FU7" s="184"/>
      <c r="FV7" s="184"/>
      <c r="FW7" s="184"/>
      <c r="FX7" s="184"/>
      <c r="FY7" s="184"/>
      <c r="FZ7" s="184"/>
      <c r="GA7" s="184"/>
      <c r="GB7" s="184"/>
      <c r="GC7" s="184"/>
      <c r="GD7" s="184"/>
      <c r="GE7" s="184"/>
      <c r="GF7" s="184"/>
      <c r="GG7" s="184"/>
      <c r="GH7" s="184"/>
      <c r="GI7" s="184"/>
      <c r="GJ7" s="184"/>
      <c r="GK7" s="184"/>
      <c r="GL7" s="184"/>
      <c r="GM7" s="184"/>
      <c r="GN7" s="184"/>
      <c r="GO7" s="184"/>
      <c r="GP7" s="184"/>
      <c r="GQ7" s="184"/>
      <c r="GR7" s="184"/>
      <c r="GS7" s="184"/>
      <c r="GT7" s="184"/>
      <c r="GU7" s="184"/>
      <c r="GV7" s="184"/>
      <c r="GW7" s="184"/>
      <c r="GX7" s="184"/>
      <c r="GY7" s="184"/>
      <c r="GZ7" s="184"/>
      <c r="HA7" s="184"/>
      <c r="HB7" s="184"/>
      <c r="HC7" s="184"/>
      <c r="HD7" s="184"/>
      <c r="HE7" s="184"/>
      <c r="HF7" s="184"/>
      <c r="HG7" s="184"/>
      <c r="HH7" s="184"/>
      <c r="HI7" s="184"/>
      <c r="HJ7" s="184"/>
      <c r="HK7" s="184"/>
      <c r="HL7" s="184"/>
      <c r="HM7" s="184"/>
      <c r="HN7" s="184"/>
      <c r="HO7" s="184"/>
      <c r="HP7" s="184"/>
      <c r="HQ7" s="184"/>
      <c r="HR7" s="184"/>
      <c r="HS7" s="184"/>
      <c r="HT7" s="184"/>
      <c r="HU7" s="184"/>
      <c r="HV7" s="184"/>
      <c r="HW7" s="184"/>
      <c r="HX7" s="184"/>
      <c r="HY7" s="184"/>
      <c r="HZ7" s="184"/>
      <c r="IA7" s="184"/>
      <c r="IB7" s="184"/>
      <c r="IC7" s="184"/>
      <c r="ID7" s="184"/>
      <c r="IE7" s="184"/>
      <c r="IF7" s="184"/>
      <c r="IG7" s="184"/>
      <c r="IH7" s="184"/>
      <c r="II7" s="184"/>
      <c r="IJ7" s="184"/>
      <c r="IK7" s="184"/>
      <c r="IL7" s="184"/>
      <c r="IM7" s="184"/>
      <c r="IN7" s="184"/>
      <c r="IO7" s="184"/>
      <c r="IP7" s="184"/>
      <c r="IQ7" s="184"/>
      <c r="IR7" s="184"/>
      <c r="IS7" s="184"/>
      <c r="IT7" s="184"/>
      <c r="IU7" s="184"/>
      <c r="IV7" s="184"/>
      <c r="IW7" s="184"/>
      <c r="IX7" s="184"/>
      <c r="IY7" s="184"/>
      <c r="IZ7" s="184"/>
      <c r="JA7" s="184"/>
      <c r="JB7" s="184"/>
      <c r="JC7" s="184"/>
      <c r="JD7" s="184"/>
      <c r="JE7" s="184"/>
      <c r="JF7" s="184"/>
      <c r="JG7" s="184"/>
      <c r="JH7" s="184"/>
      <c r="JI7" s="184"/>
      <c r="JJ7" s="184"/>
      <c r="JK7" s="184"/>
      <c r="JL7" s="184"/>
      <c r="JM7" s="184"/>
      <c r="JN7" s="184"/>
      <c r="JO7" s="184"/>
      <c r="JP7" s="184"/>
      <c r="JQ7" s="184"/>
      <c r="JR7" s="184"/>
      <c r="JS7" s="184"/>
      <c r="JT7" s="184"/>
      <c r="JU7" s="184"/>
      <c r="JV7" s="184"/>
      <c r="JW7" s="184"/>
      <c r="JX7" s="184"/>
      <c r="JY7" s="184"/>
      <c r="JZ7" s="184"/>
      <c r="KA7" s="184"/>
      <c r="KB7" s="184"/>
      <c r="KC7" s="184"/>
      <c r="KD7" s="184"/>
      <c r="KE7" s="184"/>
      <c r="KF7" s="184"/>
      <c r="KG7" s="184"/>
      <c r="KH7" s="184"/>
      <c r="KI7" s="184"/>
      <c r="KJ7" s="184"/>
      <c r="KK7" s="184"/>
      <c r="KL7" s="184"/>
      <c r="KM7" s="184"/>
      <c r="KN7" s="184"/>
      <c r="KO7" s="184"/>
      <c r="KP7" s="184"/>
      <c r="KQ7" s="184"/>
      <c r="KR7" s="184"/>
      <c r="KS7" s="184"/>
      <c r="KT7" s="184"/>
      <c r="KU7" s="184"/>
      <c r="KV7" s="184"/>
      <c r="KW7" s="184"/>
      <c r="KX7" s="184"/>
      <c r="KY7" s="184"/>
      <c r="KZ7" s="184"/>
      <c r="LA7" s="184"/>
      <c r="LB7" s="184"/>
      <c r="LC7" s="184"/>
      <c r="LD7" s="184"/>
      <c r="LE7" s="184"/>
      <c r="LF7" s="184"/>
      <c r="LG7" s="184"/>
      <c r="LH7" s="184"/>
      <c r="LI7" s="184"/>
      <c r="LJ7" s="184"/>
      <c r="LK7" s="184"/>
      <c r="LL7" s="184"/>
      <c r="LM7" s="184"/>
      <c r="LN7" s="184"/>
      <c r="LO7" s="184"/>
      <c r="LP7" s="184"/>
      <c r="LQ7" s="184"/>
      <c r="LR7" s="184"/>
      <c r="LS7" s="184"/>
      <c r="LT7" s="184"/>
      <c r="LU7" s="184"/>
      <c r="LV7" s="184"/>
      <c r="LW7" s="184"/>
      <c r="LX7" s="184"/>
      <c r="LY7" s="184"/>
      <c r="LZ7" s="184"/>
      <c r="MA7" s="184"/>
      <c r="MB7" s="184"/>
      <c r="MC7" s="184"/>
      <c r="MD7" s="184"/>
      <c r="ME7" s="184"/>
      <c r="MF7" s="184"/>
      <c r="MG7" s="184"/>
      <c r="MH7" s="184"/>
      <c r="MI7" s="184"/>
      <c r="MJ7" s="184"/>
      <c r="MK7" s="184"/>
      <c r="ML7" s="184"/>
      <c r="MM7" s="184"/>
      <c r="MN7" s="184"/>
      <c r="MO7" s="184"/>
      <c r="MP7" s="184"/>
      <c r="MQ7" s="184"/>
      <c r="MR7" s="184"/>
      <c r="MS7" s="184"/>
      <c r="MT7" s="184"/>
      <c r="MU7" s="184"/>
      <c r="MV7" s="184"/>
      <c r="MW7" s="184"/>
      <c r="MX7" s="184"/>
      <c r="MY7" s="184"/>
      <c r="MZ7" s="184"/>
      <c r="NA7" s="184"/>
      <c r="NB7" s="184"/>
      <c r="NC7" s="184"/>
      <c r="ND7" s="184"/>
      <c r="NE7" s="184"/>
      <c r="NF7" s="184"/>
      <c r="NG7" s="184"/>
      <c r="NH7" s="184"/>
      <c r="NI7" s="184"/>
      <c r="NJ7" s="184"/>
      <c r="NK7" s="184"/>
      <c r="NL7" s="184"/>
      <c r="NM7" s="184"/>
      <c r="NN7" s="184"/>
      <c r="NO7" s="184"/>
      <c r="NP7" s="184"/>
      <c r="NQ7" s="184"/>
      <c r="NR7" s="184"/>
      <c r="NS7" s="184"/>
      <c r="NT7" s="184"/>
      <c r="NU7" s="184"/>
      <c r="NV7" s="184"/>
      <c r="NW7" s="184"/>
      <c r="NX7" s="184"/>
      <c r="NY7" s="184"/>
      <c r="NZ7" s="184"/>
      <c r="OA7" s="184"/>
      <c r="OB7" s="184"/>
      <c r="OC7" s="184"/>
      <c r="OD7" s="184"/>
      <c r="OE7" s="184"/>
      <c r="OF7" s="184"/>
      <c r="OG7" s="184"/>
      <c r="OH7" s="184"/>
      <c r="OI7" s="184"/>
      <c r="OJ7" s="184"/>
      <c r="OK7" s="184"/>
      <c r="OL7" s="184"/>
      <c r="OM7" s="184"/>
      <c r="ON7" s="184"/>
      <c r="OO7" s="184"/>
      <c r="OP7" s="184"/>
      <c r="OQ7" s="184"/>
      <c r="OR7" s="184"/>
      <c r="OS7" s="184"/>
      <c r="OT7" s="184"/>
      <c r="OU7" s="184"/>
      <c r="OV7" s="184"/>
      <c r="OW7" s="184"/>
      <c r="OX7" s="184"/>
      <c r="OY7" s="184"/>
      <c r="OZ7" s="184"/>
      <c r="PA7" s="184"/>
      <c r="PB7" s="184"/>
      <c r="PC7" s="184"/>
      <c r="PD7" s="184"/>
      <c r="PE7" s="184"/>
      <c r="PF7" s="184"/>
      <c r="PG7" s="184"/>
      <c r="PH7" s="184"/>
      <c r="PI7" s="184"/>
      <c r="PJ7" s="184"/>
      <c r="PK7" s="184"/>
      <c r="PL7" s="184"/>
      <c r="PM7" s="184"/>
      <c r="PN7" s="184"/>
      <c r="PO7" s="184"/>
      <c r="PP7" s="184"/>
      <c r="PQ7" s="184"/>
      <c r="PR7" s="184"/>
      <c r="PS7" s="184"/>
      <c r="PT7" s="184"/>
      <c r="PU7" s="184"/>
      <c r="PV7" s="184"/>
      <c r="PW7" s="184"/>
      <c r="PX7" s="184"/>
      <c r="PY7" s="184"/>
      <c r="PZ7" s="184"/>
      <c r="QA7" s="184"/>
      <c r="QB7" s="184"/>
      <c r="QC7" s="184"/>
      <c r="QD7" s="184"/>
      <c r="QE7" s="184"/>
      <c r="QF7" s="184"/>
      <c r="QG7" s="184"/>
      <c r="QH7" s="184"/>
      <c r="QI7" s="184"/>
      <c r="QJ7" s="184"/>
      <c r="QK7" s="184"/>
      <c r="QL7" s="184"/>
      <c r="QM7" s="184"/>
      <c r="QN7" s="184"/>
      <c r="QO7" s="184"/>
      <c r="QP7" s="184"/>
      <c r="QQ7" s="184"/>
      <c r="QR7" s="184"/>
      <c r="QS7" s="184"/>
      <c r="QT7" s="184"/>
      <c r="QU7" s="184"/>
      <c r="QV7" s="184"/>
      <c r="QW7" s="184"/>
      <c r="QX7" s="184"/>
      <c r="QY7" s="184"/>
      <c r="QZ7" s="184"/>
      <c r="RA7" s="184"/>
      <c r="RB7" s="184"/>
      <c r="RC7" s="184"/>
      <c r="RD7" s="184"/>
      <c r="RE7" s="184"/>
      <c r="RF7" s="184"/>
      <c r="RG7" s="184"/>
      <c r="RH7" s="184"/>
      <c r="RI7" s="184"/>
      <c r="RJ7" s="184"/>
      <c r="RK7" s="184"/>
      <c r="RL7" s="184"/>
      <c r="RM7" s="184"/>
      <c r="RN7" s="184"/>
      <c r="RO7" s="184"/>
      <c r="RP7" s="184"/>
      <c r="RQ7" s="184"/>
      <c r="RR7" s="184"/>
      <c r="RS7" s="184"/>
      <c r="RT7" s="184"/>
      <c r="RU7" s="184"/>
      <c r="RV7" s="184"/>
      <c r="RW7" s="184"/>
      <c r="RX7" s="184"/>
      <c r="RY7" s="184"/>
      <c r="RZ7" s="184"/>
      <c r="SA7" s="184"/>
      <c r="SB7" s="184"/>
      <c r="SC7" s="184"/>
      <c r="SD7" s="184"/>
      <c r="SE7" s="184"/>
      <c r="SF7" s="184"/>
      <c r="SG7" s="184"/>
      <c r="SH7" s="184"/>
      <c r="SI7" s="184"/>
      <c r="SJ7" s="184"/>
      <c r="SK7" s="184"/>
      <c r="SL7" s="184"/>
      <c r="SM7" s="184"/>
      <c r="SN7" s="184"/>
      <c r="SO7" s="184"/>
      <c r="SP7" s="184"/>
      <c r="SQ7" s="184"/>
      <c r="SR7" s="184"/>
      <c r="SS7" s="184"/>
      <c r="ST7" s="184"/>
      <c r="SU7" s="184"/>
      <c r="SV7" s="184"/>
      <c r="SW7" s="184"/>
      <c r="SX7" s="184"/>
      <c r="SY7" s="184"/>
      <c r="SZ7" s="184"/>
      <c r="TA7" s="184"/>
      <c r="TB7" s="184"/>
      <c r="TC7" s="184"/>
      <c r="TD7" s="184"/>
      <c r="TE7" s="184"/>
      <c r="TF7" s="184"/>
      <c r="TG7" s="184"/>
      <c r="TH7" s="184"/>
      <c r="TI7" s="184"/>
      <c r="TJ7" s="184"/>
      <c r="TK7" s="184"/>
      <c r="TL7" s="184"/>
      <c r="TM7" s="184"/>
      <c r="TN7" s="184"/>
      <c r="TO7" s="184"/>
      <c r="TP7" s="184"/>
      <c r="TQ7" s="184"/>
      <c r="TR7" s="184"/>
      <c r="TS7" s="184"/>
      <c r="TT7" s="184"/>
      <c r="TU7" s="184"/>
      <c r="TV7" s="184"/>
      <c r="TW7" s="184"/>
      <c r="TX7" s="184"/>
      <c r="TY7" s="184"/>
      <c r="TZ7" s="184"/>
      <c r="UA7" s="184"/>
      <c r="UB7" s="184"/>
      <c r="UC7" s="184"/>
      <c r="UD7" s="184"/>
      <c r="UE7" s="184"/>
      <c r="UF7" s="184"/>
      <c r="UG7" s="184"/>
      <c r="UH7" s="184"/>
      <c r="UI7" s="184"/>
      <c r="UJ7" s="184"/>
      <c r="UK7" s="184"/>
      <c r="UL7" s="184"/>
      <c r="UM7" s="184"/>
      <c r="UN7" s="184"/>
      <c r="UO7" s="184"/>
      <c r="UP7" s="184"/>
      <c r="UQ7" s="184"/>
      <c r="UR7" s="184"/>
      <c r="US7" s="184"/>
      <c r="UT7" s="184"/>
      <c r="UU7" s="184"/>
      <c r="UV7" s="184"/>
      <c r="UW7" s="184"/>
      <c r="UX7" s="184"/>
      <c r="UY7" s="184"/>
      <c r="UZ7" s="184"/>
      <c r="VA7" s="184"/>
      <c r="VB7" s="184"/>
      <c r="VC7" s="184"/>
      <c r="VD7" s="184"/>
      <c r="VE7" s="184"/>
      <c r="VF7" s="184"/>
      <c r="VG7" s="184"/>
      <c r="VH7" s="184"/>
      <c r="VI7" s="184"/>
      <c r="VJ7" s="184"/>
      <c r="VK7" s="184"/>
      <c r="VL7" s="184"/>
      <c r="VM7" s="184"/>
      <c r="VN7" s="184"/>
      <c r="VO7" s="184"/>
      <c r="VP7" s="184"/>
      <c r="VQ7" s="184"/>
      <c r="VR7" s="184"/>
      <c r="VS7" s="184"/>
      <c r="VT7" s="184"/>
      <c r="VU7" s="184"/>
      <c r="VV7" s="184"/>
      <c r="VW7" s="184"/>
      <c r="VX7" s="184"/>
      <c r="VY7" s="184"/>
      <c r="VZ7" s="184"/>
      <c r="WA7" s="184"/>
      <c r="WB7" s="184"/>
      <c r="WC7" s="184"/>
      <c r="WD7" s="184"/>
      <c r="WE7" s="184"/>
      <c r="WF7" s="184"/>
      <c r="WG7" s="184"/>
      <c r="WH7" s="184"/>
      <c r="WI7" s="184"/>
      <c r="WJ7" s="184"/>
      <c r="WK7" s="184"/>
      <c r="WL7" s="184"/>
      <c r="WM7" s="184"/>
      <c r="WN7" s="184"/>
      <c r="WO7" s="184"/>
      <c r="WP7" s="184"/>
      <c r="WQ7" s="184"/>
      <c r="WR7" s="184"/>
      <c r="WS7" s="184"/>
      <c r="WT7" s="184"/>
      <c r="WU7" s="184"/>
      <c r="WV7" s="184"/>
      <c r="WW7" s="184"/>
      <c r="WX7" s="184"/>
      <c r="WY7" s="184"/>
      <c r="WZ7" s="184"/>
      <c r="XA7" s="184"/>
      <c r="XB7" s="184"/>
      <c r="XC7" s="184"/>
      <c r="XD7" s="184"/>
      <c r="XE7" s="184"/>
      <c r="XF7" s="184"/>
      <c r="XG7" s="184"/>
      <c r="XH7" s="184"/>
      <c r="XI7" s="184"/>
      <c r="XJ7" s="184"/>
      <c r="XK7" s="184"/>
      <c r="XL7" s="184"/>
      <c r="XM7" s="184"/>
      <c r="XN7" s="184"/>
      <c r="XO7" s="184"/>
      <c r="XP7" s="184"/>
      <c r="XQ7" s="184"/>
      <c r="XR7" s="184"/>
      <c r="XS7" s="184"/>
      <c r="XT7" s="184"/>
    </row>
    <row r="8" spans="1:644" customFormat="1" x14ac:dyDescent="0.2">
      <c r="A8" s="142"/>
      <c r="B8" s="81"/>
      <c r="C8" s="143"/>
      <c r="D8" s="144"/>
      <c r="E8" s="144"/>
      <c r="F8" s="145"/>
      <c r="G8" s="143"/>
      <c r="H8" s="144"/>
      <c r="I8" s="144"/>
      <c r="J8" s="145"/>
      <c r="K8" s="184"/>
      <c r="L8" s="184"/>
      <c r="M8" s="142"/>
      <c r="N8" s="81"/>
      <c r="O8" s="143"/>
      <c r="P8" s="144"/>
      <c r="Q8" s="144"/>
      <c r="R8" s="145"/>
      <c r="S8" s="143"/>
      <c r="T8" s="144"/>
      <c r="U8" s="144"/>
      <c r="V8" s="145"/>
      <c r="W8" s="184"/>
      <c r="X8" s="184"/>
      <c r="Y8" s="184"/>
      <c r="Z8" s="184"/>
      <c r="AA8" s="184"/>
      <c r="AB8" s="184"/>
      <c r="AC8" s="184"/>
      <c r="AD8" s="184"/>
      <c r="AE8" s="184"/>
      <c r="AF8" s="184"/>
      <c r="AG8" s="184"/>
      <c r="AH8" s="184"/>
      <c r="AI8" s="184"/>
      <c r="AJ8" s="184"/>
      <c r="AK8" s="184"/>
      <c r="AL8" s="184"/>
      <c r="AM8" s="184"/>
      <c r="AN8" s="184"/>
      <c r="AO8" s="184"/>
      <c r="AP8" s="184"/>
      <c r="AQ8" s="184"/>
      <c r="AR8" s="184"/>
      <c r="AS8" s="184"/>
      <c r="AT8" s="184"/>
      <c r="AU8" s="184"/>
      <c r="AV8" s="184"/>
      <c r="AW8" s="184"/>
      <c r="AX8" s="184"/>
      <c r="AY8" s="184"/>
      <c r="AZ8" s="184"/>
      <c r="BA8" s="184"/>
      <c r="BB8" s="184"/>
      <c r="BC8" s="184"/>
      <c r="BD8" s="184"/>
      <c r="BE8" s="184"/>
      <c r="BF8" s="184"/>
      <c r="BG8" s="184"/>
      <c r="BH8" s="184"/>
      <c r="BI8" s="184"/>
      <c r="BJ8" s="184"/>
      <c r="BK8" s="184"/>
      <c r="BL8" s="184"/>
      <c r="BM8" s="184"/>
      <c r="BN8" s="184"/>
      <c r="BO8" s="184"/>
      <c r="BP8" s="184"/>
      <c r="BQ8" s="184"/>
      <c r="BR8" s="184"/>
      <c r="BS8" s="184"/>
      <c r="BT8" s="184"/>
      <c r="BU8" s="184"/>
      <c r="BV8" s="184"/>
      <c r="BW8" s="184"/>
      <c r="BX8" s="184"/>
      <c r="BY8" s="184"/>
      <c r="BZ8" s="184"/>
      <c r="CA8" s="184"/>
      <c r="CB8" s="184"/>
      <c r="CC8" s="184"/>
      <c r="CD8" s="184"/>
      <c r="CE8" s="184"/>
      <c r="CF8" s="184"/>
      <c r="CG8" s="184"/>
      <c r="CH8" s="184"/>
      <c r="CI8" s="184"/>
      <c r="CJ8" s="184"/>
      <c r="CK8" s="184"/>
      <c r="CL8" s="184"/>
      <c r="CM8" s="184"/>
      <c r="CN8" s="184"/>
      <c r="CO8" s="184"/>
      <c r="CP8" s="184"/>
      <c r="CQ8" s="184"/>
      <c r="CR8" s="184"/>
      <c r="CS8" s="184"/>
      <c r="CT8" s="184"/>
      <c r="CU8" s="184"/>
      <c r="CV8" s="184"/>
      <c r="CW8" s="184"/>
      <c r="CX8" s="184"/>
      <c r="CY8" s="184"/>
      <c r="CZ8" s="184"/>
      <c r="DA8" s="184"/>
      <c r="DB8" s="184"/>
      <c r="DC8" s="184"/>
      <c r="DD8" s="184"/>
      <c r="DE8" s="184"/>
      <c r="DF8" s="184"/>
      <c r="DG8" s="184"/>
      <c r="DH8" s="184"/>
      <c r="DI8" s="184"/>
      <c r="DJ8" s="184"/>
      <c r="DK8" s="184"/>
      <c r="DL8" s="184"/>
      <c r="DM8" s="184"/>
      <c r="DN8" s="184"/>
      <c r="DO8" s="184"/>
      <c r="DP8" s="184"/>
      <c r="DQ8" s="184"/>
      <c r="DR8" s="184"/>
      <c r="DS8" s="184"/>
      <c r="DT8" s="184"/>
      <c r="DU8" s="184"/>
      <c r="DV8" s="184"/>
      <c r="DW8" s="184"/>
      <c r="DX8" s="184"/>
      <c r="DY8" s="184"/>
      <c r="DZ8" s="184"/>
      <c r="EA8" s="184"/>
      <c r="EB8" s="184"/>
      <c r="EC8" s="184"/>
      <c r="ED8" s="184"/>
      <c r="EE8" s="184"/>
      <c r="EF8" s="184"/>
      <c r="EG8" s="184"/>
      <c r="EH8" s="184"/>
      <c r="EI8" s="184"/>
      <c r="EJ8" s="184"/>
      <c r="EK8" s="184"/>
      <c r="EL8" s="184"/>
      <c r="EM8" s="184"/>
      <c r="EN8" s="184"/>
      <c r="EO8" s="184"/>
      <c r="EP8" s="184"/>
      <c r="EQ8" s="184"/>
      <c r="ER8" s="184"/>
      <c r="ES8" s="184"/>
      <c r="ET8" s="184"/>
      <c r="EU8" s="184"/>
      <c r="EV8" s="184"/>
      <c r="EW8" s="184"/>
      <c r="EX8" s="184"/>
      <c r="EY8" s="184"/>
      <c r="EZ8" s="184"/>
      <c r="FA8" s="184"/>
      <c r="FB8" s="184"/>
      <c r="FC8" s="184"/>
      <c r="FD8" s="184"/>
      <c r="FE8" s="184"/>
      <c r="FF8" s="184"/>
      <c r="FG8" s="184"/>
      <c r="FH8" s="184"/>
      <c r="FI8" s="184"/>
      <c r="FJ8" s="184"/>
      <c r="FK8" s="184"/>
      <c r="FL8" s="184"/>
      <c r="FM8" s="184"/>
      <c r="FN8" s="184"/>
      <c r="FO8" s="184"/>
      <c r="FP8" s="184"/>
      <c r="FQ8" s="184"/>
      <c r="FR8" s="184"/>
      <c r="FS8" s="184"/>
      <c r="FT8" s="184"/>
      <c r="FU8" s="184"/>
      <c r="FV8" s="184"/>
      <c r="FW8" s="184"/>
      <c r="FX8" s="184"/>
      <c r="FY8" s="184"/>
      <c r="FZ8" s="184"/>
      <c r="GA8" s="184"/>
      <c r="GB8" s="184"/>
      <c r="GC8" s="184"/>
      <c r="GD8" s="184"/>
      <c r="GE8" s="184"/>
      <c r="GF8" s="184"/>
      <c r="GG8" s="184"/>
      <c r="GH8" s="184"/>
      <c r="GI8" s="184"/>
      <c r="GJ8" s="184"/>
      <c r="GK8" s="184"/>
      <c r="GL8" s="184"/>
      <c r="GM8" s="184"/>
      <c r="GN8" s="184"/>
      <c r="GO8" s="184"/>
      <c r="GP8" s="184"/>
      <c r="GQ8" s="184"/>
      <c r="GR8" s="184"/>
      <c r="GS8" s="184"/>
      <c r="GT8" s="184"/>
      <c r="GU8" s="184"/>
      <c r="GV8" s="184"/>
      <c r="GW8" s="184"/>
      <c r="GX8" s="184"/>
      <c r="GY8" s="184"/>
      <c r="GZ8" s="184"/>
      <c r="HA8" s="184"/>
      <c r="HB8" s="184"/>
      <c r="HC8" s="184"/>
      <c r="HD8" s="184"/>
      <c r="HE8" s="184"/>
      <c r="HF8" s="184"/>
      <c r="HG8" s="184"/>
      <c r="HH8" s="184"/>
      <c r="HI8" s="184"/>
      <c r="HJ8" s="184"/>
      <c r="HK8" s="184"/>
      <c r="HL8" s="184"/>
      <c r="HM8" s="184"/>
      <c r="HN8" s="184"/>
      <c r="HO8" s="184"/>
      <c r="HP8" s="184"/>
      <c r="HQ8" s="184"/>
      <c r="HR8" s="184"/>
      <c r="HS8" s="184"/>
      <c r="HT8" s="184"/>
      <c r="HU8" s="184"/>
      <c r="HV8" s="184"/>
      <c r="HW8" s="184"/>
      <c r="HX8" s="184"/>
      <c r="HY8" s="184"/>
      <c r="HZ8" s="184"/>
      <c r="IA8" s="184"/>
      <c r="IB8" s="184"/>
      <c r="IC8" s="184"/>
      <c r="ID8" s="184"/>
      <c r="IE8" s="184"/>
      <c r="IF8" s="184"/>
      <c r="IG8" s="184"/>
      <c r="IH8" s="184"/>
      <c r="II8" s="184"/>
      <c r="IJ8" s="184"/>
      <c r="IK8" s="184"/>
      <c r="IL8" s="184"/>
      <c r="IM8" s="184"/>
      <c r="IN8" s="184"/>
      <c r="IO8" s="184"/>
      <c r="IP8" s="184"/>
      <c r="IQ8" s="184"/>
      <c r="IR8" s="184"/>
      <c r="IS8" s="184"/>
      <c r="IT8" s="184"/>
      <c r="IU8" s="184"/>
      <c r="IV8" s="184"/>
      <c r="IW8" s="184"/>
      <c r="IX8" s="184"/>
      <c r="IY8" s="184"/>
      <c r="IZ8" s="184"/>
      <c r="JA8" s="184"/>
      <c r="JB8" s="184"/>
      <c r="JC8" s="184"/>
      <c r="JD8" s="184"/>
      <c r="JE8" s="184"/>
      <c r="JF8" s="184"/>
      <c r="JG8" s="184"/>
      <c r="JH8" s="184"/>
      <c r="JI8" s="184"/>
      <c r="JJ8" s="184"/>
      <c r="JK8" s="184"/>
      <c r="JL8" s="184"/>
      <c r="JM8" s="184"/>
      <c r="JN8" s="184"/>
      <c r="JO8" s="184"/>
      <c r="JP8" s="184"/>
      <c r="JQ8" s="184"/>
      <c r="JR8" s="184"/>
      <c r="JS8" s="184"/>
      <c r="JT8" s="184"/>
      <c r="JU8" s="184"/>
      <c r="JV8" s="184"/>
      <c r="JW8" s="184"/>
      <c r="JX8" s="184"/>
      <c r="JY8" s="184"/>
      <c r="JZ8" s="184"/>
      <c r="KA8" s="184"/>
      <c r="KB8" s="184"/>
      <c r="KC8" s="184"/>
      <c r="KD8" s="184"/>
      <c r="KE8" s="184"/>
      <c r="KF8" s="184"/>
      <c r="KG8" s="184"/>
      <c r="KH8" s="184"/>
      <c r="KI8" s="184"/>
      <c r="KJ8" s="184"/>
      <c r="KK8" s="184"/>
      <c r="KL8" s="184"/>
      <c r="KM8" s="184"/>
      <c r="KN8" s="184"/>
      <c r="KO8" s="184"/>
      <c r="KP8" s="184"/>
      <c r="KQ8" s="184"/>
      <c r="KR8" s="184"/>
      <c r="KS8" s="184"/>
      <c r="KT8" s="184"/>
      <c r="KU8" s="184"/>
      <c r="KV8" s="184"/>
      <c r="KW8" s="184"/>
      <c r="KX8" s="184"/>
      <c r="KY8" s="184"/>
      <c r="KZ8" s="184"/>
      <c r="LA8" s="184"/>
      <c r="LB8" s="184"/>
      <c r="LC8" s="184"/>
      <c r="LD8" s="184"/>
      <c r="LE8" s="184"/>
      <c r="LF8" s="184"/>
      <c r="LG8" s="184"/>
      <c r="LH8" s="184"/>
      <c r="LI8" s="184"/>
      <c r="LJ8" s="184"/>
      <c r="LK8" s="184"/>
      <c r="LL8" s="184"/>
      <c r="LM8" s="184"/>
      <c r="LN8" s="184"/>
      <c r="LO8" s="184"/>
      <c r="LP8" s="184"/>
      <c r="LQ8" s="184"/>
      <c r="LR8" s="184"/>
      <c r="LS8" s="184"/>
      <c r="LT8" s="184"/>
      <c r="LU8" s="184"/>
      <c r="LV8" s="184"/>
      <c r="LW8" s="184"/>
      <c r="LX8" s="184"/>
      <c r="LY8" s="184"/>
      <c r="LZ8" s="184"/>
      <c r="MA8" s="184"/>
      <c r="MB8" s="184"/>
      <c r="MC8" s="184"/>
      <c r="MD8" s="184"/>
      <c r="ME8" s="184"/>
      <c r="MF8" s="184"/>
      <c r="MG8" s="184"/>
      <c r="MH8" s="184"/>
      <c r="MI8" s="184"/>
      <c r="MJ8" s="184"/>
      <c r="MK8" s="184"/>
      <c r="ML8" s="184"/>
      <c r="MM8" s="184"/>
      <c r="MN8" s="184"/>
      <c r="MO8" s="184"/>
      <c r="MP8" s="184"/>
      <c r="MQ8" s="184"/>
      <c r="MR8" s="184"/>
      <c r="MS8" s="184"/>
      <c r="MT8" s="184"/>
      <c r="MU8" s="184"/>
      <c r="MV8" s="184"/>
      <c r="MW8" s="184"/>
      <c r="MX8" s="184"/>
      <c r="MY8" s="184"/>
      <c r="MZ8" s="184"/>
      <c r="NA8" s="184"/>
      <c r="NB8" s="184"/>
      <c r="NC8" s="184"/>
      <c r="ND8" s="184"/>
      <c r="NE8" s="184"/>
      <c r="NF8" s="184"/>
      <c r="NG8" s="184"/>
      <c r="NH8" s="184"/>
      <c r="NI8" s="184"/>
      <c r="NJ8" s="184"/>
      <c r="NK8" s="184"/>
      <c r="NL8" s="184"/>
      <c r="NM8" s="184"/>
      <c r="NN8" s="184"/>
      <c r="NO8" s="184"/>
      <c r="NP8" s="184"/>
      <c r="NQ8" s="184"/>
      <c r="NR8" s="184"/>
      <c r="NS8" s="184"/>
      <c r="NT8" s="184"/>
      <c r="NU8" s="184"/>
      <c r="NV8" s="184"/>
      <c r="NW8" s="184"/>
      <c r="NX8" s="184"/>
      <c r="NY8" s="184"/>
      <c r="NZ8" s="184"/>
      <c r="OA8" s="184"/>
      <c r="OB8" s="184"/>
      <c r="OC8" s="184"/>
      <c r="OD8" s="184"/>
      <c r="OE8" s="184"/>
      <c r="OF8" s="184"/>
      <c r="OG8" s="184"/>
      <c r="OH8" s="184"/>
      <c r="OI8" s="184"/>
      <c r="OJ8" s="184"/>
      <c r="OK8" s="184"/>
      <c r="OL8" s="184"/>
      <c r="OM8" s="184"/>
      <c r="ON8" s="184"/>
      <c r="OO8" s="184"/>
      <c r="OP8" s="184"/>
      <c r="OQ8" s="184"/>
      <c r="OR8" s="184"/>
      <c r="OS8" s="184"/>
      <c r="OT8" s="184"/>
      <c r="OU8" s="184"/>
      <c r="OV8" s="184"/>
      <c r="OW8" s="184"/>
      <c r="OX8" s="184"/>
      <c r="OY8" s="184"/>
      <c r="OZ8" s="184"/>
      <c r="PA8" s="184"/>
      <c r="PB8" s="184"/>
      <c r="PC8" s="184"/>
      <c r="PD8" s="184"/>
      <c r="PE8" s="184"/>
      <c r="PF8" s="184"/>
      <c r="PG8" s="184"/>
      <c r="PH8" s="184"/>
      <c r="PI8" s="184"/>
      <c r="PJ8" s="184"/>
      <c r="PK8" s="184"/>
      <c r="PL8" s="184"/>
      <c r="PM8" s="184"/>
      <c r="PN8" s="184"/>
      <c r="PO8" s="184"/>
      <c r="PP8" s="184"/>
      <c r="PQ8" s="184"/>
      <c r="PR8" s="184"/>
      <c r="PS8" s="184"/>
      <c r="PT8" s="184"/>
      <c r="PU8" s="184"/>
      <c r="PV8" s="184"/>
      <c r="PW8" s="184"/>
      <c r="PX8" s="184"/>
      <c r="PY8" s="184"/>
      <c r="PZ8" s="184"/>
      <c r="QA8" s="184"/>
      <c r="QB8" s="184"/>
      <c r="QC8" s="184"/>
      <c r="QD8" s="184"/>
      <c r="QE8" s="184"/>
      <c r="QF8" s="184"/>
      <c r="QG8" s="184"/>
      <c r="QH8" s="184"/>
      <c r="QI8" s="184"/>
      <c r="QJ8" s="184"/>
      <c r="QK8" s="184"/>
      <c r="QL8" s="184"/>
      <c r="QM8" s="184"/>
      <c r="QN8" s="184"/>
      <c r="QO8" s="184"/>
      <c r="QP8" s="184"/>
      <c r="QQ8" s="184"/>
      <c r="QR8" s="184"/>
      <c r="QS8" s="184"/>
      <c r="QT8" s="184"/>
      <c r="QU8" s="184"/>
      <c r="QV8" s="184"/>
      <c r="QW8" s="184"/>
      <c r="QX8" s="184"/>
      <c r="QY8" s="184"/>
      <c r="QZ8" s="184"/>
      <c r="RA8" s="184"/>
      <c r="RB8" s="184"/>
      <c r="RC8" s="184"/>
      <c r="RD8" s="184"/>
      <c r="RE8" s="184"/>
      <c r="RF8" s="184"/>
      <c r="RG8" s="184"/>
      <c r="RH8" s="184"/>
      <c r="RI8" s="184"/>
      <c r="RJ8" s="184"/>
      <c r="RK8" s="184"/>
      <c r="RL8" s="184"/>
      <c r="RM8" s="184"/>
      <c r="RN8" s="184"/>
      <c r="RO8" s="184"/>
      <c r="RP8" s="184"/>
      <c r="RQ8" s="184"/>
      <c r="RR8" s="184"/>
      <c r="RS8" s="184"/>
      <c r="RT8" s="184"/>
      <c r="RU8" s="184"/>
      <c r="RV8" s="184"/>
      <c r="RW8" s="184"/>
      <c r="RX8" s="184"/>
      <c r="RY8" s="184"/>
      <c r="RZ8" s="184"/>
      <c r="SA8" s="184"/>
      <c r="SB8" s="184"/>
      <c r="SC8" s="184"/>
      <c r="SD8" s="184"/>
      <c r="SE8" s="184"/>
      <c r="SF8" s="184"/>
      <c r="SG8" s="184"/>
      <c r="SH8" s="184"/>
      <c r="SI8" s="184"/>
      <c r="SJ8" s="184"/>
      <c r="SK8" s="184"/>
      <c r="SL8" s="184"/>
      <c r="SM8" s="184"/>
      <c r="SN8" s="184"/>
      <c r="SO8" s="184"/>
      <c r="SP8" s="184"/>
      <c r="SQ8" s="184"/>
      <c r="SR8" s="184"/>
      <c r="SS8" s="184"/>
      <c r="ST8" s="184"/>
      <c r="SU8" s="184"/>
      <c r="SV8" s="184"/>
      <c r="SW8" s="184"/>
      <c r="SX8" s="184"/>
      <c r="SY8" s="184"/>
      <c r="SZ8" s="184"/>
      <c r="TA8" s="184"/>
      <c r="TB8" s="184"/>
      <c r="TC8" s="184"/>
      <c r="TD8" s="184"/>
      <c r="TE8" s="184"/>
      <c r="TF8" s="184"/>
      <c r="TG8" s="184"/>
      <c r="TH8" s="184"/>
      <c r="TI8" s="184"/>
      <c r="TJ8" s="184"/>
      <c r="TK8" s="184"/>
      <c r="TL8" s="184"/>
      <c r="TM8" s="184"/>
      <c r="TN8" s="184"/>
      <c r="TO8" s="184"/>
      <c r="TP8" s="184"/>
      <c r="TQ8" s="184"/>
      <c r="TR8" s="184"/>
      <c r="TS8" s="184"/>
      <c r="TT8" s="184"/>
      <c r="TU8" s="184"/>
      <c r="TV8" s="184"/>
      <c r="TW8" s="184"/>
      <c r="TX8" s="184"/>
      <c r="TY8" s="184"/>
      <c r="TZ8" s="184"/>
      <c r="UA8" s="184"/>
      <c r="UB8" s="184"/>
      <c r="UC8" s="184"/>
      <c r="UD8" s="184"/>
      <c r="UE8" s="184"/>
      <c r="UF8" s="184"/>
      <c r="UG8" s="184"/>
      <c r="UH8" s="184"/>
      <c r="UI8" s="184"/>
      <c r="UJ8" s="184"/>
      <c r="UK8" s="184"/>
      <c r="UL8" s="184"/>
      <c r="UM8" s="184"/>
      <c r="UN8" s="184"/>
      <c r="UO8" s="184"/>
      <c r="UP8" s="184"/>
      <c r="UQ8" s="184"/>
      <c r="UR8" s="184"/>
      <c r="US8" s="184"/>
      <c r="UT8" s="184"/>
      <c r="UU8" s="184"/>
      <c r="UV8" s="184"/>
      <c r="UW8" s="184"/>
      <c r="UX8" s="184"/>
      <c r="UY8" s="184"/>
      <c r="UZ8" s="184"/>
      <c r="VA8" s="184"/>
      <c r="VB8" s="184"/>
      <c r="VC8" s="184"/>
      <c r="VD8" s="184"/>
      <c r="VE8" s="184"/>
      <c r="VF8" s="184"/>
      <c r="VG8" s="184"/>
      <c r="VH8" s="184"/>
      <c r="VI8" s="184"/>
      <c r="VJ8" s="184"/>
      <c r="VK8" s="184"/>
      <c r="VL8" s="184"/>
      <c r="VM8" s="184"/>
      <c r="VN8" s="184"/>
      <c r="VO8" s="184"/>
      <c r="VP8" s="184"/>
      <c r="VQ8" s="184"/>
      <c r="VR8" s="184"/>
      <c r="VS8" s="184"/>
      <c r="VT8" s="184"/>
      <c r="VU8" s="184"/>
      <c r="VV8" s="184"/>
      <c r="VW8" s="184"/>
      <c r="VX8" s="184"/>
      <c r="VY8" s="184"/>
      <c r="VZ8" s="184"/>
      <c r="WA8" s="184"/>
      <c r="WB8" s="184"/>
      <c r="WC8" s="184"/>
      <c r="WD8" s="184"/>
      <c r="WE8" s="184"/>
      <c r="WF8" s="184"/>
      <c r="WG8" s="184"/>
      <c r="WH8" s="184"/>
      <c r="WI8" s="184"/>
      <c r="WJ8" s="184"/>
      <c r="WK8" s="184"/>
      <c r="WL8" s="184"/>
      <c r="WM8" s="184"/>
      <c r="WN8" s="184"/>
      <c r="WO8" s="184"/>
      <c r="WP8" s="184"/>
      <c r="WQ8" s="184"/>
      <c r="WR8" s="184"/>
      <c r="WS8" s="184"/>
      <c r="WT8" s="184"/>
      <c r="WU8" s="184"/>
      <c r="WV8" s="184"/>
      <c r="WW8" s="184"/>
      <c r="WX8" s="184"/>
      <c r="WY8" s="184"/>
      <c r="WZ8" s="184"/>
      <c r="XA8" s="184"/>
      <c r="XB8" s="184"/>
      <c r="XC8" s="184"/>
      <c r="XD8" s="184"/>
      <c r="XE8" s="184"/>
      <c r="XF8" s="184"/>
      <c r="XG8" s="184"/>
      <c r="XH8" s="184"/>
      <c r="XI8" s="184"/>
      <c r="XJ8" s="184"/>
      <c r="XK8" s="184"/>
      <c r="XL8" s="184"/>
      <c r="XM8" s="184"/>
      <c r="XN8" s="184"/>
      <c r="XO8" s="184"/>
      <c r="XP8" s="184"/>
      <c r="XQ8" s="184"/>
      <c r="XR8" s="184"/>
      <c r="XS8" s="184"/>
      <c r="XT8" s="184"/>
    </row>
    <row r="9" spans="1:644" customFormat="1" x14ac:dyDescent="0.2">
      <c r="A9" s="142"/>
      <c r="B9" s="81"/>
      <c r="C9" s="146"/>
      <c r="D9" s="147"/>
      <c r="E9" s="147"/>
      <c r="F9" s="145"/>
      <c r="G9" s="146"/>
      <c r="H9" s="147"/>
      <c r="I9" s="147"/>
      <c r="J9" s="145"/>
      <c r="K9" s="184"/>
      <c r="L9" s="184"/>
      <c r="M9" s="142"/>
      <c r="N9" s="81"/>
      <c r="O9" s="146"/>
      <c r="P9" s="147"/>
      <c r="Q9" s="147"/>
      <c r="R9" s="145"/>
      <c r="S9" s="146"/>
      <c r="T9" s="147"/>
      <c r="U9" s="147"/>
      <c r="V9" s="145"/>
      <c r="W9" s="184"/>
      <c r="X9" s="184"/>
      <c r="Y9" s="184"/>
      <c r="Z9" s="184"/>
      <c r="AA9" s="184"/>
      <c r="AB9" s="184"/>
      <c r="AC9" s="184"/>
      <c r="AD9" s="184"/>
      <c r="AE9" s="184"/>
      <c r="AF9" s="184"/>
      <c r="AG9" s="184"/>
      <c r="AH9" s="184"/>
      <c r="AI9" s="184"/>
      <c r="AJ9" s="184"/>
      <c r="AK9" s="184"/>
      <c r="AL9" s="184"/>
      <c r="AM9" s="184"/>
      <c r="AN9" s="184"/>
      <c r="AO9" s="184"/>
      <c r="AP9" s="184"/>
      <c r="AQ9" s="184"/>
      <c r="AR9" s="184"/>
      <c r="AS9" s="184"/>
      <c r="AT9" s="184"/>
      <c r="AU9" s="184"/>
      <c r="AV9" s="184"/>
      <c r="AW9" s="184"/>
      <c r="AX9" s="184"/>
      <c r="AY9" s="184"/>
      <c r="AZ9" s="184"/>
      <c r="BA9" s="184"/>
      <c r="BB9" s="184"/>
      <c r="BC9" s="184"/>
      <c r="BD9" s="184"/>
      <c r="BE9" s="184"/>
      <c r="BF9" s="184"/>
      <c r="BG9" s="184"/>
      <c r="BH9" s="184"/>
      <c r="BI9" s="184"/>
      <c r="BJ9" s="184"/>
      <c r="BK9" s="184"/>
      <c r="BL9" s="184"/>
      <c r="BM9" s="184"/>
      <c r="BN9" s="184"/>
      <c r="BO9" s="184"/>
      <c r="BP9" s="184"/>
      <c r="BQ9" s="184"/>
      <c r="BR9" s="184"/>
      <c r="BS9" s="184"/>
      <c r="BT9" s="184"/>
      <c r="BU9" s="184"/>
      <c r="BV9" s="184"/>
      <c r="BW9" s="184"/>
      <c r="BX9" s="184"/>
      <c r="BY9" s="184"/>
      <c r="BZ9" s="184"/>
      <c r="CA9" s="184"/>
      <c r="CB9" s="184"/>
      <c r="CC9" s="184"/>
      <c r="CD9" s="184"/>
      <c r="CE9" s="184"/>
      <c r="CF9" s="184"/>
      <c r="CG9" s="184"/>
      <c r="CH9" s="184"/>
      <c r="CI9" s="184"/>
      <c r="CJ9" s="184"/>
      <c r="CK9" s="184"/>
      <c r="CL9" s="184"/>
      <c r="CM9" s="184"/>
      <c r="CN9" s="184"/>
      <c r="CO9" s="184"/>
      <c r="CP9" s="184"/>
      <c r="CQ9" s="184"/>
      <c r="CR9" s="184"/>
      <c r="CS9" s="184"/>
      <c r="CT9" s="184"/>
      <c r="CU9" s="184"/>
      <c r="CV9" s="184"/>
      <c r="CW9" s="184"/>
      <c r="CX9" s="184"/>
      <c r="CY9" s="184"/>
      <c r="CZ9" s="184"/>
      <c r="DA9" s="184"/>
      <c r="DB9" s="184"/>
      <c r="DC9" s="184"/>
      <c r="DD9" s="184"/>
      <c r="DE9" s="184"/>
      <c r="DF9" s="184"/>
      <c r="DG9" s="184"/>
      <c r="DH9" s="184"/>
      <c r="DI9" s="184"/>
      <c r="DJ9" s="184"/>
      <c r="DK9" s="184"/>
      <c r="DL9" s="184"/>
      <c r="DM9" s="184"/>
      <c r="DN9" s="184"/>
      <c r="DO9" s="184"/>
      <c r="DP9" s="184"/>
      <c r="DQ9" s="184"/>
      <c r="DR9" s="184"/>
      <c r="DS9" s="184"/>
      <c r="DT9" s="184"/>
      <c r="DU9" s="184"/>
      <c r="DV9" s="184"/>
      <c r="DW9" s="184"/>
      <c r="DX9" s="184"/>
      <c r="DY9" s="184"/>
      <c r="DZ9" s="184"/>
      <c r="EA9" s="184"/>
      <c r="EB9" s="184"/>
      <c r="EC9" s="184"/>
      <c r="ED9" s="184"/>
      <c r="EE9" s="184"/>
      <c r="EF9" s="184"/>
      <c r="EG9" s="184"/>
      <c r="EH9" s="184"/>
      <c r="EI9" s="184"/>
      <c r="EJ9" s="184"/>
      <c r="EK9" s="184"/>
      <c r="EL9" s="184"/>
      <c r="EM9" s="184"/>
      <c r="EN9" s="184"/>
      <c r="EO9" s="184"/>
      <c r="EP9" s="184"/>
      <c r="EQ9" s="184"/>
      <c r="ER9" s="184"/>
      <c r="ES9" s="184"/>
      <c r="ET9" s="184"/>
      <c r="EU9" s="184"/>
      <c r="EV9" s="184"/>
      <c r="EW9" s="184"/>
      <c r="EX9" s="184"/>
      <c r="EY9" s="184"/>
      <c r="EZ9" s="184"/>
      <c r="FA9" s="184"/>
      <c r="FB9" s="184"/>
      <c r="FC9" s="184"/>
      <c r="FD9" s="184"/>
      <c r="FE9" s="184"/>
      <c r="FF9" s="184"/>
      <c r="FG9" s="184"/>
      <c r="FH9" s="184"/>
      <c r="FI9" s="184"/>
      <c r="FJ9" s="184"/>
      <c r="FK9" s="184"/>
      <c r="FL9" s="184"/>
      <c r="FM9" s="184"/>
      <c r="FN9" s="184"/>
      <c r="FO9" s="184"/>
      <c r="FP9" s="184"/>
      <c r="FQ9" s="184"/>
      <c r="FR9" s="184"/>
      <c r="FS9" s="184"/>
      <c r="FT9" s="184"/>
      <c r="FU9" s="184"/>
      <c r="FV9" s="184"/>
      <c r="FW9" s="184"/>
      <c r="FX9" s="184"/>
      <c r="FY9" s="184"/>
      <c r="FZ9" s="184"/>
      <c r="GA9" s="184"/>
      <c r="GB9" s="184"/>
      <c r="GC9" s="184"/>
      <c r="GD9" s="184"/>
      <c r="GE9" s="184"/>
      <c r="GF9" s="184"/>
      <c r="GG9" s="184"/>
      <c r="GH9" s="184"/>
      <c r="GI9" s="184"/>
      <c r="GJ9" s="184"/>
      <c r="GK9" s="184"/>
      <c r="GL9" s="184"/>
      <c r="GM9" s="184"/>
      <c r="GN9" s="184"/>
      <c r="GO9" s="184"/>
      <c r="GP9" s="184"/>
      <c r="GQ9" s="184"/>
      <c r="GR9" s="184"/>
      <c r="GS9" s="184"/>
      <c r="GT9" s="184"/>
      <c r="GU9" s="184"/>
      <c r="GV9" s="184"/>
      <c r="GW9" s="184"/>
      <c r="GX9" s="184"/>
      <c r="GY9" s="184"/>
      <c r="GZ9" s="184"/>
      <c r="HA9" s="184"/>
      <c r="HB9" s="184"/>
      <c r="HC9" s="184"/>
      <c r="HD9" s="184"/>
      <c r="HE9" s="184"/>
      <c r="HF9" s="184"/>
      <c r="HG9" s="184"/>
      <c r="HH9" s="184"/>
      <c r="HI9" s="184"/>
      <c r="HJ9" s="184"/>
      <c r="HK9" s="184"/>
      <c r="HL9" s="184"/>
      <c r="HM9" s="184"/>
      <c r="HN9" s="184"/>
      <c r="HO9" s="184"/>
      <c r="HP9" s="184"/>
      <c r="HQ9" s="184"/>
      <c r="HR9" s="184"/>
      <c r="HS9" s="184"/>
      <c r="HT9" s="184"/>
      <c r="HU9" s="184"/>
      <c r="HV9" s="184"/>
      <c r="HW9" s="184"/>
      <c r="HX9" s="184"/>
      <c r="HY9" s="184"/>
      <c r="HZ9" s="184"/>
      <c r="IA9" s="184"/>
      <c r="IB9" s="184"/>
      <c r="IC9" s="184"/>
      <c r="ID9" s="184"/>
      <c r="IE9" s="184"/>
      <c r="IF9" s="184"/>
      <c r="IG9" s="184"/>
      <c r="IH9" s="184"/>
      <c r="II9" s="184"/>
      <c r="IJ9" s="184"/>
      <c r="IK9" s="184"/>
      <c r="IL9" s="184"/>
      <c r="IM9" s="184"/>
      <c r="IN9" s="184"/>
      <c r="IO9" s="184"/>
      <c r="IP9" s="184"/>
      <c r="IQ9" s="184"/>
      <c r="IR9" s="184"/>
      <c r="IS9" s="184"/>
      <c r="IT9" s="184"/>
      <c r="IU9" s="184"/>
      <c r="IV9" s="184"/>
      <c r="IW9" s="184"/>
      <c r="IX9" s="184"/>
      <c r="IY9" s="184"/>
      <c r="IZ9" s="184"/>
      <c r="JA9" s="184"/>
      <c r="JB9" s="184"/>
      <c r="JC9" s="184"/>
      <c r="JD9" s="184"/>
      <c r="JE9" s="184"/>
      <c r="JF9" s="184"/>
      <c r="JG9" s="184"/>
      <c r="JH9" s="184"/>
      <c r="JI9" s="184"/>
      <c r="JJ9" s="184"/>
      <c r="JK9" s="184"/>
      <c r="JL9" s="184"/>
      <c r="JM9" s="184"/>
      <c r="JN9" s="184"/>
      <c r="JO9" s="184"/>
      <c r="JP9" s="184"/>
      <c r="JQ9" s="184"/>
      <c r="JR9" s="184"/>
      <c r="JS9" s="184"/>
      <c r="JT9" s="184"/>
      <c r="JU9" s="184"/>
      <c r="JV9" s="184"/>
      <c r="JW9" s="184"/>
      <c r="JX9" s="184"/>
      <c r="JY9" s="184"/>
      <c r="JZ9" s="184"/>
      <c r="KA9" s="184"/>
      <c r="KB9" s="184"/>
      <c r="KC9" s="184"/>
      <c r="KD9" s="184"/>
      <c r="KE9" s="184"/>
      <c r="KF9" s="184"/>
      <c r="KG9" s="184"/>
      <c r="KH9" s="184"/>
      <c r="KI9" s="184"/>
      <c r="KJ9" s="184"/>
      <c r="KK9" s="184"/>
      <c r="KL9" s="184"/>
      <c r="KM9" s="184"/>
      <c r="KN9" s="184"/>
      <c r="KO9" s="184"/>
      <c r="KP9" s="184"/>
      <c r="KQ9" s="184"/>
      <c r="KR9" s="184"/>
      <c r="KS9" s="184"/>
      <c r="KT9" s="184"/>
      <c r="KU9" s="184"/>
      <c r="KV9" s="184"/>
      <c r="KW9" s="184"/>
      <c r="KX9" s="184"/>
      <c r="KY9" s="184"/>
      <c r="KZ9" s="184"/>
      <c r="LA9" s="184"/>
      <c r="LB9" s="184"/>
      <c r="LC9" s="184"/>
      <c r="LD9" s="184"/>
      <c r="LE9" s="184"/>
      <c r="LF9" s="184"/>
      <c r="LG9" s="184"/>
      <c r="LH9" s="184"/>
      <c r="LI9" s="184"/>
      <c r="LJ9" s="184"/>
      <c r="LK9" s="184"/>
      <c r="LL9" s="184"/>
      <c r="LM9" s="184"/>
      <c r="LN9" s="184"/>
      <c r="LO9" s="184"/>
      <c r="LP9" s="184"/>
      <c r="LQ9" s="184"/>
      <c r="LR9" s="184"/>
      <c r="LS9" s="184"/>
      <c r="LT9" s="184"/>
      <c r="LU9" s="184"/>
      <c r="LV9" s="184"/>
      <c r="LW9" s="184"/>
      <c r="LX9" s="184"/>
      <c r="LY9" s="184"/>
      <c r="LZ9" s="184"/>
      <c r="MA9" s="184"/>
      <c r="MB9" s="184"/>
      <c r="MC9" s="184"/>
      <c r="MD9" s="184"/>
      <c r="ME9" s="184"/>
      <c r="MF9" s="184"/>
      <c r="MG9" s="184"/>
      <c r="MH9" s="184"/>
      <c r="MI9" s="184"/>
      <c r="MJ9" s="184"/>
      <c r="MK9" s="184"/>
      <c r="ML9" s="184"/>
      <c r="MM9" s="184"/>
      <c r="MN9" s="184"/>
      <c r="MO9" s="184"/>
      <c r="MP9" s="184"/>
      <c r="MQ9" s="184"/>
      <c r="MR9" s="184"/>
      <c r="MS9" s="184"/>
      <c r="MT9" s="184"/>
      <c r="MU9" s="184"/>
      <c r="MV9" s="184"/>
      <c r="MW9" s="184"/>
      <c r="MX9" s="184"/>
      <c r="MY9" s="184"/>
      <c r="MZ9" s="184"/>
      <c r="NA9" s="184"/>
      <c r="NB9" s="184"/>
      <c r="NC9" s="184"/>
      <c r="ND9" s="184"/>
      <c r="NE9" s="184"/>
      <c r="NF9" s="184"/>
      <c r="NG9" s="184"/>
      <c r="NH9" s="184"/>
      <c r="NI9" s="184"/>
      <c r="NJ9" s="184"/>
      <c r="NK9" s="184"/>
      <c r="NL9" s="184"/>
      <c r="NM9" s="184"/>
      <c r="NN9" s="184"/>
      <c r="NO9" s="184"/>
      <c r="NP9" s="184"/>
      <c r="NQ9" s="184"/>
      <c r="NR9" s="184"/>
      <c r="NS9" s="184"/>
      <c r="NT9" s="184"/>
      <c r="NU9" s="184"/>
      <c r="NV9" s="184"/>
      <c r="NW9" s="184"/>
      <c r="NX9" s="184"/>
      <c r="NY9" s="184"/>
      <c r="NZ9" s="184"/>
      <c r="OA9" s="184"/>
      <c r="OB9" s="184"/>
      <c r="OC9" s="184"/>
      <c r="OD9" s="184"/>
      <c r="OE9" s="184"/>
      <c r="OF9" s="184"/>
      <c r="OG9" s="184"/>
      <c r="OH9" s="184"/>
      <c r="OI9" s="184"/>
      <c r="OJ9" s="184"/>
      <c r="OK9" s="184"/>
      <c r="OL9" s="184"/>
      <c r="OM9" s="184"/>
      <c r="ON9" s="184"/>
      <c r="OO9" s="184"/>
      <c r="OP9" s="184"/>
      <c r="OQ9" s="184"/>
      <c r="OR9" s="184"/>
      <c r="OS9" s="184"/>
      <c r="OT9" s="184"/>
      <c r="OU9" s="184"/>
      <c r="OV9" s="184"/>
      <c r="OW9" s="184"/>
      <c r="OX9" s="184"/>
      <c r="OY9" s="184"/>
      <c r="OZ9" s="184"/>
      <c r="PA9" s="184"/>
      <c r="PB9" s="184"/>
      <c r="PC9" s="184"/>
      <c r="PD9" s="184"/>
      <c r="PE9" s="184"/>
      <c r="PF9" s="184"/>
      <c r="PG9" s="184"/>
      <c r="PH9" s="184"/>
      <c r="PI9" s="184"/>
      <c r="PJ9" s="184"/>
      <c r="PK9" s="184"/>
      <c r="PL9" s="184"/>
      <c r="PM9" s="184"/>
      <c r="PN9" s="184"/>
      <c r="PO9" s="184"/>
      <c r="PP9" s="184"/>
      <c r="PQ9" s="184"/>
      <c r="PR9" s="184"/>
      <c r="PS9" s="184"/>
      <c r="PT9" s="184"/>
      <c r="PU9" s="184"/>
      <c r="PV9" s="184"/>
      <c r="PW9" s="184"/>
      <c r="PX9" s="184"/>
      <c r="PY9" s="184"/>
      <c r="PZ9" s="184"/>
      <c r="QA9" s="184"/>
      <c r="QB9" s="184"/>
      <c r="QC9" s="184"/>
      <c r="QD9" s="184"/>
      <c r="QE9" s="184"/>
      <c r="QF9" s="184"/>
      <c r="QG9" s="184"/>
      <c r="QH9" s="184"/>
      <c r="QI9" s="184"/>
      <c r="QJ9" s="184"/>
      <c r="QK9" s="184"/>
      <c r="QL9" s="184"/>
      <c r="QM9" s="184"/>
      <c r="QN9" s="184"/>
      <c r="QO9" s="184"/>
      <c r="QP9" s="184"/>
      <c r="QQ9" s="184"/>
      <c r="QR9" s="184"/>
      <c r="QS9" s="184"/>
      <c r="QT9" s="184"/>
      <c r="QU9" s="184"/>
      <c r="QV9" s="184"/>
      <c r="QW9" s="184"/>
      <c r="QX9" s="184"/>
      <c r="QY9" s="184"/>
      <c r="QZ9" s="184"/>
      <c r="RA9" s="184"/>
      <c r="RB9" s="184"/>
      <c r="RC9" s="184"/>
      <c r="RD9" s="184"/>
      <c r="RE9" s="184"/>
      <c r="RF9" s="184"/>
      <c r="RG9" s="184"/>
      <c r="RH9" s="184"/>
      <c r="RI9" s="184"/>
      <c r="RJ9" s="184"/>
      <c r="RK9" s="184"/>
      <c r="RL9" s="184"/>
      <c r="RM9" s="184"/>
      <c r="RN9" s="184"/>
      <c r="RO9" s="184"/>
      <c r="RP9" s="184"/>
      <c r="RQ9" s="184"/>
      <c r="RR9" s="184"/>
      <c r="RS9" s="184"/>
      <c r="RT9" s="184"/>
      <c r="RU9" s="184"/>
      <c r="RV9" s="184"/>
      <c r="RW9" s="184"/>
      <c r="RX9" s="184"/>
      <c r="RY9" s="184"/>
      <c r="RZ9" s="184"/>
      <c r="SA9" s="184"/>
      <c r="SB9" s="184"/>
      <c r="SC9" s="184"/>
      <c r="SD9" s="184"/>
      <c r="SE9" s="184"/>
      <c r="SF9" s="184"/>
      <c r="SG9" s="184"/>
      <c r="SH9" s="184"/>
      <c r="SI9" s="184"/>
      <c r="SJ9" s="184"/>
      <c r="SK9" s="184"/>
      <c r="SL9" s="184"/>
      <c r="SM9" s="184"/>
      <c r="SN9" s="184"/>
      <c r="SO9" s="184"/>
      <c r="SP9" s="184"/>
      <c r="SQ9" s="184"/>
      <c r="SR9" s="184"/>
      <c r="SS9" s="184"/>
      <c r="ST9" s="184"/>
      <c r="SU9" s="184"/>
      <c r="SV9" s="184"/>
      <c r="SW9" s="184"/>
      <c r="SX9" s="184"/>
      <c r="SY9" s="184"/>
      <c r="SZ9" s="184"/>
      <c r="TA9" s="184"/>
      <c r="TB9" s="184"/>
      <c r="TC9" s="184"/>
      <c r="TD9" s="184"/>
      <c r="TE9" s="184"/>
      <c r="TF9" s="184"/>
      <c r="TG9" s="184"/>
      <c r="TH9" s="184"/>
      <c r="TI9" s="184"/>
      <c r="TJ9" s="184"/>
      <c r="TK9" s="184"/>
      <c r="TL9" s="184"/>
      <c r="TM9" s="184"/>
      <c r="TN9" s="184"/>
      <c r="TO9" s="184"/>
      <c r="TP9" s="184"/>
      <c r="TQ9" s="184"/>
      <c r="TR9" s="184"/>
      <c r="TS9" s="184"/>
      <c r="TT9" s="184"/>
      <c r="TU9" s="184"/>
      <c r="TV9" s="184"/>
      <c r="TW9" s="184"/>
      <c r="TX9" s="184"/>
      <c r="TY9" s="184"/>
      <c r="TZ9" s="184"/>
      <c r="UA9" s="184"/>
      <c r="UB9" s="184"/>
      <c r="UC9" s="184"/>
      <c r="UD9" s="184"/>
      <c r="UE9" s="184"/>
      <c r="UF9" s="184"/>
      <c r="UG9" s="184"/>
      <c r="UH9" s="184"/>
      <c r="UI9" s="184"/>
      <c r="UJ9" s="184"/>
      <c r="UK9" s="184"/>
      <c r="UL9" s="184"/>
      <c r="UM9" s="184"/>
      <c r="UN9" s="184"/>
      <c r="UO9" s="184"/>
      <c r="UP9" s="184"/>
      <c r="UQ9" s="184"/>
      <c r="UR9" s="184"/>
      <c r="US9" s="184"/>
      <c r="UT9" s="184"/>
      <c r="UU9" s="184"/>
      <c r="UV9" s="184"/>
      <c r="UW9" s="184"/>
      <c r="UX9" s="184"/>
      <c r="UY9" s="184"/>
      <c r="UZ9" s="184"/>
      <c r="VA9" s="184"/>
      <c r="VB9" s="184"/>
      <c r="VC9" s="184"/>
      <c r="VD9" s="184"/>
      <c r="VE9" s="184"/>
      <c r="VF9" s="184"/>
      <c r="VG9" s="184"/>
      <c r="VH9" s="184"/>
      <c r="VI9" s="184"/>
      <c r="VJ9" s="184"/>
      <c r="VK9" s="184"/>
      <c r="VL9" s="184"/>
      <c r="VM9" s="184"/>
      <c r="VN9" s="184"/>
      <c r="VO9" s="184"/>
      <c r="VP9" s="184"/>
      <c r="VQ9" s="184"/>
      <c r="VR9" s="184"/>
      <c r="VS9" s="184"/>
      <c r="VT9" s="184"/>
      <c r="VU9" s="184"/>
      <c r="VV9" s="184"/>
      <c r="VW9" s="184"/>
      <c r="VX9" s="184"/>
      <c r="VY9" s="184"/>
      <c r="VZ9" s="184"/>
      <c r="WA9" s="184"/>
      <c r="WB9" s="184"/>
      <c r="WC9" s="184"/>
      <c r="WD9" s="184"/>
      <c r="WE9" s="184"/>
      <c r="WF9" s="184"/>
      <c r="WG9" s="184"/>
      <c r="WH9" s="184"/>
      <c r="WI9" s="184"/>
      <c r="WJ9" s="184"/>
      <c r="WK9" s="184"/>
      <c r="WL9" s="184"/>
      <c r="WM9" s="184"/>
      <c r="WN9" s="184"/>
      <c r="WO9" s="184"/>
      <c r="WP9" s="184"/>
      <c r="WQ9" s="184"/>
      <c r="WR9" s="184"/>
      <c r="WS9" s="184"/>
      <c r="WT9" s="184"/>
      <c r="WU9" s="184"/>
      <c r="WV9" s="184"/>
      <c r="WW9" s="184"/>
      <c r="WX9" s="184"/>
      <c r="WY9" s="184"/>
      <c r="WZ9" s="184"/>
      <c r="XA9" s="184"/>
      <c r="XB9" s="184"/>
      <c r="XC9" s="184"/>
      <c r="XD9" s="184"/>
      <c r="XE9" s="184"/>
      <c r="XF9" s="184"/>
      <c r="XG9" s="184"/>
      <c r="XH9" s="184"/>
      <c r="XI9" s="184"/>
      <c r="XJ9" s="184"/>
      <c r="XK9" s="184"/>
      <c r="XL9" s="184"/>
      <c r="XM9" s="184"/>
      <c r="XN9" s="184"/>
      <c r="XO9" s="184"/>
      <c r="XP9" s="184"/>
      <c r="XQ9" s="184"/>
      <c r="XR9" s="184"/>
      <c r="XS9" s="184"/>
      <c r="XT9" s="184"/>
    </row>
    <row r="10" spans="1:644" customFormat="1" x14ac:dyDescent="0.2">
      <c r="A10" s="1801"/>
      <c r="B10" s="1802"/>
      <c r="C10" s="1803"/>
      <c r="D10" s="1804"/>
      <c r="E10" s="147"/>
      <c r="F10" s="145"/>
      <c r="G10" s="146"/>
      <c r="H10" s="147"/>
      <c r="I10" s="147"/>
      <c r="J10" s="145"/>
      <c r="K10" s="184"/>
      <c r="L10" s="184"/>
      <c r="M10" s="142"/>
      <c r="N10" s="81"/>
      <c r="O10" s="146"/>
      <c r="P10" s="147"/>
      <c r="Q10" s="147"/>
      <c r="R10" s="145"/>
      <c r="S10" s="146"/>
      <c r="T10" s="147"/>
      <c r="U10" s="147"/>
      <c r="V10" s="145"/>
      <c r="W10" s="184"/>
      <c r="X10" s="184"/>
      <c r="Y10" s="184"/>
      <c r="Z10" s="184"/>
      <c r="AA10" s="184"/>
      <c r="AB10" s="184"/>
      <c r="AC10" s="184"/>
      <c r="AD10" s="184"/>
      <c r="AE10" s="184"/>
      <c r="AF10" s="184"/>
      <c r="AG10" s="184"/>
      <c r="AH10" s="184"/>
      <c r="AI10" s="184"/>
      <c r="AJ10" s="184"/>
      <c r="AK10" s="184"/>
      <c r="AL10" s="184"/>
      <c r="AM10" s="184"/>
      <c r="AN10" s="184"/>
      <c r="AO10" s="184"/>
      <c r="AP10" s="184"/>
      <c r="AQ10" s="184"/>
      <c r="AR10" s="184"/>
      <c r="AS10" s="184"/>
      <c r="AT10" s="184"/>
      <c r="AU10" s="184"/>
      <c r="AV10" s="184"/>
      <c r="AW10" s="184"/>
      <c r="AX10" s="184"/>
      <c r="AY10" s="184"/>
      <c r="AZ10" s="184"/>
      <c r="BA10" s="184"/>
      <c r="BB10" s="184"/>
      <c r="BC10" s="184"/>
      <c r="BD10" s="184"/>
      <c r="BE10" s="184"/>
      <c r="BF10" s="184"/>
      <c r="BG10" s="184"/>
      <c r="BH10" s="184"/>
      <c r="BI10" s="184"/>
      <c r="BJ10" s="184"/>
      <c r="BK10" s="184"/>
      <c r="BL10" s="184"/>
      <c r="BM10" s="184"/>
      <c r="BN10" s="184"/>
      <c r="BO10" s="184"/>
      <c r="BP10" s="184"/>
      <c r="BQ10" s="184"/>
      <c r="BR10" s="184"/>
      <c r="BS10" s="184"/>
      <c r="BT10" s="184"/>
      <c r="BU10" s="184"/>
      <c r="BV10" s="184"/>
      <c r="BW10" s="184"/>
      <c r="BX10" s="184"/>
      <c r="BY10" s="184"/>
      <c r="BZ10" s="184"/>
      <c r="CA10" s="184"/>
      <c r="CB10" s="184"/>
      <c r="CC10" s="184"/>
      <c r="CD10" s="184"/>
      <c r="CE10" s="184"/>
      <c r="CF10" s="184"/>
      <c r="CG10" s="184"/>
      <c r="CH10" s="184"/>
      <c r="CI10" s="184"/>
      <c r="CJ10" s="184"/>
      <c r="CK10" s="184"/>
      <c r="CL10" s="184"/>
      <c r="CM10" s="184"/>
      <c r="CN10" s="184"/>
      <c r="CO10" s="184"/>
      <c r="CP10" s="184"/>
      <c r="CQ10" s="184"/>
      <c r="CR10" s="184"/>
      <c r="CS10" s="184"/>
      <c r="CT10" s="184"/>
      <c r="CU10" s="184"/>
      <c r="CV10" s="184"/>
      <c r="CW10" s="184"/>
      <c r="CX10" s="184"/>
      <c r="CY10" s="184"/>
      <c r="CZ10" s="184"/>
      <c r="DA10" s="184"/>
      <c r="DB10" s="184"/>
      <c r="DC10" s="184"/>
      <c r="DD10" s="184"/>
      <c r="DE10" s="184"/>
      <c r="DF10" s="184"/>
      <c r="DG10" s="184"/>
      <c r="DH10" s="184"/>
      <c r="DI10" s="184"/>
      <c r="DJ10" s="184"/>
      <c r="DK10" s="184"/>
      <c r="DL10" s="184"/>
      <c r="DM10" s="184"/>
      <c r="DN10" s="184"/>
      <c r="DO10" s="184"/>
      <c r="DP10" s="184"/>
      <c r="DQ10" s="184"/>
      <c r="DR10" s="184"/>
      <c r="DS10" s="184"/>
      <c r="DT10" s="184"/>
      <c r="DU10" s="184"/>
      <c r="DV10" s="184"/>
      <c r="DW10" s="184"/>
      <c r="DX10" s="184"/>
      <c r="DY10" s="184"/>
      <c r="DZ10" s="184"/>
      <c r="EA10" s="184"/>
      <c r="EB10" s="184"/>
      <c r="EC10" s="184"/>
      <c r="ED10" s="184"/>
      <c r="EE10" s="184"/>
      <c r="EF10" s="184"/>
      <c r="EG10" s="184"/>
      <c r="EH10" s="184"/>
      <c r="EI10" s="184"/>
      <c r="EJ10" s="184"/>
      <c r="EK10" s="184"/>
      <c r="EL10" s="184"/>
      <c r="EM10" s="184"/>
      <c r="EN10" s="184"/>
      <c r="EO10" s="184"/>
      <c r="EP10" s="184"/>
      <c r="EQ10" s="184"/>
      <c r="ER10" s="184"/>
      <c r="ES10" s="184"/>
      <c r="ET10" s="184"/>
      <c r="EU10" s="184"/>
      <c r="EV10" s="184"/>
      <c r="EW10" s="184"/>
      <c r="EX10" s="184"/>
      <c r="EY10" s="184"/>
      <c r="EZ10" s="184"/>
      <c r="FA10" s="184"/>
      <c r="FB10" s="184"/>
      <c r="FC10" s="184"/>
      <c r="FD10" s="184"/>
      <c r="FE10" s="184"/>
      <c r="FF10" s="184"/>
      <c r="FG10" s="184"/>
      <c r="FH10" s="184"/>
      <c r="FI10" s="184"/>
      <c r="FJ10" s="184"/>
      <c r="FK10" s="184"/>
      <c r="FL10" s="184"/>
      <c r="FM10" s="184"/>
      <c r="FN10" s="184"/>
      <c r="FO10" s="184"/>
      <c r="FP10" s="184"/>
      <c r="FQ10" s="184"/>
      <c r="FR10" s="184"/>
      <c r="FS10" s="184"/>
      <c r="FT10" s="184"/>
      <c r="FU10" s="184"/>
      <c r="FV10" s="184"/>
      <c r="FW10" s="184"/>
      <c r="FX10" s="184"/>
      <c r="FY10" s="184"/>
      <c r="FZ10" s="184"/>
      <c r="GA10" s="184"/>
      <c r="GB10" s="184"/>
      <c r="GC10" s="184"/>
      <c r="GD10" s="184"/>
      <c r="GE10" s="184"/>
      <c r="GF10" s="184"/>
      <c r="GG10" s="184"/>
      <c r="GH10" s="184"/>
      <c r="GI10" s="184"/>
      <c r="GJ10" s="184"/>
      <c r="GK10" s="184"/>
      <c r="GL10" s="184"/>
      <c r="GM10" s="184"/>
      <c r="GN10" s="184"/>
      <c r="GO10" s="184"/>
      <c r="GP10" s="184"/>
      <c r="GQ10" s="184"/>
      <c r="GR10" s="184"/>
      <c r="GS10" s="184"/>
      <c r="GT10" s="184"/>
      <c r="GU10" s="184"/>
      <c r="GV10" s="184"/>
      <c r="GW10" s="184"/>
      <c r="GX10" s="184"/>
      <c r="GY10" s="184"/>
      <c r="GZ10" s="184"/>
      <c r="HA10" s="184"/>
      <c r="HB10" s="184"/>
      <c r="HC10" s="184"/>
      <c r="HD10" s="184"/>
      <c r="HE10" s="184"/>
      <c r="HF10" s="184"/>
      <c r="HG10" s="184"/>
      <c r="HH10" s="184"/>
      <c r="HI10" s="184"/>
      <c r="HJ10" s="184"/>
      <c r="HK10" s="184"/>
      <c r="HL10" s="184"/>
      <c r="HM10" s="184"/>
      <c r="HN10" s="184"/>
      <c r="HO10" s="184"/>
      <c r="HP10" s="184"/>
      <c r="HQ10" s="184"/>
      <c r="HR10" s="184"/>
      <c r="HS10" s="184"/>
      <c r="HT10" s="184"/>
      <c r="HU10" s="184"/>
      <c r="HV10" s="184"/>
      <c r="HW10" s="184"/>
      <c r="HX10" s="184"/>
      <c r="HY10" s="184"/>
      <c r="HZ10" s="184"/>
      <c r="IA10" s="184"/>
      <c r="IB10" s="184"/>
      <c r="IC10" s="184"/>
      <c r="ID10" s="184"/>
      <c r="IE10" s="184"/>
      <c r="IF10" s="184"/>
      <c r="IG10" s="184"/>
      <c r="IH10" s="184"/>
      <c r="II10" s="184"/>
      <c r="IJ10" s="184"/>
      <c r="IK10" s="184"/>
      <c r="IL10" s="184"/>
      <c r="IM10" s="184"/>
      <c r="IN10" s="184"/>
      <c r="IO10" s="184"/>
      <c r="IP10" s="184"/>
      <c r="IQ10" s="184"/>
      <c r="IR10" s="184"/>
      <c r="IS10" s="184"/>
      <c r="IT10" s="184"/>
      <c r="IU10" s="184"/>
      <c r="IV10" s="184"/>
      <c r="IW10" s="184"/>
      <c r="IX10" s="184"/>
      <c r="IY10" s="184"/>
      <c r="IZ10" s="184"/>
      <c r="JA10" s="184"/>
      <c r="JB10" s="184"/>
      <c r="JC10" s="184"/>
      <c r="JD10" s="184"/>
      <c r="JE10" s="184"/>
      <c r="JF10" s="184"/>
      <c r="JG10" s="184"/>
      <c r="JH10" s="184"/>
      <c r="JI10" s="184"/>
      <c r="JJ10" s="184"/>
      <c r="JK10" s="184"/>
      <c r="JL10" s="184"/>
      <c r="JM10" s="184"/>
      <c r="JN10" s="184"/>
      <c r="JO10" s="184"/>
      <c r="JP10" s="184"/>
      <c r="JQ10" s="184"/>
      <c r="JR10" s="184"/>
      <c r="JS10" s="184"/>
      <c r="JT10" s="184"/>
      <c r="JU10" s="184"/>
      <c r="JV10" s="184"/>
      <c r="JW10" s="184"/>
      <c r="JX10" s="184"/>
      <c r="JY10" s="184"/>
      <c r="JZ10" s="184"/>
      <c r="KA10" s="184"/>
      <c r="KB10" s="184"/>
      <c r="KC10" s="184"/>
      <c r="KD10" s="184"/>
      <c r="KE10" s="184"/>
      <c r="KF10" s="184"/>
      <c r="KG10" s="184"/>
      <c r="KH10" s="184"/>
      <c r="KI10" s="184"/>
      <c r="KJ10" s="184"/>
      <c r="KK10" s="184"/>
      <c r="KL10" s="184"/>
      <c r="KM10" s="184"/>
      <c r="KN10" s="184"/>
      <c r="KO10" s="184"/>
      <c r="KP10" s="184"/>
      <c r="KQ10" s="184"/>
      <c r="KR10" s="184"/>
      <c r="KS10" s="184"/>
      <c r="KT10" s="184"/>
      <c r="KU10" s="184"/>
      <c r="KV10" s="184"/>
      <c r="KW10" s="184"/>
      <c r="KX10" s="184"/>
      <c r="KY10" s="184"/>
      <c r="KZ10" s="184"/>
      <c r="LA10" s="184"/>
      <c r="LB10" s="184"/>
      <c r="LC10" s="184"/>
      <c r="LD10" s="184"/>
      <c r="LE10" s="184"/>
      <c r="LF10" s="184"/>
      <c r="LG10" s="184"/>
      <c r="LH10" s="184"/>
      <c r="LI10" s="184"/>
      <c r="LJ10" s="184"/>
      <c r="LK10" s="184"/>
      <c r="LL10" s="184"/>
      <c r="LM10" s="184"/>
      <c r="LN10" s="184"/>
      <c r="LO10" s="184"/>
      <c r="LP10" s="184"/>
      <c r="LQ10" s="184"/>
      <c r="LR10" s="184"/>
      <c r="LS10" s="184"/>
      <c r="LT10" s="184"/>
      <c r="LU10" s="184"/>
      <c r="LV10" s="184"/>
      <c r="LW10" s="184"/>
      <c r="LX10" s="184"/>
      <c r="LY10" s="184"/>
      <c r="LZ10" s="184"/>
      <c r="MA10" s="184"/>
      <c r="MB10" s="184"/>
      <c r="MC10" s="184"/>
      <c r="MD10" s="184"/>
      <c r="ME10" s="184"/>
      <c r="MF10" s="184"/>
      <c r="MG10" s="184"/>
      <c r="MH10" s="184"/>
      <c r="MI10" s="184"/>
      <c r="MJ10" s="184"/>
      <c r="MK10" s="184"/>
      <c r="ML10" s="184"/>
      <c r="MM10" s="184"/>
      <c r="MN10" s="184"/>
      <c r="MO10" s="184"/>
      <c r="MP10" s="184"/>
      <c r="MQ10" s="184"/>
      <c r="MR10" s="184"/>
      <c r="MS10" s="184"/>
      <c r="MT10" s="184"/>
      <c r="MU10" s="184"/>
      <c r="MV10" s="184"/>
      <c r="MW10" s="184"/>
      <c r="MX10" s="184"/>
      <c r="MY10" s="184"/>
      <c r="MZ10" s="184"/>
      <c r="NA10" s="184"/>
      <c r="NB10" s="184"/>
      <c r="NC10" s="184"/>
      <c r="ND10" s="184"/>
      <c r="NE10" s="184"/>
      <c r="NF10" s="184"/>
      <c r="NG10" s="184"/>
      <c r="NH10" s="184"/>
      <c r="NI10" s="184"/>
      <c r="NJ10" s="184"/>
      <c r="NK10" s="184"/>
      <c r="NL10" s="184"/>
      <c r="NM10" s="184"/>
      <c r="NN10" s="184"/>
      <c r="NO10" s="184"/>
      <c r="NP10" s="184"/>
      <c r="NQ10" s="184"/>
      <c r="NR10" s="184"/>
      <c r="NS10" s="184"/>
      <c r="NT10" s="184"/>
      <c r="NU10" s="184"/>
      <c r="NV10" s="184"/>
      <c r="NW10" s="184"/>
      <c r="NX10" s="184"/>
      <c r="NY10" s="184"/>
      <c r="NZ10" s="184"/>
      <c r="OA10" s="184"/>
      <c r="OB10" s="184"/>
      <c r="OC10" s="184"/>
      <c r="OD10" s="184"/>
      <c r="OE10" s="184"/>
      <c r="OF10" s="184"/>
      <c r="OG10" s="184"/>
      <c r="OH10" s="184"/>
      <c r="OI10" s="184"/>
      <c r="OJ10" s="184"/>
      <c r="OK10" s="184"/>
      <c r="OL10" s="184"/>
      <c r="OM10" s="184"/>
      <c r="ON10" s="184"/>
      <c r="OO10" s="184"/>
      <c r="OP10" s="184"/>
      <c r="OQ10" s="184"/>
      <c r="OR10" s="184"/>
      <c r="OS10" s="184"/>
      <c r="OT10" s="184"/>
      <c r="OU10" s="184"/>
      <c r="OV10" s="184"/>
      <c r="OW10" s="184"/>
      <c r="OX10" s="184"/>
      <c r="OY10" s="184"/>
      <c r="OZ10" s="184"/>
      <c r="PA10" s="184"/>
      <c r="PB10" s="184"/>
      <c r="PC10" s="184"/>
      <c r="PD10" s="184"/>
      <c r="PE10" s="184"/>
      <c r="PF10" s="184"/>
      <c r="PG10" s="184"/>
      <c r="PH10" s="184"/>
      <c r="PI10" s="184"/>
      <c r="PJ10" s="184"/>
      <c r="PK10" s="184"/>
      <c r="PL10" s="184"/>
      <c r="PM10" s="184"/>
      <c r="PN10" s="184"/>
      <c r="PO10" s="184"/>
      <c r="PP10" s="184"/>
      <c r="PQ10" s="184"/>
      <c r="PR10" s="184"/>
      <c r="PS10" s="184"/>
      <c r="PT10" s="184"/>
      <c r="PU10" s="184"/>
      <c r="PV10" s="184"/>
      <c r="PW10" s="184"/>
      <c r="PX10" s="184"/>
      <c r="PY10" s="184"/>
      <c r="PZ10" s="184"/>
      <c r="QA10" s="184"/>
      <c r="QB10" s="184"/>
      <c r="QC10" s="184"/>
      <c r="QD10" s="184"/>
      <c r="QE10" s="184"/>
      <c r="QF10" s="184"/>
      <c r="QG10" s="184"/>
      <c r="QH10" s="184"/>
      <c r="QI10" s="184"/>
      <c r="QJ10" s="184"/>
      <c r="QK10" s="184"/>
      <c r="QL10" s="184"/>
      <c r="QM10" s="184"/>
      <c r="QN10" s="184"/>
      <c r="QO10" s="184"/>
      <c r="QP10" s="184"/>
      <c r="QQ10" s="184"/>
      <c r="QR10" s="184"/>
      <c r="QS10" s="184"/>
      <c r="QT10" s="184"/>
      <c r="QU10" s="184"/>
      <c r="QV10" s="184"/>
      <c r="QW10" s="184"/>
      <c r="QX10" s="184"/>
      <c r="QY10" s="184"/>
      <c r="QZ10" s="184"/>
      <c r="RA10" s="184"/>
      <c r="RB10" s="184"/>
      <c r="RC10" s="184"/>
      <c r="RD10" s="184"/>
      <c r="RE10" s="184"/>
      <c r="RF10" s="184"/>
      <c r="RG10" s="184"/>
      <c r="RH10" s="184"/>
      <c r="RI10" s="184"/>
      <c r="RJ10" s="184"/>
      <c r="RK10" s="184"/>
      <c r="RL10" s="184"/>
      <c r="RM10" s="184"/>
      <c r="RN10" s="184"/>
      <c r="RO10" s="184"/>
      <c r="RP10" s="184"/>
      <c r="RQ10" s="184"/>
      <c r="RR10" s="184"/>
      <c r="RS10" s="184"/>
      <c r="RT10" s="184"/>
      <c r="RU10" s="184"/>
      <c r="RV10" s="184"/>
      <c r="RW10" s="184"/>
      <c r="RX10" s="184"/>
      <c r="RY10" s="184"/>
      <c r="RZ10" s="184"/>
      <c r="SA10" s="184"/>
      <c r="SB10" s="184"/>
      <c r="SC10" s="184"/>
      <c r="SD10" s="184"/>
      <c r="SE10" s="184"/>
      <c r="SF10" s="184"/>
      <c r="SG10" s="184"/>
      <c r="SH10" s="184"/>
      <c r="SI10" s="184"/>
      <c r="SJ10" s="184"/>
      <c r="SK10" s="184"/>
      <c r="SL10" s="184"/>
      <c r="SM10" s="184"/>
      <c r="SN10" s="184"/>
      <c r="SO10" s="184"/>
      <c r="SP10" s="184"/>
      <c r="SQ10" s="184"/>
      <c r="SR10" s="184"/>
      <c r="SS10" s="184"/>
      <c r="ST10" s="184"/>
      <c r="SU10" s="184"/>
      <c r="SV10" s="184"/>
      <c r="SW10" s="184"/>
      <c r="SX10" s="184"/>
      <c r="SY10" s="184"/>
      <c r="SZ10" s="184"/>
      <c r="TA10" s="184"/>
      <c r="TB10" s="184"/>
      <c r="TC10" s="184"/>
      <c r="TD10" s="184"/>
      <c r="TE10" s="184"/>
      <c r="TF10" s="184"/>
      <c r="TG10" s="184"/>
      <c r="TH10" s="184"/>
      <c r="TI10" s="184"/>
      <c r="TJ10" s="184"/>
      <c r="TK10" s="184"/>
      <c r="TL10" s="184"/>
      <c r="TM10" s="184"/>
      <c r="TN10" s="184"/>
      <c r="TO10" s="184"/>
      <c r="TP10" s="184"/>
      <c r="TQ10" s="184"/>
      <c r="TR10" s="184"/>
      <c r="TS10" s="184"/>
      <c r="TT10" s="184"/>
      <c r="TU10" s="184"/>
      <c r="TV10" s="184"/>
      <c r="TW10" s="184"/>
      <c r="TX10" s="184"/>
      <c r="TY10" s="184"/>
      <c r="TZ10" s="184"/>
      <c r="UA10" s="184"/>
      <c r="UB10" s="184"/>
      <c r="UC10" s="184"/>
      <c r="UD10" s="184"/>
      <c r="UE10" s="184"/>
      <c r="UF10" s="184"/>
      <c r="UG10" s="184"/>
      <c r="UH10" s="184"/>
      <c r="UI10" s="184"/>
      <c r="UJ10" s="184"/>
      <c r="UK10" s="184"/>
      <c r="UL10" s="184"/>
      <c r="UM10" s="184"/>
      <c r="UN10" s="184"/>
      <c r="UO10" s="184"/>
      <c r="UP10" s="184"/>
      <c r="UQ10" s="184"/>
      <c r="UR10" s="184"/>
      <c r="US10" s="184"/>
      <c r="UT10" s="184"/>
      <c r="UU10" s="184"/>
      <c r="UV10" s="184"/>
      <c r="UW10" s="184"/>
      <c r="UX10" s="184"/>
      <c r="UY10" s="184"/>
      <c r="UZ10" s="184"/>
      <c r="VA10" s="184"/>
      <c r="VB10" s="184"/>
      <c r="VC10" s="184"/>
      <c r="VD10" s="184"/>
      <c r="VE10" s="184"/>
      <c r="VF10" s="184"/>
      <c r="VG10" s="184"/>
      <c r="VH10" s="184"/>
      <c r="VI10" s="184"/>
      <c r="VJ10" s="184"/>
      <c r="VK10" s="184"/>
      <c r="VL10" s="184"/>
      <c r="VM10" s="184"/>
      <c r="VN10" s="184"/>
      <c r="VO10" s="184"/>
      <c r="VP10" s="184"/>
      <c r="VQ10" s="184"/>
      <c r="VR10" s="184"/>
      <c r="VS10" s="184"/>
      <c r="VT10" s="184"/>
      <c r="VU10" s="184"/>
      <c r="VV10" s="184"/>
      <c r="VW10" s="184"/>
      <c r="VX10" s="184"/>
      <c r="VY10" s="184"/>
      <c r="VZ10" s="184"/>
      <c r="WA10" s="184"/>
      <c r="WB10" s="184"/>
      <c r="WC10" s="184"/>
      <c r="WD10" s="184"/>
      <c r="WE10" s="184"/>
      <c r="WF10" s="184"/>
      <c r="WG10" s="184"/>
      <c r="WH10" s="184"/>
      <c r="WI10" s="184"/>
      <c r="WJ10" s="184"/>
      <c r="WK10" s="184"/>
      <c r="WL10" s="184"/>
      <c r="WM10" s="184"/>
      <c r="WN10" s="184"/>
      <c r="WO10" s="184"/>
      <c r="WP10" s="184"/>
      <c r="WQ10" s="184"/>
      <c r="WR10" s="184"/>
      <c r="WS10" s="184"/>
      <c r="WT10" s="184"/>
      <c r="WU10" s="184"/>
      <c r="WV10" s="184"/>
      <c r="WW10" s="184"/>
      <c r="WX10" s="184"/>
      <c r="WY10" s="184"/>
      <c r="WZ10" s="184"/>
      <c r="XA10" s="184"/>
      <c r="XB10" s="184"/>
      <c r="XC10" s="184"/>
      <c r="XD10" s="184"/>
      <c r="XE10" s="184"/>
      <c r="XF10" s="184"/>
      <c r="XG10" s="184"/>
      <c r="XH10" s="184"/>
      <c r="XI10" s="184"/>
      <c r="XJ10" s="184"/>
      <c r="XK10" s="184"/>
      <c r="XL10" s="184"/>
      <c r="XM10" s="184"/>
      <c r="XN10" s="184"/>
      <c r="XO10" s="184"/>
      <c r="XP10" s="184"/>
      <c r="XQ10" s="184"/>
      <c r="XR10" s="184"/>
      <c r="XS10" s="184"/>
      <c r="XT10" s="184"/>
    </row>
    <row r="11" spans="1:644" customFormat="1" x14ac:dyDescent="0.2">
      <c r="A11" s="142"/>
      <c r="B11" s="81"/>
      <c r="C11" s="146"/>
      <c r="D11" s="147"/>
      <c r="E11" s="147"/>
      <c r="F11" s="145"/>
      <c r="G11" s="146"/>
      <c r="H11" s="147"/>
      <c r="I11" s="147"/>
      <c r="J11" s="145"/>
      <c r="K11" s="184"/>
      <c r="L11" s="184"/>
      <c r="M11" s="142"/>
      <c r="N11" s="81"/>
      <c r="O11" s="146"/>
      <c r="P11" s="147"/>
      <c r="Q11" s="147"/>
      <c r="R11" s="145"/>
      <c r="S11" s="146"/>
      <c r="T11" s="147"/>
      <c r="U11" s="147"/>
      <c r="V11" s="145"/>
      <c r="W11" s="184"/>
      <c r="X11" s="184"/>
      <c r="Y11" s="184"/>
      <c r="Z11" s="184"/>
      <c r="AA11" s="184"/>
      <c r="AB11" s="184"/>
      <c r="AC11" s="184"/>
      <c r="AD11" s="184"/>
      <c r="AE11" s="184"/>
      <c r="AF11" s="184"/>
      <c r="AG11" s="184"/>
      <c r="AH11" s="184"/>
      <c r="AI11" s="184"/>
      <c r="AJ11" s="184"/>
      <c r="AK11" s="184"/>
      <c r="AL11" s="184"/>
      <c r="AM11" s="184"/>
      <c r="AN11" s="184"/>
      <c r="AO11" s="184"/>
      <c r="AP11" s="184"/>
      <c r="AQ11" s="184"/>
      <c r="AR11" s="184"/>
      <c r="AS11" s="184"/>
      <c r="AT11" s="184"/>
      <c r="AU11" s="184"/>
      <c r="AV11" s="184"/>
      <c r="AW11" s="184"/>
      <c r="AX11" s="184"/>
      <c r="AY11" s="184"/>
      <c r="AZ11" s="184"/>
      <c r="BA11" s="184"/>
      <c r="BB11" s="184"/>
      <c r="BC11" s="184"/>
      <c r="BD11" s="184"/>
      <c r="BE11" s="184"/>
      <c r="BF11" s="184"/>
      <c r="BG11" s="184"/>
      <c r="BH11" s="184"/>
      <c r="BI11" s="184"/>
      <c r="BJ11" s="184"/>
      <c r="BK11" s="184"/>
      <c r="BL11" s="184"/>
      <c r="BM11" s="184"/>
      <c r="BN11" s="184"/>
      <c r="BO11" s="184"/>
      <c r="BP11" s="184"/>
      <c r="BQ11" s="184"/>
      <c r="BR11" s="184"/>
      <c r="BS11" s="184"/>
      <c r="BT11" s="184"/>
      <c r="BU11" s="184"/>
      <c r="BV11" s="184"/>
      <c r="BW11" s="184"/>
      <c r="BX11" s="184"/>
      <c r="BY11" s="184"/>
      <c r="BZ11" s="184"/>
      <c r="CA11" s="184"/>
      <c r="CB11" s="184"/>
      <c r="CC11" s="184"/>
      <c r="CD11" s="184"/>
      <c r="CE11" s="184"/>
      <c r="CF11" s="184"/>
      <c r="CG11" s="184"/>
      <c r="CH11" s="184"/>
      <c r="CI11" s="184"/>
      <c r="CJ11" s="184"/>
      <c r="CK11" s="184"/>
      <c r="CL11" s="184"/>
      <c r="CM11" s="184"/>
      <c r="CN11" s="184"/>
      <c r="CO11" s="184"/>
      <c r="CP11" s="184"/>
      <c r="CQ11" s="184"/>
      <c r="CR11" s="184"/>
      <c r="CS11" s="184"/>
      <c r="CT11" s="184"/>
      <c r="CU11" s="184"/>
      <c r="CV11" s="184"/>
      <c r="CW11" s="184"/>
      <c r="CX11" s="184"/>
      <c r="CY11" s="184"/>
      <c r="CZ11" s="184"/>
      <c r="DA11" s="184"/>
      <c r="DB11" s="184"/>
      <c r="DC11" s="184"/>
      <c r="DD11" s="184"/>
      <c r="DE11" s="184"/>
      <c r="DF11" s="184"/>
      <c r="DG11" s="184"/>
      <c r="DH11" s="184"/>
      <c r="DI11" s="184"/>
      <c r="DJ11" s="184"/>
      <c r="DK11" s="184"/>
      <c r="DL11" s="184"/>
      <c r="DM11" s="184"/>
      <c r="DN11" s="184"/>
      <c r="DO11" s="184"/>
      <c r="DP11" s="184"/>
      <c r="DQ11" s="184"/>
      <c r="DR11" s="184"/>
      <c r="DS11" s="184"/>
      <c r="DT11" s="184"/>
      <c r="DU11" s="184"/>
      <c r="DV11" s="184"/>
      <c r="DW11" s="184"/>
      <c r="DX11" s="184"/>
      <c r="DY11" s="184"/>
      <c r="DZ11" s="184"/>
      <c r="EA11" s="184"/>
      <c r="EB11" s="184"/>
      <c r="EC11" s="184"/>
      <c r="ED11" s="184"/>
      <c r="EE11" s="184"/>
      <c r="EF11" s="184"/>
      <c r="EG11" s="184"/>
      <c r="EH11" s="184"/>
      <c r="EI11" s="184"/>
      <c r="EJ11" s="184"/>
      <c r="EK11" s="184"/>
      <c r="EL11" s="184"/>
      <c r="EM11" s="184"/>
      <c r="EN11" s="184"/>
      <c r="EO11" s="184"/>
      <c r="EP11" s="184"/>
      <c r="EQ11" s="184"/>
      <c r="ER11" s="184"/>
      <c r="ES11" s="184"/>
      <c r="ET11" s="184"/>
      <c r="EU11" s="184"/>
      <c r="EV11" s="184"/>
      <c r="EW11" s="184"/>
      <c r="EX11" s="184"/>
      <c r="EY11" s="184"/>
      <c r="EZ11" s="184"/>
      <c r="FA11" s="184"/>
      <c r="FB11" s="184"/>
      <c r="FC11" s="184"/>
      <c r="FD11" s="184"/>
      <c r="FE11" s="184"/>
      <c r="FF11" s="184"/>
      <c r="FG11" s="184"/>
      <c r="FH11" s="184"/>
      <c r="FI11" s="184"/>
      <c r="FJ11" s="184"/>
      <c r="FK11" s="184"/>
      <c r="FL11" s="184"/>
      <c r="FM11" s="184"/>
      <c r="FN11" s="184"/>
      <c r="FO11" s="184"/>
      <c r="FP11" s="184"/>
      <c r="FQ11" s="184"/>
      <c r="FR11" s="184"/>
      <c r="FS11" s="184"/>
      <c r="FT11" s="184"/>
      <c r="FU11" s="184"/>
      <c r="FV11" s="184"/>
      <c r="FW11" s="184"/>
      <c r="FX11" s="184"/>
      <c r="FY11" s="184"/>
      <c r="FZ11" s="184"/>
      <c r="GA11" s="184"/>
      <c r="GB11" s="184"/>
      <c r="GC11" s="184"/>
      <c r="GD11" s="184"/>
      <c r="GE11" s="184"/>
      <c r="GF11" s="184"/>
      <c r="GG11" s="184"/>
      <c r="GH11" s="184"/>
      <c r="GI11" s="184"/>
      <c r="GJ11" s="184"/>
      <c r="GK11" s="184"/>
      <c r="GL11" s="184"/>
      <c r="GM11" s="184"/>
      <c r="GN11" s="184"/>
      <c r="GO11" s="184"/>
      <c r="GP11" s="184"/>
      <c r="GQ11" s="184"/>
      <c r="GR11" s="184"/>
      <c r="GS11" s="184"/>
      <c r="GT11" s="184"/>
      <c r="GU11" s="184"/>
      <c r="GV11" s="184"/>
      <c r="GW11" s="184"/>
      <c r="GX11" s="184"/>
      <c r="GY11" s="184"/>
      <c r="GZ11" s="184"/>
      <c r="HA11" s="184"/>
      <c r="HB11" s="184"/>
      <c r="HC11" s="184"/>
      <c r="HD11" s="184"/>
      <c r="HE11" s="184"/>
      <c r="HF11" s="184"/>
      <c r="HG11" s="184"/>
      <c r="HH11" s="184"/>
      <c r="HI11" s="184"/>
      <c r="HJ11" s="184"/>
      <c r="HK11" s="184"/>
      <c r="HL11" s="184"/>
      <c r="HM11" s="184"/>
      <c r="HN11" s="184"/>
      <c r="HO11" s="184"/>
      <c r="HP11" s="184"/>
      <c r="HQ11" s="184"/>
      <c r="HR11" s="184"/>
      <c r="HS11" s="184"/>
      <c r="HT11" s="184"/>
      <c r="HU11" s="184"/>
      <c r="HV11" s="184"/>
      <c r="HW11" s="184"/>
      <c r="HX11" s="184"/>
      <c r="HY11" s="184"/>
      <c r="HZ11" s="184"/>
      <c r="IA11" s="184"/>
      <c r="IB11" s="184"/>
      <c r="IC11" s="184"/>
      <c r="ID11" s="184"/>
      <c r="IE11" s="184"/>
      <c r="IF11" s="184"/>
      <c r="IG11" s="184"/>
      <c r="IH11" s="184"/>
      <c r="II11" s="184"/>
      <c r="IJ11" s="184"/>
      <c r="IK11" s="184"/>
      <c r="IL11" s="184"/>
      <c r="IM11" s="184"/>
      <c r="IN11" s="184"/>
      <c r="IO11" s="184"/>
      <c r="IP11" s="184"/>
      <c r="IQ11" s="184"/>
      <c r="IR11" s="184"/>
      <c r="IS11" s="184"/>
      <c r="IT11" s="184"/>
      <c r="IU11" s="184"/>
      <c r="IV11" s="184"/>
      <c r="IW11" s="184"/>
      <c r="IX11" s="184"/>
      <c r="IY11" s="184"/>
      <c r="IZ11" s="184"/>
      <c r="JA11" s="184"/>
      <c r="JB11" s="184"/>
      <c r="JC11" s="184"/>
      <c r="JD11" s="184"/>
      <c r="JE11" s="184"/>
      <c r="JF11" s="184"/>
      <c r="JG11" s="184"/>
      <c r="JH11" s="184"/>
      <c r="JI11" s="184"/>
      <c r="JJ11" s="184"/>
      <c r="JK11" s="184"/>
      <c r="JL11" s="184"/>
      <c r="JM11" s="184"/>
      <c r="JN11" s="184"/>
      <c r="JO11" s="184"/>
      <c r="JP11" s="184"/>
      <c r="JQ11" s="184"/>
      <c r="JR11" s="184"/>
      <c r="JS11" s="184"/>
      <c r="JT11" s="184"/>
      <c r="JU11" s="184"/>
      <c r="JV11" s="184"/>
      <c r="JW11" s="184"/>
      <c r="JX11" s="184"/>
      <c r="JY11" s="184"/>
      <c r="JZ11" s="184"/>
      <c r="KA11" s="184"/>
      <c r="KB11" s="184"/>
      <c r="KC11" s="184"/>
      <c r="KD11" s="184"/>
      <c r="KE11" s="184"/>
      <c r="KF11" s="184"/>
      <c r="KG11" s="184"/>
      <c r="KH11" s="184"/>
      <c r="KI11" s="184"/>
      <c r="KJ11" s="184"/>
      <c r="KK11" s="184"/>
      <c r="KL11" s="184"/>
      <c r="KM11" s="184"/>
      <c r="KN11" s="184"/>
      <c r="KO11" s="184"/>
      <c r="KP11" s="184"/>
      <c r="KQ11" s="184"/>
      <c r="KR11" s="184"/>
      <c r="KS11" s="184"/>
      <c r="KT11" s="184"/>
      <c r="KU11" s="184"/>
      <c r="KV11" s="184"/>
      <c r="KW11" s="184"/>
      <c r="KX11" s="184"/>
      <c r="KY11" s="184"/>
      <c r="KZ11" s="184"/>
      <c r="LA11" s="184"/>
      <c r="LB11" s="184"/>
      <c r="LC11" s="184"/>
      <c r="LD11" s="184"/>
      <c r="LE11" s="184"/>
      <c r="LF11" s="184"/>
      <c r="LG11" s="184"/>
      <c r="LH11" s="184"/>
      <c r="LI11" s="184"/>
      <c r="LJ11" s="184"/>
      <c r="LK11" s="184"/>
      <c r="LL11" s="184"/>
      <c r="LM11" s="184"/>
      <c r="LN11" s="184"/>
      <c r="LO11" s="184"/>
      <c r="LP11" s="184"/>
      <c r="LQ11" s="184"/>
      <c r="LR11" s="184"/>
      <c r="LS11" s="184"/>
      <c r="LT11" s="184"/>
      <c r="LU11" s="184"/>
      <c r="LV11" s="184"/>
      <c r="LW11" s="184"/>
      <c r="LX11" s="184"/>
      <c r="LY11" s="184"/>
      <c r="LZ11" s="184"/>
      <c r="MA11" s="184"/>
      <c r="MB11" s="184"/>
      <c r="MC11" s="184"/>
      <c r="MD11" s="184"/>
      <c r="ME11" s="184"/>
      <c r="MF11" s="184"/>
      <c r="MG11" s="184"/>
      <c r="MH11" s="184"/>
      <c r="MI11" s="184"/>
      <c r="MJ11" s="184"/>
      <c r="MK11" s="184"/>
      <c r="ML11" s="184"/>
      <c r="MM11" s="184"/>
      <c r="MN11" s="184"/>
      <c r="MO11" s="184"/>
      <c r="MP11" s="184"/>
      <c r="MQ11" s="184"/>
      <c r="MR11" s="184"/>
      <c r="MS11" s="184"/>
      <c r="MT11" s="184"/>
      <c r="MU11" s="184"/>
      <c r="MV11" s="184"/>
      <c r="MW11" s="184"/>
      <c r="MX11" s="184"/>
      <c r="MY11" s="184"/>
      <c r="MZ11" s="184"/>
      <c r="NA11" s="184"/>
      <c r="NB11" s="184"/>
      <c r="NC11" s="184"/>
      <c r="ND11" s="184"/>
      <c r="NE11" s="184"/>
      <c r="NF11" s="184"/>
      <c r="NG11" s="184"/>
      <c r="NH11" s="184"/>
      <c r="NI11" s="184"/>
      <c r="NJ11" s="184"/>
      <c r="NK11" s="184"/>
      <c r="NL11" s="184"/>
      <c r="NM11" s="184"/>
      <c r="NN11" s="184"/>
      <c r="NO11" s="184"/>
      <c r="NP11" s="184"/>
      <c r="NQ11" s="184"/>
      <c r="NR11" s="184"/>
      <c r="NS11" s="184"/>
      <c r="NT11" s="184"/>
      <c r="NU11" s="184"/>
      <c r="NV11" s="184"/>
      <c r="NW11" s="184"/>
      <c r="NX11" s="184"/>
      <c r="NY11" s="184"/>
      <c r="NZ11" s="184"/>
      <c r="OA11" s="184"/>
      <c r="OB11" s="184"/>
      <c r="OC11" s="184"/>
      <c r="OD11" s="184"/>
      <c r="OE11" s="184"/>
      <c r="OF11" s="184"/>
      <c r="OG11" s="184"/>
      <c r="OH11" s="184"/>
      <c r="OI11" s="184"/>
      <c r="OJ11" s="184"/>
      <c r="OK11" s="184"/>
      <c r="OL11" s="184"/>
      <c r="OM11" s="184"/>
      <c r="ON11" s="184"/>
      <c r="OO11" s="184"/>
      <c r="OP11" s="184"/>
      <c r="OQ11" s="184"/>
      <c r="OR11" s="184"/>
      <c r="OS11" s="184"/>
      <c r="OT11" s="184"/>
      <c r="OU11" s="184"/>
      <c r="OV11" s="184"/>
      <c r="OW11" s="184"/>
      <c r="OX11" s="184"/>
      <c r="OY11" s="184"/>
      <c r="OZ11" s="184"/>
      <c r="PA11" s="184"/>
      <c r="PB11" s="184"/>
      <c r="PC11" s="184"/>
      <c r="PD11" s="184"/>
      <c r="PE11" s="184"/>
      <c r="PF11" s="184"/>
      <c r="PG11" s="184"/>
      <c r="PH11" s="184"/>
      <c r="PI11" s="184"/>
      <c r="PJ11" s="184"/>
      <c r="PK11" s="184"/>
      <c r="PL11" s="184"/>
      <c r="PM11" s="184"/>
      <c r="PN11" s="184"/>
      <c r="PO11" s="184"/>
      <c r="PP11" s="184"/>
      <c r="PQ11" s="184"/>
      <c r="PR11" s="184"/>
      <c r="PS11" s="184"/>
      <c r="PT11" s="184"/>
      <c r="PU11" s="184"/>
      <c r="PV11" s="184"/>
      <c r="PW11" s="184"/>
      <c r="PX11" s="184"/>
      <c r="PY11" s="184"/>
      <c r="PZ11" s="184"/>
      <c r="QA11" s="184"/>
      <c r="QB11" s="184"/>
      <c r="QC11" s="184"/>
      <c r="QD11" s="184"/>
      <c r="QE11" s="184"/>
      <c r="QF11" s="184"/>
      <c r="QG11" s="184"/>
      <c r="QH11" s="184"/>
      <c r="QI11" s="184"/>
      <c r="QJ11" s="184"/>
      <c r="QK11" s="184"/>
      <c r="QL11" s="184"/>
      <c r="QM11" s="184"/>
      <c r="QN11" s="184"/>
      <c r="QO11" s="184"/>
      <c r="QP11" s="184"/>
      <c r="QQ11" s="184"/>
      <c r="QR11" s="184"/>
      <c r="QS11" s="184"/>
      <c r="QT11" s="184"/>
      <c r="QU11" s="184"/>
      <c r="QV11" s="184"/>
      <c r="QW11" s="184"/>
      <c r="QX11" s="184"/>
      <c r="QY11" s="184"/>
      <c r="QZ11" s="184"/>
      <c r="RA11" s="184"/>
      <c r="RB11" s="184"/>
      <c r="RC11" s="184"/>
      <c r="RD11" s="184"/>
      <c r="RE11" s="184"/>
      <c r="RF11" s="184"/>
      <c r="RG11" s="184"/>
      <c r="RH11" s="184"/>
      <c r="RI11" s="184"/>
      <c r="RJ11" s="184"/>
      <c r="RK11" s="184"/>
      <c r="RL11" s="184"/>
      <c r="RM11" s="184"/>
      <c r="RN11" s="184"/>
      <c r="RO11" s="184"/>
      <c r="RP11" s="184"/>
      <c r="RQ11" s="184"/>
      <c r="RR11" s="184"/>
      <c r="RS11" s="184"/>
      <c r="RT11" s="184"/>
      <c r="RU11" s="184"/>
      <c r="RV11" s="184"/>
      <c r="RW11" s="184"/>
      <c r="RX11" s="184"/>
      <c r="RY11" s="184"/>
      <c r="RZ11" s="184"/>
      <c r="SA11" s="184"/>
      <c r="SB11" s="184"/>
      <c r="SC11" s="184"/>
      <c r="SD11" s="184"/>
      <c r="SE11" s="184"/>
      <c r="SF11" s="184"/>
      <c r="SG11" s="184"/>
      <c r="SH11" s="184"/>
      <c r="SI11" s="184"/>
      <c r="SJ11" s="184"/>
      <c r="SK11" s="184"/>
      <c r="SL11" s="184"/>
      <c r="SM11" s="184"/>
      <c r="SN11" s="184"/>
      <c r="SO11" s="184"/>
      <c r="SP11" s="184"/>
      <c r="SQ11" s="184"/>
      <c r="SR11" s="184"/>
      <c r="SS11" s="184"/>
      <c r="ST11" s="184"/>
      <c r="SU11" s="184"/>
      <c r="SV11" s="184"/>
      <c r="SW11" s="184"/>
      <c r="SX11" s="184"/>
      <c r="SY11" s="184"/>
      <c r="SZ11" s="184"/>
      <c r="TA11" s="184"/>
      <c r="TB11" s="184"/>
      <c r="TC11" s="184"/>
      <c r="TD11" s="184"/>
      <c r="TE11" s="184"/>
      <c r="TF11" s="184"/>
      <c r="TG11" s="184"/>
      <c r="TH11" s="184"/>
      <c r="TI11" s="184"/>
      <c r="TJ11" s="184"/>
      <c r="TK11" s="184"/>
      <c r="TL11" s="184"/>
      <c r="TM11" s="184"/>
      <c r="TN11" s="184"/>
      <c r="TO11" s="184"/>
      <c r="TP11" s="184"/>
      <c r="TQ11" s="184"/>
      <c r="TR11" s="184"/>
      <c r="TS11" s="184"/>
      <c r="TT11" s="184"/>
      <c r="TU11" s="184"/>
      <c r="TV11" s="184"/>
      <c r="TW11" s="184"/>
      <c r="TX11" s="184"/>
      <c r="TY11" s="184"/>
      <c r="TZ11" s="184"/>
      <c r="UA11" s="184"/>
      <c r="UB11" s="184"/>
      <c r="UC11" s="184"/>
      <c r="UD11" s="184"/>
      <c r="UE11" s="184"/>
      <c r="UF11" s="184"/>
      <c r="UG11" s="184"/>
      <c r="UH11" s="184"/>
      <c r="UI11" s="184"/>
      <c r="UJ11" s="184"/>
      <c r="UK11" s="184"/>
      <c r="UL11" s="184"/>
      <c r="UM11" s="184"/>
      <c r="UN11" s="184"/>
      <c r="UO11" s="184"/>
      <c r="UP11" s="184"/>
      <c r="UQ11" s="184"/>
      <c r="UR11" s="184"/>
      <c r="US11" s="184"/>
      <c r="UT11" s="184"/>
      <c r="UU11" s="184"/>
      <c r="UV11" s="184"/>
      <c r="UW11" s="184"/>
      <c r="UX11" s="184"/>
      <c r="UY11" s="184"/>
      <c r="UZ11" s="184"/>
      <c r="VA11" s="184"/>
      <c r="VB11" s="184"/>
      <c r="VC11" s="184"/>
      <c r="VD11" s="184"/>
      <c r="VE11" s="184"/>
      <c r="VF11" s="184"/>
      <c r="VG11" s="184"/>
      <c r="VH11" s="184"/>
      <c r="VI11" s="184"/>
      <c r="VJ11" s="184"/>
      <c r="VK11" s="184"/>
      <c r="VL11" s="184"/>
      <c r="VM11" s="184"/>
      <c r="VN11" s="184"/>
      <c r="VO11" s="184"/>
      <c r="VP11" s="184"/>
      <c r="VQ11" s="184"/>
      <c r="VR11" s="184"/>
      <c r="VS11" s="184"/>
      <c r="VT11" s="184"/>
      <c r="VU11" s="184"/>
      <c r="VV11" s="184"/>
      <c r="VW11" s="184"/>
      <c r="VX11" s="184"/>
      <c r="VY11" s="184"/>
      <c r="VZ11" s="184"/>
      <c r="WA11" s="184"/>
      <c r="WB11" s="184"/>
      <c r="WC11" s="184"/>
      <c r="WD11" s="184"/>
      <c r="WE11" s="184"/>
      <c r="WF11" s="184"/>
      <c r="WG11" s="184"/>
      <c r="WH11" s="184"/>
      <c r="WI11" s="184"/>
      <c r="WJ11" s="184"/>
      <c r="WK11" s="184"/>
      <c r="WL11" s="184"/>
      <c r="WM11" s="184"/>
      <c r="WN11" s="184"/>
      <c r="WO11" s="184"/>
      <c r="WP11" s="184"/>
      <c r="WQ11" s="184"/>
      <c r="WR11" s="184"/>
      <c r="WS11" s="184"/>
      <c r="WT11" s="184"/>
      <c r="WU11" s="184"/>
      <c r="WV11" s="184"/>
      <c r="WW11" s="184"/>
      <c r="WX11" s="184"/>
      <c r="WY11" s="184"/>
      <c r="WZ11" s="184"/>
      <c r="XA11" s="184"/>
      <c r="XB11" s="184"/>
      <c r="XC11" s="184"/>
      <c r="XD11" s="184"/>
      <c r="XE11" s="184"/>
      <c r="XF11" s="184"/>
      <c r="XG11" s="184"/>
      <c r="XH11" s="184"/>
      <c r="XI11" s="184"/>
      <c r="XJ11" s="184"/>
      <c r="XK11" s="184"/>
      <c r="XL11" s="184"/>
      <c r="XM11" s="184"/>
      <c r="XN11" s="184"/>
      <c r="XO11" s="184"/>
      <c r="XP11" s="184"/>
      <c r="XQ11" s="184"/>
      <c r="XR11" s="184"/>
      <c r="XS11" s="184"/>
      <c r="XT11" s="184"/>
    </row>
    <row r="12" spans="1:644" customFormat="1" x14ac:dyDescent="0.2">
      <c r="A12" s="142"/>
      <c r="B12" s="81"/>
      <c r="C12" s="146"/>
      <c r="D12" s="147"/>
      <c r="E12" s="147"/>
      <c r="F12" s="145"/>
      <c r="G12" s="146"/>
      <c r="H12" s="147"/>
      <c r="I12" s="147"/>
      <c r="J12" s="145"/>
      <c r="K12" s="184"/>
      <c r="L12" s="184"/>
      <c r="M12" s="142"/>
      <c r="N12" s="81"/>
      <c r="O12" s="146"/>
      <c r="P12" s="147"/>
      <c r="Q12" s="147"/>
      <c r="R12" s="145"/>
      <c r="S12" s="146"/>
      <c r="T12" s="147"/>
      <c r="U12" s="147"/>
      <c r="V12" s="145"/>
      <c r="W12" s="184"/>
      <c r="X12" s="184"/>
      <c r="Y12" s="184"/>
      <c r="Z12" s="184"/>
      <c r="AA12" s="184"/>
      <c r="AB12" s="184"/>
      <c r="AC12" s="184"/>
      <c r="AD12" s="184"/>
      <c r="AE12" s="184"/>
      <c r="AF12" s="184"/>
      <c r="AG12" s="184"/>
      <c r="AH12" s="184"/>
      <c r="AI12" s="184"/>
      <c r="AJ12" s="184"/>
      <c r="AK12" s="184"/>
      <c r="AL12" s="184"/>
      <c r="AM12" s="184"/>
      <c r="AN12" s="184"/>
      <c r="AO12" s="184"/>
      <c r="AP12" s="184"/>
      <c r="AQ12" s="184"/>
      <c r="AR12" s="184"/>
      <c r="AS12" s="184"/>
      <c r="AT12" s="184"/>
      <c r="AU12" s="184"/>
      <c r="AV12" s="184"/>
      <c r="AW12" s="184"/>
      <c r="AX12" s="184"/>
      <c r="AY12" s="184"/>
      <c r="AZ12" s="184"/>
      <c r="BA12" s="184"/>
      <c r="BB12" s="184"/>
      <c r="BC12" s="184"/>
      <c r="BD12" s="184"/>
      <c r="BE12" s="184"/>
      <c r="BF12" s="184"/>
      <c r="BG12" s="184"/>
      <c r="BH12" s="184"/>
      <c r="BI12" s="184"/>
      <c r="BJ12" s="184"/>
      <c r="BK12" s="184"/>
      <c r="BL12" s="184"/>
      <c r="BM12" s="184"/>
      <c r="BN12" s="184"/>
      <c r="BO12" s="184"/>
      <c r="BP12" s="184"/>
      <c r="BQ12" s="184"/>
      <c r="BR12" s="184"/>
      <c r="BS12" s="184"/>
      <c r="BT12" s="184"/>
      <c r="BU12" s="184"/>
      <c r="BV12" s="184"/>
      <c r="BW12" s="184"/>
      <c r="BX12" s="184"/>
      <c r="BY12" s="184"/>
      <c r="BZ12" s="184"/>
      <c r="CA12" s="184"/>
      <c r="CB12" s="184"/>
      <c r="CC12" s="184"/>
      <c r="CD12" s="184"/>
      <c r="CE12" s="184"/>
      <c r="CF12" s="184"/>
      <c r="CG12" s="184"/>
      <c r="CH12" s="184"/>
      <c r="CI12" s="184"/>
      <c r="CJ12" s="184"/>
      <c r="CK12" s="184"/>
      <c r="CL12" s="184"/>
      <c r="CM12" s="184"/>
      <c r="CN12" s="184"/>
      <c r="CO12" s="184"/>
      <c r="CP12" s="184"/>
      <c r="CQ12" s="184"/>
      <c r="CR12" s="184"/>
      <c r="CS12" s="184"/>
      <c r="CT12" s="184"/>
      <c r="CU12" s="184"/>
      <c r="CV12" s="184"/>
      <c r="CW12" s="184"/>
      <c r="CX12" s="184"/>
      <c r="CY12" s="184"/>
      <c r="CZ12" s="184"/>
      <c r="DA12" s="184"/>
      <c r="DB12" s="184"/>
      <c r="DC12" s="184"/>
      <c r="DD12" s="184"/>
      <c r="DE12" s="184"/>
      <c r="DF12" s="184"/>
      <c r="DG12" s="184"/>
      <c r="DH12" s="184"/>
      <c r="DI12" s="184"/>
      <c r="DJ12" s="184"/>
      <c r="DK12" s="184"/>
      <c r="DL12" s="184"/>
      <c r="DM12" s="184"/>
      <c r="DN12" s="184"/>
      <c r="DO12" s="184"/>
      <c r="DP12" s="184"/>
      <c r="DQ12" s="184"/>
      <c r="DR12" s="184"/>
      <c r="DS12" s="184"/>
      <c r="DT12" s="184"/>
      <c r="DU12" s="184"/>
      <c r="DV12" s="184"/>
      <c r="DW12" s="184"/>
      <c r="DX12" s="184"/>
      <c r="DY12" s="184"/>
      <c r="DZ12" s="184"/>
      <c r="EA12" s="184"/>
      <c r="EB12" s="184"/>
      <c r="EC12" s="184"/>
      <c r="ED12" s="184"/>
      <c r="EE12" s="184"/>
      <c r="EF12" s="184"/>
      <c r="EG12" s="184"/>
      <c r="EH12" s="184"/>
      <c r="EI12" s="184"/>
      <c r="EJ12" s="184"/>
      <c r="EK12" s="184"/>
      <c r="EL12" s="184"/>
      <c r="EM12" s="184"/>
      <c r="EN12" s="184"/>
      <c r="EO12" s="184"/>
      <c r="EP12" s="184"/>
      <c r="EQ12" s="184"/>
      <c r="ER12" s="184"/>
      <c r="ES12" s="184"/>
      <c r="ET12" s="184"/>
      <c r="EU12" s="184"/>
      <c r="EV12" s="184"/>
      <c r="EW12" s="184"/>
      <c r="EX12" s="184"/>
      <c r="EY12" s="184"/>
      <c r="EZ12" s="184"/>
      <c r="FA12" s="184"/>
      <c r="FB12" s="184"/>
      <c r="FC12" s="184"/>
      <c r="FD12" s="184"/>
      <c r="FE12" s="184"/>
      <c r="FF12" s="184"/>
      <c r="FG12" s="184"/>
      <c r="FH12" s="184"/>
      <c r="FI12" s="184"/>
      <c r="FJ12" s="184"/>
      <c r="FK12" s="184"/>
      <c r="FL12" s="184"/>
      <c r="FM12" s="184"/>
      <c r="FN12" s="184"/>
      <c r="FO12" s="184"/>
      <c r="FP12" s="184"/>
      <c r="FQ12" s="184"/>
      <c r="FR12" s="184"/>
      <c r="FS12" s="184"/>
      <c r="FT12" s="184"/>
      <c r="FU12" s="184"/>
      <c r="FV12" s="184"/>
      <c r="FW12" s="184"/>
      <c r="FX12" s="184"/>
      <c r="FY12" s="184"/>
      <c r="FZ12" s="184"/>
      <c r="GA12" s="184"/>
      <c r="GB12" s="184"/>
      <c r="GC12" s="184"/>
      <c r="GD12" s="184"/>
      <c r="GE12" s="184"/>
      <c r="GF12" s="184"/>
      <c r="GG12" s="184"/>
      <c r="GH12" s="184"/>
      <c r="GI12" s="184"/>
      <c r="GJ12" s="184"/>
      <c r="GK12" s="184"/>
      <c r="GL12" s="184"/>
      <c r="GM12" s="184"/>
      <c r="GN12" s="184"/>
      <c r="GO12" s="184"/>
      <c r="GP12" s="184"/>
      <c r="GQ12" s="184"/>
      <c r="GR12" s="184"/>
      <c r="GS12" s="184"/>
      <c r="GT12" s="184"/>
      <c r="GU12" s="184"/>
      <c r="GV12" s="184"/>
      <c r="GW12" s="184"/>
      <c r="GX12" s="184"/>
      <c r="GY12" s="184"/>
      <c r="GZ12" s="184"/>
      <c r="HA12" s="184"/>
      <c r="HB12" s="184"/>
      <c r="HC12" s="184"/>
      <c r="HD12" s="184"/>
      <c r="HE12" s="184"/>
      <c r="HF12" s="184"/>
      <c r="HG12" s="184"/>
      <c r="HH12" s="184"/>
      <c r="HI12" s="184"/>
      <c r="HJ12" s="184"/>
      <c r="HK12" s="184"/>
      <c r="HL12" s="184"/>
      <c r="HM12" s="184"/>
      <c r="HN12" s="184"/>
      <c r="HO12" s="184"/>
      <c r="HP12" s="184"/>
      <c r="HQ12" s="184"/>
      <c r="HR12" s="184"/>
      <c r="HS12" s="184"/>
      <c r="HT12" s="184"/>
      <c r="HU12" s="184"/>
      <c r="HV12" s="184"/>
      <c r="HW12" s="184"/>
      <c r="HX12" s="184"/>
      <c r="HY12" s="184"/>
      <c r="HZ12" s="184"/>
      <c r="IA12" s="184"/>
      <c r="IB12" s="184"/>
      <c r="IC12" s="184"/>
      <c r="ID12" s="184"/>
      <c r="IE12" s="184"/>
      <c r="IF12" s="184"/>
      <c r="IG12" s="184"/>
      <c r="IH12" s="184"/>
      <c r="II12" s="184"/>
      <c r="IJ12" s="184"/>
      <c r="IK12" s="184"/>
      <c r="IL12" s="184"/>
      <c r="IM12" s="184"/>
      <c r="IN12" s="184"/>
      <c r="IO12" s="184"/>
      <c r="IP12" s="184"/>
      <c r="IQ12" s="184"/>
      <c r="IR12" s="184"/>
      <c r="IS12" s="184"/>
      <c r="IT12" s="184"/>
      <c r="IU12" s="184"/>
      <c r="IV12" s="184"/>
      <c r="IW12" s="184"/>
      <c r="IX12" s="184"/>
      <c r="IY12" s="184"/>
      <c r="IZ12" s="184"/>
      <c r="JA12" s="184"/>
      <c r="JB12" s="184"/>
      <c r="JC12" s="184"/>
      <c r="JD12" s="184"/>
      <c r="JE12" s="184"/>
      <c r="JF12" s="184"/>
      <c r="JG12" s="184"/>
      <c r="JH12" s="184"/>
      <c r="JI12" s="184"/>
      <c r="JJ12" s="184"/>
      <c r="JK12" s="184"/>
      <c r="JL12" s="184"/>
      <c r="JM12" s="184"/>
      <c r="JN12" s="184"/>
      <c r="JO12" s="184"/>
      <c r="JP12" s="184"/>
      <c r="JQ12" s="184"/>
      <c r="JR12" s="184"/>
      <c r="JS12" s="184"/>
      <c r="JT12" s="184"/>
      <c r="JU12" s="184"/>
      <c r="JV12" s="184"/>
      <c r="JW12" s="184"/>
      <c r="JX12" s="184"/>
      <c r="JY12" s="184"/>
      <c r="JZ12" s="184"/>
      <c r="KA12" s="184"/>
      <c r="KB12" s="184"/>
      <c r="KC12" s="184"/>
      <c r="KD12" s="184"/>
      <c r="KE12" s="184"/>
      <c r="KF12" s="184"/>
      <c r="KG12" s="184"/>
      <c r="KH12" s="184"/>
      <c r="KI12" s="184"/>
      <c r="KJ12" s="184"/>
      <c r="KK12" s="184"/>
      <c r="KL12" s="184"/>
      <c r="KM12" s="184"/>
      <c r="KN12" s="184"/>
      <c r="KO12" s="184"/>
      <c r="KP12" s="184"/>
      <c r="KQ12" s="184"/>
      <c r="KR12" s="184"/>
      <c r="KS12" s="184"/>
      <c r="KT12" s="184"/>
      <c r="KU12" s="184"/>
      <c r="KV12" s="184"/>
      <c r="KW12" s="184"/>
      <c r="KX12" s="184"/>
      <c r="KY12" s="184"/>
      <c r="KZ12" s="184"/>
      <c r="LA12" s="184"/>
      <c r="LB12" s="184"/>
      <c r="LC12" s="184"/>
      <c r="LD12" s="184"/>
      <c r="LE12" s="184"/>
      <c r="LF12" s="184"/>
      <c r="LG12" s="184"/>
      <c r="LH12" s="184"/>
      <c r="LI12" s="184"/>
      <c r="LJ12" s="184"/>
      <c r="LK12" s="184"/>
      <c r="LL12" s="184"/>
      <c r="LM12" s="184"/>
      <c r="LN12" s="184"/>
      <c r="LO12" s="184"/>
      <c r="LP12" s="184"/>
      <c r="LQ12" s="184"/>
      <c r="LR12" s="184"/>
      <c r="LS12" s="184"/>
      <c r="LT12" s="184"/>
      <c r="LU12" s="184"/>
      <c r="LV12" s="184"/>
      <c r="LW12" s="184"/>
      <c r="LX12" s="184"/>
      <c r="LY12" s="184"/>
      <c r="LZ12" s="184"/>
      <c r="MA12" s="184"/>
      <c r="MB12" s="184"/>
      <c r="MC12" s="184"/>
      <c r="MD12" s="184"/>
      <c r="ME12" s="184"/>
      <c r="MF12" s="184"/>
      <c r="MG12" s="184"/>
      <c r="MH12" s="184"/>
      <c r="MI12" s="184"/>
      <c r="MJ12" s="184"/>
      <c r="MK12" s="184"/>
      <c r="ML12" s="184"/>
      <c r="MM12" s="184"/>
      <c r="MN12" s="184"/>
      <c r="MO12" s="184"/>
      <c r="MP12" s="184"/>
      <c r="MQ12" s="184"/>
      <c r="MR12" s="184"/>
      <c r="MS12" s="184"/>
      <c r="MT12" s="184"/>
      <c r="MU12" s="184"/>
      <c r="MV12" s="184"/>
      <c r="MW12" s="184"/>
      <c r="MX12" s="184"/>
      <c r="MY12" s="184"/>
      <c r="MZ12" s="184"/>
      <c r="NA12" s="184"/>
      <c r="NB12" s="184"/>
      <c r="NC12" s="184"/>
      <c r="ND12" s="184"/>
      <c r="NE12" s="184"/>
      <c r="NF12" s="184"/>
      <c r="NG12" s="184"/>
      <c r="NH12" s="184"/>
      <c r="NI12" s="184"/>
      <c r="NJ12" s="184"/>
      <c r="NK12" s="184"/>
      <c r="NL12" s="184"/>
      <c r="NM12" s="184"/>
      <c r="NN12" s="184"/>
      <c r="NO12" s="184"/>
      <c r="NP12" s="184"/>
      <c r="NQ12" s="184"/>
      <c r="NR12" s="184"/>
      <c r="NS12" s="184"/>
      <c r="NT12" s="184"/>
      <c r="NU12" s="184"/>
      <c r="NV12" s="184"/>
      <c r="NW12" s="184"/>
      <c r="NX12" s="184"/>
      <c r="NY12" s="184"/>
      <c r="NZ12" s="184"/>
      <c r="OA12" s="184"/>
      <c r="OB12" s="184"/>
      <c r="OC12" s="184"/>
      <c r="OD12" s="184"/>
      <c r="OE12" s="184"/>
      <c r="OF12" s="184"/>
      <c r="OG12" s="184"/>
      <c r="OH12" s="184"/>
      <c r="OI12" s="184"/>
      <c r="OJ12" s="184"/>
      <c r="OK12" s="184"/>
      <c r="OL12" s="184"/>
      <c r="OM12" s="184"/>
      <c r="ON12" s="184"/>
      <c r="OO12" s="184"/>
      <c r="OP12" s="184"/>
      <c r="OQ12" s="184"/>
      <c r="OR12" s="184"/>
      <c r="OS12" s="184"/>
      <c r="OT12" s="184"/>
      <c r="OU12" s="184"/>
      <c r="OV12" s="184"/>
      <c r="OW12" s="184"/>
      <c r="OX12" s="184"/>
      <c r="OY12" s="184"/>
      <c r="OZ12" s="184"/>
      <c r="PA12" s="184"/>
      <c r="PB12" s="184"/>
      <c r="PC12" s="184"/>
      <c r="PD12" s="184"/>
      <c r="PE12" s="184"/>
      <c r="PF12" s="184"/>
      <c r="PG12" s="184"/>
      <c r="PH12" s="184"/>
      <c r="PI12" s="184"/>
      <c r="PJ12" s="184"/>
      <c r="PK12" s="184"/>
      <c r="PL12" s="184"/>
      <c r="PM12" s="184"/>
      <c r="PN12" s="184"/>
      <c r="PO12" s="184"/>
      <c r="PP12" s="184"/>
      <c r="PQ12" s="184"/>
      <c r="PR12" s="184"/>
      <c r="PS12" s="184"/>
      <c r="PT12" s="184"/>
      <c r="PU12" s="184"/>
      <c r="PV12" s="184"/>
      <c r="PW12" s="184"/>
      <c r="PX12" s="184"/>
      <c r="PY12" s="184"/>
      <c r="PZ12" s="184"/>
      <c r="QA12" s="184"/>
      <c r="QB12" s="184"/>
      <c r="QC12" s="184"/>
      <c r="QD12" s="184"/>
      <c r="QE12" s="184"/>
      <c r="QF12" s="184"/>
      <c r="QG12" s="184"/>
      <c r="QH12" s="184"/>
      <c r="QI12" s="184"/>
      <c r="QJ12" s="184"/>
      <c r="QK12" s="184"/>
      <c r="QL12" s="184"/>
      <c r="QM12" s="184"/>
      <c r="QN12" s="184"/>
      <c r="QO12" s="184"/>
      <c r="QP12" s="184"/>
      <c r="QQ12" s="184"/>
      <c r="QR12" s="184"/>
      <c r="QS12" s="184"/>
      <c r="QT12" s="184"/>
      <c r="QU12" s="184"/>
      <c r="QV12" s="184"/>
      <c r="QW12" s="184"/>
      <c r="QX12" s="184"/>
      <c r="QY12" s="184"/>
      <c r="QZ12" s="184"/>
      <c r="RA12" s="184"/>
      <c r="RB12" s="184"/>
      <c r="RC12" s="184"/>
      <c r="RD12" s="184"/>
      <c r="RE12" s="184"/>
      <c r="RF12" s="184"/>
      <c r="RG12" s="184"/>
      <c r="RH12" s="184"/>
      <c r="RI12" s="184"/>
      <c r="RJ12" s="184"/>
      <c r="RK12" s="184"/>
      <c r="RL12" s="184"/>
      <c r="RM12" s="184"/>
      <c r="RN12" s="184"/>
      <c r="RO12" s="184"/>
      <c r="RP12" s="184"/>
      <c r="RQ12" s="184"/>
      <c r="RR12" s="184"/>
      <c r="RS12" s="184"/>
      <c r="RT12" s="184"/>
      <c r="RU12" s="184"/>
      <c r="RV12" s="184"/>
      <c r="RW12" s="184"/>
      <c r="RX12" s="184"/>
      <c r="RY12" s="184"/>
      <c r="RZ12" s="184"/>
      <c r="SA12" s="184"/>
      <c r="SB12" s="184"/>
      <c r="SC12" s="184"/>
      <c r="SD12" s="184"/>
      <c r="SE12" s="184"/>
      <c r="SF12" s="184"/>
      <c r="SG12" s="184"/>
      <c r="SH12" s="184"/>
      <c r="SI12" s="184"/>
      <c r="SJ12" s="184"/>
      <c r="SK12" s="184"/>
      <c r="SL12" s="184"/>
      <c r="SM12" s="184"/>
      <c r="SN12" s="184"/>
      <c r="SO12" s="184"/>
      <c r="SP12" s="184"/>
      <c r="SQ12" s="184"/>
      <c r="SR12" s="184"/>
      <c r="SS12" s="184"/>
      <c r="ST12" s="184"/>
      <c r="SU12" s="184"/>
      <c r="SV12" s="184"/>
      <c r="SW12" s="184"/>
      <c r="SX12" s="184"/>
      <c r="SY12" s="184"/>
      <c r="SZ12" s="184"/>
      <c r="TA12" s="184"/>
      <c r="TB12" s="184"/>
      <c r="TC12" s="184"/>
      <c r="TD12" s="184"/>
      <c r="TE12" s="184"/>
      <c r="TF12" s="184"/>
      <c r="TG12" s="184"/>
      <c r="TH12" s="184"/>
      <c r="TI12" s="184"/>
      <c r="TJ12" s="184"/>
      <c r="TK12" s="184"/>
      <c r="TL12" s="184"/>
      <c r="TM12" s="184"/>
      <c r="TN12" s="184"/>
      <c r="TO12" s="184"/>
      <c r="TP12" s="184"/>
      <c r="TQ12" s="184"/>
      <c r="TR12" s="184"/>
      <c r="TS12" s="184"/>
      <c r="TT12" s="184"/>
      <c r="TU12" s="184"/>
      <c r="TV12" s="184"/>
      <c r="TW12" s="184"/>
      <c r="TX12" s="184"/>
      <c r="TY12" s="184"/>
      <c r="TZ12" s="184"/>
      <c r="UA12" s="184"/>
      <c r="UB12" s="184"/>
      <c r="UC12" s="184"/>
      <c r="UD12" s="184"/>
      <c r="UE12" s="184"/>
      <c r="UF12" s="184"/>
      <c r="UG12" s="184"/>
      <c r="UH12" s="184"/>
      <c r="UI12" s="184"/>
      <c r="UJ12" s="184"/>
      <c r="UK12" s="184"/>
      <c r="UL12" s="184"/>
      <c r="UM12" s="184"/>
      <c r="UN12" s="184"/>
      <c r="UO12" s="184"/>
      <c r="UP12" s="184"/>
      <c r="UQ12" s="184"/>
      <c r="UR12" s="184"/>
      <c r="US12" s="184"/>
      <c r="UT12" s="184"/>
      <c r="UU12" s="184"/>
      <c r="UV12" s="184"/>
      <c r="UW12" s="184"/>
      <c r="UX12" s="184"/>
      <c r="UY12" s="184"/>
      <c r="UZ12" s="184"/>
      <c r="VA12" s="184"/>
      <c r="VB12" s="184"/>
      <c r="VC12" s="184"/>
      <c r="VD12" s="184"/>
      <c r="VE12" s="184"/>
      <c r="VF12" s="184"/>
      <c r="VG12" s="184"/>
      <c r="VH12" s="184"/>
      <c r="VI12" s="184"/>
      <c r="VJ12" s="184"/>
      <c r="VK12" s="184"/>
      <c r="VL12" s="184"/>
      <c r="VM12" s="184"/>
      <c r="VN12" s="184"/>
      <c r="VO12" s="184"/>
      <c r="VP12" s="184"/>
      <c r="VQ12" s="184"/>
      <c r="VR12" s="184"/>
      <c r="VS12" s="184"/>
      <c r="VT12" s="184"/>
      <c r="VU12" s="184"/>
      <c r="VV12" s="184"/>
      <c r="VW12" s="184"/>
      <c r="VX12" s="184"/>
      <c r="VY12" s="184"/>
      <c r="VZ12" s="184"/>
      <c r="WA12" s="184"/>
      <c r="WB12" s="184"/>
      <c r="WC12" s="184"/>
      <c r="WD12" s="184"/>
      <c r="WE12" s="184"/>
      <c r="WF12" s="184"/>
      <c r="WG12" s="184"/>
      <c r="WH12" s="184"/>
      <c r="WI12" s="184"/>
      <c r="WJ12" s="184"/>
      <c r="WK12" s="184"/>
      <c r="WL12" s="184"/>
      <c r="WM12" s="184"/>
      <c r="WN12" s="184"/>
      <c r="WO12" s="184"/>
      <c r="WP12" s="184"/>
      <c r="WQ12" s="184"/>
      <c r="WR12" s="184"/>
      <c r="WS12" s="184"/>
      <c r="WT12" s="184"/>
      <c r="WU12" s="184"/>
      <c r="WV12" s="184"/>
      <c r="WW12" s="184"/>
      <c r="WX12" s="184"/>
      <c r="WY12" s="184"/>
      <c r="WZ12" s="184"/>
      <c r="XA12" s="184"/>
      <c r="XB12" s="184"/>
      <c r="XC12" s="184"/>
      <c r="XD12" s="184"/>
      <c r="XE12" s="184"/>
      <c r="XF12" s="184"/>
      <c r="XG12" s="184"/>
      <c r="XH12" s="184"/>
      <c r="XI12" s="184"/>
      <c r="XJ12" s="184"/>
      <c r="XK12" s="184"/>
      <c r="XL12" s="184"/>
      <c r="XM12" s="184"/>
      <c r="XN12" s="184"/>
      <c r="XO12" s="184"/>
      <c r="XP12" s="184"/>
      <c r="XQ12" s="184"/>
      <c r="XR12" s="184"/>
      <c r="XS12" s="184"/>
      <c r="XT12" s="184"/>
    </row>
    <row r="13" spans="1:644" customFormat="1" x14ac:dyDescent="0.2">
      <c r="A13" s="142"/>
      <c r="B13" s="81"/>
      <c r="C13" s="146"/>
      <c r="D13" s="147"/>
      <c r="E13" s="147"/>
      <c r="F13" s="145"/>
      <c r="G13" s="146"/>
      <c r="H13" s="147"/>
      <c r="I13" s="147"/>
      <c r="J13" s="145"/>
      <c r="K13" s="184"/>
      <c r="L13" s="184"/>
      <c r="M13" s="142"/>
      <c r="N13" s="81"/>
      <c r="O13" s="146"/>
      <c r="P13" s="147"/>
      <c r="Q13" s="147"/>
      <c r="R13" s="145"/>
      <c r="S13" s="146"/>
      <c r="T13" s="147"/>
      <c r="U13" s="147"/>
      <c r="V13" s="145"/>
      <c r="W13" s="184"/>
      <c r="X13" s="184"/>
      <c r="Y13" s="184"/>
      <c r="Z13" s="184"/>
      <c r="AA13" s="184"/>
      <c r="AB13" s="184"/>
      <c r="AC13" s="184"/>
      <c r="AD13" s="184"/>
      <c r="AE13" s="184"/>
      <c r="AF13" s="184"/>
      <c r="AG13" s="184"/>
      <c r="AH13" s="184"/>
      <c r="AI13" s="184"/>
      <c r="AJ13" s="184"/>
      <c r="AK13" s="184"/>
      <c r="AL13" s="184"/>
      <c r="AM13" s="184"/>
      <c r="AN13" s="184"/>
      <c r="AO13" s="184"/>
      <c r="AP13" s="184"/>
      <c r="AQ13" s="184"/>
      <c r="AR13" s="184"/>
      <c r="AS13" s="184"/>
      <c r="AT13" s="184"/>
      <c r="AU13" s="184"/>
      <c r="AV13" s="184"/>
      <c r="AW13" s="184"/>
      <c r="AX13" s="184"/>
      <c r="AY13" s="184"/>
      <c r="AZ13" s="184"/>
      <c r="BA13" s="184"/>
      <c r="BB13" s="184"/>
      <c r="BC13" s="184"/>
      <c r="BD13" s="184"/>
      <c r="BE13" s="184"/>
      <c r="BF13" s="184"/>
      <c r="BG13" s="184"/>
      <c r="BH13" s="184"/>
      <c r="BI13" s="184"/>
      <c r="BJ13" s="184"/>
      <c r="BK13" s="184"/>
      <c r="BL13" s="184"/>
      <c r="BM13" s="184"/>
      <c r="BN13" s="184"/>
      <c r="BO13" s="184"/>
      <c r="BP13" s="184"/>
      <c r="BQ13" s="184"/>
      <c r="BR13" s="184"/>
      <c r="BS13" s="184"/>
      <c r="BT13" s="184"/>
      <c r="BU13" s="184"/>
      <c r="BV13" s="184"/>
      <c r="BW13" s="184"/>
      <c r="BX13" s="184"/>
      <c r="BY13" s="184"/>
      <c r="BZ13" s="184"/>
      <c r="CA13" s="184"/>
      <c r="CB13" s="184"/>
      <c r="CC13" s="184"/>
      <c r="CD13" s="184"/>
      <c r="CE13" s="184"/>
      <c r="CF13" s="184"/>
      <c r="CG13" s="184"/>
      <c r="CH13" s="184"/>
      <c r="CI13" s="184"/>
      <c r="CJ13" s="184"/>
      <c r="CK13" s="184"/>
      <c r="CL13" s="184"/>
      <c r="CM13" s="184"/>
      <c r="CN13" s="184"/>
      <c r="CO13" s="184"/>
      <c r="CP13" s="184"/>
      <c r="CQ13" s="184"/>
      <c r="CR13" s="184"/>
      <c r="CS13" s="184"/>
      <c r="CT13" s="184"/>
      <c r="CU13" s="184"/>
      <c r="CV13" s="184"/>
      <c r="CW13" s="184"/>
      <c r="CX13" s="184"/>
      <c r="CY13" s="184"/>
      <c r="CZ13" s="184"/>
      <c r="DA13" s="184"/>
      <c r="DB13" s="184"/>
      <c r="DC13" s="184"/>
      <c r="DD13" s="184"/>
      <c r="DE13" s="184"/>
      <c r="DF13" s="184"/>
      <c r="DG13" s="184"/>
      <c r="DH13" s="184"/>
      <c r="DI13" s="184"/>
      <c r="DJ13" s="184"/>
      <c r="DK13" s="184"/>
      <c r="DL13" s="184"/>
      <c r="DM13" s="184"/>
      <c r="DN13" s="184"/>
      <c r="DO13" s="184"/>
      <c r="DP13" s="184"/>
      <c r="DQ13" s="184"/>
      <c r="DR13" s="184"/>
      <c r="DS13" s="184"/>
      <c r="DT13" s="184"/>
      <c r="DU13" s="184"/>
      <c r="DV13" s="184"/>
      <c r="DW13" s="184"/>
      <c r="DX13" s="184"/>
      <c r="DY13" s="184"/>
      <c r="DZ13" s="184"/>
      <c r="EA13" s="184"/>
      <c r="EB13" s="184"/>
      <c r="EC13" s="184"/>
      <c r="ED13" s="184"/>
      <c r="EE13" s="184"/>
      <c r="EF13" s="184"/>
      <c r="EG13" s="184"/>
      <c r="EH13" s="184"/>
      <c r="EI13" s="184"/>
      <c r="EJ13" s="184"/>
      <c r="EK13" s="184"/>
      <c r="EL13" s="184"/>
      <c r="EM13" s="184"/>
      <c r="EN13" s="184"/>
      <c r="EO13" s="184"/>
      <c r="EP13" s="184"/>
      <c r="EQ13" s="184"/>
      <c r="ER13" s="184"/>
      <c r="ES13" s="184"/>
      <c r="ET13" s="184"/>
      <c r="EU13" s="184"/>
      <c r="EV13" s="184"/>
      <c r="EW13" s="184"/>
      <c r="EX13" s="184"/>
      <c r="EY13" s="184"/>
      <c r="EZ13" s="184"/>
      <c r="FA13" s="184"/>
      <c r="FB13" s="184"/>
      <c r="FC13" s="184"/>
      <c r="FD13" s="184"/>
      <c r="FE13" s="184"/>
      <c r="FF13" s="184"/>
      <c r="FG13" s="184"/>
      <c r="FH13" s="184"/>
      <c r="FI13" s="184"/>
      <c r="FJ13" s="184"/>
      <c r="FK13" s="184"/>
      <c r="FL13" s="184"/>
      <c r="FM13" s="184"/>
      <c r="FN13" s="184"/>
      <c r="FO13" s="184"/>
      <c r="FP13" s="184"/>
      <c r="FQ13" s="184"/>
      <c r="FR13" s="184"/>
      <c r="FS13" s="184"/>
      <c r="FT13" s="184"/>
      <c r="FU13" s="184"/>
      <c r="FV13" s="184"/>
      <c r="FW13" s="184"/>
      <c r="FX13" s="184"/>
      <c r="FY13" s="184"/>
      <c r="FZ13" s="184"/>
      <c r="GA13" s="184"/>
      <c r="GB13" s="184"/>
      <c r="GC13" s="184"/>
      <c r="GD13" s="184"/>
      <c r="GE13" s="184"/>
      <c r="GF13" s="184"/>
      <c r="GG13" s="184"/>
      <c r="GH13" s="184"/>
      <c r="GI13" s="184"/>
      <c r="GJ13" s="184"/>
      <c r="GK13" s="184"/>
      <c r="GL13" s="184"/>
      <c r="GM13" s="184"/>
      <c r="GN13" s="184"/>
      <c r="GO13" s="184"/>
      <c r="GP13" s="184"/>
      <c r="GQ13" s="184"/>
      <c r="GR13" s="184"/>
      <c r="GS13" s="184"/>
      <c r="GT13" s="184"/>
      <c r="GU13" s="184"/>
      <c r="GV13" s="184"/>
      <c r="GW13" s="184"/>
      <c r="GX13" s="184"/>
      <c r="GY13" s="184"/>
      <c r="GZ13" s="184"/>
      <c r="HA13" s="184"/>
      <c r="HB13" s="184"/>
      <c r="HC13" s="184"/>
      <c r="HD13" s="184"/>
      <c r="HE13" s="184"/>
      <c r="HF13" s="184"/>
      <c r="HG13" s="184"/>
      <c r="HH13" s="184"/>
      <c r="HI13" s="184"/>
      <c r="HJ13" s="184"/>
      <c r="HK13" s="184"/>
      <c r="HL13" s="184"/>
      <c r="HM13" s="184"/>
      <c r="HN13" s="184"/>
      <c r="HO13" s="184"/>
      <c r="HP13" s="184"/>
      <c r="HQ13" s="184"/>
      <c r="HR13" s="184"/>
      <c r="HS13" s="184"/>
      <c r="HT13" s="184"/>
      <c r="HU13" s="184"/>
      <c r="HV13" s="184"/>
      <c r="HW13" s="184"/>
      <c r="HX13" s="184"/>
      <c r="HY13" s="184"/>
      <c r="HZ13" s="184"/>
      <c r="IA13" s="184"/>
      <c r="IB13" s="184"/>
      <c r="IC13" s="184"/>
      <c r="ID13" s="184"/>
      <c r="IE13" s="184"/>
      <c r="IF13" s="184"/>
      <c r="IG13" s="184"/>
      <c r="IH13" s="184"/>
      <c r="II13" s="184"/>
      <c r="IJ13" s="184"/>
      <c r="IK13" s="184"/>
      <c r="IL13" s="184"/>
      <c r="IM13" s="184"/>
      <c r="IN13" s="184"/>
      <c r="IO13" s="184"/>
      <c r="IP13" s="184"/>
      <c r="IQ13" s="184"/>
      <c r="IR13" s="184"/>
      <c r="IS13" s="184"/>
      <c r="IT13" s="184"/>
      <c r="IU13" s="184"/>
      <c r="IV13" s="184"/>
      <c r="IW13" s="184"/>
      <c r="IX13" s="184"/>
      <c r="IY13" s="184"/>
      <c r="IZ13" s="184"/>
      <c r="JA13" s="184"/>
      <c r="JB13" s="184"/>
      <c r="JC13" s="184"/>
      <c r="JD13" s="184"/>
      <c r="JE13" s="184"/>
      <c r="JF13" s="184"/>
      <c r="JG13" s="184"/>
      <c r="JH13" s="184"/>
      <c r="JI13" s="184"/>
      <c r="JJ13" s="184"/>
      <c r="JK13" s="184"/>
      <c r="JL13" s="184"/>
      <c r="JM13" s="184"/>
      <c r="JN13" s="184"/>
      <c r="JO13" s="184"/>
      <c r="JP13" s="184"/>
      <c r="JQ13" s="184"/>
      <c r="JR13" s="184"/>
      <c r="JS13" s="184"/>
      <c r="JT13" s="184"/>
      <c r="JU13" s="184"/>
      <c r="JV13" s="184"/>
      <c r="JW13" s="184"/>
      <c r="JX13" s="184"/>
      <c r="JY13" s="184"/>
      <c r="JZ13" s="184"/>
      <c r="KA13" s="184"/>
      <c r="KB13" s="184"/>
      <c r="KC13" s="184"/>
      <c r="KD13" s="184"/>
      <c r="KE13" s="184"/>
      <c r="KF13" s="184"/>
      <c r="KG13" s="184"/>
      <c r="KH13" s="184"/>
      <c r="KI13" s="184"/>
      <c r="KJ13" s="184"/>
      <c r="KK13" s="184"/>
      <c r="KL13" s="184"/>
      <c r="KM13" s="184"/>
      <c r="KN13" s="184"/>
      <c r="KO13" s="184"/>
      <c r="KP13" s="184"/>
      <c r="KQ13" s="184"/>
      <c r="KR13" s="184"/>
      <c r="KS13" s="184"/>
      <c r="KT13" s="184"/>
      <c r="KU13" s="184"/>
      <c r="KV13" s="184"/>
      <c r="KW13" s="184"/>
      <c r="KX13" s="184"/>
      <c r="KY13" s="184"/>
      <c r="KZ13" s="184"/>
      <c r="LA13" s="184"/>
      <c r="LB13" s="184"/>
      <c r="LC13" s="184"/>
      <c r="LD13" s="184"/>
      <c r="LE13" s="184"/>
      <c r="LF13" s="184"/>
      <c r="LG13" s="184"/>
      <c r="LH13" s="184"/>
      <c r="LI13" s="184"/>
      <c r="LJ13" s="184"/>
      <c r="LK13" s="184"/>
      <c r="LL13" s="184"/>
      <c r="LM13" s="184"/>
      <c r="LN13" s="184"/>
      <c r="LO13" s="184"/>
      <c r="LP13" s="184"/>
      <c r="LQ13" s="184"/>
      <c r="LR13" s="184"/>
      <c r="LS13" s="184"/>
      <c r="LT13" s="184"/>
      <c r="LU13" s="184"/>
      <c r="LV13" s="184"/>
      <c r="LW13" s="184"/>
      <c r="LX13" s="184"/>
      <c r="LY13" s="184"/>
      <c r="LZ13" s="184"/>
      <c r="MA13" s="184"/>
      <c r="MB13" s="184"/>
      <c r="MC13" s="184"/>
      <c r="MD13" s="184"/>
      <c r="ME13" s="184"/>
      <c r="MF13" s="184"/>
      <c r="MG13" s="184"/>
      <c r="MH13" s="184"/>
      <c r="MI13" s="184"/>
      <c r="MJ13" s="184"/>
      <c r="MK13" s="184"/>
      <c r="ML13" s="184"/>
      <c r="MM13" s="184"/>
      <c r="MN13" s="184"/>
      <c r="MO13" s="184"/>
      <c r="MP13" s="184"/>
      <c r="MQ13" s="184"/>
      <c r="MR13" s="184"/>
      <c r="MS13" s="184"/>
      <c r="MT13" s="184"/>
      <c r="MU13" s="184"/>
      <c r="MV13" s="184"/>
      <c r="MW13" s="184"/>
      <c r="MX13" s="184"/>
      <c r="MY13" s="184"/>
      <c r="MZ13" s="184"/>
      <c r="NA13" s="184"/>
      <c r="NB13" s="184"/>
      <c r="NC13" s="184"/>
      <c r="ND13" s="184"/>
      <c r="NE13" s="184"/>
      <c r="NF13" s="184"/>
      <c r="NG13" s="184"/>
      <c r="NH13" s="184"/>
      <c r="NI13" s="184"/>
      <c r="NJ13" s="184"/>
      <c r="NK13" s="184"/>
      <c r="NL13" s="184"/>
      <c r="NM13" s="184"/>
      <c r="NN13" s="184"/>
      <c r="NO13" s="184"/>
      <c r="NP13" s="184"/>
      <c r="NQ13" s="184"/>
      <c r="NR13" s="184"/>
      <c r="NS13" s="184"/>
      <c r="NT13" s="184"/>
      <c r="NU13" s="184"/>
      <c r="NV13" s="184"/>
      <c r="NW13" s="184"/>
      <c r="NX13" s="184"/>
      <c r="NY13" s="184"/>
      <c r="NZ13" s="184"/>
      <c r="OA13" s="184"/>
      <c r="OB13" s="184"/>
      <c r="OC13" s="184"/>
      <c r="OD13" s="184"/>
      <c r="OE13" s="184"/>
      <c r="OF13" s="184"/>
      <c r="OG13" s="184"/>
      <c r="OH13" s="184"/>
      <c r="OI13" s="184"/>
      <c r="OJ13" s="184"/>
      <c r="OK13" s="184"/>
      <c r="OL13" s="184"/>
      <c r="OM13" s="184"/>
      <c r="ON13" s="184"/>
      <c r="OO13" s="184"/>
      <c r="OP13" s="184"/>
      <c r="OQ13" s="184"/>
      <c r="OR13" s="184"/>
      <c r="OS13" s="184"/>
      <c r="OT13" s="184"/>
      <c r="OU13" s="184"/>
      <c r="OV13" s="184"/>
      <c r="OW13" s="184"/>
      <c r="OX13" s="184"/>
      <c r="OY13" s="184"/>
      <c r="OZ13" s="184"/>
      <c r="PA13" s="184"/>
      <c r="PB13" s="184"/>
      <c r="PC13" s="184"/>
      <c r="PD13" s="184"/>
      <c r="PE13" s="184"/>
      <c r="PF13" s="184"/>
      <c r="PG13" s="184"/>
      <c r="PH13" s="184"/>
      <c r="PI13" s="184"/>
      <c r="PJ13" s="184"/>
      <c r="PK13" s="184"/>
      <c r="PL13" s="184"/>
      <c r="PM13" s="184"/>
      <c r="PN13" s="184"/>
      <c r="PO13" s="184"/>
      <c r="PP13" s="184"/>
      <c r="PQ13" s="184"/>
      <c r="PR13" s="184"/>
      <c r="PS13" s="184"/>
      <c r="PT13" s="184"/>
      <c r="PU13" s="184"/>
      <c r="PV13" s="184"/>
      <c r="PW13" s="184"/>
      <c r="PX13" s="184"/>
      <c r="PY13" s="184"/>
      <c r="PZ13" s="184"/>
      <c r="QA13" s="184"/>
      <c r="QB13" s="184"/>
      <c r="QC13" s="184"/>
      <c r="QD13" s="184"/>
      <c r="QE13" s="184"/>
      <c r="QF13" s="184"/>
      <c r="QG13" s="184"/>
      <c r="QH13" s="184"/>
      <c r="QI13" s="184"/>
      <c r="QJ13" s="184"/>
      <c r="QK13" s="184"/>
      <c r="QL13" s="184"/>
      <c r="QM13" s="184"/>
      <c r="QN13" s="184"/>
      <c r="QO13" s="184"/>
      <c r="QP13" s="184"/>
      <c r="QQ13" s="184"/>
      <c r="QR13" s="184"/>
      <c r="QS13" s="184"/>
      <c r="QT13" s="184"/>
      <c r="QU13" s="184"/>
      <c r="QV13" s="184"/>
      <c r="QW13" s="184"/>
      <c r="QX13" s="184"/>
      <c r="QY13" s="184"/>
      <c r="QZ13" s="184"/>
      <c r="RA13" s="184"/>
      <c r="RB13" s="184"/>
      <c r="RC13" s="184"/>
      <c r="RD13" s="184"/>
      <c r="RE13" s="184"/>
      <c r="RF13" s="184"/>
      <c r="RG13" s="184"/>
      <c r="RH13" s="184"/>
      <c r="RI13" s="184"/>
      <c r="RJ13" s="184"/>
      <c r="RK13" s="184"/>
      <c r="RL13" s="184"/>
      <c r="RM13" s="184"/>
      <c r="RN13" s="184"/>
      <c r="RO13" s="184"/>
      <c r="RP13" s="184"/>
      <c r="RQ13" s="184"/>
      <c r="RR13" s="184"/>
      <c r="RS13" s="184"/>
      <c r="RT13" s="184"/>
      <c r="RU13" s="184"/>
      <c r="RV13" s="184"/>
      <c r="RW13" s="184"/>
      <c r="RX13" s="184"/>
      <c r="RY13" s="184"/>
      <c r="RZ13" s="184"/>
      <c r="SA13" s="184"/>
      <c r="SB13" s="184"/>
      <c r="SC13" s="184"/>
      <c r="SD13" s="184"/>
      <c r="SE13" s="184"/>
      <c r="SF13" s="184"/>
      <c r="SG13" s="184"/>
      <c r="SH13" s="184"/>
      <c r="SI13" s="184"/>
      <c r="SJ13" s="184"/>
      <c r="SK13" s="184"/>
      <c r="SL13" s="184"/>
      <c r="SM13" s="184"/>
      <c r="SN13" s="184"/>
      <c r="SO13" s="184"/>
      <c r="SP13" s="184"/>
      <c r="SQ13" s="184"/>
      <c r="SR13" s="184"/>
      <c r="SS13" s="184"/>
      <c r="ST13" s="184"/>
      <c r="SU13" s="184"/>
      <c r="SV13" s="184"/>
      <c r="SW13" s="184"/>
      <c r="SX13" s="184"/>
      <c r="SY13" s="184"/>
      <c r="SZ13" s="184"/>
      <c r="TA13" s="184"/>
      <c r="TB13" s="184"/>
      <c r="TC13" s="184"/>
      <c r="TD13" s="184"/>
      <c r="TE13" s="184"/>
      <c r="TF13" s="184"/>
      <c r="TG13" s="184"/>
      <c r="TH13" s="184"/>
      <c r="TI13" s="184"/>
      <c r="TJ13" s="184"/>
      <c r="TK13" s="184"/>
      <c r="TL13" s="184"/>
      <c r="TM13" s="184"/>
      <c r="TN13" s="184"/>
      <c r="TO13" s="184"/>
      <c r="TP13" s="184"/>
      <c r="TQ13" s="184"/>
      <c r="TR13" s="184"/>
      <c r="TS13" s="184"/>
      <c r="TT13" s="184"/>
      <c r="TU13" s="184"/>
      <c r="TV13" s="184"/>
      <c r="TW13" s="184"/>
      <c r="TX13" s="184"/>
      <c r="TY13" s="184"/>
      <c r="TZ13" s="184"/>
      <c r="UA13" s="184"/>
      <c r="UB13" s="184"/>
      <c r="UC13" s="184"/>
      <c r="UD13" s="184"/>
      <c r="UE13" s="184"/>
      <c r="UF13" s="184"/>
      <c r="UG13" s="184"/>
      <c r="UH13" s="184"/>
      <c r="UI13" s="184"/>
      <c r="UJ13" s="184"/>
      <c r="UK13" s="184"/>
      <c r="UL13" s="184"/>
      <c r="UM13" s="184"/>
      <c r="UN13" s="184"/>
      <c r="UO13" s="184"/>
      <c r="UP13" s="184"/>
      <c r="UQ13" s="184"/>
      <c r="UR13" s="184"/>
      <c r="US13" s="184"/>
      <c r="UT13" s="184"/>
      <c r="UU13" s="184"/>
      <c r="UV13" s="184"/>
      <c r="UW13" s="184"/>
      <c r="UX13" s="184"/>
      <c r="UY13" s="184"/>
      <c r="UZ13" s="184"/>
      <c r="VA13" s="184"/>
      <c r="VB13" s="184"/>
      <c r="VC13" s="184"/>
      <c r="VD13" s="184"/>
      <c r="VE13" s="184"/>
      <c r="VF13" s="184"/>
      <c r="VG13" s="184"/>
      <c r="VH13" s="184"/>
      <c r="VI13" s="184"/>
      <c r="VJ13" s="184"/>
      <c r="VK13" s="184"/>
      <c r="VL13" s="184"/>
      <c r="VM13" s="184"/>
      <c r="VN13" s="184"/>
      <c r="VO13" s="184"/>
      <c r="VP13" s="184"/>
      <c r="VQ13" s="184"/>
      <c r="VR13" s="184"/>
      <c r="VS13" s="184"/>
      <c r="VT13" s="184"/>
      <c r="VU13" s="184"/>
      <c r="VV13" s="184"/>
      <c r="VW13" s="184"/>
      <c r="VX13" s="184"/>
      <c r="VY13" s="184"/>
      <c r="VZ13" s="184"/>
      <c r="WA13" s="184"/>
      <c r="WB13" s="184"/>
      <c r="WC13" s="184"/>
      <c r="WD13" s="184"/>
      <c r="WE13" s="184"/>
      <c r="WF13" s="184"/>
      <c r="WG13" s="184"/>
      <c r="WH13" s="184"/>
      <c r="WI13" s="184"/>
      <c r="WJ13" s="184"/>
      <c r="WK13" s="184"/>
      <c r="WL13" s="184"/>
      <c r="WM13" s="184"/>
      <c r="WN13" s="184"/>
      <c r="WO13" s="184"/>
      <c r="WP13" s="184"/>
      <c r="WQ13" s="184"/>
      <c r="WR13" s="184"/>
      <c r="WS13" s="184"/>
      <c r="WT13" s="184"/>
      <c r="WU13" s="184"/>
      <c r="WV13" s="184"/>
      <c r="WW13" s="184"/>
      <c r="WX13" s="184"/>
      <c r="WY13" s="184"/>
      <c r="WZ13" s="184"/>
      <c r="XA13" s="184"/>
      <c r="XB13" s="184"/>
      <c r="XC13" s="184"/>
      <c r="XD13" s="184"/>
      <c r="XE13" s="184"/>
      <c r="XF13" s="184"/>
      <c r="XG13" s="184"/>
      <c r="XH13" s="184"/>
      <c r="XI13" s="184"/>
      <c r="XJ13" s="184"/>
      <c r="XK13" s="184"/>
      <c r="XL13" s="184"/>
      <c r="XM13" s="184"/>
      <c r="XN13" s="184"/>
      <c r="XO13" s="184"/>
      <c r="XP13" s="184"/>
      <c r="XQ13" s="184"/>
      <c r="XR13" s="184"/>
      <c r="XS13" s="184"/>
      <c r="XT13" s="184"/>
    </row>
    <row r="14" spans="1:644" customFormat="1" x14ac:dyDescent="0.2">
      <c r="A14" s="142"/>
      <c r="B14" s="81"/>
      <c r="C14" s="146"/>
      <c r="D14" s="147"/>
      <c r="E14" s="147"/>
      <c r="F14" s="145"/>
      <c r="G14" s="146"/>
      <c r="H14" s="147"/>
      <c r="I14" s="147"/>
      <c r="J14" s="145"/>
      <c r="K14" s="184"/>
      <c r="L14" s="184"/>
      <c r="M14" s="142"/>
      <c r="N14" s="81"/>
      <c r="O14" s="146"/>
      <c r="P14" s="147"/>
      <c r="Q14" s="147"/>
      <c r="R14" s="145"/>
      <c r="S14" s="146"/>
      <c r="T14" s="147"/>
      <c r="U14" s="147"/>
      <c r="V14" s="145"/>
      <c r="W14" s="184"/>
      <c r="X14" s="184"/>
      <c r="Y14" s="184"/>
      <c r="Z14" s="184"/>
      <c r="AA14" s="184"/>
      <c r="AB14" s="184"/>
      <c r="AC14" s="184"/>
      <c r="AD14" s="184"/>
      <c r="AE14" s="184"/>
      <c r="AF14" s="184"/>
      <c r="AG14" s="184"/>
      <c r="AH14" s="184"/>
      <c r="AI14" s="184"/>
      <c r="AJ14" s="184"/>
      <c r="AK14" s="184"/>
      <c r="AL14" s="184"/>
      <c r="AM14" s="184"/>
      <c r="AN14" s="184"/>
      <c r="AO14" s="184"/>
      <c r="AP14" s="184"/>
      <c r="AQ14" s="184"/>
      <c r="AR14" s="184"/>
      <c r="AS14" s="184"/>
      <c r="AT14" s="184"/>
      <c r="AU14" s="184"/>
      <c r="AV14" s="184"/>
      <c r="AW14" s="184"/>
      <c r="AX14" s="184"/>
      <c r="AY14" s="184"/>
      <c r="AZ14" s="184"/>
      <c r="BA14" s="184"/>
      <c r="BB14" s="184"/>
      <c r="BC14" s="184"/>
      <c r="BD14" s="184"/>
      <c r="BE14" s="184"/>
      <c r="BF14" s="184"/>
      <c r="BG14" s="184"/>
      <c r="BH14" s="184"/>
      <c r="BI14" s="184"/>
      <c r="BJ14" s="184"/>
      <c r="BK14" s="184"/>
      <c r="BL14" s="184"/>
      <c r="BM14" s="184"/>
      <c r="BN14" s="184"/>
      <c r="BO14" s="184"/>
      <c r="BP14" s="184"/>
      <c r="BQ14" s="184"/>
      <c r="BR14" s="184"/>
      <c r="BS14" s="184"/>
      <c r="BT14" s="184"/>
      <c r="BU14" s="184"/>
      <c r="BV14" s="184"/>
      <c r="BW14" s="184"/>
      <c r="BX14" s="184"/>
      <c r="BY14" s="184"/>
      <c r="BZ14" s="184"/>
      <c r="CA14" s="184"/>
      <c r="CB14" s="184"/>
      <c r="CC14" s="184"/>
      <c r="CD14" s="184"/>
      <c r="CE14" s="184"/>
      <c r="CF14" s="184"/>
      <c r="CG14" s="184"/>
      <c r="CH14" s="184"/>
      <c r="CI14" s="184"/>
      <c r="CJ14" s="184"/>
      <c r="CK14" s="184"/>
      <c r="CL14" s="184"/>
      <c r="CM14" s="184"/>
      <c r="CN14" s="184"/>
      <c r="CO14" s="184"/>
      <c r="CP14" s="184"/>
      <c r="CQ14" s="184"/>
      <c r="CR14" s="184"/>
      <c r="CS14" s="184"/>
      <c r="CT14" s="184"/>
      <c r="CU14" s="184"/>
      <c r="CV14" s="184"/>
      <c r="CW14" s="184"/>
      <c r="CX14" s="184"/>
      <c r="CY14" s="184"/>
      <c r="CZ14" s="184"/>
      <c r="DA14" s="184"/>
      <c r="DB14" s="184"/>
      <c r="DC14" s="184"/>
      <c r="DD14" s="184"/>
      <c r="DE14" s="184"/>
      <c r="DF14" s="184"/>
      <c r="DG14" s="184"/>
      <c r="DH14" s="184"/>
      <c r="DI14" s="184"/>
      <c r="DJ14" s="184"/>
      <c r="DK14" s="184"/>
      <c r="DL14" s="184"/>
      <c r="DM14" s="184"/>
      <c r="DN14" s="184"/>
      <c r="DO14" s="184"/>
      <c r="DP14" s="184"/>
      <c r="DQ14" s="184"/>
      <c r="DR14" s="184"/>
      <c r="DS14" s="184"/>
      <c r="DT14" s="184"/>
      <c r="DU14" s="184"/>
      <c r="DV14" s="184"/>
      <c r="DW14" s="184"/>
      <c r="DX14" s="184"/>
      <c r="DY14" s="184"/>
      <c r="DZ14" s="184"/>
      <c r="EA14" s="184"/>
      <c r="EB14" s="184"/>
      <c r="EC14" s="184"/>
      <c r="ED14" s="184"/>
      <c r="EE14" s="184"/>
      <c r="EF14" s="184"/>
      <c r="EG14" s="184"/>
      <c r="EH14" s="184"/>
      <c r="EI14" s="184"/>
      <c r="EJ14" s="184"/>
      <c r="EK14" s="184"/>
      <c r="EL14" s="184"/>
      <c r="EM14" s="184"/>
      <c r="EN14" s="184"/>
      <c r="EO14" s="184"/>
      <c r="EP14" s="184"/>
      <c r="EQ14" s="184"/>
      <c r="ER14" s="184"/>
      <c r="ES14" s="184"/>
      <c r="ET14" s="184"/>
      <c r="EU14" s="184"/>
      <c r="EV14" s="184"/>
      <c r="EW14" s="184"/>
      <c r="EX14" s="184"/>
      <c r="EY14" s="184"/>
      <c r="EZ14" s="184"/>
      <c r="FA14" s="184"/>
      <c r="FB14" s="184"/>
      <c r="FC14" s="184"/>
      <c r="FD14" s="184"/>
      <c r="FE14" s="184"/>
      <c r="FF14" s="184"/>
      <c r="FG14" s="184"/>
      <c r="FH14" s="184"/>
      <c r="FI14" s="184"/>
      <c r="FJ14" s="184"/>
      <c r="FK14" s="184"/>
      <c r="FL14" s="184"/>
      <c r="FM14" s="184"/>
      <c r="FN14" s="184"/>
      <c r="FO14" s="184"/>
      <c r="FP14" s="184"/>
      <c r="FQ14" s="184"/>
      <c r="FR14" s="184"/>
      <c r="FS14" s="184"/>
      <c r="FT14" s="184"/>
      <c r="FU14" s="184"/>
      <c r="FV14" s="184"/>
      <c r="FW14" s="184"/>
      <c r="FX14" s="184"/>
      <c r="FY14" s="184"/>
      <c r="FZ14" s="184"/>
      <c r="GA14" s="184"/>
      <c r="GB14" s="184"/>
      <c r="GC14" s="184"/>
      <c r="GD14" s="184"/>
      <c r="GE14" s="184"/>
      <c r="GF14" s="184"/>
      <c r="GG14" s="184"/>
      <c r="GH14" s="184"/>
      <c r="GI14" s="184"/>
      <c r="GJ14" s="184"/>
      <c r="GK14" s="184"/>
      <c r="GL14" s="184"/>
      <c r="GM14" s="184"/>
      <c r="GN14" s="184"/>
      <c r="GO14" s="184"/>
      <c r="GP14" s="184"/>
      <c r="GQ14" s="184"/>
      <c r="GR14" s="184"/>
      <c r="GS14" s="184"/>
      <c r="GT14" s="184"/>
      <c r="GU14" s="184"/>
      <c r="GV14" s="184"/>
      <c r="GW14" s="184"/>
      <c r="GX14" s="184"/>
      <c r="GY14" s="184"/>
      <c r="GZ14" s="184"/>
      <c r="HA14" s="184"/>
      <c r="HB14" s="184"/>
      <c r="HC14" s="184"/>
      <c r="HD14" s="184"/>
      <c r="HE14" s="184"/>
      <c r="HF14" s="184"/>
      <c r="HG14" s="184"/>
      <c r="HH14" s="184"/>
      <c r="HI14" s="184"/>
      <c r="HJ14" s="184"/>
      <c r="HK14" s="184"/>
      <c r="HL14" s="184"/>
      <c r="HM14" s="184"/>
      <c r="HN14" s="184"/>
      <c r="HO14" s="184"/>
      <c r="HP14" s="184"/>
      <c r="HQ14" s="184"/>
      <c r="HR14" s="184"/>
      <c r="HS14" s="184"/>
      <c r="HT14" s="184"/>
      <c r="HU14" s="184"/>
      <c r="HV14" s="184"/>
      <c r="HW14" s="184"/>
      <c r="HX14" s="184"/>
      <c r="HY14" s="184"/>
      <c r="HZ14" s="184"/>
      <c r="IA14" s="184"/>
      <c r="IB14" s="184"/>
      <c r="IC14" s="184"/>
      <c r="ID14" s="184"/>
      <c r="IE14" s="184"/>
      <c r="IF14" s="184"/>
      <c r="IG14" s="184"/>
      <c r="IH14" s="184"/>
      <c r="II14" s="184"/>
      <c r="IJ14" s="184"/>
      <c r="IK14" s="184"/>
      <c r="IL14" s="184"/>
      <c r="IM14" s="184"/>
      <c r="IN14" s="184"/>
      <c r="IO14" s="184"/>
      <c r="IP14" s="184"/>
      <c r="IQ14" s="184"/>
      <c r="IR14" s="184"/>
      <c r="IS14" s="184"/>
      <c r="IT14" s="184"/>
      <c r="IU14" s="184"/>
      <c r="IV14" s="184"/>
      <c r="IW14" s="184"/>
      <c r="IX14" s="184"/>
      <c r="IY14" s="184"/>
      <c r="IZ14" s="184"/>
      <c r="JA14" s="184"/>
      <c r="JB14" s="184"/>
      <c r="JC14" s="184"/>
      <c r="JD14" s="184"/>
      <c r="JE14" s="184"/>
      <c r="JF14" s="184"/>
      <c r="JG14" s="184"/>
      <c r="JH14" s="184"/>
      <c r="JI14" s="184"/>
      <c r="JJ14" s="184"/>
      <c r="JK14" s="184"/>
      <c r="JL14" s="184"/>
      <c r="JM14" s="184"/>
      <c r="JN14" s="184"/>
      <c r="JO14" s="184"/>
      <c r="JP14" s="184"/>
      <c r="JQ14" s="184"/>
      <c r="JR14" s="184"/>
      <c r="JS14" s="184"/>
      <c r="JT14" s="184"/>
      <c r="JU14" s="184"/>
      <c r="JV14" s="184"/>
      <c r="JW14" s="184"/>
      <c r="JX14" s="184"/>
      <c r="JY14" s="184"/>
      <c r="JZ14" s="184"/>
      <c r="KA14" s="184"/>
      <c r="KB14" s="184"/>
      <c r="KC14" s="184"/>
      <c r="KD14" s="184"/>
      <c r="KE14" s="184"/>
      <c r="KF14" s="184"/>
      <c r="KG14" s="184"/>
      <c r="KH14" s="184"/>
      <c r="KI14" s="184"/>
      <c r="KJ14" s="184"/>
      <c r="KK14" s="184"/>
      <c r="KL14" s="184"/>
      <c r="KM14" s="184"/>
      <c r="KN14" s="184"/>
      <c r="KO14" s="184"/>
      <c r="KP14" s="184"/>
      <c r="KQ14" s="184"/>
      <c r="KR14" s="184"/>
      <c r="KS14" s="184"/>
      <c r="KT14" s="184"/>
      <c r="KU14" s="184"/>
      <c r="KV14" s="184"/>
      <c r="KW14" s="184"/>
      <c r="KX14" s="184"/>
      <c r="KY14" s="184"/>
      <c r="KZ14" s="184"/>
      <c r="LA14" s="184"/>
      <c r="LB14" s="184"/>
      <c r="LC14" s="184"/>
      <c r="LD14" s="184"/>
      <c r="LE14" s="184"/>
      <c r="LF14" s="184"/>
      <c r="LG14" s="184"/>
      <c r="LH14" s="184"/>
      <c r="LI14" s="184"/>
      <c r="LJ14" s="184"/>
      <c r="LK14" s="184"/>
      <c r="LL14" s="184"/>
      <c r="LM14" s="184"/>
      <c r="LN14" s="184"/>
      <c r="LO14" s="184"/>
      <c r="LP14" s="184"/>
      <c r="LQ14" s="184"/>
      <c r="LR14" s="184"/>
      <c r="LS14" s="184"/>
      <c r="LT14" s="184"/>
      <c r="LU14" s="184"/>
      <c r="LV14" s="184"/>
      <c r="LW14" s="184"/>
      <c r="LX14" s="184"/>
      <c r="LY14" s="184"/>
      <c r="LZ14" s="184"/>
      <c r="MA14" s="184"/>
      <c r="MB14" s="184"/>
      <c r="MC14" s="184"/>
      <c r="MD14" s="184"/>
      <c r="ME14" s="184"/>
      <c r="MF14" s="184"/>
      <c r="MG14" s="184"/>
      <c r="MH14" s="184"/>
      <c r="MI14" s="184"/>
      <c r="MJ14" s="184"/>
      <c r="MK14" s="184"/>
      <c r="ML14" s="184"/>
      <c r="MM14" s="184"/>
      <c r="MN14" s="184"/>
      <c r="MO14" s="184"/>
      <c r="MP14" s="184"/>
      <c r="MQ14" s="184"/>
      <c r="MR14" s="184"/>
      <c r="MS14" s="184"/>
      <c r="MT14" s="184"/>
      <c r="MU14" s="184"/>
      <c r="MV14" s="184"/>
      <c r="MW14" s="184"/>
      <c r="MX14" s="184"/>
      <c r="MY14" s="184"/>
      <c r="MZ14" s="184"/>
      <c r="NA14" s="184"/>
      <c r="NB14" s="184"/>
      <c r="NC14" s="184"/>
      <c r="ND14" s="184"/>
      <c r="NE14" s="184"/>
      <c r="NF14" s="184"/>
      <c r="NG14" s="184"/>
      <c r="NH14" s="184"/>
      <c r="NI14" s="184"/>
      <c r="NJ14" s="184"/>
      <c r="NK14" s="184"/>
      <c r="NL14" s="184"/>
      <c r="NM14" s="184"/>
      <c r="NN14" s="184"/>
      <c r="NO14" s="184"/>
      <c r="NP14" s="184"/>
      <c r="NQ14" s="184"/>
      <c r="NR14" s="184"/>
      <c r="NS14" s="184"/>
      <c r="NT14" s="184"/>
      <c r="NU14" s="184"/>
      <c r="NV14" s="184"/>
      <c r="NW14" s="184"/>
      <c r="NX14" s="184"/>
      <c r="NY14" s="184"/>
      <c r="NZ14" s="184"/>
      <c r="OA14" s="184"/>
      <c r="OB14" s="184"/>
      <c r="OC14" s="184"/>
      <c r="OD14" s="184"/>
      <c r="OE14" s="184"/>
      <c r="OF14" s="184"/>
      <c r="OG14" s="184"/>
      <c r="OH14" s="184"/>
      <c r="OI14" s="184"/>
      <c r="OJ14" s="184"/>
      <c r="OK14" s="184"/>
      <c r="OL14" s="184"/>
      <c r="OM14" s="184"/>
      <c r="ON14" s="184"/>
      <c r="OO14" s="184"/>
      <c r="OP14" s="184"/>
      <c r="OQ14" s="184"/>
      <c r="OR14" s="184"/>
      <c r="OS14" s="184"/>
      <c r="OT14" s="184"/>
      <c r="OU14" s="184"/>
      <c r="OV14" s="184"/>
      <c r="OW14" s="184"/>
      <c r="OX14" s="184"/>
      <c r="OY14" s="184"/>
      <c r="OZ14" s="184"/>
      <c r="PA14" s="184"/>
      <c r="PB14" s="184"/>
      <c r="PC14" s="184"/>
      <c r="PD14" s="184"/>
      <c r="PE14" s="184"/>
      <c r="PF14" s="184"/>
      <c r="PG14" s="184"/>
      <c r="PH14" s="184"/>
      <c r="PI14" s="184"/>
      <c r="PJ14" s="184"/>
      <c r="PK14" s="184"/>
      <c r="PL14" s="184"/>
      <c r="PM14" s="184"/>
      <c r="PN14" s="184"/>
      <c r="PO14" s="184"/>
      <c r="PP14" s="184"/>
      <c r="PQ14" s="184"/>
      <c r="PR14" s="184"/>
      <c r="PS14" s="184"/>
      <c r="PT14" s="184"/>
      <c r="PU14" s="184"/>
      <c r="PV14" s="184"/>
      <c r="PW14" s="184"/>
      <c r="PX14" s="184"/>
      <c r="PY14" s="184"/>
      <c r="PZ14" s="184"/>
      <c r="QA14" s="184"/>
      <c r="QB14" s="184"/>
      <c r="QC14" s="184"/>
      <c r="QD14" s="184"/>
      <c r="QE14" s="184"/>
      <c r="QF14" s="184"/>
      <c r="QG14" s="184"/>
      <c r="QH14" s="184"/>
      <c r="QI14" s="184"/>
      <c r="QJ14" s="184"/>
      <c r="QK14" s="184"/>
      <c r="QL14" s="184"/>
      <c r="QM14" s="184"/>
      <c r="QN14" s="184"/>
      <c r="QO14" s="184"/>
      <c r="QP14" s="184"/>
      <c r="QQ14" s="184"/>
      <c r="QR14" s="184"/>
      <c r="QS14" s="184"/>
      <c r="QT14" s="184"/>
      <c r="QU14" s="184"/>
      <c r="QV14" s="184"/>
      <c r="QW14" s="184"/>
      <c r="QX14" s="184"/>
      <c r="QY14" s="184"/>
      <c r="QZ14" s="184"/>
      <c r="RA14" s="184"/>
      <c r="RB14" s="184"/>
      <c r="RC14" s="184"/>
      <c r="RD14" s="184"/>
      <c r="RE14" s="184"/>
      <c r="RF14" s="184"/>
      <c r="RG14" s="184"/>
      <c r="RH14" s="184"/>
      <c r="RI14" s="184"/>
      <c r="RJ14" s="184"/>
      <c r="RK14" s="184"/>
      <c r="RL14" s="184"/>
      <c r="RM14" s="184"/>
      <c r="RN14" s="184"/>
      <c r="RO14" s="184"/>
      <c r="RP14" s="184"/>
      <c r="RQ14" s="184"/>
      <c r="RR14" s="184"/>
      <c r="RS14" s="184"/>
      <c r="RT14" s="184"/>
      <c r="RU14" s="184"/>
      <c r="RV14" s="184"/>
      <c r="RW14" s="184"/>
      <c r="RX14" s="184"/>
      <c r="RY14" s="184"/>
      <c r="RZ14" s="184"/>
      <c r="SA14" s="184"/>
      <c r="SB14" s="184"/>
      <c r="SC14" s="184"/>
      <c r="SD14" s="184"/>
      <c r="SE14" s="184"/>
      <c r="SF14" s="184"/>
      <c r="SG14" s="184"/>
      <c r="SH14" s="184"/>
      <c r="SI14" s="184"/>
      <c r="SJ14" s="184"/>
      <c r="SK14" s="184"/>
      <c r="SL14" s="184"/>
      <c r="SM14" s="184"/>
      <c r="SN14" s="184"/>
      <c r="SO14" s="184"/>
      <c r="SP14" s="184"/>
      <c r="SQ14" s="184"/>
      <c r="SR14" s="184"/>
      <c r="SS14" s="184"/>
      <c r="ST14" s="184"/>
      <c r="SU14" s="184"/>
      <c r="SV14" s="184"/>
      <c r="SW14" s="184"/>
      <c r="SX14" s="184"/>
      <c r="SY14" s="184"/>
      <c r="SZ14" s="184"/>
      <c r="TA14" s="184"/>
      <c r="TB14" s="184"/>
      <c r="TC14" s="184"/>
      <c r="TD14" s="184"/>
      <c r="TE14" s="184"/>
      <c r="TF14" s="184"/>
      <c r="TG14" s="184"/>
      <c r="TH14" s="184"/>
      <c r="TI14" s="184"/>
      <c r="TJ14" s="184"/>
      <c r="TK14" s="184"/>
      <c r="TL14" s="184"/>
      <c r="TM14" s="184"/>
      <c r="TN14" s="184"/>
      <c r="TO14" s="184"/>
      <c r="TP14" s="184"/>
      <c r="TQ14" s="184"/>
      <c r="TR14" s="184"/>
      <c r="TS14" s="184"/>
      <c r="TT14" s="184"/>
      <c r="TU14" s="184"/>
      <c r="TV14" s="184"/>
      <c r="TW14" s="184"/>
      <c r="TX14" s="184"/>
      <c r="TY14" s="184"/>
      <c r="TZ14" s="184"/>
      <c r="UA14" s="184"/>
      <c r="UB14" s="184"/>
      <c r="UC14" s="184"/>
      <c r="UD14" s="184"/>
      <c r="UE14" s="184"/>
      <c r="UF14" s="184"/>
      <c r="UG14" s="184"/>
      <c r="UH14" s="184"/>
      <c r="UI14" s="184"/>
      <c r="UJ14" s="184"/>
      <c r="UK14" s="184"/>
      <c r="UL14" s="184"/>
      <c r="UM14" s="184"/>
      <c r="UN14" s="184"/>
      <c r="UO14" s="184"/>
      <c r="UP14" s="184"/>
      <c r="UQ14" s="184"/>
      <c r="UR14" s="184"/>
      <c r="US14" s="184"/>
      <c r="UT14" s="184"/>
      <c r="UU14" s="184"/>
      <c r="UV14" s="184"/>
      <c r="UW14" s="184"/>
      <c r="UX14" s="184"/>
      <c r="UY14" s="184"/>
      <c r="UZ14" s="184"/>
      <c r="VA14" s="184"/>
      <c r="VB14" s="184"/>
      <c r="VC14" s="184"/>
      <c r="VD14" s="184"/>
      <c r="VE14" s="184"/>
      <c r="VF14" s="184"/>
      <c r="VG14" s="184"/>
      <c r="VH14" s="184"/>
      <c r="VI14" s="184"/>
      <c r="VJ14" s="184"/>
      <c r="VK14" s="184"/>
      <c r="VL14" s="184"/>
      <c r="VM14" s="184"/>
      <c r="VN14" s="184"/>
      <c r="VO14" s="184"/>
      <c r="VP14" s="184"/>
      <c r="VQ14" s="184"/>
      <c r="VR14" s="184"/>
      <c r="VS14" s="184"/>
      <c r="VT14" s="184"/>
      <c r="VU14" s="184"/>
      <c r="VV14" s="184"/>
      <c r="VW14" s="184"/>
      <c r="VX14" s="184"/>
      <c r="VY14" s="184"/>
      <c r="VZ14" s="184"/>
      <c r="WA14" s="184"/>
      <c r="WB14" s="184"/>
      <c r="WC14" s="184"/>
      <c r="WD14" s="184"/>
      <c r="WE14" s="184"/>
      <c r="WF14" s="184"/>
      <c r="WG14" s="184"/>
      <c r="WH14" s="184"/>
      <c r="WI14" s="184"/>
      <c r="WJ14" s="184"/>
      <c r="WK14" s="184"/>
      <c r="WL14" s="184"/>
      <c r="WM14" s="184"/>
      <c r="WN14" s="184"/>
      <c r="WO14" s="184"/>
      <c r="WP14" s="184"/>
      <c r="WQ14" s="184"/>
      <c r="WR14" s="184"/>
      <c r="WS14" s="184"/>
      <c r="WT14" s="184"/>
      <c r="WU14" s="184"/>
      <c r="WV14" s="184"/>
      <c r="WW14" s="184"/>
      <c r="WX14" s="184"/>
      <c r="WY14" s="184"/>
      <c r="WZ14" s="184"/>
      <c r="XA14" s="184"/>
      <c r="XB14" s="184"/>
      <c r="XC14" s="184"/>
      <c r="XD14" s="184"/>
      <c r="XE14" s="184"/>
      <c r="XF14" s="184"/>
      <c r="XG14" s="184"/>
      <c r="XH14" s="184"/>
      <c r="XI14" s="184"/>
      <c r="XJ14" s="184"/>
      <c r="XK14" s="184"/>
      <c r="XL14" s="184"/>
      <c r="XM14" s="184"/>
      <c r="XN14" s="184"/>
      <c r="XO14" s="184"/>
      <c r="XP14" s="184"/>
      <c r="XQ14" s="184"/>
      <c r="XR14" s="184"/>
      <c r="XS14" s="184"/>
      <c r="XT14" s="184"/>
    </row>
    <row r="15" spans="1:644" customFormat="1" x14ac:dyDescent="0.2">
      <c r="A15" s="142"/>
      <c r="B15" s="81"/>
      <c r="C15" s="146"/>
      <c r="D15" s="147"/>
      <c r="E15" s="147"/>
      <c r="F15" s="145"/>
      <c r="G15" s="146"/>
      <c r="H15" s="147"/>
      <c r="I15" s="147"/>
      <c r="J15" s="145"/>
      <c r="K15" s="184"/>
      <c r="L15" s="184"/>
      <c r="M15" s="142"/>
      <c r="N15" s="81"/>
      <c r="O15" s="146"/>
      <c r="P15" s="147"/>
      <c r="Q15" s="147"/>
      <c r="R15" s="145"/>
      <c r="S15" s="146"/>
      <c r="T15" s="147"/>
      <c r="U15" s="147"/>
      <c r="V15" s="145"/>
      <c r="W15" s="184"/>
      <c r="X15" s="184"/>
      <c r="Y15" s="184"/>
      <c r="Z15" s="184"/>
      <c r="AA15" s="184"/>
      <c r="AB15" s="184"/>
      <c r="AC15" s="184"/>
      <c r="AD15" s="184"/>
      <c r="AE15" s="184"/>
      <c r="AF15" s="184"/>
      <c r="AG15" s="184"/>
      <c r="AH15" s="184"/>
      <c r="AI15" s="184"/>
      <c r="AJ15" s="184"/>
      <c r="AK15" s="184"/>
      <c r="AL15" s="184"/>
      <c r="AM15" s="184"/>
      <c r="AN15" s="184"/>
      <c r="AO15" s="184"/>
      <c r="AP15" s="184"/>
      <c r="AQ15" s="184"/>
      <c r="AR15" s="184"/>
      <c r="AS15" s="184"/>
      <c r="AT15" s="184"/>
      <c r="AU15" s="184"/>
      <c r="AV15" s="184"/>
      <c r="AW15" s="184"/>
      <c r="AX15" s="184"/>
      <c r="AY15" s="184"/>
      <c r="AZ15" s="184"/>
      <c r="BA15" s="184"/>
      <c r="BB15" s="184"/>
      <c r="BC15" s="184"/>
      <c r="BD15" s="184"/>
      <c r="BE15" s="184"/>
      <c r="BF15" s="184"/>
      <c r="BG15" s="184"/>
      <c r="BH15" s="184"/>
      <c r="BI15" s="184"/>
      <c r="BJ15" s="184"/>
      <c r="BK15" s="184"/>
      <c r="BL15" s="184"/>
      <c r="BM15" s="184"/>
      <c r="BN15" s="184"/>
      <c r="BO15" s="184"/>
      <c r="BP15" s="184"/>
      <c r="BQ15" s="184"/>
      <c r="BR15" s="184"/>
      <c r="BS15" s="184"/>
      <c r="BT15" s="184"/>
      <c r="BU15" s="184"/>
      <c r="BV15" s="184"/>
      <c r="BW15" s="184"/>
      <c r="BX15" s="184"/>
      <c r="BY15" s="184"/>
      <c r="BZ15" s="184"/>
      <c r="CA15" s="184"/>
      <c r="CB15" s="184"/>
      <c r="CC15" s="184"/>
      <c r="CD15" s="184"/>
      <c r="CE15" s="184"/>
      <c r="CF15" s="184"/>
      <c r="CG15" s="184"/>
      <c r="CH15" s="184"/>
      <c r="CI15" s="184"/>
      <c r="CJ15" s="184"/>
      <c r="CK15" s="184"/>
      <c r="CL15" s="184"/>
      <c r="CM15" s="184"/>
      <c r="CN15" s="184"/>
      <c r="CO15" s="184"/>
      <c r="CP15" s="184"/>
      <c r="CQ15" s="184"/>
      <c r="CR15" s="184"/>
      <c r="CS15" s="184"/>
      <c r="CT15" s="184"/>
      <c r="CU15" s="184"/>
      <c r="CV15" s="184"/>
      <c r="CW15" s="184"/>
      <c r="CX15" s="184"/>
      <c r="CY15" s="184"/>
      <c r="CZ15" s="184"/>
      <c r="DA15" s="184"/>
      <c r="DB15" s="184"/>
      <c r="DC15" s="184"/>
      <c r="DD15" s="184"/>
      <c r="DE15" s="184"/>
      <c r="DF15" s="184"/>
      <c r="DG15" s="184"/>
      <c r="DH15" s="184"/>
      <c r="DI15" s="184"/>
      <c r="DJ15" s="184"/>
      <c r="DK15" s="184"/>
      <c r="DL15" s="184"/>
      <c r="DM15" s="184"/>
      <c r="DN15" s="184"/>
      <c r="DO15" s="184"/>
      <c r="DP15" s="184"/>
      <c r="DQ15" s="184"/>
      <c r="DR15" s="184"/>
      <c r="DS15" s="184"/>
      <c r="DT15" s="184"/>
      <c r="DU15" s="184"/>
      <c r="DV15" s="184"/>
      <c r="DW15" s="184"/>
      <c r="DX15" s="184"/>
      <c r="DY15" s="184"/>
      <c r="DZ15" s="184"/>
      <c r="EA15" s="184"/>
      <c r="EB15" s="184"/>
      <c r="EC15" s="184"/>
      <c r="ED15" s="184"/>
      <c r="EE15" s="184"/>
      <c r="EF15" s="184"/>
      <c r="EG15" s="184"/>
      <c r="EH15" s="184"/>
      <c r="EI15" s="184"/>
      <c r="EJ15" s="184"/>
      <c r="EK15" s="184"/>
      <c r="EL15" s="184"/>
      <c r="EM15" s="184"/>
      <c r="EN15" s="184"/>
      <c r="EO15" s="184"/>
      <c r="EP15" s="184"/>
      <c r="EQ15" s="184"/>
      <c r="ER15" s="184"/>
      <c r="ES15" s="184"/>
      <c r="ET15" s="184"/>
      <c r="EU15" s="184"/>
      <c r="EV15" s="184"/>
      <c r="EW15" s="184"/>
      <c r="EX15" s="184"/>
      <c r="EY15" s="184"/>
      <c r="EZ15" s="184"/>
      <c r="FA15" s="184"/>
      <c r="FB15" s="184"/>
      <c r="FC15" s="184"/>
      <c r="FD15" s="184"/>
      <c r="FE15" s="184"/>
      <c r="FF15" s="184"/>
      <c r="FG15" s="184"/>
      <c r="FH15" s="184"/>
      <c r="FI15" s="184"/>
      <c r="FJ15" s="184"/>
      <c r="FK15" s="184"/>
      <c r="FL15" s="184"/>
      <c r="FM15" s="184"/>
      <c r="FN15" s="184"/>
      <c r="FO15" s="184"/>
      <c r="FP15" s="184"/>
      <c r="FQ15" s="184"/>
      <c r="FR15" s="184"/>
      <c r="FS15" s="184"/>
      <c r="FT15" s="184"/>
      <c r="FU15" s="184"/>
      <c r="FV15" s="184"/>
      <c r="FW15" s="184"/>
      <c r="FX15" s="184"/>
      <c r="FY15" s="184"/>
      <c r="FZ15" s="184"/>
      <c r="GA15" s="184"/>
      <c r="GB15" s="184"/>
      <c r="GC15" s="184"/>
      <c r="GD15" s="184"/>
      <c r="GE15" s="184"/>
      <c r="GF15" s="184"/>
      <c r="GG15" s="184"/>
      <c r="GH15" s="184"/>
      <c r="GI15" s="184"/>
      <c r="GJ15" s="184"/>
      <c r="GK15" s="184"/>
      <c r="GL15" s="184"/>
      <c r="GM15" s="184"/>
      <c r="GN15" s="184"/>
      <c r="GO15" s="184"/>
      <c r="GP15" s="184"/>
      <c r="GQ15" s="184"/>
      <c r="GR15" s="184"/>
      <c r="GS15" s="184"/>
      <c r="GT15" s="184"/>
      <c r="GU15" s="184"/>
      <c r="GV15" s="184"/>
      <c r="GW15" s="184"/>
      <c r="GX15" s="184"/>
      <c r="GY15" s="184"/>
      <c r="GZ15" s="184"/>
      <c r="HA15" s="184"/>
      <c r="HB15" s="184"/>
      <c r="HC15" s="184"/>
      <c r="HD15" s="184"/>
      <c r="HE15" s="184"/>
      <c r="HF15" s="184"/>
      <c r="HG15" s="184"/>
      <c r="HH15" s="184"/>
      <c r="HI15" s="184"/>
      <c r="HJ15" s="184"/>
      <c r="HK15" s="184"/>
      <c r="HL15" s="184"/>
      <c r="HM15" s="184"/>
      <c r="HN15" s="184"/>
      <c r="HO15" s="184"/>
      <c r="HP15" s="184"/>
      <c r="HQ15" s="184"/>
      <c r="HR15" s="184"/>
      <c r="HS15" s="184"/>
      <c r="HT15" s="184"/>
      <c r="HU15" s="184"/>
      <c r="HV15" s="184"/>
      <c r="HW15" s="184"/>
      <c r="HX15" s="184"/>
      <c r="HY15" s="184"/>
      <c r="HZ15" s="184"/>
      <c r="IA15" s="184"/>
      <c r="IB15" s="184"/>
      <c r="IC15" s="184"/>
      <c r="ID15" s="184"/>
      <c r="IE15" s="184"/>
      <c r="IF15" s="184"/>
      <c r="IG15" s="184"/>
      <c r="IH15" s="184"/>
      <c r="II15" s="184"/>
      <c r="IJ15" s="184"/>
      <c r="IK15" s="184"/>
      <c r="IL15" s="184"/>
      <c r="IM15" s="184"/>
      <c r="IN15" s="184"/>
      <c r="IO15" s="184"/>
      <c r="IP15" s="184"/>
      <c r="IQ15" s="184"/>
      <c r="IR15" s="184"/>
      <c r="IS15" s="184"/>
      <c r="IT15" s="184"/>
      <c r="IU15" s="184"/>
      <c r="IV15" s="184"/>
      <c r="IW15" s="184"/>
      <c r="IX15" s="184"/>
      <c r="IY15" s="184"/>
      <c r="IZ15" s="184"/>
      <c r="JA15" s="184"/>
      <c r="JB15" s="184"/>
      <c r="JC15" s="184"/>
      <c r="JD15" s="184"/>
      <c r="JE15" s="184"/>
      <c r="JF15" s="184"/>
      <c r="JG15" s="184"/>
      <c r="JH15" s="184"/>
      <c r="JI15" s="184"/>
      <c r="JJ15" s="184"/>
      <c r="JK15" s="184"/>
      <c r="JL15" s="184"/>
      <c r="JM15" s="184"/>
      <c r="JN15" s="184"/>
      <c r="JO15" s="184"/>
      <c r="JP15" s="184"/>
      <c r="JQ15" s="184"/>
      <c r="JR15" s="184"/>
      <c r="JS15" s="184"/>
      <c r="JT15" s="184"/>
      <c r="JU15" s="184"/>
      <c r="JV15" s="184"/>
      <c r="JW15" s="184"/>
      <c r="JX15" s="184"/>
      <c r="JY15" s="184"/>
      <c r="JZ15" s="184"/>
      <c r="KA15" s="184"/>
      <c r="KB15" s="184"/>
      <c r="KC15" s="184"/>
      <c r="KD15" s="184"/>
      <c r="KE15" s="184"/>
      <c r="KF15" s="184"/>
      <c r="KG15" s="184"/>
      <c r="KH15" s="184"/>
      <c r="KI15" s="184"/>
      <c r="KJ15" s="184"/>
      <c r="KK15" s="184"/>
      <c r="KL15" s="184"/>
      <c r="KM15" s="184"/>
      <c r="KN15" s="184"/>
      <c r="KO15" s="184"/>
      <c r="KP15" s="184"/>
      <c r="KQ15" s="184"/>
      <c r="KR15" s="184"/>
      <c r="KS15" s="184"/>
      <c r="KT15" s="184"/>
      <c r="KU15" s="184"/>
      <c r="KV15" s="184"/>
      <c r="KW15" s="184"/>
      <c r="KX15" s="184"/>
      <c r="KY15" s="184"/>
      <c r="KZ15" s="184"/>
      <c r="LA15" s="184"/>
      <c r="LB15" s="184"/>
      <c r="LC15" s="184"/>
      <c r="LD15" s="184"/>
      <c r="LE15" s="184"/>
      <c r="LF15" s="184"/>
      <c r="LG15" s="184"/>
      <c r="LH15" s="184"/>
      <c r="LI15" s="184"/>
      <c r="LJ15" s="184"/>
      <c r="LK15" s="184"/>
      <c r="LL15" s="184"/>
      <c r="LM15" s="184"/>
      <c r="LN15" s="184"/>
      <c r="LO15" s="184"/>
      <c r="LP15" s="184"/>
      <c r="LQ15" s="184"/>
      <c r="LR15" s="184"/>
      <c r="LS15" s="184"/>
      <c r="LT15" s="184"/>
      <c r="LU15" s="184"/>
      <c r="LV15" s="184"/>
      <c r="LW15" s="184"/>
      <c r="LX15" s="184"/>
      <c r="LY15" s="184"/>
      <c r="LZ15" s="184"/>
      <c r="MA15" s="184"/>
      <c r="MB15" s="184"/>
      <c r="MC15" s="184"/>
      <c r="MD15" s="184"/>
      <c r="ME15" s="184"/>
      <c r="MF15" s="184"/>
      <c r="MG15" s="184"/>
      <c r="MH15" s="184"/>
      <c r="MI15" s="184"/>
      <c r="MJ15" s="184"/>
      <c r="MK15" s="184"/>
      <c r="ML15" s="184"/>
      <c r="MM15" s="184"/>
      <c r="MN15" s="184"/>
      <c r="MO15" s="184"/>
      <c r="MP15" s="184"/>
      <c r="MQ15" s="184"/>
      <c r="MR15" s="184"/>
      <c r="MS15" s="184"/>
      <c r="MT15" s="184"/>
      <c r="MU15" s="184"/>
      <c r="MV15" s="184"/>
      <c r="MW15" s="184"/>
      <c r="MX15" s="184"/>
      <c r="MY15" s="184"/>
      <c r="MZ15" s="184"/>
      <c r="NA15" s="184"/>
      <c r="NB15" s="184"/>
      <c r="NC15" s="184"/>
      <c r="ND15" s="184"/>
      <c r="NE15" s="184"/>
      <c r="NF15" s="184"/>
      <c r="NG15" s="184"/>
      <c r="NH15" s="184"/>
      <c r="NI15" s="184"/>
      <c r="NJ15" s="184"/>
      <c r="NK15" s="184"/>
      <c r="NL15" s="184"/>
      <c r="NM15" s="184"/>
      <c r="NN15" s="184"/>
      <c r="NO15" s="184"/>
      <c r="NP15" s="184"/>
      <c r="NQ15" s="184"/>
      <c r="NR15" s="184"/>
      <c r="NS15" s="184"/>
      <c r="NT15" s="184"/>
      <c r="NU15" s="184"/>
      <c r="NV15" s="184"/>
      <c r="NW15" s="184"/>
      <c r="NX15" s="184"/>
      <c r="NY15" s="184"/>
      <c r="NZ15" s="184"/>
      <c r="OA15" s="184"/>
      <c r="OB15" s="184"/>
      <c r="OC15" s="184"/>
      <c r="OD15" s="184"/>
      <c r="OE15" s="184"/>
      <c r="OF15" s="184"/>
      <c r="OG15" s="184"/>
      <c r="OH15" s="184"/>
      <c r="OI15" s="184"/>
      <c r="OJ15" s="184"/>
      <c r="OK15" s="184"/>
      <c r="OL15" s="184"/>
      <c r="OM15" s="184"/>
      <c r="ON15" s="184"/>
      <c r="OO15" s="184"/>
      <c r="OP15" s="184"/>
      <c r="OQ15" s="184"/>
      <c r="OR15" s="184"/>
      <c r="OS15" s="184"/>
      <c r="OT15" s="184"/>
      <c r="OU15" s="184"/>
      <c r="OV15" s="184"/>
      <c r="OW15" s="184"/>
      <c r="OX15" s="184"/>
      <c r="OY15" s="184"/>
      <c r="OZ15" s="184"/>
      <c r="PA15" s="184"/>
      <c r="PB15" s="184"/>
      <c r="PC15" s="184"/>
      <c r="PD15" s="184"/>
      <c r="PE15" s="184"/>
      <c r="PF15" s="184"/>
      <c r="PG15" s="184"/>
      <c r="PH15" s="184"/>
      <c r="PI15" s="184"/>
      <c r="PJ15" s="184"/>
      <c r="PK15" s="184"/>
      <c r="PL15" s="184"/>
      <c r="PM15" s="184"/>
      <c r="PN15" s="184"/>
      <c r="PO15" s="184"/>
      <c r="PP15" s="184"/>
      <c r="PQ15" s="184"/>
      <c r="PR15" s="184"/>
      <c r="PS15" s="184"/>
      <c r="PT15" s="184"/>
      <c r="PU15" s="184"/>
      <c r="PV15" s="184"/>
      <c r="PW15" s="184"/>
      <c r="PX15" s="184"/>
      <c r="PY15" s="184"/>
      <c r="PZ15" s="184"/>
      <c r="QA15" s="184"/>
      <c r="QB15" s="184"/>
      <c r="QC15" s="184"/>
      <c r="QD15" s="184"/>
      <c r="QE15" s="184"/>
      <c r="QF15" s="184"/>
      <c r="QG15" s="184"/>
      <c r="QH15" s="184"/>
      <c r="QI15" s="184"/>
      <c r="QJ15" s="184"/>
      <c r="QK15" s="184"/>
      <c r="QL15" s="184"/>
      <c r="QM15" s="184"/>
      <c r="QN15" s="184"/>
      <c r="QO15" s="184"/>
      <c r="QP15" s="184"/>
      <c r="QQ15" s="184"/>
      <c r="QR15" s="184"/>
      <c r="QS15" s="184"/>
      <c r="QT15" s="184"/>
      <c r="QU15" s="184"/>
      <c r="QV15" s="184"/>
      <c r="QW15" s="184"/>
      <c r="QX15" s="184"/>
      <c r="QY15" s="184"/>
      <c r="QZ15" s="184"/>
      <c r="RA15" s="184"/>
      <c r="RB15" s="184"/>
      <c r="RC15" s="184"/>
      <c r="RD15" s="184"/>
      <c r="RE15" s="184"/>
      <c r="RF15" s="184"/>
      <c r="RG15" s="184"/>
      <c r="RH15" s="184"/>
      <c r="RI15" s="184"/>
      <c r="RJ15" s="184"/>
      <c r="RK15" s="184"/>
      <c r="RL15" s="184"/>
      <c r="RM15" s="184"/>
      <c r="RN15" s="184"/>
      <c r="RO15" s="184"/>
      <c r="RP15" s="184"/>
      <c r="RQ15" s="184"/>
      <c r="RR15" s="184"/>
      <c r="RS15" s="184"/>
      <c r="RT15" s="184"/>
      <c r="RU15" s="184"/>
      <c r="RV15" s="184"/>
      <c r="RW15" s="184"/>
      <c r="RX15" s="184"/>
      <c r="RY15" s="184"/>
      <c r="RZ15" s="184"/>
      <c r="SA15" s="184"/>
      <c r="SB15" s="184"/>
      <c r="SC15" s="184"/>
      <c r="SD15" s="184"/>
      <c r="SE15" s="184"/>
      <c r="SF15" s="184"/>
      <c r="SG15" s="184"/>
      <c r="SH15" s="184"/>
      <c r="SI15" s="184"/>
      <c r="SJ15" s="184"/>
      <c r="SK15" s="184"/>
      <c r="SL15" s="184"/>
      <c r="SM15" s="184"/>
      <c r="SN15" s="184"/>
      <c r="SO15" s="184"/>
      <c r="SP15" s="184"/>
      <c r="SQ15" s="184"/>
      <c r="SR15" s="184"/>
      <c r="SS15" s="184"/>
      <c r="ST15" s="184"/>
      <c r="SU15" s="184"/>
      <c r="SV15" s="184"/>
      <c r="SW15" s="184"/>
      <c r="SX15" s="184"/>
      <c r="SY15" s="184"/>
      <c r="SZ15" s="184"/>
      <c r="TA15" s="184"/>
      <c r="TB15" s="184"/>
      <c r="TC15" s="184"/>
      <c r="TD15" s="184"/>
      <c r="TE15" s="184"/>
      <c r="TF15" s="184"/>
      <c r="TG15" s="184"/>
      <c r="TH15" s="184"/>
      <c r="TI15" s="184"/>
      <c r="TJ15" s="184"/>
      <c r="TK15" s="184"/>
      <c r="TL15" s="184"/>
      <c r="TM15" s="184"/>
      <c r="TN15" s="184"/>
      <c r="TO15" s="184"/>
      <c r="TP15" s="184"/>
      <c r="TQ15" s="184"/>
      <c r="TR15" s="184"/>
      <c r="TS15" s="184"/>
      <c r="TT15" s="184"/>
      <c r="TU15" s="184"/>
      <c r="TV15" s="184"/>
      <c r="TW15" s="184"/>
      <c r="TX15" s="184"/>
      <c r="TY15" s="184"/>
      <c r="TZ15" s="184"/>
      <c r="UA15" s="184"/>
      <c r="UB15" s="184"/>
      <c r="UC15" s="184"/>
      <c r="UD15" s="184"/>
      <c r="UE15" s="184"/>
      <c r="UF15" s="184"/>
      <c r="UG15" s="184"/>
      <c r="UH15" s="184"/>
      <c r="UI15" s="184"/>
      <c r="UJ15" s="184"/>
      <c r="UK15" s="184"/>
      <c r="UL15" s="184"/>
      <c r="UM15" s="184"/>
      <c r="UN15" s="184"/>
      <c r="UO15" s="184"/>
      <c r="UP15" s="184"/>
      <c r="UQ15" s="184"/>
      <c r="UR15" s="184"/>
      <c r="US15" s="184"/>
      <c r="UT15" s="184"/>
      <c r="UU15" s="184"/>
      <c r="UV15" s="184"/>
      <c r="UW15" s="184"/>
      <c r="UX15" s="184"/>
      <c r="UY15" s="184"/>
      <c r="UZ15" s="184"/>
      <c r="VA15" s="184"/>
      <c r="VB15" s="184"/>
      <c r="VC15" s="184"/>
      <c r="VD15" s="184"/>
      <c r="VE15" s="184"/>
      <c r="VF15" s="184"/>
      <c r="VG15" s="184"/>
      <c r="VH15" s="184"/>
      <c r="VI15" s="184"/>
      <c r="VJ15" s="184"/>
      <c r="VK15" s="184"/>
      <c r="VL15" s="184"/>
      <c r="VM15" s="184"/>
      <c r="VN15" s="184"/>
      <c r="VO15" s="184"/>
      <c r="VP15" s="184"/>
      <c r="VQ15" s="184"/>
      <c r="VR15" s="184"/>
      <c r="VS15" s="184"/>
      <c r="VT15" s="184"/>
      <c r="VU15" s="184"/>
      <c r="VV15" s="184"/>
      <c r="VW15" s="184"/>
      <c r="VX15" s="184"/>
      <c r="VY15" s="184"/>
      <c r="VZ15" s="184"/>
      <c r="WA15" s="184"/>
      <c r="WB15" s="184"/>
      <c r="WC15" s="184"/>
      <c r="WD15" s="184"/>
      <c r="WE15" s="184"/>
      <c r="WF15" s="184"/>
      <c r="WG15" s="184"/>
      <c r="WH15" s="184"/>
      <c r="WI15" s="184"/>
      <c r="WJ15" s="184"/>
      <c r="WK15" s="184"/>
      <c r="WL15" s="184"/>
      <c r="WM15" s="184"/>
      <c r="WN15" s="184"/>
      <c r="WO15" s="184"/>
      <c r="WP15" s="184"/>
      <c r="WQ15" s="184"/>
      <c r="WR15" s="184"/>
      <c r="WS15" s="184"/>
      <c r="WT15" s="184"/>
      <c r="WU15" s="184"/>
      <c r="WV15" s="184"/>
      <c r="WW15" s="184"/>
      <c r="WX15" s="184"/>
      <c r="WY15" s="184"/>
      <c r="WZ15" s="184"/>
      <c r="XA15" s="184"/>
      <c r="XB15" s="184"/>
      <c r="XC15" s="184"/>
      <c r="XD15" s="184"/>
      <c r="XE15" s="184"/>
      <c r="XF15" s="184"/>
      <c r="XG15" s="184"/>
      <c r="XH15" s="184"/>
      <c r="XI15" s="184"/>
      <c r="XJ15" s="184"/>
      <c r="XK15" s="184"/>
      <c r="XL15" s="184"/>
      <c r="XM15" s="184"/>
      <c r="XN15" s="184"/>
      <c r="XO15" s="184"/>
      <c r="XP15" s="184"/>
      <c r="XQ15" s="184"/>
      <c r="XR15" s="184"/>
      <c r="XS15" s="184"/>
      <c r="XT15" s="184"/>
    </row>
    <row r="16" spans="1:644" customFormat="1" x14ac:dyDescent="0.2">
      <c r="A16" s="142"/>
      <c r="B16" s="81"/>
      <c r="C16" s="146"/>
      <c r="D16" s="147"/>
      <c r="E16" s="147"/>
      <c r="F16" s="145"/>
      <c r="G16" s="146"/>
      <c r="H16" s="147"/>
      <c r="I16" s="147"/>
      <c r="J16" s="145"/>
      <c r="K16" s="184"/>
      <c r="L16" s="184"/>
      <c r="M16" s="142"/>
      <c r="N16" s="81"/>
      <c r="O16" s="146"/>
      <c r="P16" s="147"/>
      <c r="Q16" s="147"/>
      <c r="R16" s="145"/>
      <c r="S16" s="146"/>
      <c r="T16" s="147"/>
      <c r="U16" s="147"/>
      <c r="V16" s="145"/>
      <c r="W16" s="184"/>
      <c r="X16" s="184"/>
      <c r="Y16" s="184"/>
      <c r="Z16" s="184"/>
      <c r="AA16" s="184"/>
      <c r="AB16" s="184"/>
      <c r="AC16" s="184"/>
      <c r="AD16" s="184"/>
      <c r="AE16" s="184"/>
      <c r="AF16" s="184"/>
      <c r="AG16" s="184"/>
      <c r="AH16" s="184"/>
      <c r="AI16" s="184"/>
      <c r="AJ16" s="184"/>
      <c r="AK16" s="184"/>
      <c r="AL16" s="184"/>
      <c r="AM16" s="184"/>
      <c r="AN16" s="184"/>
      <c r="AO16" s="184"/>
      <c r="AP16" s="184"/>
      <c r="AQ16" s="184"/>
      <c r="AR16" s="184"/>
      <c r="AS16" s="184"/>
      <c r="AT16" s="184"/>
      <c r="AU16" s="184"/>
      <c r="AV16" s="184"/>
      <c r="AW16" s="184"/>
      <c r="AX16" s="184"/>
      <c r="AY16" s="184"/>
      <c r="AZ16" s="184"/>
      <c r="BA16" s="184"/>
      <c r="BB16" s="184"/>
      <c r="BC16" s="184"/>
      <c r="BD16" s="184"/>
      <c r="BE16" s="184"/>
      <c r="BF16" s="184"/>
      <c r="BG16" s="184"/>
      <c r="BH16" s="184"/>
      <c r="BI16" s="184"/>
      <c r="BJ16" s="184"/>
      <c r="BK16" s="184"/>
      <c r="BL16" s="184"/>
      <c r="BM16" s="184"/>
      <c r="BN16" s="184"/>
      <c r="BO16" s="184"/>
      <c r="BP16" s="184"/>
      <c r="BQ16" s="184"/>
      <c r="BR16" s="184"/>
      <c r="BS16" s="184"/>
      <c r="BT16" s="184"/>
      <c r="BU16" s="184"/>
      <c r="BV16" s="184"/>
      <c r="BW16" s="184"/>
      <c r="BX16" s="184"/>
      <c r="BY16" s="184"/>
      <c r="BZ16" s="184"/>
      <c r="CA16" s="184"/>
      <c r="CB16" s="184"/>
      <c r="CC16" s="184"/>
      <c r="CD16" s="184"/>
      <c r="CE16" s="184"/>
      <c r="CF16" s="184"/>
      <c r="CG16" s="184"/>
      <c r="CH16" s="184"/>
      <c r="CI16" s="184"/>
      <c r="CJ16" s="184"/>
      <c r="CK16" s="184"/>
      <c r="CL16" s="184"/>
      <c r="CM16" s="184"/>
      <c r="CN16" s="184"/>
      <c r="CO16" s="184"/>
      <c r="CP16" s="184"/>
      <c r="CQ16" s="184"/>
      <c r="CR16" s="184"/>
      <c r="CS16" s="184"/>
      <c r="CT16" s="184"/>
      <c r="CU16" s="184"/>
      <c r="CV16" s="184"/>
      <c r="CW16" s="184"/>
      <c r="CX16" s="184"/>
      <c r="CY16" s="184"/>
      <c r="CZ16" s="184"/>
      <c r="DA16" s="184"/>
      <c r="DB16" s="184"/>
      <c r="DC16" s="184"/>
      <c r="DD16" s="184"/>
      <c r="DE16" s="184"/>
      <c r="DF16" s="184"/>
      <c r="DG16" s="184"/>
      <c r="DH16" s="184"/>
      <c r="DI16" s="184"/>
      <c r="DJ16" s="184"/>
      <c r="DK16" s="184"/>
      <c r="DL16" s="184"/>
      <c r="DM16" s="184"/>
      <c r="DN16" s="184"/>
      <c r="DO16" s="184"/>
      <c r="DP16" s="184"/>
      <c r="DQ16" s="184"/>
      <c r="DR16" s="184"/>
      <c r="DS16" s="184"/>
      <c r="DT16" s="184"/>
      <c r="DU16" s="184"/>
      <c r="DV16" s="184"/>
      <c r="DW16" s="184"/>
      <c r="DX16" s="184"/>
      <c r="DY16" s="184"/>
      <c r="DZ16" s="184"/>
      <c r="EA16" s="184"/>
      <c r="EB16" s="184"/>
      <c r="EC16" s="184"/>
      <c r="ED16" s="184"/>
      <c r="EE16" s="184"/>
      <c r="EF16" s="184"/>
      <c r="EG16" s="184"/>
      <c r="EH16" s="184"/>
      <c r="EI16" s="184"/>
      <c r="EJ16" s="184"/>
      <c r="EK16" s="184"/>
      <c r="EL16" s="184"/>
      <c r="EM16" s="184"/>
      <c r="EN16" s="184"/>
      <c r="EO16" s="184"/>
      <c r="EP16" s="184"/>
      <c r="EQ16" s="184"/>
      <c r="ER16" s="184"/>
      <c r="ES16" s="184"/>
      <c r="ET16" s="184"/>
      <c r="EU16" s="184"/>
      <c r="EV16" s="184"/>
      <c r="EW16" s="184"/>
      <c r="EX16" s="184"/>
      <c r="EY16" s="184"/>
      <c r="EZ16" s="184"/>
      <c r="FA16" s="184"/>
      <c r="FB16" s="184"/>
      <c r="FC16" s="184"/>
      <c r="FD16" s="184"/>
      <c r="FE16" s="184"/>
      <c r="FF16" s="184"/>
      <c r="FG16" s="184"/>
      <c r="FH16" s="184"/>
      <c r="FI16" s="184"/>
      <c r="FJ16" s="184"/>
      <c r="FK16" s="184"/>
      <c r="FL16" s="184"/>
      <c r="FM16" s="184"/>
      <c r="FN16" s="184"/>
      <c r="FO16" s="184"/>
      <c r="FP16" s="184"/>
      <c r="FQ16" s="184"/>
      <c r="FR16" s="184"/>
      <c r="FS16" s="184"/>
      <c r="FT16" s="184"/>
      <c r="FU16" s="184"/>
      <c r="FV16" s="184"/>
      <c r="FW16" s="184"/>
      <c r="FX16" s="184"/>
      <c r="FY16" s="184"/>
      <c r="FZ16" s="184"/>
      <c r="GA16" s="184"/>
      <c r="GB16" s="184"/>
      <c r="GC16" s="184"/>
      <c r="GD16" s="184"/>
      <c r="GE16" s="184"/>
      <c r="GF16" s="184"/>
      <c r="GG16" s="184"/>
      <c r="GH16" s="184"/>
      <c r="GI16" s="184"/>
      <c r="GJ16" s="184"/>
      <c r="GK16" s="184"/>
      <c r="GL16" s="184"/>
      <c r="GM16" s="184"/>
      <c r="GN16" s="184"/>
      <c r="GO16" s="184"/>
      <c r="GP16" s="184"/>
      <c r="GQ16" s="184"/>
      <c r="GR16" s="184"/>
      <c r="GS16" s="184"/>
      <c r="GT16" s="184"/>
      <c r="GU16" s="184"/>
      <c r="GV16" s="184"/>
      <c r="GW16" s="184"/>
      <c r="GX16" s="184"/>
      <c r="GY16" s="184"/>
      <c r="GZ16" s="184"/>
      <c r="HA16" s="184"/>
      <c r="HB16" s="184"/>
      <c r="HC16" s="184"/>
      <c r="HD16" s="184"/>
      <c r="HE16" s="184"/>
      <c r="HF16" s="184"/>
      <c r="HG16" s="184"/>
      <c r="HH16" s="184"/>
      <c r="HI16" s="184"/>
      <c r="HJ16" s="184"/>
      <c r="HK16" s="184"/>
      <c r="HL16" s="184"/>
      <c r="HM16" s="184"/>
      <c r="HN16" s="184"/>
      <c r="HO16" s="184"/>
      <c r="HP16" s="184"/>
      <c r="HQ16" s="184"/>
      <c r="HR16" s="184"/>
      <c r="HS16" s="184"/>
      <c r="HT16" s="184"/>
      <c r="HU16" s="184"/>
      <c r="HV16" s="184"/>
      <c r="HW16" s="184"/>
      <c r="HX16" s="184"/>
      <c r="HY16" s="184"/>
      <c r="HZ16" s="184"/>
      <c r="IA16" s="184"/>
      <c r="IB16" s="184"/>
      <c r="IC16" s="184"/>
      <c r="ID16" s="184"/>
      <c r="IE16" s="184"/>
      <c r="IF16" s="184"/>
      <c r="IG16" s="184"/>
      <c r="IH16" s="184"/>
      <c r="II16" s="184"/>
      <c r="IJ16" s="184"/>
      <c r="IK16" s="184"/>
      <c r="IL16" s="184"/>
      <c r="IM16" s="184"/>
      <c r="IN16" s="184"/>
      <c r="IO16" s="184"/>
      <c r="IP16" s="184"/>
      <c r="IQ16" s="184"/>
      <c r="IR16" s="184"/>
      <c r="IS16" s="184"/>
      <c r="IT16" s="184"/>
      <c r="IU16" s="184"/>
      <c r="IV16" s="184"/>
      <c r="IW16" s="184"/>
      <c r="IX16" s="184"/>
      <c r="IY16" s="184"/>
      <c r="IZ16" s="184"/>
      <c r="JA16" s="184"/>
      <c r="JB16" s="184"/>
      <c r="JC16" s="184"/>
      <c r="JD16" s="184"/>
      <c r="JE16" s="184"/>
      <c r="JF16" s="184"/>
      <c r="JG16" s="184"/>
      <c r="JH16" s="184"/>
      <c r="JI16" s="184"/>
      <c r="JJ16" s="184"/>
      <c r="JK16" s="184"/>
      <c r="JL16" s="184"/>
      <c r="JM16" s="184"/>
      <c r="JN16" s="184"/>
      <c r="JO16" s="184"/>
      <c r="JP16" s="184"/>
      <c r="JQ16" s="184"/>
      <c r="JR16" s="184"/>
      <c r="JS16" s="184"/>
      <c r="JT16" s="184"/>
      <c r="JU16" s="184"/>
      <c r="JV16" s="184"/>
      <c r="JW16" s="184"/>
      <c r="JX16" s="184"/>
      <c r="JY16" s="184"/>
      <c r="JZ16" s="184"/>
      <c r="KA16" s="184"/>
      <c r="KB16" s="184"/>
      <c r="KC16" s="184"/>
      <c r="KD16" s="184"/>
      <c r="KE16" s="184"/>
      <c r="KF16" s="184"/>
      <c r="KG16" s="184"/>
      <c r="KH16" s="184"/>
      <c r="KI16" s="184"/>
      <c r="KJ16" s="184"/>
      <c r="KK16" s="184"/>
      <c r="KL16" s="184"/>
      <c r="KM16" s="184"/>
      <c r="KN16" s="184"/>
      <c r="KO16" s="184"/>
      <c r="KP16" s="184"/>
      <c r="KQ16" s="184"/>
      <c r="KR16" s="184"/>
      <c r="KS16" s="184"/>
      <c r="KT16" s="184"/>
      <c r="KU16" s="184"/>
      <c r="KV16" s="184"/>
      <c r="KW16" s="184"/>
      <c r="KX16" s="184"/>
      <c r="KY16" s="184"/>
      <c r="KZ16" s="184"/>
      <c r="LA16" s="184"/>
      <c r="LB16" s="184"/>
      <c r="LC16" s="184"/>
      <c r="LD16" s="184"/>
      <c r="LE16" s="184"/>
      <c r="LF16" s="184"/>
      <c r="LG16" s="184"/>
      <c r="LH16" s="184"/>
      <c r="LI16" s="184"/>
      <c r="LJ16" s="184"/>
      <c r="LK16" s="184"/>
      <c r="LL16" s="184"/>
      <c r="LM16" s="184"/>
      <c r="LN16" s="184"/>
      <c r="LO16" s="184"/>
      <c r="LP16" s="184"/>
      <c r="LQ16" s="184"/>
      <c r="LR16" s="184"/>
      <c r="LS16" s="184"/>
      <c r="LT16" s="184"/>
      <c r="LU16" s="184"/>
      <c r="LV16" s="184"/>
      <c r="LW16" s="184"/>
      <c r="LX16" s="184"/>
      <c r="LY16" s="184"/>
      <c r="LZ16" s="184"/>
      <c r="MA16" s="184"/>
      <c r="MB16" s="184"/>
      <c r="MC16" s="184"/>
      <c r="MD16" s="184"/>
      <c r="ME16" s="184"/>
      <c r="MF16" s="184"/>
      <c r="MG16" s="184"/>
      <c r="MH16" s="184"/>
      <c r="MI16" s="184"/>
      <c r="MJ16" s="184"/>
      <c r="MK16" s="184"/>
      <c r="ML16" s="184"/>
      <c r="MM16" s="184"/>
      <c r="MN16" s="184"/>
      <c r="MO16" s="184"/>
      <c r="MP16" s="184"/>
      <c r="MQ16" s="184"/>
      <c r="MR16" s="184"/>
      <c r="MS16" s="184"/>
      <c r="MT16" s="184"/>
      <c r="MU16" s="184"/>
      <c r="MV16" s="184"/>
      <c r="MW16" s="184"/>
      <c r="MX16" s="184"/>
      <c r="MY16" s="184"/>
      <c r="MZ16" s="184"/>
      <c r="NA16" s="184"/>
      <c r="NB16" s="184"/>
      <c r="NC16" s="184"/>
      <c r="ND16" s="184"/>
      <c r="NE16" s="184"/>
      <c r="NF16" s="184"/>
      <c r="NG16" s="184"/>
      <c r="NH16" s="184"/>
      <c r="NI16" s="184"/>
      <c r="NJ16" s="184"/>
      <c r="NK16" s="184"/>
      <c r="NL16" s="184"/>
      <c r="NM16" s="184"/>
      <c r="NN16" s="184"/>
      <c r="NO16" s="184"/>
      <c r="NP16" s="184"/>
      <c r="NQ16" s="184"/>
      <c r="NR16" s="184"/>
      <c r="NS16" s="184"/>
      <c r="NT16" s="184"/>
      <c r="NU16" s="184"/>
      <c r="NV16" s="184"/>
      <c r="NW16" s="184"/>
      <c r="NX16" s="184"/>
      <c r="NY16" s="184"/>
      <c r="NZ16" s="184"/>
      <c r="OA16" s="184"/>
      <c r="OB16" s="184"/>
      <c r="OC16" s="184"/>
      <c r="OD16" s="184"/>
      <c r="OE16" s="184"/>
      <c r="OF16" s="184"/>
      <c r="OG16" s="184"/>
      <c r="OH16" s="184"/>
      <c r="OI16" s="184"/>
      <c r="OJ16" s="184"/>
      <c r="OK16" s="184"/>
      <c r="OL16" s="184"/>
      <c r="OM16" s="184"/>
      <c r="ON16" s="184"/>
      <c r="OO16" s="184"/>
      <c r="OP16" s="184"/>
      <c r="OQ16" s="184"/>
      <c r="OR16" s="184"/>
      <c r="OS16" s="184"/>
      <c r="OT16" s="184"/>
      <c r="OU16" s="184"/>
      <c r="OV16" s="184"/>
      <c r="OW16" s="184"/>
      <c r="OX16" s="184"/>
      <c r="OY16" s="184"/>
      <c r="OZ16" s="184"/>
      <c r="PA16" s="184"/>
      <c r="PB16" s="184"/>
      <c r="PC16" s="184"/>
      <c r="PD16" s="184"/>
      <c r="PE16" s="184"/>
      <c r="PF16" s="184"/>
      <c r="PG16" s="184"/>
      <c r="PH16" s="184"/>
      <c r="PI16" s="184"/>
      <c r="PJ16" s="184"/>
      <c r="PK16" s="184"/>
      <c r="PL16" s="184"/>
      <c r="PM16" s="184"/>
      <c r="PN16" s="184"/>
      <c r="PO16" s="184"/>
      <c r="PP16" s="184"/>
      <c r="PQ16" s="184"/>
      <c r="PR16" s="184"/>
      <c r="PS16" s="184"/>
      <c r="PT16" s="184"/>
      <c r="PU16" s="184"/>
      <c r="PV16" s="184"/>
      <c r="PW16" s="184"/>
      <c r="PX16" s="184"/>
      <c r="PY16" s="184"/>
      <c r="PZ16" s="184"/>
      <c r="QA16" s="184"/>
      <c r="QB16" s="184"/>
      <c r="QC16" s="184"/>
      <c r="QD16" s="184"/>
      <c r="QE16" s="184"/>
      <c r="QF16" s="184"/>
      <c r="QG16" s="184"/>
      <c r="QH16" s="184"/>
      <c r="QI16" s="184"/>
      <c r="QJ16" s="184"/>
      <c r="QK16" s="184"/>
      <c r="QL16" s="184"/>
      <c r="QM16" s="184"/>
      <c r="QN16" s="184"/>
      <c r="QO16" s="184"/>
      <c r="QP16" s="184"/>
      <c r="QQ16" s="184"/>
      <c r="QR16" s="184"/>
      <c r="QS16" s="184"/>
      <c r="QT16" s="184"/>
      <c r="QU16" s="184"/>
      <c r="QV16" s="184"/>
      <c r="QW16" s="184"/>
      <c r="QX16" s="184"/>
      <c r="QY16" s="184"/>
      <c r="QZ16" s="184"/>
      <c r="RA16" s="184"/>
      <c r="RB16" s="184"/>
      <c r="RC16" s="184"/>
      <c r="RD16" s="184"/>
      <c r="RE16" s="184"/>
      <c r="RF16" s="184"/>
      <c r="RG16" s="184"/>
      <c r="RH16" s="184"/>
      <c r="RI16" s="184"/>
      <c r="RJ16" s="184"/>
      <c r="RK16" s="184"/>
      <c r="RL16" s="184"/>
      <c r="RM16" s="184"/>
      <c r="RN16" s="184"/>
      <c r="RO16" s="184"/>
      <c r="RP16" s="184"/>
      <c r="RQ16" s="184"/>
      <c r="RR16" s="184"/>
      <c r="RS16" s="184"/>
      <c r="RT16" s="184"/>
      <c r="RU16" s="184"/>
      <c r="RV16" s="184"/>
      <c r="RW16" s="184"/>
      <c r="RX16" s="184"/>
      <c r="RY16" s="184"/>
      <c r="RZ16" s="184"/>
      <c r="SA16" s="184"/>
      <c r="SB16" s="184"/>
      <c r="SC16" s="184"/>
      <c r="SD16" s="184"/>
      <c r="SE16" s="184"/>
      <c r="SF16" s="184"/>
      <c r="SG16" s="184"/>
      <c r="SH16" s="184"/>
      <c r="SI16" s="184"/>
      <c r="SJ16" s="184"/>
      <c r="SK16" s="184"/>
      <c r="SL16" s="184"/>
      <c r="SM16" s="184"/>
      <c r="SN16" s="184"/>
      <c r="SO16" s="184"/>
      <c r="SP16" s="184"/>
      <c r="SQ16" s="184"/>
      <c r="SR16" s="184"/>
      <c r="SS16" s="184"/>
      <c r="ST16" s="184"/>
      <c r="SU16" s="184"/>
      <c r="SV16" s="184"/>
      <c r="SW16" s="184"/>
      <c r="SX16" s="184"/>
      <c r="SY16" s="184"/>
      <c r="SZ16" s="184"/>
      <c r="TA16" s="184"/>
      <c r="TB16" s="184"/>
      <c r="TC16" s="184"/>
      <c r="TD16" s="184"/>
      <c r="TE16" s="184"/>
      <c r="TF16" s="184"/>
      <c r="TG16" s="184"/>
      <c r="TH16" s="184"/>
      <c r="TI16" s="184"/>
      <c r="TJ16" s="184"/>
      <c r="TK16" s="184"/>
      <c r="TL16" s="184"/>
      <c r="TM16" s="184"/>
      <c r="TN16" s="184"/>
      <c r="TO16" s="184"/>
      <c r="TP16" s="184"/>
      <c r="TQ16" s="184"/>
      <c r="TR16" s="184"/>
      <c r="TS16" s="184"/>
      <c r="TT16" s="184"/>
      <c r="TU16" s="184"/>
      <c r="TV16" s="184"/>
      <c r="TW16" s="184"/>
      <c r="TX16" s="184"/>
      <c r="TY16" s="184"/>
      <c r="TZ16" s="184"/>
      <c r="UA16" s="184"/>
      <c r="UB16" s="184"/>
      <c r="UC16" s="184"/>
      <c r="UD16" s="184"/>
      <c r="UE16" s="184"/>
      <c r="UF16" s="184"/>
      <c r="UG16" s="184"/>
      <c r="UH16" s="184"/>
      <c r="UI16" s="184"/>
      <c r="UJ16" s="184"/>
      <c r="UK16" s="184"/>
      <c r="UL16" s="184"/>
      <c r="UM16" s="184"/>
      <c r="UN16" s="184"/>
      <c r="UO16" s="184"/>
      <c r="UP16" s="184"/>
      <c r="UQ16" s="184"/>
      <c r="UR16" s="184"/>
      <c r="US16" s="184"/>
      <c r="UT16" s="184"/>
      <c r="UU16" s="184"/>
      <c r="UV16" s="184"/>
      <c r="UW16" s="184"/>
      <c r="UX16" s="184"/>
      <c r="UY16" s="184"/>
      <c r="UZ16" s="184"/>
      <c r="VA16" s="184"/>
      <c r="VB16" s="184"/>
      <c r="VC16" s="184"/>
      <c r="VD16" s="184"/>
      <c r="VE16" s="184"/>
      <c r="VF16" s="184"/>
      <c r="VG16" s="184"/>
      <c r="VH16" s="184"/>
      <c r="VI16" s="184"/>
      <c r="VJ16" s="184"/>
      <c r="VK16" s="184"/>
      <c r="VL16" s="184"/>
      <c r="VM16" s="184"/>
      <c r="VN16" s="184"/>
      <c r="VO16" s="184"/>
      <c r="VP16" s="184"/>
      <c r="VQ16" s="184"/>
      <c r="VR16" s="184"/>
      <c r="VS16" s="184"/>
      <c r="VT16" s="184"/>
      <c r="VU16" s="184"/>
      <c r="VV16" s="184"/>
      <c r="VW16" s="184"/>
      <c r="VX16" s="184"/>
      <c r="VY16" s="184"/>
      <c r="VZ16" s="184"/>
      <c r="WA16" s="184"/>
      <c r="WB16" s="184"/>
      <c r="WC16" s="184"/>
      <c r="WD16" s="184"/>
      <c r="WE16" s="184"/>
      <c r="WF16" s="184"/>
      <c r="WG16" s="184"/>
      <c r="WH16" s="184"/>
      <c r="WI16" s="184"/>
      <c r="WJ16" s="184"/>
      <c r="WK16" s="184"/>
      <c r="WL16" s="184"/>
      <c r="WM16" s="184"/>
      <c r="WN16" s="184"/>
      <c r="WO16" s="184"/>
      <c r="WP16" s="184"/>
      <c r="WQ16" s="184"/>
      <c r="WR16" s="184"/>
      <c r="WS16" s="184"/>
      <c r="WT16" s="184"/>
      <c r="WU16" s="184"/>
      <c r="WV16" s="184"/>
      <c r="WW16" s="184"/>
      <c r="WX16" s="184"/>
      <c r="WY16" s="184"/>
      <c r="WZ16" s="184"/>
      <c r="XA16" s="184"/>
      <c r="XB16" s="184"/>
      <c r="XC16" s="184"/>
      <c r="XD16" s="184"/>
      <c r="XE16" s="184"/>
      <c r="XF16" s="184"/>
      <c r="XG16" s="184"/>
      <c r="XH16" s="184"/>
      <c r="XI16" s="184"/>
      <c r="XJ16" s="184"/>
      <c r="XK16" s="184"/>
      <c r="XL16" s="184"/>
      <c r="XM16" s="184"/>
      <c r="XN16" s="184"/>
      <c r="XO16" s="184"/>
      <c r="XP16" s="184"/>
      <c r="XQ16" s="184"/>
      <c r="XR16" s="184"/>
      <c r="XS16" s="184"/>
      <c r="XT16" s="184"/>
    </row>
    <row r="17" spans="1:644" customFormat="1" x14ac:dyDescent="0.2">
      <c r="A17" s="142"/>
      <c r="B17" s="81"/>
      <c r="C17" s="146"/>
      <c r="D17" s="147"/>
      <c r="E17" s="147"/>
      <c r="F17" s="145"/>
      <c r="G17" s="146"/>
      <c r="H17" s="147"/>
      <c r="I17" s="147"/>
      <c r="J17" s="145"/>
      <c r="K17" s="184"/>
      <c r="L17" s="184"/>
      <c r="M17" s="142"/>
      <c r="N17" s="81"/>
      <c r="O17" s="146"/>
      <c r="P17" s="147"/>
      <c r="Q17" s="147"/>
      <c r="R17" s="145"/>
      <c r="S17" s="146"/>
      <c r="T17" s="147"/>
      <c r="U17" s="147"/>
      <c r="V17" s="145"/>
      <c r="W17" s="184"/>
      <c r="X17" s="184"/>
      <c r="Y17" s="184"/>
      <c r="Z17" s="184"/>
      <c r="AA17" s="184"/>
      <c r="AB17" s="184"/>
      <c r="AC17" s="184"/>
      <c r="AD17" s="184"/>
      <c r="AE17" s="184"/>
      <c r="AF17" s="184"/>
      <c r="AG17" s="184"/>
      <c r="AH17" s="184"/>
      <c r="AI17" s="184"/>
      <c r="AJ17" s="184"/>
      <c r="AK17" s="184"/>
      <c r="AL17" s="184"/>
      <c r="AM17" s="184"/>
      <c r="AN17" s="184"/>
      <c r="AO17" s="184"/>
      <c r="AP17" s="184"/>
      <c r="AQ17" s="184"/>
      <c r="AR17" s="184"/>
      <c r="AS17" s="184"/>
      <c r="AT17" s="184"/>
      <c r="AU17" s="184"/>
      <c r="AV17" s="184"/>
      <c r="AW17" s="184"/>
      <c r="AX17" s="184"/>
      <c r="AY17" s="184"/>
      <c r="AZ17" s="184"/>
      <c r="BA17" s="184"/>
      <c r="BB17" s="184"/>
      <c r="BC17" s="184"/>
      <c r="BD17" s="184"/>
      <c r="BE17" s="184"/>
      <c r="BF17" s="184"/>
      <c r="BG17" s="184"/>
      <c r="BH17" s="184"/>
      <c r="BI17" s="184"/>
      <c r="BJ17" s="184"/>
      <c r="BK17" s="184"/>
      <c r="BL17" s="184"/>
      <c r="BM17" s="184"/>
      <c r="BN17" s="184"/>
      <c r="BO17" s="184"/>
      <c r="BP17" s="184"/>
      <c r="BQ17" s="184"/>
      <c r="BR17" s="184"/>
      <c r="BS17" s="184"/>
      <c r="BT17" s="184"/>
      <c r="BU17" s="184"/>
      <c r="BV17" s="184"/>
      <c r="BW17" s="184"/>
      <c r="BX17" s="184"/>
      <c r="BY17" s="184"/>
      <c r="BZ17" s="184"/>
      <c r="CA17" s="184"/>
      <c r="CB17" s="184"/>
      <c r="CC17" s="184"/>
      <c r="CD17" s="184"/>
      <c r="CE17" s="184"/>
      <c r="CF17" s="184"/>
      <c r="CG17" s="184"/>
      <c r="CH17" s="184"/>
      <c r="CI17" s="184"/>
      <c r="CJ17" s="184"/>
      <c r="CK17" s="184"/>
      <c r="CL17" s="184"/>
      <c r="CM17" s="184"/>
      <c r="CN17" s="184"/>
      <c r="CO17" s="184"/>
      <c r="CP17" s="184"/>
      <c r="CQ17" s="184"/>
      <c r="CR17" s="184"/>
      <c r="CS17" s="184"/>
      <c r="CT17" s="184"/>
      <c r="CU17" s="184"/>
      <c r="CV17" s="184"/>
      <c r="CW17" s="184"/>
      <c r="CX17" s="184"/>
      <c r="CY17" s="184"/>
      <c r="CZ17" s="184"/>
      <c r="DA17" s="184"/>
      <c r="DB17" s="184"/>
      <c r="DC17" s="184"/>
      <c r="DD17" s="184"/>
      <c r="DE17" s="184"/>
      <c r="DF17" s="184"/>
      <c r="DG17" s="184"/>
      <c r="DH17" s="184"/>
      <c r="DI17" s="184"/>
      <c r="DJ17" s="184"/>
      <c r="DK17" s="184"/>
      <c r="DL17" s="184"/>
      <c r="DM17" s="184"/>
      <c r="DN17" s="184"/>
      <c r="DO17" s="184"/>
      <c r="DP17" s="184"/>
      <c r="DQ17" s="184"/>
      <c r="DR17" s="184"/>
      <c r="DS17" s="184"/>
      <c r="DT17" s="184"/>
      <c r="DU17" s="184"/>
      <c r="DV17" s="184"/>
      <c r="DW17" s="184"/>
      <c r="DX17" s="184"/>
      <c r="DY17" s="184"/>
      <c r="DZ17" s="184"/>
      <c r="EA17" s="184"/>
      <c r="EB17" s="184"/>
      <c r="EC17" s="184"/>
      <c r="ED17" s="184"/>
      <c r="EE17" s="184"/>
      <c r="EF17" s="184"/>
      <c r="EG17" s="184"/>
      <c r="EH17" s="184"/>
      <c r="EI17" s="184"/>
      <c r="EJ17" s="184"/>
      <c r="EK17" s="184"/>
      <c r="EL17" s="184"/>
      <c r="EM17" s="184"/>
      <c r="EN17" s="184"/>
      <c r="EO17" s="184"/>
      <c r="EP17" s="184"/>
      <c r="EQ17" s="184"/>
      <c r="ER17" s="184"/>
      <c r="ES17" s="184"/>
      <c r="ET17" s="184"/>
      <c r="EU17" s="184"/>
      <c r="EV17" s="184"/>
      <c r="EW17" s="184"/>
      <c r="EX17" s="184"/>
      <c r="EY17" s="184"/>
      <c r="EZ17" s="184"/>
      <c r="FA17" s="184"/>
      <c r="FB17" s="184"/>
      <c r="FC17" s="184"/>
      <c r="FD17" s="184"/>
      <c r="FE17" s="184"/>
      <c r="FF17" s="184"/>
      <c r="FG17" s="184"/>
      <c r="FH17" s="184"/>
      <c r="FI17" s="184"/>
      <c r="FJ17" s="184"/>
      <c r="FK17" s="184"/>
      <c r="FL17" s="184"/>
      <c r="FM17" s="184"/>
      <c r="FN17" s="184"/>
      <c r="FO17" s="184"/>
      <c r="FP17" s="184"/>
      <c r="FQ17" s="184"/>
      <c r="FR17" s="184"/>
      <c r="FS17" s="184"/>
      <c r="FT17" s="184"/>
      <c r="FU17" s="184"/>
      <c r="FV17" s="184"/>
      <c r="FW17" s="184"/>
      <c r="FX17" s="184"/>
      <c r="FY17" s="184"/>
      <c r="FZ17" s="184"/>
      <c r="GA17" s="184"/>
      <c r="GB17" s="184"/>
      <c r="GC17" s="184"/>
      <c r="GD17" s="184"/>
      <c r="GE17" s="184"/>
      <c r="GF17" s="184"/>
      <c r="GG17" s="184"/>
      <c r="GH17" s="184"/>
      <c r="GI17" s="184"/>
      <c r="GJ17" s="184"/>
      <c r="GK17" s="184"/>
      <c r="GL17" s="184"/>
      <c r="GM17" s="184"/>
      <c r="GN17" s="184"/>
      <c r="GO17" s="184"/>
      <c r="GP17" s="184"/>
      <c r="GQ17" s="184"/>
      <c r="GR17" s="184"/>
      <c r="GS17" s="184"/>
      <c r="GT17" s="184"/>
      <c r="GU17" s="184"/>
      <c r="GV17" s="184"/>
      <c r="GW17" s="184"/>
      <c r="GX17" s="184"/>
      <c r="GY17" s="184"/>
      <c r="GZ17" s="184"/>
      <c r="HA17" s="184"/>
      <c r="HB17" s="184"/>
      <c r="HC17" s="184"/>
      <c r="HD17" s="184"/>
      <c r="HE17" s="184"/>
      <c r="HF17" s="184"/>
      <c r="HG17" s="184"/>
      <c r="HH17" s="184"/>
      <c r="HI17" s="184"/>
      <c r="HJ17" s="184"/>
      <c r="HK17" s="184"/>
      <c r="HL17" s="184"/>
      <c r="HM17" s="184"/>
      <c r="HN17" s="184"/>
      <c r="HO17" s="184"/>
      <c r="HP17" s="184"/>
      <c r="HQ17" s="184"/>
      <c r="HR17" s="184"/>
      <c r="HS17" s="184"/>
      <c r="HT17" s="184"/>
      <c r="HU17" s="184"/>
      <c r="HV17" s="184"/>
      <c r="HW17" s="184"/>
      <c r="HX17" s="184"/>
      <c r="HY17" s="184"/>
      <c r="HZ17" s="184"/>
      <c r="IA17" s="184"/>
      <c r="IB17" s="184"/>
      <c r="IC17" s="184"/>
      <c r="ID17" s="184"/>
      <c r="IE17" s="184"/>
      <c r="IF17" s="184"/>
      <c r="IG17" s="184"/>
      <c r="IH17" s="184"/>
      <c r="II17" s="184"/>
      <c r="IJ17" s="184"/>
      <c r="IK17" s="184"/>
      <c r="IL17" s="184"/>
      <c r="IM17" s="184"/>
      <c r="IN17" s="184"/>
      <c r="IO17" s="184"/>
      <c r="IP17" s="184"/>
      <c r="IQ17" s="184"/>
      <c r="IR17" s="184"/>
      <c r="IS17" s="184"/>
      <c r="IT17" s="184"/>
      <c r="IU17" s="184"/>
      <c r="IV17" s="184"/>
      <c r="IW17" s="184"/>
      <c r="IX17" s="184"/>
      <c r="IY17" s="184"/>
      <c r="IZ17" s="184"/>
      <c r="JA17" s="184"/>
      <c r="JB17" s="184"/>
      <c r="JC17" s="184"/>
      <c r="JD17" s="184"/>
      <c r="JE17" s="184"/>
      <c r="JF17" s="184"/>
      <c r="JG17" s="184"/>
      <c r="JH17" s="184"/>
      <c r="JI17" s="184"/>
      <c r="JJ17" s="184"/>
      <c r="JK17" s="184"/>
      <c r="JL17" s="184"/>
      <c r="JM17" s="184"/>
      <c r="JN17" s="184"/>
      <c r="JO17" s="184"/>
      <c r="JP17" s="184"/>
      <c r="JQ17" s="184"/>
      <c r="JR17" s="184"/>
      <c r="JS17" s="184"/>
      <c r="JT17" s="184"/>
      <c r="JU17" s="184"/>
      <c r="JV17" s="184"/>
      <c r="JW17" s="184"/>
      <c r="JX17" s="184"/>
      <c r="JY17" s="184"/>
      <c r="JZ17" s="184"/>
      <c r="KA17" s="184"/>
      <c r="KB17" s="184"/>
      <c r="KC17" s="184"/>
      <c r="KD17" s="184"/>
      <c r="KE17" s="184"/>
      <c r="KF17" s="184"/>
      <c r="KG17" s="184"/>
      <c r="KH17" s="184"/>
      <c r="KI17" s="184"/>
      <c r="KJ17" s="184"/>
      <c r="KK17" s="184"/>
      <c r="KL17" s="184"/>
      <c r="KM17" s="184"/>
      <c r="KN17" s="184"/>
      <c r="KO17" s="184"/>
      <c r="KP17" s="184"/>
      <c r="KQ17" s="184"/>
      <c r="KR17" s="184"/>
      <c r="KS17" s="184"/>
      <c r="KT17" s="184"/>
      <c r="KU17" s="184"/>
      <c r="KV17" s="184"/>
      <c r="KW17" s="184"/>
      <c r="KX17" s="184"/>
      <c r="KY17" s="184"/>
      <c r="KZ17" s="184"/>
      <c r="LA17" s="184"/>
      <c r="LB17" s="184"/>
      <c r="LC17" s="184"/>
      <c r="LD17" s="184"/>
      <c r="LE17" s="184"/>
      <c r="LF17" s="184"/>
      <c r="LG17" s="184"/>
      <c r="LH17" s="184"/>
      <c r="LI17" s="184"/>
      <c r="LJ17" s="184"/>
      <c r="LK17" s="184"/>
      <c r="LL17" s="184"/>
      <c r="LM17" s="184"/>
      <c r="LN17" s="184"/>
      <c r="LO17" s="184"/>
      <c r="LP17" s="184"/>
      <c r="LQ17" s="184"/>
      <c r="LR17" s="184"/>
      <c r="LS17" s="184"/>
      <c r="LT17" s="184"/>
      <c r="LU17" s="184"/>
      <c r="LV17" s="184"/>
      <c r="LW17" s="184"/>
      <c r="LX17" s="184"/>
      <c r="LY17" s="184"/>
      <c r="LZ17" s="184"/>
      <c r="MA17" s="184"/>
      <c r="MB17" s="184"/>
      <c r="MC17" s="184"/>
      <c r="MD17" s="184"/>
      <c r="ME17" s="184"/>
      <c r="MF17" s="184"/>
      <c r="MG17" s="184"/>
      <c r="MH17" s="184"/>
      <c r="MI17" s="184"/>
      <c r="MJ17" s="184"/>
      <c r="MK17" s="184"/>
      <c r="ML17" s="184"/>
      <c r="MM17" s="184"/>
      <c r="MN17" s="184"/>
      <c r="MO17" s="184"/>
      <c r="MP17" s="184"/>
      <c r="MQ17" s="184"/>
      <c r="MR17" s="184"/>
      <c r="MS17" s="184"/>
      <c r="MT17" s="184"/>
      <c r="MU17" s="184"/>
      <c r="MV17" s="184"/>
      <c r="MW17" s="184"/>
      <c r="MX17" s="184"/>
      <c r="MY17" s="184"/>
      <c r="MZ17" s="184"/>
      <c r="NA17" s="184"/>
      <c r="NB17" s="184"/>
      <c r="NC17" s="184"/>
      <c r="ND17" s="184"/>
      <c r="NE17" s="184"/>
      <c r="NF17" s="184"/>
      <c r="NG17" s="184"/>
      <c r="NH17" s="184"/>
      <c r="NI17" s="184"/>
      <c r="NJ17" s="184"/>
      <c r="NK17" s="184"/>
      <c r="NL17" s="184"/>
      <c r="NM17" s="184"/>
      <c r="NN17" s="184"/>
      <c r="NO17" s="184"/>
      <c r="NP17" s="184"/>
      <c r="NQ17" s="184"/>
      <c r="NR17" s="184"/>
      <c r="NS17" s="184"/>
      <c r="NT17" s="184"/>
      <c r="NU17" s="184"/>
      <c r="NV17" s="184"/>
      <c r="NW17" s="184"/>
      <c r="NX17" s="184"/>
      <c r="NY17" s="184"/>
      <c r="NZ17" s="184"/>
      <c r="OA17" s="184"/>
      <c r="OB17" s="184"/>
      <c r="OC17" s="184"/>
      <c r="OD17" s="184"/>
      <c r="OE17" s="184"/>
      <c r="OF17" s="184"/>
      <c r="OG17" s="184"/>
      <c r="OH17" s="184"/>
      <c r="OI17" s="184"/>
      <c r="OJ17" s="184"/>
      <c r="OK17" s="184"/>
      <c r="OL17" s="184"/>
      <c r="OM17" s="184"/>
      <c r="ON17" s="184"/>
      <c r="OO17" s="184"/>
      <c r="OP17" s="184"/>
      <c r="OQ17" s="184"/>
      <c r="OR17" s="184"/>
      <c r="OS17" s="184"/>
      <c r="OT17" s="184"/>
      <c r="OU17" s="184"/>
      <c r="OV17" s="184"/>
      <c r="OW17" s="184"/>
      <c r="OX17" s="184"/>
      <c r="OY17" s="184"/>
      <c r="OZ17" s="184"/>
      <c r="PA17" s="184"/>
      <c r="PB17" s="184"/>
      <c r="PC17" s="184"/>
      <c r="PD17" s="184"/>
      <c r="PE17" s="184"/>
      <c r="PF17" s="184"/>
      <c r="PG17" s="184"/>
      <c r="PH17" s="184"/>
      <c r="PI17" s="184"/>
      <c r="PJ17" s="184"/>
      <c r="PK17" s="184"/>
      <c r="PL17" s="184"/>
      <c r="PM17" s="184"/>
      <c r="PN17" s="184"/>
      <c r="PO17" s="184"/>
      <c r="PP17" s="184"/>
      <c r="PQ17" s="184"/>
      <c r="PR17" s="184"/>
      <c r="PS17" s="184"/>
      <c r="PT17" s="184"/>
      <c r="PU17" s="184"/>
      <c r="PV17" s="184"/>
      <c r="PW17" s="184"/>
      <c r="PX17" s="184"/>
      <c r="PY17" s="184"/>
      <c r="PZ17" s="184"/>
      <c r="QA17" s="184"/>
      <c r="QB17" s="184"/>
      <c r="QC17" s="184"/>
      <c r="QD17" s="184"/>
      <c r="QE17" s="184"/>
      <c r="QF17" s="184"/>
      <c r="QG17" s="184"/>
      <c r="QH17" s="184"/>
      <c r="QI17" s="184"/>
      <c r="QJ17" s="184"/>
      <c r="QK17" s="184"/>
      <c r="QL17" s="184"/>
      <c r="QM17" s="184"/>
      <c r="QN17" s="184"/>
      <c r="QO17" s="184"/>
      <c r="QP17" s="184"/>
      <c r="QQ17" s="184"/>
      <c r="QR17" s="184"/>
      <c r="QS17" s="184"/>
      <c r="QT17" s="184"/>
      <c r="QU17" s="184"/>
      <c r="QV17" s="184"/>
      <c r="QW17" s="184"/>
      <c r="QX17" s="184"/>
      <c r="QY17" s="184"/>
      <c r="QZ17" s="184"/>
      <c r="RA17" s="184"/>
      <c r="RB17" s="184"/>
      <c r="RC17" s="184"/>
      <c r="RD17" s="184"/>
      <c r="RE17" s="184"/>
      <c r="RF17" s="184"/>
      <c r="RG17" s="184"/>
      <c r="RH17" s="184"/>
      <c r="RI17" s="184"/>
      <c r="RJ17" s="184"/>
      <c r="RK17" s="184"/>
      <c r="RL17" s="184"/>
      <c r="RM17" s="184"/>
      <c r="RN17" s="184"/>
      <c r="RO17" s="184"/>
      <c r="RP17" s="184"/>
      <c r="RQ17" s="184"/>
      <c r="RR17" s="184"/>
      <c r="RS17" s="184"/>
      <c r="RT17" s="184"/>
      <c r="RU17" s="184"/>
      <c r="RV17" s="184"/>
      <c r="RW17" s="184"/>
      <c r="RX17" s="184"/>
      <c r="RY17" s="184"/>
      <c r="RZ17" s="184"/>
      <c r="SA17" s="184"/>
      <c r="SB17" s="184"/>
      <c r="SC17" s="184"/>
      <c r="SD17" s="184"/>
      <c r="SE17" s="184"/>
      <c r="SF17" s="184"/>
      <c r="SG17" s="184"/>
      <c r="SH17" s="184"/>
      <c r="SI17" s="184"/>
      <c r="SJ17" s="184"/>
      <c r="SK17" s="184"/>
      <c r="SL17" s="184"/>
      <c r="SM17" s="184"/>
      <c r="SN17" s="184"/>
      <c r="SO17" s="184"/>
      <c r="SP17" s="184"/>
      <c r="SQ17" s="184"/>
      <c r="SR17" s="184"/>
      <c r="SS17" s="184"/>
      <c r="ST17" s="184"/>
      <c r="SU17" s="184"/>
      <c r="SV17" s="184"/>
      <c r="SW17" s="184"/>
      <c r="SX17" s="184"/>
      <c r="SY17" s="184"/>
      <c r="SZ17" s="184"/>
      <c r="TA17" s="184"/>
      <c r="TB17" s="184"/>
      <c r="TC17" s="184"/>
      <c r="TD17" s="184"/>
      <c r="TE17" s="184"/>
      <c r="TF17" s="184"/>
      <c r="TG17" s="184"/>
      <c r="TH17" s="184"/>
      <c r="TI17" s="184"/>
      <c r="TJ17" s="184"/>
      <c r="TK17" s="184"/>
      <c r="TL17" s="184"/>
      <c r="TM17" s="184"/>
      <c r="TN17" s="184"/>
      <c r="TO17" s="184"/>
      <c r="TP17" s="184"/>
      <c r="TQ17" s="184"/>
      <c r="TR17" s="184"/>
      <c r="TS17" s="184"/>
      <c r="TT17" s="184"/>
      <c r="TU17" s="184"/>
      <c r="TV17" s="184"/>
      <c r="TW17" s="184"/>
      <c r="TX17" s="184"/>
      <c r="TY17" s="184"/>
      <c r="TZ17" s="184"/>
      <c r="UA17" s="184"/>
      <c r="UB17" s="184"/>
      <c r="UC17" s="184"/>
      <c r="UD17" s="184"/>
      <c r="UE17" s="184"/>
      <c r="UF17" s="184"/>
      <c r="UG17" s="184"/>
      <c r="UH17" s="184"/>
      <c r="UI17" s="184"/>
      <c r="UJ17" s="184"/>
      <c r="UK17" s="184"/>
      <c r="UL17" s="184"/>
      <c r="UM17" s="184"/>
      <c r="UN17" s="184"/>
      <c r="UO17" s="184"/>
      <c r="UP17" s="184"/>
      <c r="UQ17" s="184"/>
      <c r="UR17" s="184"/>
      <c r="US17" s="184"/>
      <c r="UT17" s="184"/>
      <c r="UU17" s="184"/>
      <c r="UV17" s="184"/>
      <c r="UW17" s="184"/>
      <c r="UX17" s="184"/>
      <c r="UY17" s="184"/>
      <c r="UZ17" s="184"/>
      <c r="VA17" s="184"/>
      <c r="VB17" s="184"/>
      <c r="VC17" s="184"/>
      <c r="VD17" s="184"/>
      <c r="VE17" s="184"/>
      <c r="VF17" s="184"/>
      <c r="VG17" s="184"/>
      <c r="VH17" s="184"/>
      <c r="VI17" s="184"/>
      <c r="VJ17" s="184"/>
      <c r="VK17" s="184"/>
      <c r="VL17" s="184"/>
      <c r="VM17" s="184"/>
      <c r="VN17" s="184"/>
      <c r="VO17" s="184"/>
      <c r="VP17" s="184"/>
      <c r="VQ17" s="184"/>
      <c r="VR17" s="184"/>
      <c r="VS17" s="184"/>
      <c r="VT17" s="184"/>
      <c r="VU17" s="184"/>
      <c r="VV17" s="184"/>
      <c r="VW17" s="184"/>
      <c r="VX17" s="184"/>
      <c r="VY17" s="184"/>
      <c r="VZ17" s="184"/>
      <c r="WA17" s="184"/>
      <c r="WB17" s="184"/>
      <c r="WC17" s="184"/>
      <c r="WD17" s="184"/>
      <c r="WE17" s="184"/>
      <c r="WF17" s="184"/>
      <c r="WG17" s="184"/>
      <c r="WH17" s="184"/>
      <c r="WI17" s="184"/>
      <c r="WJ17" s="184"/>
      <c r="WK17" s="184"/>
      <c r="WL17" s="184"/>
      <c r="WM17" s="184"/>
      <c r="WN17" s="184"/>
      <c r="WO17" s="184"/>
      <c r="WP17" s="184"/>
      <c r="WQ17" s="184"/>
      <c r="WR17" s="184"/>
      <c r="WS17" s="184"/>
      <c r="WT17" s="184"/>
      <c r="WU17" s="184"/>
      <c r="WV17" s="184"/>
      <c r="WW17" s="184"/>
      <c r="WX17" s="184"/>
      <c r="WY17" s="184"/>
      <c r="WZ17" s="184"/>
      <c r="XA17" s="184"/>
      <c r="XB17" s="184"/>
      <c r="XC17" s="184"/>
      <c r="XD17" s="184"/>
      <c r="XE17" s="184"/>
      <c r="XF17" s="184"/>
      <c r="XG17" s="184"/>
      <c r="XH17" s="184"/>
      <c r="XI17" s="184"/>
      <c r="XJ17" s="184"/>
      <c r="XK17" s="184"/>
      <c r="XL17" s="184"/>
      <c r="XM17" s="184"/>
      <c r="XN17" s="184"/>
      <c r="XO17" s="184"/>
      <c r="XP17" s="184"/>
      <c r="XQ17" s="184"/>
      <c r="XR17" s="184"/>
      <c r="XS17" s="184"/>
      <c r="XT17" s="184"/>
    </row>
    <row r="18" spans="1:644" customFormat="1" x14ac:dyDescent="0.2">
      <c r="A18" s="142"/>
      <c r="B18" s="81"/>
      <c r="C18" s="146"/>
      <c r="D18" s="147"/>
      <c r="E18" s="147"/>
      <c r="F18" s="145"/>
      <c r="G18" s="146"/>
      <c r="H18" s="147"/>
      <c r="I18" s="147"/>
      <c r="J18" s="145"/>
      <c r="K18" s="184"/>
      <c r="L18" s="184"/>
      <c r="M18" s="142"/>
      <c r="N18" s="81"/>
      <c r="O18" s="146"/>
      <c r="P18" s="147"/>
      <c r="Q18" s="147"/>
      <c r="R18" s="145"/>
      <c r="S18" s="146"/>
      <c r="T18" s="147"/>
      <c r="U18" s="147"/>
      <c r="V18" s="145"/>
      <c r="W18" s="184"/>
      <c r="X18" s="184"/>
      <c r="Y18" s="184"/>
      <c r="Z18" s="184"/>
      <c r="AA18" s="184"/>
      <c r="AB18" s="184"/>
      <c r="AC18" s="184"/>
      <c r="AD18" s="184"/>
      <c r="AE18" s="184"/>
      <c r="AF18" s="184"/>
      <c r="AG18" s="184"/>
      <c r="AH18" s="184"/>
      <c r="AI18" s="184"/>
      <c r="AJ18" s="184"/>
      <c r="AK18" s="184"/>
      <c r="AL18" s="184"/>
      <c r="AM18" s="184"/>
      <c r="AN18" s="184"/>
      <c r="AO18" s="184"/>
      <c r="AP18" s="184"/>
      <c r="AQ18" s="184"/>
      <c r="AR18" s="184"/>
      <c r="AS18" s="184"/>
      <c r="AT18" s="184"/>
      <c r="AU18" s="184"/>
      <c r="AV18" s="184"/>
      <c r="AW18" s="184"/>
      <c r="AX18" s="184"/>
      <c r="AY18" s="184"/>
      <c r="AZ18" s="184"/>
      <c r="BA18" s="184"/>
      <c r="BB18" s="184"/>
      <c r="BC18" s="184"/>
      <c r="BD18" s="184"/>
      <c r="BE18" s="184"/>
      <c r="BF18" s="184"/>
      <c r="BG18" s="184"/>
      <c r="BH18" s="184"/>
      <c r="BI18" s="184"/>
      <c r="BJ18" s="184"/>
      <c r="BK18" s="184"/>
      <c r="BL18" s="184"/>
      <c r="BM18" s="184"/>
      <c r="BN18" s="184"/>
      <c r="BO18" s="184"/>
      <c r="BP18" s="184"/>
      <c r="BQ18" s="184"/>
      <c r="BR18" s="184"/>
      <c r="BS18" s="184"/>
      <c r="BT18" s="184"/>
      <c r="BU18" s="184"/>
      <c r="BV18" s="184"/>
      <c r="BW18" s="184"/>
      <c r="BX18" s="184"/>
      <c r="BY18" s="184"/>
      <c r="BZ18" s="184"/>
      <c r="CA18" s="184"/>
      <c r="CB18" s="184"/>
      <c r="CC18" s="184"/>
      <c r="CD18" s="184"/>
      <c r="CE18" s="184"/>
      <c r="CF18" s="184"/>
      <c r="CG18" s="184"/>
      <c r="CH18" s="184"/>
      <c r="CI18" s="184"/>
      <c r="CJ18" s="184"/>
      <c r="CK18" s="184"/>
      <c r="CL18" s="184"/>
      <c r="CM18" s="184"/>
      <c r="CN18" s="184"/>
      <c r="CO18" s="184"/>
      <c r="CP18" s="184"/>
      <c r="CQ18" s="184"/>
      <c r="CR18" s="184"/>
      <c r="CS18" s="184"/>
      <c r="CT18" s="184"/>
      <c r="CU18" s="184"/>
      <c r="CV18" s="184"/>
      <c r="CW18" s="184"/>
      <c r="CX18" s="184"/>
      <c r="CY18" s="184"/>
      <c r="CZ18" s="184"/>
      <c r="DA18" s="184"/>
      <c r="DB18" s="184"/>
      <c r="DC18" s="184"/>
      <c r="DD18" s="184"/>
      <c r="DE18" s="184"/>
      <c r="DF18" s="184"/>
      <c r="DG18" s="184"/>
      <c r="DH18" s="184"/>
      <c r="DI18" s="184"/>
      <c r="DJ18" s="184"/>
      <c r="DK18" s="184"/>
      <c r="DL18" s="184"/>
      <c r="DM18" s="184"/>
      <c r="DN18" s="184"/>
      <c r="DO18" s="184"/>
      <c r="DP18" s="184"/>
      <c r="DQ18" s="184"/>
      <c r="DR18" s="184"/>
      <c r="DS18" s="184"/>
      <c r="DT18" s="184"/>
      <c r="DU18" s="184"/>
      <c r="DV18" s="184"/>
      <c r="DW18" s="184"/>
      <c r="DX18" s="184"/>
      <c r="DY18" s="184"/>
      <c r="DZ18" s="184"/>
      <c r="EA18" s="184"/>
      <c r="EB18" s="184"/>
      <c r="EC18" s="184"/>
      <c r="ED18" s="184"/>
      <c r="EE18" s="184"/>
      <c r="EF18" s="184"/>
      <c r="EG18" s="184"/>
      <c r="EH18" s="184"/>
      <c r="EI18" s="184"/>
      <c r="EJ18" s="184"/>
      <c r="EK18" s="184"/>
      <c r="EL18" s="184"/>
      <c r="EM18" s="184"/>
      <c r="EN18" s="184"/>
      <c r="EO18" s="184"/>
      <c r="EP18" s="184"/>
      <c r="EQ18" s="184"/>
      <c r="ER18" s="184"/>
      <c r="ES18" s="184"/>
      <c r="ET18" s="184"/>
      <c r="EU18" s="184"/>
      <c r="EV18" s="184"/>
      <c r="EW18" s="184"/>
      <c r="EX18" s="184"/>
      <c r="EY18" s="184"/>
      <c r="EZ18" s="184"/>
      <c r="FA18" s="184"/>
      <c r="FB18" s="184"/>
      <c r="FC18" s="184"/>
      <c r="FD18" s="184"/>
      <c r="FE18" s="184"/>
      <c r="FF18" s="184"/>
      <c r="FG18" s="184"/>
      <c r="FH18" s="184"/>
      <c r="FI18" s="184"/>
      <c r="FJ18" s="184"/>
      <c r="FK18" s="184"/>
      <c r="FL18" s="184"/>
      <c r="FM18" s="184"/>
      <c r="FN18" s="184"/>
      <c r="FO18" s="184"/>
      <c r="FP18" s="184"/>
      <c r="FQ18" s="184"/>
      <c r="FR18" s="184"/>
      <c r="FS18" s="184"/>
      <c r="FT18" s="184"/>
      <c r="FU18" s="184"/>
      <c r="FV18" s="184"/>
      <c r="FW18" s="184"/>
      <c r="FX18" s="184"/>
      <c r="FY18" s="184"/>
      <c r="FZ18" s="184"/>
      <c r="GA18" s="184"/>
      <c r="GB18" s="184"/>
      <c r="GC18" s="184"/>
      <c r="GD18" s="184"/>
      <c r="GE18" s="184"/>
      <c r="GF18" s="184"/>
      <c r="GG18" s="184"/>
      <c r="GH18" s="184"/>
      <c r="GI18" s="184"/>
      <c r="GJ18" s="184"/>
      <c r="GK18" s="184"/>
      <c r="GL18" s="184"/>
      <c r="GM18" s="184"/>
      <c r="GN18" s="184"/>
      <c r="GO18" s="184"/>
      <c r="GP18" s="184"/>
      <c r="GQ18" s="184"/>
      <c r="GR18" s="184"/>
      <c r="GS18" s="184"/>
      <c r="GT18" s="184"/>
      <c r="GU18" s="184"/>
      <c r="GV18" s="184"/>
      <c r="GW18" s="184"/>
      <c r="GX18" s="184"/>
      <c r="GY18" s="184"/>
      <c r="GZ18" s="184"/>
      <c r="HA18" s="184"/>
      <c r="HB18" s="184"/>
      <c r="HC18" s="184"/>
      <c r="HD18" s="184"/>
      <c r="HE18" s="184"/>
      <c r="HF18" s="184"/>
      <c r="HG18" s="184"/>
      <c r="HH18" s="184"/>
      <c r="HI18" s="184"/>
      <c r="HJ18" s="184"/>
      <c r="HK18" s="184"/>
      <c r="HL18" s="184"/>
      <c r="HM18" s="184"/>
      <c r="HN18" s="184"/>
      <c r="HO18" s="184"/>
      <c r="HP18" s="184"/>
      <c r="HQ18" s="184"/>
      <c r="HR18" s="184"/>
      <c r="HS18" s="184"/>
      <c r="HT18" s="184"/>
      <c r="HU18" s="184"/>
      <c r="HV18" s="184"/>
      <c r="HW18" s="184"/>
      <c r="HX18" s="184"/>
      <c r="HY18" s="184"/>
      <c r="HZ18" s="184"/>
      <c r="IA18" s="184"/>
      <c r="IB18" s="184"/>
      <c r="IC18" s="184"/>
      <c r="ID18" s="184"/>
      <c r="IE18" s="184"/>
      <c r="IF18" s="184"/>
      <c r="IG18" s="184"/>
      <c r="IH18" s="184"/>
      <c r="II18" s="184"/>
      <c r="IJ18" s="184"/>
      <c r="IK18" s="184"/>
      <c r="IL18" s="184"/>
      <c r="IM18" s="184"/>
      <c r="IN18" s="184"/>
      <c r="IO18" s="184"/>
      <c r="IP18" s="184"/>
      <c r="IQ18" s="184"/>
      <c r="IR18" s="184"/>
      <c r="IS18" s="184"/>
      <c r="IT18" s="184"/>
      <c r="IU18" s="184"/>
      <c r="IV18" s="184"/>
      <c r="IW18" s="184"/>
      <c r="IX18" s="184"/>
      <c r="IY18" s="184"/>
      <c r="IZ18" s="184"/>
      <c r="JA18" s="184"/>
      <c r="JB18" s="184"/>
      <c r="JC18" s="184"/>
      <c r="JD18" s="184"/>
      <c r="JE18" s="184"/>
      <c r="JF18" s="184"/>
      <c r="JG18" s="184"/>
      <c r="JH18" s="184"/>
      <c r="JI18" s="184"/>
      <c r="JJ18" s="184"/>
      <c r="JK18" s="184"/>
      <c r="JL18" s="184"/>
      <c r="JM18" s="184"/>
      <c r="JN18" s="184"/>
      <c r="JO18" s="184"/>
      <c r="JP18" s="184"/>
      <c r="JQ18" s="184"/>
      <c r="JR18" s="184"/>
      <c r="JS18" s="184"/>
      <c r="JT18" s="184"/>
      <c r="JU18" s="184"/>
      <c r="JV18" s="184"/>
      <c r="JW18" s="184"/>
      <c r="JX18" s="184"/>
      <c r="JY18" s="184"/>
      <c r="JZ18" s="184"/>
      <c r="KA18" s="184"/>
      <c r="KB18" s="184"/>
      <c r="KC18" s="184"/>
      <c r="KD18" s="184"/>
      <c r="KE18" s="184"/>
      <c r="KF18" s="184"/>
      <c r="KG18" s="184"/>
      <c r="KH18" s="184"/>
      <c r="KI18" s="184"/>
      <c r="KJ18" s="184"/>
      <c r="KK18" s="184"/>
      <c r="KL18" s="184"/>
      <c r="KM18" s="184"/>
      <c r="KN18" s="184"/>
      <c r="KO18" s="184"/>
      <c r="KP18" s="184"/>
      <c r="KQ18" s="184"/>
      <c r="KR18" s="184"/>
      <c r="KS18" s="184"/>
      <c r="KT18" s="184"/>
      <c r="KU18" s="184"/>
      <c r="KV18" s="184"/>
      <c r="KW18" s="184"/>
      <c r="KX18" s="184"/>
      <c r="KY18" s="184"/>
      <c r="KZ18" s="184"/>
      <c r="LA18" s="184"/>
      <c r="LB18" s="184"/>
      <c r="LC18" s="184"/>
      <c r="LD18" s="184"/>
      <c r="LE18" s="184"/>
      <c r="LF18" s="184"/>
      <c r="LG18" s="184"/>
      <c r="LH18" s="184"/>
      <c r="LI18" s="184"/>
      <c r="LJ18" s="184"/>
      <c r="LK18" s="184"/>
      <c r="LL18" s="184"/>
      <c r="LM18" s="184"/>
      <c r="LN18" s="184"/>
      <c r="LO18" s="184"/>
      <c r="LP18" s="184"/>
      <c r="LQ18" s="184"/>
      <c r="LR18" s="184"/>
      <c r="LS18" s="184"/>
      <c r="LT18" s="184"/>
      <c r="LU18" s="184"/>
      <c r="LV18" s="184"/>
      <c r="LW18" s="184"/>
      <c r="LX18" s="184"/>
      <c r="LY18" s="184"/>
      <c r="LZ18" s="184"/>
      <c r="MA18" s="184"/>
      <c r="MB18" s="184"/>
      <c r="MC18" s="184"/>
      <c r="MD18" s="184"/>
      <c r="ME18" s="184"/>
      <c r="MF18" s="184"/>
      <c r="MG18" s="184"/>
      <c r="MH18" s="184"/>
      <c r="MI18" s="184"/>
      <c r="MJ18" s="184"/>
      <c r="MK18" s="184"/>
      <c r="ML18" s="184"/>
      <c r="MM18" s="184"/>
      <c r="MN18" s="184"/>
      <c r="MO18" s="184"/>
      <c r="MP18" s="184"/>
      <c r="MQ18" s="184"/>
      <c r="MR18" s="184"/>
      <c r="MS18" s="184"/>
      <c r="MT18" s="184"/>
      <c r="MU18" s="184"/>
      <c r="MV18" s="184"/>
      <c r="MW18" s="184"/>
      <c r="MX18" s="184"/>
      <c r="MY18" s="184"/>
      <c r="MZ18" s="184"/>
      <c r="NA18" s="184"/>
      <c r="NB18" s="184"/>
      <c r="NC18" s="184"/>
      <c r="ND18" s="184"/>
      <c r="NE18" s="184"/>
      <c r="NF18" s="184"/>
      <c r="NG18" s="184"/>
      <c r="NH18" s="184"/>
      <c r="NI18" s="184"/>
      <c r="NJ18" s="184"/>
      <c r="NK18" s="184"/>
      <c r="NL18" s="184"/>
      <c r="NM18" s="184"/>
      <c r="NN18" s="184"/>
      <c r="NO18" s="184"/>
      <c r="NP18" s="184"/>
      <c r="NQ18" s="184"/>
      <c r="NR18" s="184"/>
      <c r="NS18" s="184"/>
      <c r="NT18" s="184"/>
      <c r="NU18" s="184"/>
      <c r="NV18" s="184"/>
      <c r="NW18" s="184"/>
      <c r="NX18" s="184"/>
      <c r="NY18" s="184"/>
      <c r="NZ18" s="184"/>
      <c r="OA18" s="184"/>
      <c r="OB18" s="184"/>
      <c r="OC18" s="184"/>
      <c r="OD18" s="184"/>
      <c r="OE18" s="184"/>
      <c r="OF18" s="184"/>
      <c r="OG18" s="184"/>
      <c r="OH18" s="184"/>
      <c r="OI18" s="184"/>
      <c r="OJ18" s="184"/>
      <c r="OK18" s="184"/>
      <c r="OL18" s="184"/>
      <c r="OM18" s="184"/>
      <c r="ON18" s="184"/>
      <c r="OO18" s="184"/>
      <c r="OP18" s="184"/>
      <c r="OQ18" s="184"/>
      <c r="OR18" s="184"/>
      <c r="OS18" s="184"/>
      <c r="OT18" s="184"/>
      <c r="OU18" s="184"/>
      <c r="OV18" s="184"/>
      <c r="OW18" s="184"/>
      <c r="OX18" s="184"/>
      <c r="OY18" s="184"/>
      <c r="OZ18" s="184"/>
      <c r="PA18" s="184"/>
      <c r="PB18" s="184"/>
      <c r="PC18" s="184"/>
      <c r="PD18" s="184"/>
      <c r="PE18" s="184"/>
      <c r="PF18" s="184"/>
      <c r="PG18" s="184"/>
      <c r="PH18" s="184"/>
      <c r="PI18" s="184"/>
      <c r="PJ18" s="184"/>
      <c r="PK18" s="184"/>
      <c r="PL18" s="184"/>
      <c r="PM18" s="184"/>
      <c r="PN18" s="184"/>
      <c r="PO18" s="184"/>
      <c r="PP18" s="184"/>
      <c r="PQ18" s="184"/>
      <c r="PR18" s="184"/>
      <c r="PS18" s="184"/>
      <c r="PT18" s="184"/>
      <c r="PU18" s="184"/>
      <c r="PV18" s="184"/>
      <c r="PW18" s="184"/>
      <c r="PX18" s="184"/>
      <c r="PY18" s="184"/>
      <c r="PZ18" s="184"/>
      <c r="QA18" s="184"/>
      <c r="QB18" s="184"/>
      <c r="QC18" s="184"/>
      <c r="QD18" s="184"/>
      <c r="QE18" s="184"/>
      <c r="QF18" s="184"/>
      <c r="QG18" s="184"/>
      <c r="QH18" s="184"/>
      <c r="QI18" s="184"/>
      <c r="QJ18" s="184"/>
      <c r="QK18" s="184"/>
      <c r="QL18" s="184"/>
      <c r="QM18" s="184"/>
      <c r="QN18" s="184"/>
      <c r="QO18" s="184"/>
      <c r="QP18" s="184"/>
      <c r="QQ18" s="184"/>
      <c r="QR18" s="184"/>
      <c r="QS18" s="184"/>
      <c r="QT18" s="184"/>
      <c r="QU18" s="184"/>
      <c r="QV18" s="184"/>
      <c r="QW18" s="184"/>
      <c r="QX18" s="184"/>
      <c r="QY18" s="184"/>
      <c r="QZ18" s="184"/>
      <c r="RA18" s="184"/>
      <c r="RB18" s="184"/>
      <c r="RC18" s="184"/>
      <c r="RD18" s="184"/>
      <c r="RE18" s="184"/>
      <c r="RF18" s="184"/>
      <c r="RG18" s="184"/>
      <c r="RH18" s="184"/>
      <c r="RI18" s="184"/>
      <c r="RJ18" s="184"/>
      <c r="RK18" s="184"/>
      <c r="RL18" s="184"/>
      <c r="RM18" s="184"/>
      <c r="RN18" s="184"/>
      <c r="RO18" s="184"/>
      <c r="RP18" s="184"/>
      <c r="RQ18" s="184"/>
      <c r="RR18" s="184"/>
      <c r="RS18" s="184"/>
      <c r="RT18" s="184"/>
      <c r="RU18" s="184"/>
      <c r="RV18" s="184"/>
      <c r="RW18" s="184"/>
      <c r="RX18" s="184"/>
      <c r="RY18" s="184"/>
      <c r="RZ18" s="184"/>
      <c r="SA18" s="184"/>
      <c r="SB18" s="184"/>
      <c r="SC18" s="184"/>
      <c r="SD18" s="184"/>
      <c r="SE18" s="184"/>
      <c r="SF18" s="184"/>
      <c r="SG18" s="184"/>
      <c r="SH18" s="184"/>
      <c r="SI18" s="184"/>
      <c r="SJ18" s="184"/>
      <c r="SK18" s="184"/>
      <c r="SL18" s="184"/>
      <c r="SM18" s="184"/>
      <c r="SN18" s="184"/>
      <c r="SO18" s="184"/>
      <c r="SP18" s="184"/>
      <c r="SQ18" s="184"/>
      <c r="SR18" s="184"/>
      <c r="SS18" s="184"/>
      <c r="ST18" s="184"/>
      <c r="SU18" s="184"/>
      <c r="SV18" s="184"/>
      <c r="SW18" s="184"/>
      <c r="SX18" s="184"/>
      <c r="SY18" s="184"/>
      <c r="SZ18" s="184"/>
      <c r="TA18" s="184"/>
      <c r="TB18" s="184"/>
      <c r="TC18" s="184"/>
      <c r="TD18" s="184"/>
      <c r="TE18" s="184"/>
      <c r="TF18" s="184"/>
      <c r="TG18" s="184"/>
      <c r="TH18" s="184"/>
      <c r="TI18" s="184"/>
      <c r="TJ18" s="184"/>
      <c r="TK18" s="184"/>
      <c r="TL18" s="184"/>
      <c r="TM18" s="184"/>
      <c r="TN18" s="184"/>
      <c r="TO18" s="184"/>
      <c r="TP18" s="184"/>
      <c r="TQ18" s="184"/>
      <c r="TR18" s="184"/>
      <c r="TS18" s="184"/>
      <c r="TT18" s="184"/>
      <c r="TU18" s="184"/>
      <c r="TV18" s="184"/>
      <c r="TW18" s="184"/>
      <c r="TX18" s="184"/>
      <c r="TY18" s="184"/>
      <c r="TZ18" s="184"/>
      <c r="UA18" s="184"/>
      <c r="UB18" s="184"/>
      <c r="UC18" s="184"/>
      <c r="UD18" s="184"/>
      <c r="UE18" s="184"/>
      <c r="UF18" s="184"/>
      <c r="UG18" s="184"/>
      <c r="UH18" s="184"/>
      <c r="UI18" s="184"/>
      <c r="UJ18" s="184"/>
      <c r="UK18" s="184"/>
      <c r="UL18" s="184"/>
      <c r="UM18" s="184"/>
      <c r="UN18" s="184"/>
      <c r="UO18" s="184"/>
      <c r="UP18" s="184"/>
      <c r="UQ18" s="184"/>
      <c r="UR18" s="184"/>
      <c r="US18" s="184"/>
      <c r="UT18" s="184"/>
      <c r="UU18" s="184"/>
      <c r="UV18" s="184"/>
      <c r="UW18" s="184"/>
      <c r="UX18" s="184"/>
      <c r="UY18" s="184"/>
      <c r="UZ18" s="184"/>
      <c r="VA18" s="184"/>
      <c r="VB18" s="184"/>
      <c r="VC18" s="184"/>
      <c r="VD18" s="184"/>
      <c r="VE18" s="184"/>
      <c r="VF18" s="184"/>
      <c r="VG18" s="184"/>
      <c r="VH18" s="184"/>
      <c r="VI18" s="184"/>
      <c r="VJ18" s="184"/>
      <c r="VK18" s="184"/>
      <c r="VL18" s="184"/>
      <c r="VM18" s="184"/>
      <c r="VN18" s="184"/>
      <c r="VO18" s="184"/>
      <c r="VP18" s="184"/>
      <c r="VQ18" s="184"/>
      <c r="VR18" s="184"/>
      <c r="VS18" s="184"/>
      <c r="VT18" s="184"/>
      <c r="VU18" s="184"/>
      <c r="VV18" s="184"/>
      <c r="VW18" s="184"/>
      <c r="VX18" s="184"/>
      <c r="VY18" s="184"/>
      <c r="VZ18" s="184"/>
      <c r="WA18" s="184"/>
      <c r="WB18" s="184"/>
      <c r="WC18" s="184"/>
      <c r="WD18" s="184"/>
      <c r="WE18" s="184"/>
      <c r="WF18" s="184"/>
      <c r="WG18" s="184"/>
      <c r="WH18" s="184"/>
      <c r="WI18" s="184"/>
      <c r="WJ18" s="184"/>
      <c r="WK18" s="184"/>
      <c r="WL18" s="184"/>
      <c r="WM18" s="184"/>
      <c r="WN18" s="184"/>
      <c r="WO18" s="184"/>
      <c r="WP18" s="184"/>
      <c r="WQ18" s="184"/>
      <c r="WR18" s="184"/>
      <c r="WS18" s="184"/>
      <c r="WT18" s="184"/>
      <c r="WU18" s="184"/>
      <c r="WV18" s="184"/>
      <c r="WW18" s="184"/>
      <c r="WX18" s="184"/>
      <c r="WY18" s="184"/>
      <c r="WZ18" s="184"/>
      <c r="XA18" s="184"/>
      <c r="XB18" s="184"/>
      <c r="XC18" s="184"/>
      <c r="XD18" s="184"/>
      <c r="XE18" s="184"/>
      <c r="XF18" s="184"/>
      <c r="XG18" s="184"/>
      <c r="XH18" s="184"/>
      <c r="XI18" s="184"/>
      <c r="XJ18" s="184"/>
      <c r="XK18" s="184"/>
      <c r="XL18" s="184"/>
      <c r="XM18" s="184"/>
      <c r="XN18" s="184"/>
      <c r="XO18" s="184"/>
      <c r="XP18" s="184"/>
      <c r="XQ18" s="184"/>
      <c r="XR18" s="184"/>
      <c r="XS18" s="184"/>
      <c r="XT18" s="184"/>
    </row>
    <row r="19" spans="1:644" customFormat="1" x14ac:dyDescent="0.2">
      <c r="A19" s="142"/>
      <c r="B19" s="81"/>
      <c r="C19" s="146"/>
      <c r="D19" s="147"/>
      <c r="E19" s="147"/>
      <c r="F19" s="145"/>
      <c r="G19" s="146"/>
      <c r="H19" s="147"/>
      <c r="I19" s="147"/>
      <c r="J19" s="145"/>
      <c r="K19" s="184"/>
      <c r="L19" s="184"/>
      <c r="M19" s="142"/>
      <c r="N19" s="81"/>
      <c r="O19" s="146"/>
      <c r="P19" s="147"/>
      <c r="Q19" s="147"/>
      <c r="R19" s="145"/>
      <c r="S19" s="146"/>
      <c r="T19" s="147"/>
      <c r="U19" s="147"/>
      <c r="V19" s="145"/>
      <c r="W19" s="184"/>
      <c r="X19" s="184"/>
      <c r="Y19" s="184"/>
      <c r="Z19" s="184"/>
      <c r="AA19" s="184"/>
      <c r="AB19" s="184"/>
      <c r="AC19" s="184"/>
      <c r="AD19" s="184"/>
      <c r="AE19" s="184"/>
      <c r="AF19" s="184"/>
      <c r="AG19" s="184"/>
      <c r="AH19" s="184"/>
      <c r="AI19" s="184"/>
      <c r="AJ19" s="184"/>
      <c r="AK19" s="184"/>
      <c r="AL19" s="184"/>
      <c r="AM19" s="184"/>
      <c r="AN19" s="184"/>
      <c r="AO19" s="184"/>
      <c r="AP19" s="184"/>
      <c r="AQ19" s="184"/>
      <c r="AR19" s="184"/>
      <c r="AS19" s="184"/>
      <c r="AT19" s="184"/>
      <c r="AU19" s="184"/>
      <c r="AV19" s="184"/>
      <c r="AW19" s="184"/>
      <c r="AX19" s="184"/>
      <c r="AY19" s="184"/>
      <c r="AZ19" s="184"/>
      <c r="BA19" s="184"/>
      <c r="BB19" s="184"/>
      <c r="BC19" s="184"/>
      <c r="BD19" s="184"/>
      <c r="BE19" s="184"/>
      <c r="BF19" s="184"/>
      <c r="BG19" s="184"/>
      <c r="BH19" s="184"/>
      <c r="BI19" s="184"/>
      <c r="BJ19" s="184"/>
      <c r="BK19" s="184"/>
      <c r="BL19" s="184"/>
      <c r="BM19" s="184"/>
      <c r="BN19" s="184"/>
      <c r="BO19" s="184"/>
      <c r="BP19" s="184"/>
      <c r="BQ19" s="184"/>
      <c r="BR19" s="184"/>
      <c r="BS19" s="184"/>
      <c r="BT19" s="184"/>
      <c r="BU19" s="184"/>
      <c r="BV19" s="184"/>
      <c r="BW19" s="184"/>
      <c r="BX19" s="184"/>
      <c r="BY19" s="184"/>
      <c r="BZ19" s="184"/>
      <c r="CA19" s="184"/>
      <c r="CB19" s="184"/>
      <c r="CC19" s="184"/>
      <c r="CD19" s="184"/>
      <c r="CE19" s="184"/>
      <c r="CF19" s="184"/>
      <c r="CG19" s="184"/>
      <c r="CH19" s="184"/>
      <c r="CI19" s="184"/>
      <c r="CJ19" s="184"/>
      <c r="CK19" s="184"/>
      <c r="CL19" s="184"/>
      <c r="CM19" s="184"/>
      <c r="CN19" s="184"/>
      <c r="CO19" s="184"/>
      <c r="CP19" s="184"/>
      <c r="CQ19" s="184"/>
      <c r="CR19" s="184"/>
      <c r="CS19" s="184"/>
      <c r="CT19" s="184"/>
      <c r="CU19" s="184"/>
      <c r="CV19" s="184"/>
      <c r="CW19" s="184"/>
      <c r="CX19" s="184"/>
      <c r="CY19" s="184"/>
      <c r="CZ19" s="184"/>
      <c r="DA19" s="184"/>
      <c r="DB19" s="184"/>
      <c r="DC19" s="184"/>
      <c r="DD19" s="184"/>
      <c r="DE19" s="184"/>
      <c r="DF19" s="184"/>
      <c r="DG19" s="184"/>
      <c r="DH19" s="184"/>
      <c r="DI19" s="184"/>
      <c r="DJ19" s="184"/>
      <c r="DK19" s="184"/>
      <c r="DL19" s="184"/>
      <c r="DM19" s="184"/>
      <c r="DN19" s="184"/>
      <c r="DO19" s="184"/>
      <c r="DP19" s="184"/>
      <c r="DQ19" s="184"/>
      <c r="DR19" s="184"/>
      <c r="DS19" s="184"/>
      <c r="DT19" s="184"/>
      <c r="DU19" s="184"/>
      <c r="DV19" s="184"/>
      <c r="DW19" s="184"/>
      <c r="DX19" s="184"/>
      <c r="DY19" s="184"/>
      <c r="DZ19" s="184"/>
      <c r="EA19" s="184"/>
      <c r="EB19" s="184"/>
      <c r="EC19" s="184"/>
      <c r="ED19" s="184"/>
      <c r="EE19" s="184"/>
      <c r="EF19" s="184"/>
      <c r="EG19" s="184"/>
      <c r="EH19" s="184"/>
      <c r="EI19" s="184"/>
      <c r="EJ19" s="184"/>
      <c r="EK19" s="184"/>
      <c r="EL19" s="184"/>
      <c r="EM19" s="184"/>
      <c r="EN19" s="184"/>
      <c r="EO19" s="184"/>
      <c r="EP19" s="184"/>
      <c r="EQ19" s="184"/>
      <c r="ER19" s="184"/>
      <c r="ES19" s="184"/>
      <c r="ET19" s="184"/>
      <c r="EU19" s="184"/>
      <c r="EV19" s="184"/>
      <c r="EW19" s="184"/>
      <c r="EX19" s="184"/>
      <c r="EY19" s="184"/>
      <c r="EZ19" s="184"/>
      <c r="FA19" s="184"/>
      <c r="FB19" s="184"/>
      <c r="FC19" s="184"/>
      <c r="FD19" s="184"/>
      <c r="FE19" s="184"/>
      <c r="FF19" s="184"/>
      <c r="FG19" s="184"/>
      <c r="FH19" s="184"/>
      <c r="FI19" s="184"/>
      <c r="FJ19" s="184"/>
      <c r="FK19" s="184"/>
      <c r="FL19" s="184"/>
      <c r="FM19" s="184"/>
      <c r="FN19" s="184"/>
      <c r="FO19" s="184"/>
      <c r="FP19" s="184"/>
      <c r="FQ19" s="184"/>
      <c r="FR19" s="184"/>
      <c r="FS19" s="184"/>
      <c r="FT19" s="184"/>
      <c r="FU19" s="184"/>
      <c r="FV19" s="184"/>
      <c r="FW19" s="184"/>
      <c r="FX19" s="184"/>
      <c r="FY19" s="184"/>
      <c r="FZ19" s="184"/>
      <c r="GA19" s="184"/>
      <c r="GB19" s="184"/>
      <c r="GC19" s="184"/>
      <c r="GD19" s="184"/>
      <c r="GE19" s="184"/>
      <c r="GF19" s="184"/>
      <c r="GG19" s="184"/>
      <c r="GH19" s="184"/>
      <c r="GI19" s="184"/>
      <c r="GJ19" s="184"/>
      <c r="GK19" s="184"/>
      <c r="GL19" s="184"/>
      <c r="GM19" s="184"/>
      <c r="GN19" s="184"/>
      <c r="GO19" s="184"/>
      <c r="GP19" s="184"/>
      <c r="GQ19" s="184"/>
      <c r="GR19" s="184"/>
      <c r="GS19" s="184"/>
      <c r="GT19" s="184"/>
      <c r="GU19" s="184"/>
      <c r="GV19" s="184"/>
      <c r="GW19" s="184"/>
      <c r="GX19" s="184"/>
      <c r="GY19" s="184"/>
      <c r="GZ19" s="184"/>
      <c r="HA19" s="184"/>
      <c r="HB19" s="184"/>
      <c r="HC19" s="184"/>
      <c r="HD19" s="184"/>
      <c r="HE19" s="184"/>
      <c r="HF19" s="184"/>
      <c r="HG19" s="184"/>
      <c r="HH19" s="184"/>
      <c r="HI19" s="184"/>
      <c r="HJ19" s="184"/>
      <c r="HK19" s="184"/>
      <c r="HL19" s="184"/>
      <c r="HM19" s="184"/>
      <c r="HN19" s="184"/>
      <c r="HO19" s="184"/>
      <c r="HP19" s="184"/>
      <c r="HQ19" s="184"/>
      <c r="HR19" s="184"/>
      <c r="HS19" s="184"/>
      <c r="HT19" s="184"/>
      <c r="HU19" s="184"/>
      <c r="HV19" s="184"/>
      <c r="HW19" s="184"/>
      <c r="HX19" s="184"/>
      <c r="HY19" s="184"/>
      <c r="HZ19" s="184"/>
      <c r="IA19" s="184"/>
      <c r="IB19" s="184"/>
      <c r="IC19" s="184"/>
      <c r="ID19" s="184"/>
      <c r="IE19" s="184"/>
      <c r="IF19" s="184"/>
      <c r="IG19" s="184"/>
      <c r="IH19" s="184"/>
      <c r="II19" s="184"/>
      <c r="IJ19" s="184"/>
      <c r="IK19" s="184"/>
      <c r="IL19" s="184"/>
      <c r="IM19" s="184"/>
      <c r="IN19" s="184"/>
      <c r="IO19" s="184"/>
      <c r="IP19" s="184"/>
      <c r="IQ19" s="184"/>
      <c r="IR19" s="184"/>
      <c r="IS19" s="184"/>
      <c r="IT19" s="184"/>
      <c r="IU19" s="184"/>
      <c r="IV19" s="184"/>
      <c r="IW19" s="184"/>
      <c r="IX19" s="184"/>
      <c r="IY19" s="184"/>
      <c r="IZ19" s="184"/>
      <c r="JA19" s="184"/>
      <c r="JB19" s="184"/>
      <c r="JC19" s="184"/>
      <c r="JD19" s="184"/>
      <c r="JE19" s="184"/>
      <c r="JF19" s="184"/>
      <c r="JG19" s="184"/>
      <c r="JH19" s="184"/>
      <c r="JI19" s="184"/>
      <c r="JJ19" s="184"/>
      <c r="JK19" s="184"/>
      <c r="JL19" s="184"/>
      <c r="JM19" s="184"/>
      <c r="JN19" s="184"/>
      <c r="JO19" s="184"/>
      <c r="JP19" s="184"/>
      <c r="JQ19" s="184"/>
      <c r="JR19" s="184"/>
      <c r="JS19" s="184"/>
      <c r="JT19" s="184"/>
      <c r="JU19" s="184"/>
      <c r="JV19" s="184"/>
      <c r="JW19" s="184"/>
      <c r="JX19" s="184"/>
      <c r="JY19" s="184"/>
      <c r="JZ19" s="184"/>
      <c r="KA19" s="184"/>
      <c r="KB19" s="184"/>
      <c r="KC19" s="184"/>
      <c r="KD19" s="184"/>
      <c r="KE19" s="184"/>
      <c r="KF19" s="184"/>
      <c r="KG19" s="184"/>
      <c r="KH19" s="184"/>
      <c r="KI19" s="184"/>
      <c r="KJ19" s="184"/>
      <c r="KK19" s="184"/>
      <c r="KL19" s="184"/>
      <c r="KM19" s="184"/>
      <c r="KN19" s="184"/>
      <c r="KO19" s="184"/>
      <c r="KP19" s="184"/>
      <c r="KQ19" s="184"/>
      <c r="KR19" s="184"/>
      <c r="KS19" s="184"/>
      <c r="KT19" s="184"/>
      <c r="KU19" s="184"/>
      <c r="KV19" s="184"/>
      <c r="KW19" s="184"/>
      <c r="KX19" s="184"/>
      <c r="KY19" s="184"/>
      <c r="KZ19" s="184"/>
      <c r="LA19" s="184"/>
      <c r="LB19" s="184"/>
      <c r="LC19" s="184"/>
      <c r="LD19" s="184"/>
      <c r="LE19" s="184"/>
      <c r="LF19" s="184"/>
      <c r="LG19" s="184"/>
      <c r="LH19" s="184"/>
      <c r="LI19" s="184"/>
      <c r="LJ19" s="184"/>
      <c r="LK19" s="184"/>
      <c r="LL19" s="184"/>
      <c r="LM19" s="184"/>
      <c r="LN19" s="184"/>
      <c r="LO19" s="184"/>
      <c r="LP19" s="184"/>
      <c r="LQ19" s="184"/>
      <c r="LR19" s="184"/>
      <c r="LS19" s="184"/>
      <c r="LT19" s="184"/>
      <c r="LU19" s="184"/>
      <c r="LV19" s="184"/>
      <c r="LW19" s="184"/>
      <c r="LX19" s="184"/>
      <c r="LY19" s="184"/>
      <c r="LZ19" s="184"/>
      <c r="MA19" s="184"/>
      <c r="MB19" s="184"/>
      <c r="MC19" s="184"/>
      <c r="MD19" s="184"/>
      <c r="ME19" s="184"/>
      <c r="MF19" s="184"/>
      <c r="MG19" s="184"/>
      <c r="MH19" s="184"/>
      <c r="MI19" s="184"/>
      <c r="MJ19" s="184"/>
      <c r="MK19" s="184"/>
      <c r="ML19" s="184"/>
      <c r="MM19" s="184"/>
      <c r="MN19" s="184"/>
      <c r="MO19" s="184"/>
      <c r="MP19" s="184"/>
      <c r="MQ19" s="184"/>
      <c r="MR19" s="184"/>
      <c r="MS19" s="184"/>
      <c r="MT19" s="184"/>
      <c r="MU19" s="184"/>
      <c r="MV19" s="184"/>
      <c r="MW19" s="184"/>
      <c r="MX19" s="184"/>
      <c r="MY19" s="184"/>
      <c r="MZ19" s="184"/>
      <c r="NA19" s="184"/>
      <c r="NB19" s="184"/>
      <c r="NC19" s="184"/>
      <c r="ND19" s="184"/>
      <c r="NE19" s="184"/>
      <c r="NF19" s="184"/>
      <c r="NG19" s="184"/>
      <c r="NH19" s="184"/>
      <c r="NI19" s="184"/>
      <c r="NJ19" s="184"/>
      <c r="NK19" s="184"/>
      <c r="NL19" s="184"/>
      <c r="NM19" s="184"/>
      <c r="NN19" s="184"/>
      <c r="NO19" s="184"/>
      <c r="NP19" s="184"/>
      <c r="NQ19" s="184"/>
      <c r="NR19" s="184"/>
      <c r="NS19" s="184"/>
      <c r="NT19" s="184"/>
      <c r="NU19" s="184"/>
      <c r="NV19" s="184"/>
      <c r="NW19" s="184"/>
      <c r="NX19" s="184"/>
      <c r="NY19" s="184"/>
      <c r="NZ19" s="184"/>
      <c r="OA19" s="184"/>
      <c r="OB19" s="184"/>
      <c r="OC19" s="184"/>
      <c r="OD19" s="184"/>
      <c r="OE19" s="184"/>
      <c r="OF19" s="184"/>
      <c r="OG19" s="184"/>
      <c r="OH19" s="184"/>
      <c r="OI19" s="184"/>
      <c r="OJ19" s="184"/>
      <c r="OK19" s="184"/>
      <c r="OL19" s="184"/>
      <c r="OM19" s="184"/>
      <c r="ON19" s="184"/>
      <c r="OO19" s="184"/>
      <c r="OP19" s="184"/>
      <c r="OQ19" s="184"/>
      <c r="OR19" s="184"/>
      <c r="OS19" s="184"/>
      <c r="OT19" s="184"/>
      <c r="OU19" s="184"/>
      <c r="OV19" s="184"/>
      <c r="OW19" s="184"/>
      <c r="OX19" s="184"/>
      <c r="OY19" s="184"/>
      <c r="OZ19" s="184"/>
      <c r="PA19" s="184"/>
      <c r="PB19" s="184"/>
      <c r="PC19" s="184"/>
      <c r="PD19" s="184"/>
      <c r="PE19" s="184"/>
      <c r="PF19" s="184"/>
      <c r="PG19" s="184"/>
      <c r="PH19" s="184"/>
      <c r="PI19" s="184"/>
      <c r="PJ19" s="184"/>
      <c r="PK19" s="184"/>
      <c r="PL19" s="184"/>
      <c r="PM19" s="184"/>
      <c r="PN19" s="184"/>
      <c r="PO19" s="184"/>
      <c r="PP19" s="184"/>
      <c r="PQ19" s="184"/>
      <c r="PR19" s="184"/>
      <c r="PS19" s="184"/>
      <c r="PT19" s="184"/>
      <c r="PU19" s="184"/>
      <c r="PV19" s="184"/>
      <c r="PW19" s="184"/>
      <c r="PX19" s="184"/>
      <c r="PY19" s="184"/>
      <c r="PZ19" s="184"/>
      <c r="QA19" s="184"/>
      <c r="QB19" s="184"/>
      <c r="QC19" s="184"/>
      <c r="QD19" s="184"/>
      <c r="QE19" s="184"/>
      <c r="QF19" s="184"/>
      <c r="QG19" s="184"/>
      <c r="QH19" s="184"/>
      <c r="QI19" s="184"/>
      <c r="QJ19" s="184"/>
      <c r="QK19" s="184"/>
      <c r="QL19" s="184"/>
      <c r="QM19" s="184"/>
      <c r="QN19" s="184"/>
      <c r="QO19" s="184"/>
      <c r="QP19" s="184"/>
      <c r="QQ19" s="184"/>
      <c r="QR19" s="184"/>
      <c r="QS19" s="184"/>
      <c r="QT19" s="184"/>
      <c r="QU19" s="184"/>
      <c r="QV19" s="184"/>
      <c r="QW19" s="184"/>
      <c r="QX19" s="184"/>
      <c r="QY19" s="184"/>
      <c r="QZ19" s="184"/>
      <c r="RA19" s="184"/>
      <c r="RB19" s="184"/>
      <c r="RC19" s="184"/>
      <c r="RD19" s="184"/>
      <c r="RE19" s="184"/>
      <c r="RF19" s="184"/>
      <c r="RG19" s="184"/>
      <c r="RH19" s="184"/>
      <c r="RI19" s="184"/>
      <c r="RJ19" s="184"/>
      <c r="RK19" s="184"/>
      <c r="RL19" s="184"/>
      <c r="RM19" s="184"/>
      <c r="RN19" s="184"/>
      <c r="RO19" s="184"/>
      <c r="RP19" s="184"/>
      <c r="RQ19" s="184"/>
      <c r="RR19" s="184"/>
      <c r="RS19" s="184"/>
      <c r="RT19" s="184"/>
      <c r="RU19" s="184"/>
      <c r="RV19" s="184"/>
      <c r="RW19" s="184"/>
      <c r="RX19" s="184"/>
      <c r="RY19" s="184"/>
      <c r="RZ19" s="184"/>
      <c r="SA19" s="184"/>
      <c r="SB19" s="184"/>
      <c r="SC19" s="184"/>
      <c r="SD19" s="184"/>
      <c r="SE19" s="184"/>
      <c r="SF19" s="184"/>
      <c r="SG19" s="184"/>
      <c r="SH19" s="184"/>
      <c r="SI19" s="184"/>
      <c r="SJ19" s="184"/>
      <c r="SK19" s="184"/>
      <c r="SL19" s="184"/>
      <c r="SM19" s="184"/>
      <c r="SN19" s="184"/>
      <c r="SO19" s="184"/>
      <c r="SP19" s="184"/>
      <c r="SQ19" s="184"/>
      <c r="SR19" s="184"/>
      <c r="SS19" s="184"/>
      <c r="ST19" s="184"/>
      <c r="SU19" s="184"/>
      <c r="SV19" s="184"/>
      <c r="SW19" s="184"/>
      <c r="SX19" s="184"/>
      <c r="SY19" s="184"/>
      <c r="SZ19" s="184"/>
      <c r="TA19" s="184"/>
      <c r="TB19" s="184"/>
      <c r="TC19" s="184"/>
      <c r="TD19" s="184"/>
      <c r="TE19" s="184"/>
      <c r="TF19" s="184"/>
      <c r="TG19" s="184"/>
      <c r="TH19" s="184"/>
      <c r="TI19" s="184"/>
      <c r="TJ19" s="184"/>
      <c r="TK19" s="184"/>
      <c r="TL19" s="184"/>
      <c r="TM19" s="184"/>
      <c r="TN19" s="184"/>
      <c r="TO19" s="184"/>
      <c r="TP19" s="184"/>
      <c r="TQ19" s="184"/>
      <c r="TR19" s="184"/>
      <c r="TS19" s="184"/>
      <c r="TT19" s="184"/>
      <c r="TU19" s="184"/>
      <c r="TV19" s="184"/>
      <c r="TW19" s="184"/>
      <c r="TX19" s="184"/>
      <c r="TY19" s="184"/>
      <c r="TZ19" s="184"/>
      <c r="UA19" s="184"/>
      <c r="UB19" s="184"/>
      <c r="UC19" s="184"/>
      <c r="UD19" s="184"/>
      <c r="UE19" s="184"/>
      <c r="UF19" s="184"/>
      <c r="UG19" s="184"/>
      <c r="UH19" s="184"/>
      <c r="UI19" s="184"/>
      <c r="UJ19" s="184"/>
      <c r="UK19" s="184"/>
      <c r="UL19" s="184"/>
      <c r="UM19" s="184"/>
      <c r="UN19" s="184"/>
      <c r="UO19" s="184"/>
      <c r="UP19" s="184"/>
      <c r="UQ19" s="184"/>
      <c r="UR19" s="184"/>
      <c r="US19" s="184"/>
      <c r="UT19" s="184"/>
      <c r="UU19" s="184"/>
      <c r="UV19" s="184"/>
      <c r="UW19" s="184"/>
      <c r="UX19" s="184"/>
      <c r="UY19" s="184"/>
      <c r="UZ19" s="184"/>
      <c r="VA19" s="184"/>
      <c r="VB19" s="184"/>
      <c r="VC19" s="184"/>
      <c r="VD19" s="184"/>
      <c r="VE19" s="184"/>
      <c r="VF19" s="184"/>
      <c r="VG19" s="184"/>
      <c r="VH19" s="184"/>
      <c r="VI19" s="184"/>
      <c r="VJ19" s="184"/>
      <c r="VK19" s="184"/>
      <c r="VL19" s="184"/>
      <c r="VM19" s="184"/>
      <c r="VN19" s="184"/>
      <c r="VO19" s="184"/>
      <c r="VP19" s="184"/>
      <c r="VQ19" s="184"/>
      <c r="VR19" s="184"/>
      <c r="VS19" s="184"/>
      <c r="VT19" s="184"/>
      <c r="VU19" s="184"/>
      <c r="VV19" s="184"/>
      <c r="VW19" s="184"/>
      <c r="VX19" s="184"/>
      <c r="VY19" s="184"/>
      <c r="VZ19" s="184"/>
      <c r="WA19" s="184"/>
      <c r="WB19" s="184"/>
      <c r="WC19" s="184"/>
      <c r="WD19" s="184"/>
      <c r="WE19" s="184"/>
      <c r="WF19" s="184"/>
      <c r="WG19" s="184"/>
      <c r="WH19" s="184"/>
      <c r="WI19" s="184"/>
      <c r="WJ19" s="184"/>
      <c r="WK19" s="184"/>
      <c r="WL19" s="184"/>
      <c r="WM19" s="184"/>
      <c r="WN19" s="184"/>
      <c r="WO19" s="184"/>
      <c r="WP19" s="184"/>
      <c r="WQ19" s="184"/>
      <c r="WR19" s="184"/>
      <c r="WS19" s="184"/>
      <c r="WT19" s="184"/>
      <c r="WU19" s="184"/>
      <c r="WV19" s="184"/>
      <c r="WW19" s="184"/>
      <c r="WX19" s="184"/>
      <c r="WY19" s="184"/>
      <c r="WZ19" s="184"/>
      <c r="XA19" s="184"/>
      <c r="XB19" s="184"/>
      <c r="XC19" s="184"/>
      <c r="XD19" s="184"/>
      <c r="XE19" s="184"/>
      <c r="XF19" s="184"/>
      <c r="XG19" s="184"/>
      <c r="XH19" s="184"/>
      <c r="XI19" s="184"/>
      <c r="XJ19" s="184"/>
      <c r="XK19" s="184"/>
      <c r="XL19" s="184"/>
      <c r="XM19" s="184"/>
      <c r="XN19" s="184"/>
      <c r="XO19" s="184"/>
      <c r="XP19" s="184"/>
      <c r="XQ19" s="184"/>
      <c r="XR19" s="184"/>
      <c r="XS19" s="184"/>
      <c r="XT19" s="184"/>
    </row>
    <row r="20" spans="1:644" customFormat="1" x14ac:dyDescent="0.2">
      <c r="A20" s="142"/>
      <c r="B20" s="81"/>
      <c r="C20" s="146"/>
      <c r="D20" s="147"/>
      <c r="E20" s="147"/>
      <c r="F20" s="145"/>
      <c r="G20" s="146"/>
      <c r="H20" s="147"/>
      <c r="I20" s="147"/>
      <c r="J20" s="145"/>
      <c r="K20" s="184"/>
      <c r="L20" s="184"/>
      <c r="M20" s="142"/>
      <c r="N20" s="81"/>
      <c r="O20" s="146"/>
      <c r="P20" s="147"/>
      <c r="Q20" s="147"/>
      <c r="R20" s="145"/>
      <c r="S20" s="146"/>
      <c r="T20" s="147"/>
      <c r="U20" s="147"/>
      <c r="V20" s="145"/>
      <c r="W20" s="184"/>
      <c r="X20" s="184"/>
      <c r="Y20" s="184"/>
      <c r="Z20" s="184"/>
      <c r="AA20" s="184"/>
      <c r="AB20" s="184"/>
      <c r="AC20" s="184"/>
      <c r="AD20" s="184"/>
      <c r="AE20" s="184"/>
      <c r="AF20" s="184"/>
      <c r="AG20" s="184"/>
      <c r="AH20" s="184"/>
      <c r="AI20" s="184"/>
      <c r="AJ20" s="184"/>
      <c r="AK20" s="184"/>
      <c r="AL20" s="184"/>
      <c r="AM20" s="184"/>
      <c r="AN20" s="184"/>
      <c r="AO20" s="184"/>
      <c r="AP20" s="184"/>
      <c r="AQ20" s="184"/>
      <c r="AR20" s="184"/>
      <c r="AS20" s="184"/>
      <c r="AT20" s="184"/>
      <c r="AU20" s="184"/>
      <c r="AV20" s="184"/>
      <c r="AW20" s="184"/>
      <c r="AX20" s="184"/>
      <c r="AY20" s="184"/>
      <c r="AZ20" s="184"/>
      <c r="BA20" s="184"/>
      <c r="BB20" s="184"/>
      <c r="BC20" s="184"/>
      <c r="BD20" s="184"/>
      <c r="BE20" s="184"/>
      <c r="BF20" s="184"/>
      <c r="BG20" s="184"/>
      <c r="BH20" s="184"/>
      <c r="BI20" s="184"/>
      <c r="BJ20" s="184"/>
      <c r="BK20" s="184"/>
      <c r="BL20" s="184"/>
      <c r="BM20" s="184"/>
      <c r="BN20" s="184"/>
      <c r="BO20" s="184"/>
      <c r="BP20" s="184"/>
      <c r="BQ20" s="184"/>
      <c r="BR20" s="184"/>
      <c r="BS20" s="184"/>
      <c r="BT20" s="184"/>
      <c r="BU20" s="184"/>
      <c r="BV20" s="184"/>
      <c r="BW20" s="184"/>
      <c r="BX20" s="184"/>
      <c r="BY20" s="184"/>
      <c r="BZ20" s="184"/>
      <c r="CA20" s="184"/>
      <c r="CB20" s="184"/>
      <c r="CC20" s="184"/>
      <c r="CD20" s="184"/>
      <c r="CE20" s="184"/>
      <c r="CF20" s="184"/>
      <c r="CG20" s="184"/>
      <c r="CH20" s="184"/>
      <c r="CI20" s="184"/>
      <c r="CJ20" s="184"/>
      <c r="CK20" s="184"/>
      <c r="CL20" s="184"/>
      <c r="CM20" s="184"/>
      <c r="CN20" s="184"/>
      <c r="CO20" s="184"/>
      <c r="CP20" s="184"/>
      <c r="CQ20" s="184"/>
      <c r="CR20" s="184"/>
      <c r="CS20" s="184"/>
      <c r="CT20" s="184"/>
      <c r="CU20" s="184"/>
      <c r="CV20" s="184"/>
      <c r="CW20" s="184"/>
      <c r="CX20" s="184"/>
      <c r="CY20" s="184"/>
      <c r="CZ20" s="184"/>
      <c r="DA20" s="184"/>
      <c r="DB20" s="184"/>
      <c r="DC20" s="184"/>
      <c r="DD20" s="184"/>
      <c r="DE20" s="184"/>
      <c r="DF20" s="184"/>
      <c r="DG20" s="184"/>
      <c r="DH20" s="184"/>
      <c r="DI20" s="184"/>
      <c r="DJ20" s="184"/>
      <c r="DK20" s="184"/>
      <c r="DL20" s="184"/>
      <c r="DM20" s="184"/>
      <c r="DN20" s="184"/>
      <c r="DO20" s="184"/>
      <c r="DP20" s="184"/>
      <c r="DQ20" s="184"/>
      <c r="DR20" s="184"/>
      <c r="DS20" s="184"/>
      <c r="DT20" s="184"/>
      <c r="DU20" s="184"/>
      <c r="DV20" s="184"/>
      <c r="DW20" s="184"/>
      <c r="DX20" s="184"/>
      <c r="DY20" s="184"/>
      <c r="DZ20" s="184"/>
      <c r="EA20" s="184"/>
      <c r="EB20" s="184"/>
      <c r="EC20" s="184"/>
      <c r="ED20" s="184"/>
      <c r="EE20" s="184"/>
      <c r="EF20" s="184"/>
      <c r="EG20" s="184"/>
      <c r="EH20" s="184"/>
      <c r="EI20" s="184"/>
      <c r="EJ20" s="184"/>
      <c r="EK20" s="184"/>
      <c r="EL20" s="184"/>
      <c r="EM20" s="184"/>
      <c r="EN20" s="184"/>
      <c r="EO20" s="184"/>
      <c r="EP20" s="184"/>
      <c r="EQ20" s="184"/>
      <c r="ER20" s="184"/>
      <c r="ES20" s="184"/>
      <c r="ET20" s="184"/>
      <c r="EU20" s="184"/>
      <c r="EV20" s="184"/>
      <c r="EW20" s="184"/>
      <c r="EX20" s="184"/>
      <c r="EY20" s="184"/>
      <c r="EZ20" s="184"/>
      <c r="FA20" s="184"/>
      <c r="FB20" s="184"/>
      <c r="FC20" s="184"/>
      <c r="FD20" s="184"/>
      <c r="FE20" s="184"/>
      <c r="FF20" s="184"/>
      <c r="FG20" s="184"/>
      <c r="FH20" s="184"/>
      <c r="FI20" s="184"/>
      <c r="FJ20" s="184"/>
      <c r="FK20" s="184"/>
      <c r="FL20" s="184"/>
      <c r="FM20" s="184"/>
      <c r="FN20" s="184"/>
      <c r="FO20" s="184"/>
      <c r="FP20" s="184"/>
      <c r="FQ20" s="184"/>
      <c r="FR20" s="184"/>
      <c r="FS20" s="184"/>
      <c r="FT20" s="184"/>
      <c r="FU20" s="184"/>
      <c r="FV20" s="184"/>
      <c r="FW20" s="184"/>
      <c r="FX20" s="184"/>
      <c r="FY20" s="184"/>
      <c r="FZ20" s="184"/>
      <c r="GA20" s="184"/>
      <c r="GB20" s="184"/>
      <c r="GC20" s="184"/>
      <c r="GD20" s="184"/>
      <c r="GE20" s="184"/>
      <c r="GF20" s="184"/>
      <c r="GG20" s="184"/>
      <c r="GH20" s="184"/>
      <c r="GI20" s="184"/>
      <c r="GJ20" s="184"/>
      <c r="GK20" s="184"/>
      <c r="GL20" s="184"/>
      <c r="GM20" s="184"/>
      <c r="GN20" s="184"/>
      <c r="GO20" s="184"/>
      <c r="GP20" s="184"/>
      <c r="GQ20" s="184"/>
      <c r="GR20" s="184"/>
      <c r="GS20" s="184"/>
      <c r="GT20" s="184"/>
      <c r="GU20" s="184"/>
      <c r="GV20" s="184"/>
      <c r="GW20" s="184"/>
      <c r="GX20" s="184"/>
      <c r="GY20" s="184"/>
      <c r="GZ20" s="184"/>
      <c r="HA20" s="184"/>
      <c r="HB20" s="184"/>
      <c r="HC20" s="184"/>
      <c r="HD20" s="184"/>
      <c r="HE20" s="184"/>
      <c r="HF20" s="184"/>
      <c r="HG20" s="184"/>
      <c r="HH20" s="184"/>
      <c r="HI20" s="184"/>
      <c r="HJ20" s="184"/>
      <c r="HK20" s="184"/>
      <c r="HL20" s="184"/>
      <c r="HM20" s="184"/>
      <c r="HN20" s="184"/>
      <c r="HO20" s="184"/>
      <c r="HP20" s="184"/>
      <c r="HQ20" s="184"/>
      <c r="HR20" s="184"/>
      <c r="HS20" s="184"/>
      <c r="HT20" s="184"/>
      <c r="HU20" s="184"/>
      <c r="HV20" s="184"/>
      <c r="HW20" s="184"/>
      <c r="HX20" s="184"/>
      <c r="HY20" s="184"/>
      <c r="HZ20" s="184"/>
      <c r="IA20" s="184"/>
      <c r="IB20" s="184"/>
      <c r="IC20" s="184"/>
      <c r="ID20" s="184"/>
      <c r="IE20" s="184"/>
      <c r="IF20" s="184"/>
      <c r="IG20" s="184"/>
      <c r="IH20" s="184"/>
      <c r="II20" s="184"/>
      <c r="IJ20" s="184"/>
      <c r="IK20" s="184"/>
      <c r="IL20" s="184"/>
      <c r="IM20" s="184"/>
      <c r="IN20" s="184"/>
      <c r="IO20" s="184"/>
      <c r="IP20" s="184"/>
      <c r="IQ20" s="184"/>
      <c r="IR20" s="184"/>
      <c r="IS20" s="184"/>
      <c r="IT20" s="184"/>
      <c r="IU20" s="184"/>
      <c r="IV20" s="184"/>
      <c r="IW20" s="184"/>
      <c r="IX20" s="184"/>
      <c r="IY20" s="184"/>
      <c r="IZ20" s="184"/>
      <c r="JA20" s="184"/>
      <c r="JB20" s="184"/>
      <c r="JC20" s="184"/>
      <c r="JD20" s="184"/>
      <c r="JE20" s="184"/>
      <c r="JF20" s="184"/>
      <c r="JG20" s="184"/>
      <c r="JH20" s="184"/>
      <c r="JI20" s="184"/>
      <c r="JJ20" s="184"/>
      <c r="JK20" s="184"/>
      <c r="JL20" s="184"/>
      <c r="JM20" s="184"/>
      <c r="JN20" s="184"/>
      <c r="JO20" s="184"/>
      <c r="JP20" s="184"/>
      <c r="JQ20" s="184"/>
      <c r="JR20" s="184"/>
      <c r="JS20" s="184"/>
      <c r="JT20" s="184"/>
      <c r="JU20" s="184"/>
      <c r="JV20" s="184"/>
      <c r="JW20" s="184"/>
      <c r="JX20" s="184"/>
      <c r="JY20" s="184"/>
      <c r="JZ20" s="184"/>
      <c r="KA20" s="184"/>
      <c r="KB20" s="184"/>
      <c r="KC20" s="184"/>
      <c r="KD20" s="184"/>
      <c r="KE20" s="184"/>
      <c r="KF20" s="184"/>
      <c r="KG20" s="184"/>
      <c r="KH20" s="184"/>
      <c r="KI20" s="184"/>
      <c r="KJ20" s="184"/>
      <c r="KK20" s="184"/>
      <c r="KL20" s="184"/>
      <c r="KM20" s="184"/>
      <c r="KN20" s="184"/>
      <c r="KO20" s="184"/>
      <c r="KP20" s="184"/>
      <c r="KQ20" s="184"/>
      <c r="KR20" s="184"/>
      <c r="KS20" s="184"/>
      <c r="KT20" s="184"/>
      <c r="KU20" s="184"/>
      <c r="KV20" s="184"/>
      <c r="KW20" s="184"/>
      <c r="KX20" s="184"/>
      <c r="KY20" s="184"/>
      <c r="KZ20" s="184"/>
      <c r="LA20" s="184"/>
      <c r="LB20" s="184"/>
      <c r="LC20" s="184"/>
      <c r="LD20" s="184"/>
      <c r="LE20" s="184"/>
      <c r="LF20" s="184"/>
      <c r="LG20" s="184"/>
      <c r="LH20" s="184"/>
      <c r="LI20" s="184"/>
      <c r="LJ20" s="184"/>
      <c r="LK20" s="184"/>
      <c r="LL20" s="184"/>
      <c r="LM20" s="184"/>
      <c r="LN20" s="184"/>
      <c r="LO20" s="184"/>
      <c r="LP20" s="184"/>
      <c r="LQ20" s="184"/>
      <c r="LR20" s="184"/>
      <c r="LS20" s="184"/>
      <c r="LT20" s="184"/>
      <c r="LU20" s="184"/>
      <c r="LV20" s="184"/>
      <c r="LW20" s="184"/>
      <c r="LX20" s="184"/>
      <c r="LY20" s="184"/>
      <c r="LZ20" s="184"/>
      <c r="MA20" s="184"/>
      <c r="MB20" s="184"/>
      <c r="MC20" s="184"/>
      <c r="MD20" s="184"/>
      <c r="ME20" s="184"/>
      <c r="MF20" s="184"/>
      <c r="MG20" s="184"/>
      <c r="MH20" s="184"/>
      <c r="MI20" s="184"/>
      <c r="MJ20" s="184"/>
      <c r="MK20" s="184"/>
      <c r="ML20" s="184"/>
      <c r="MM20" s="184"/>
      <c r="MN20" s="184"/>
      <c r="MO20" s="184"/>
      <c r="MP20" s="184"/>
      <c r="MQ20" s="184"/>
      <c r="MR20" s="184"/>
      <c r="MS20" s="184"/>
      <c r="MT20" s="184"/>
      <c r="MU20" s="184"/>
      <c r="MV20" s="184"/>
      <c r="MW20" s="184"/>
      <c r="MX20" s="184"/>
      <c r="MY20" s="184"/>
      <c r="MZ20" s="184"/>
      <c r="NA20" s="184"/>
      <c r="NB20" s="184"/>
      <c r="NC20" s="184"/>
      <c r="ND20" s="184"/>
      <c r="NE20" s="184"/>
      <c r="NF20" s="184"/>
      <c r="NG20" s="184"/>
      <c r="NH20" s="184"/>
      <c r="NI20" s="184"/>
      <c r="NJ20" s="184"/>
      <c r="NK20" s="184"/>
      <c r="NL20" s="184"/>
      <c r="NM20" s="184"/>
      <c r="NN20" s="184"/>
      <c r="NO20" s="184"/>
      <c r="NP20" s="184"/>
      <c r="NQ20" s="184"/>
      <c r="NR20" s="184"/>
      <c r="NS20" s="184"/>
      <c r="NT20" s="184"/>
      <c r="NU20" s="184"/>
      <c r="NV20" s="184"/>
      <c r="NW20" s="184"/>
      <c r="NX20" s="184"/>
      <c r="NY20" s="184"/>
      <c r="NZ20" s="184"/>
      <c r="OA20" s="184"/>
      <c r="OB20" s="184"/>
      <c r="OC20" s="184"/>
      <c r="OD20" s="184"/>
      <c r="OE20" s="184"/>
      <c r="OF20" s="184"/>
      <c r="OG20" s="184"/>
      <c r="OH20" s="184"/>
      <c r="OI20" s="184"/>
      <c r="OJ20" s="184"/>
      <c r="OK20" s="184"/>
      <c r="OL20" s="184"/>
      <c r="OM20" s="184"/>
      <c r="ON20" s="184"/>
      <c r="OO20" s="184"/>
      <c r="OP20" s="184"/>
      <c r="OQ20" s="184"/>
      <c r="OR20" s="184"/>
      <c r="OS20" s="184"/>
      <c r="OT20" s="184"/>
      <c r="OU20" s="184"/>
      <c r="OV20" s="184"/>
      <c r="OW20" s="184"/>
      <c r="OX20" s="184"/>
      <c r="OY20" s="184"/>
      <c r="OZ20" s="184"/>
      <c r="PA20" s="184"/>
      <c r="PB20" s="184"/>
      <c r="PC20" s="184"/>
      <c r="PD20" s="184"/>
      <c r="PE20" s="184"/>
      <c r="PF20" s="184"/>
      <c r="PG20" s="184"/>
      <c r="PH20" s="184"/>
      <c r="PI20" s="184"/>
      <c r="PJ20" s="184"/>
      <c r="PK20" s="184"/>
      <c r="PL20" s="184"/>
      <c r="PM20" s="184"/>
      <c r="PN20" s="184"/>
      <c r="PO20" s="184"/>
      <c r="PP20" s="184"/>
      <c r="PQ20" s="184"/>
      <c r="PR20" s="184"/>
      <c r="PS20" s="184"/>
      <c r="PT20" s="184"/>
      <c r="PU20" s="184"/>
      <c r="PV20" s="184"/>
      <c r="PW20" s="184"/>
      <c r="PX20" s="184"/>
      <c r="PY20" s="184"/>
      <c r="PZ20" s="184"/>
      <c r="QA20" s="184"/>
      <c r="QB20" s="184"/>
      <c r="QC20" s="184"/>
      <c r="QD20" s="184"/>
      <c r="QE20" s="184"/>
      <c r="QF20" s="184"/>
      <c r="QG20" s="184"/>
      <c r="QH20" s="184"/>
      <c r="QI20" s="184"/>
      <c r="QJ20" s="184"/>
      <c r="QK20" s="184"/>
      <c r="QL20" s="184"/>
      <c r="QM20" s="184"/>
      <c r="QN20" s="184"/>
      <c r="QO20" s="184"/>
      <c r="QP20" s="184"/>
      <c r="QQ20" s="184"/>
      <c r="QR20" s="184"/>
      <c r="QS20" s="184"/>
      <c r="QT20" s="184"/>
      <c r="QU20" s="184"/>
      <c r="QV20" s="184"/>
      <c r="QW20" s="184"/>
      <c r="QX20" s="184"/>
      <c r="QY20" s="184"/>
      <c r="QZ20" s="184"/>
      <c r="RA20" s="184"/>
      <c r="RB20" s="184"/>
      <c r="RC20" s="184"/>
      <c r="RD20" s="184"/>
      <c r="RE20" s="184"/>
      <c r="RF20" s="184"/>
      <c r="RG20" s="184"/>
      <c r="RH20" s="184"/>
      <c r="RI20" s="184"/>
      <c r="RJ20" s="184"/>
      <c r="RK20" s="184"/>
      <c r="RL20" s="184"/>
      <c r="RM20" s="184"/>
      <c r="RN20" s="184"/>
      <c r="RO20" s="184"/>
      <c r="RP20" s="184"/>
      <c r="RQ20" s="184"/>
      <c r="RR20" s="184"/>
      <c r="RS20" s="184"/>
      <c r="RT20" s="184"/>
      <c r="RU20" s="184"/>
      <c r="RV20" s="184"/>
      <c r="RW20" s="184"/>
      <c r="RX20" s="184"/>
      <c r="RY20" s="184"/>
      <c r="RZ20" s="184"/>
      <c r="SA20" s="184"/>
      <c r="SB20" s="184"/>
      <c r="SC20" s="184"/>
      <c r="SD20" s="184"/>
      <c r="SE20" s="184"/>
      <c r="SF20" s="184"/>
      <c r="SG20" s="184"/>
      <c r="SH20" s="184"/>
      <c r="SI20" s="184"/>
      <c r="SJ20" s="184"/>
      <c r="SK20" s="184"/>
      <c r="SL20" s="184"/>
      <c r="SM20" s="184"/>
      <c r="SN20" s="184"/>
      <c r="SO20" s="184"/>
      <c r="SP20" s="184"/>
      <c r="SQ20" s="184"/>
      <c r="SR20" s="184"/>
      <c r="SS20" s="184"/>
      <c r="ST20" s="184"/>
      <c r="SU20" s="184"/>
      <c r="SV20" s="184"/>
      <c r="SW20" s="184"/>
      <c r="SX20" s="184"/>
      <c r="SY20" s="184"/>
      <c r="SZ20" s="184"/>
      <c r="TA20" s="184"/>
      <c r="TB20" s="184"/>
      <c r="TC20" s="184"/>
      <c r="TD20" s="184"/>
      <c r="TE20" s="184"/>
      <c r="TF20" s="184"/>
      <c r="TG20" s="184"/>
      <c r="TH20" s="184"/>
      <c r="TI20" s="184"/>
      <c r="TJ20" s="184"/>
      <c r="TK20" s="184"/>
      <c r="TL20" s="184"/>
      <c r="TM20" s="184"/>
      <c r="TN20" s="184"/>
      <c r="TO20" s="184"/>
      <c r="TP20" s="184"/>
      <c r="TQ20" s="184"/>
      <c r="TR20" s="184"/>
      <c r="TS20" s="184"/>
      <c r="TT20" s="184"/>
      <c r="TU20" s="184"/>
      <c r="TV20" s="184"/>
      <c r="TW20" s="184"/>
      <c r="TX20" s="184"/>
      <c r="TY20" s="184"/>
      <c r="TZ20" s="184"/>
      <c r="UA20" s="184"/>
      <c r="UB20" s="184"/>
      <c r="UC20" s="184"/>
      <c r="UD20" s="184"/>
      <c r="UE20" s="184"/>
      <c r="UF20" s="184"/>
      <c r="UG20" s="184"/>
      <c r="UH20" s="184"/>
      <c r="UI20" s="184"/>
      <c r="UJ20" s="184"/>
      <c r="UK20" s="184"/>
      <c r="UL20" s="184"/>
      <c r="UM20" s="184"/>
      <c r="UN20" s="184"/>
      <c r="UO20" s="184"/>
      <c r="UP20" s="184"/>
      <c r="UQ20" s="184"/>
      <c r="UR20" s="184"/>
      <c r="US20" s="184"/>
      <c r="UT20" s="184"/>
      <c r="UU20" s="184"/>
      <c r="UV20" s="184"/>
      <c r="UW20" s="184"/>
      <c r="UX20" s="184"/>
      <c r="UY20" s="184"/>
      <c r="UZ20" s="184"/>
      <c r="VA20" s="184"/>
      <c r="VB20" s="184"/>
      <c r="VC20" s="184"/>
      <c r="VD20" s="184"/>
      <c r="VE20" s="184"/>
      <c r="VF20" s="184"/>
      <c r="VG20" s="184"/>
      <c r="VH20" s="184"/>
      <c r="VI20" s="184"/>
      <c r="VJ20" s="184"/>
      <c r="VK20" s="184"/>
      <c r="VL20" s="184"/>
      <c r="VM20" s="184"/>
      <c r="VN20" s="184"/>
      <c r="VO20" s="184"/>
      <c r="VP20" s="184"/>
      <c r="VQ20" s="184"/>
      <c r="VR20" s="184"/>
      <c r="VS20" s="184"/>
      <c r="VT20" s="184"/>
      <c r="VU20" s="184"/>
      <c r="VV20" s="184"/>
      <c r="VW20" s="184"/>
      <c r="VX20" s="184"/>
      <c r="VY20" s="184"/>
      <c r="VZ20" s="184"/>
      <c r="WA20" s="184"/>
      <c r="WB20" s="184"/>
      <c r="WC20" s="184"/>
      <c r="WD20" s="184"/>
      <c r="WE20" s="184"/>
      <c r="WF20" s="184"/>
      <c r="WG20" s="184"/>
      <c r="WH20" s="184"/>
      <c r="WI20" s="184"/>
      <c r="WJ20" s="184"/>
      <c r="WK20" s="184"/>
      <c r="WL20" s="184"/>
      <c r="WM20" s="184"/>
      <c r="WN20" s="184"/>
      <c r="WO20" s="184"/>
      <c r="WP20" s="184"/>
      <c r="WQ20" s="184"/>
      <c r="WR20" s="184"/>
      <c r="WS20" s="184"/>
      <c r="WT20" s="184"/>
      <c r="WU20" s="184"/>
      <c r="WV20" s="184"/>
      <c r="WW20" s="184"/>
      <c r="WX20" s="184"/>
      <c r="WY20" s="184"/>
      <c r="WZ20" s="184"/>
      <c r="XA20" s="184"/>
      <c r="XB20" s="184"/>
      <c r="XC20" s="184"/>
      <c r="XD20" s="184"/>
      <c r="XE20" s="184"/>
      <c r="XF20" s="184"/>
      <c r="XG20" s="184"/>
      <c r="XH20" s="184"/>
      <c r="XI20" s="184"/>
      <c r="XJ20" s="184"/>
      <c r="XK20" s="184"/>
      <c r="XL20" s="184"/>
      <c r="XM20" s="184"/>
      <c r="XN20" s="184"/>
      <c r="XO20" s="184"/>
      <c r="XP20" s="184"/>
      <c r="XQ20" s="184"/>
      <c r="XR20" s="184"/>
      <c r="XS20" s="184"/>
      <c r="XT20" s="184"/>
    </row>
    <row r="21" spans="1:644" customFormat="1" x14ac:dyDescent="0.2">
      <c r="A21" s="142"/>
      <c r="B21" s="81"/>
      <c r="C21" s="146"/>
      <c r="D21" s="147"/>
      <c r="E21" s="147"/>
      <c r="F21" s="145"/>
      <c r="G21" s="146"/>
      <c r="H21" s="147"/>
      <c r="I21" s="147"/>
      <c r="J21" s="145"/>
      <c r="K21" s="184"/>
      <c r="L21" s="184"/>
      <c r="M21" s="142"/>
      <c r="N21" s="81"/>
      <c r="O21" s="146"/>
      <c r="P21" s="147"/>
      <c r="Q21" s="147"/>
      <c r="R21" s="145"/>
      <c r="S21" s="146"/>
      <c r="T21" s="147"/>
      <c r="U21" s="147"/>
      <c r="V21" s="145"/>
      <c r="W21" s="184"/>
      <c r="X21" s="184"/>
      <c r="Y21" s="184"/>
      <c r="Z21" s="184"/>
      <c r="AA21" s="184"/>
      <c r="AB21" s="184"/>
      <c r="AC21" s="184"/>
      <c r="AD21" s="184"/>
      <c r="AE21" s="184"/>
      <c r="AF21" s="184"/>
      <c r="AG21" s="184"/>
      <c r="AH21" s="184"/>
      <c r="AI21" s="184"/>
      <c r="AJ21" s="184"/>
      <c r="AK21" s="184"/>
      <c r="AL21" s="184"/>
      <c r="AM21" s="184"/>
      <c r="AN21" s="184"/>
      <c r="AO21" s="184"/>
      <c r="AP21" s="184"/>
      <c r="AQ21" s="184"/>
      <c r="AR21" s="184"/>
      <c r="AS21" s="184"/>
      <c r="AT21" s="184"/>
      <c r="AU21" s="184"/>
      <c r="AV21" s="184"/>
      <c r="AW21" s="184"/>
      <c r="AX21" s="184"/>
      <c r="AY21" s="184"/>
      <c r="AZ21" s="184"/>
      <c r="BA21" s="184"/>
      <c r="BB21" s="184"/>
      <c r="BC21" s="184"/>
      <c r="BD21" s="184"/>
      <c r="BE21" s="184"/>
      <c r="BF21" s="184"/>
      <c r="BG21" s="184"/>
      <c r="BH21" s="184"/>
      <c r="BI21" s="184"/>
      <c r="BJ21" s="184"/>
      <c r="BK21" s="184"/>
      <c r="BL21" s="184"/>
      <c r="BM21" s="184"/>
      <c r="BN21" s="184"/>
      <c r="BO21" s="184"/>
      <c r="BP21" s="184"/>
      <c r="BQ21" s="184"/>
      <c r="BR21" s="184"/>
      <c r="BS21" s="184"/>
      <c r="BT21" s="184"/>
      <c r="BU21" s="184"/>
      <c r="BV21" s="184"/>
      <c r="BW21" s="184"/>
      <c r="BX21" s="184"/>
      <c r="BY21" s="184"/>
      <c r="BZ21" s="184"/>
      <c r="CA21" s="184"/>
      <c r="CB21" s="184"/>
      <c r="CC21" s="184"/>
      <c r="CD21" s="184"/>
      <c r="CE21" s="184"/>
      <c r="CF21" s="184"/>
      <c r="CG21" s="184"/>
      <c r="CH21" s="184"/>
      <c r="CI21" s="184"/>
      <c r="CJ21" s="184"/>
      <c r="CK21" s="184"/>
      <c r="CL21" s="184"/>
      <c r="CM21" s="184"/>
      <c r="CN21" s="184"/>
      <c r="CO21" s="184"/>
      <c r="CP21" s="184"/>
      <c r="CQ21" s="184"/>
      <c r="CR21" s="184"/>
      <c r="CS21" s="184"/>
      <c r="CT21" s="184"/>
      <c r="CU21" s="184"/>
      <c r="CV21" s="184"/>
      <c r="CW21" s="184"/>
      <c r="CX21" s="184"/>
      <c r="CY21" s="184"/>
      <c r="CZ21" s="184"/>
      <c r="DA21" s="184"/>
      <c r="DB21" s="184"/>
      <c r="DC21" s="184"/>
      <c r="DD21" s="184"/>
      <c r="DE21" s="184"/>
      <c r="DF21" s="184"/>
      <c r="DG21" s="184"/>
      <c r="DH21" s="184"/>
      <c r="DI21" s="184"/>
      <c r="DJ21" s="184"/>
      <c r="DK21" s="184"/>
      <c r="DL21" s="184"/>
      <c r="DM21" s="184"/>
      <c r="DN21" s="184"/>
      <c r="DO21" s="184"/>
      <c r="DP21" s="184"/>
      <c r="DQ21" s="184"/>
      <c r="DR21" s="184"/>
      <c r="DS21" s="184"/>
      <c r="DT21" s="184"/>
      <c r="DU21" s="184"/>
      <c r="DV21" s="184"/>
      <c r="DW21" s="184"/>
      <c r="DX21" s="184"/>
      <c r="DY21" s="184"/>
      <c r="DZ21" s="184"/>
      <c r="EA21" s="184"/>
      <c r="EB21" s="184"/>
      <c r="EC21" s="184"/>
      <c r="ED21" s="184"/>
      <c r="EE21" s="184"/>
      <c r="EF21" s="184"/>
      <c r="EG21" s="184"/>
      <c r="EH21" s="184"/>
      <c r="EI21" s="184"/>
      <c r="EJ21" s="184"/>
      <c r="EK21" s="184"/>
      <c r="EL21" s="184"/>
      <c r="EM21" s="184"/>
      <c r="EN21" s="184"/>
      <c r="EO21" s="184"/>
      <c r="EP21" s="184"/>
      <c r="EQ21" s="184"/>
      <c r="ER21" s="184"/>
      <c r="ES21" s="184"/>
      <c r="ET21" s="184"/>
      <c r="EU21" s="184"/>
      <c r="EV21" s="184"/>
      <c r="EW21" s="184"/>
      <c r="EX21" s="184"/>
      <c r="EY21" s="184"/>
      <c r="EZ21" s="184"/>
      <c r="FA21" s="184"/>
      <c r="FB21" s="184"/>
      <c r="FC21" s="184"/>
      <c r="FD21" s="184"/>
      <c r="FE21" s="184"/>
      <c r="FF21" s="184"/>
      <c r="FG21" s="184"/>
      <c r="FH21" s="184"/>
      <c r="FI21" s="184"/>
      <c r="FJ21" s="184"/>
      <c r="FK21" s="184"/>
      <c r="FL21" s="184"/>
      <c r="FM21" s="184"/>
      <c r="FN21" s="184"/>
      <c r="FO21" s="184"/>
      <c r="FP21" s="184"/>
      <c r="FQ21" s="184"/>
      <c r="FR21" s="184"/>
      <c r="FS21" s="184"/>
      <c r="FT21" s="184"/>
      <c r="FU21" s="184"/>
      <c r="FV21" s="184"/>
      <c r="FW21" s="184"/>
      <c r="FX21" s="184"/>
      <c r="FY21" s="184"/>
      <c r="FZ21" s="184"/>
      <c r="GA21" s="184"/>
      <c r="GB21" s="184"/>
      <c r="GC21" s="184"/>
      <c r="GD21" s="184"/>
      <c r="GE21" s="184"/>
      <c r="GF21" s="184"/>
      <c r="GG21" s="184"/>
      <c r="GH21" s="184"/>
      <c r="GI21" s="184"/>
      <c r="GJ21" s="184"/>
      <c r="GK21" s="184"/>
      <c r="GL21" s="184"/>
      <c r="GM21" s="184"/>
      <c r="GN21" s="184"/>
      <c r="GO21" s="184"/>
      <c r="GP21" s="184"/>
      <c r="GQ21" s="184"/>
      <c r="GR21" s="184"/>
      <c r="GS21" s="184"/>
      <c r="GT21" s="184"/>
      <c r="GU21" s="184"/>
      <c r="GV21" s="184"/>
      <c r="GW21" s="184"/>
      <c r="GX21" s="184"/>
      <c r="GY21" s="184"/>
      <c r="GZ21" s="184"/>
      <c r="HA21" s="184"/>
      <c r="HB21" s="184"/>
      <c r="HC21" s="184"/>
      <c r="HD21" s="184"/>
      <c r="HE21" s="184"/>
      <c r="HF21" s="184"/>
      <c r="HG21" s="184"/>
      <c r="HH21" s="184"/>
      <c r="HI21" s="184"/>
      <c r="HJ21" s="184"/>
      <c r="HK21" s="184"/>
      <c r="HL21" s="184"/>
      <c r="HM21" s="184"/>
      <c r="HN21" s="184"/>
      <c r="HO21" s="184"/>
      <c r="HP21" s="184"/>
      <c r="HQ21" s="184"/>
      <c r="HR21" s="184"/>
      <c r="HS21" s="184"/>
      <c r="HT21" s="184"/>
      <c r="HU21" s="184"/>
      <c r="HV21" s="184"/>
      <c r="HW21" s="184"/>
      <c r="HX21" s="184"/>
      <c r="HY21" s="184"/>
      <c r="HZ21" s="184"/>
      <c r="IA21" s="184"/>
      <c r="IB21" s="184"/>
      <c r="IC21" s="184"/>
      <c r="ID21" s="184"/>
      <c r="IE21" s="184"/>
      <c r="IF21" s="184"/>
      <c r="IG21" s="184"/>
      <c r="IH21" s="184"/>
      <c r="II21" s="184"/>
      <c r="IJ21" s="184"/>
      <c r="IK21" s="184"/>
      <c r="IL21" s="184"/>
      <c r="IM21" s="184"/>
      <c r="IN21" s="184"/>
      <c r="IO21" s="184"/>
      <c r="IP21" s="184"/>
      <c r="IQ21" s="184"/>
      <c r="IR21" s="184"/>
      <c r="IS21" s="184"/>
      <c r="IT21" s="184"/>
      <c r="IU21" s="184"/>
      <c r="IV21" s="184"/>
      <c r="IW21" s="184"/>
      <c r="IX21" s="184"/>
      <c r="IY21" s="184"/>
      <c r="IZ21" s="184"/>
      <c r="JA21" s="184"/>
      <c r="JB21" s="184"/>
      <c r="JC21" s="184"/>
      <c r="JD21" s="184"/>
      <c r="JE21" s="184"/>
      <c r="JF21" s="184"/>
      <c r="JG21" s="184"/>
      <c r="JH21" s="184"/>
      <c r="JI21" s="184"/>
      <c r="JJ21" s="184"/>
      <c r="JK21" s="184"/>
      <c r="JL21" s="184"/>
      <c r="JM21" s="184"/>
      <c r="JN21" s="184"/>
      <c r="JO21" s="184"/>
      <c r="JP21" s="184"/>
      <c r="JQ21" s="184"/>
      <c r="JR21" s="184"/>
      <c r="JS21" s="184"/>
      <c r="JT21" s="184"/>
      <c r="JU21" s="184"/>
      <c r="JV21" s="184"/>
      <c r="JW21" s="184"/>
      <c r="JX21" s="184"/>
      <c r="JY21" s="184"/>
      <c r="JZ21" s="184"/>
      <c r="KA21" s="184"/>
      <c r="KB21" s="184"/>
      <c r="KC21" s="184"/>
      <c r="KD21" s="184"/>
      <c r="KE21" s="184"/>
      <c r="KF21" s="184"/>
      <c r="KG21" s="184"/>
      <c r="KH21" s="184"/>
      <c r="KI21" s="184"/>
      <c r="KJ21" s="184"/>
      <c r="KK21" s="184"/>
      <c r="KL21" s="184"/>
      <c r="KM21" s="184"/>
      <c r="KN21" s="184"/>
      <c r="KO21" s="184"/>
      <c r="KP21" s="184"/>
      <c r="KQ21" s="184"/>
      <c r="KR21" s="184"/>
      <c r="KS21" s="184"/>
      <c r="KT21" s="184"/>
      <c r="KU21" s="184"/>
      <c r="KV21" s="184"/>
      <c r="KW21" s="184"/>
      <c r="KX21" s="184"/>
      <c r="KY21" s="184"/>
      <c r="KZ21" s="184"/>
      <c r="LA21" s="184"/>
      <c r="LB21" s="184"/>
      <c r="LC21" s="184"/>
      <c r="LD21" s="184"/>
      <c r="LE21" s="184"/>
      <c r="LF21" s="184"/>
      <c r="LG21" s="184"/>
      <c r="LH21" s="184"/>
      <c r="LI21" s="184"/>
      <c r="LJ21" s="184"/>
      <c r="LK21" s="184"/>
      <c r="LL21" s="184"/>
      <c r="LM21" s="184"/>
      <c r="LN21" s="184"/>
      <c r="LO21" s="184"/>
      <c r="LP21" s="184"/>
      <c r="LQ21" s="184"/>
      <c r="LR21" s="184"/>
      <c r="LS21" s="184"/>
      <c r="LT21" s="184"/>
      <c r="LU21" s="184"/>
      <c r="LV21" s="184"/>
      <c r="LW21" s="184"/>
      <c r="LX21" s="184"/>
      <c r="LY21" s="184"/>
      <c r="LZ21" s="184"/>
      <c r="MA21" s="184"/>
      <c r="MB21" s="184"/>
      <c r="MC21" s="184"/>
      <c r="MD21" s="184"/>
      <c r="ME21" s="184"/>
      <c r="MF21" s="184"/>
      <c r="MG21" s="184"/>
      <c r="MH21" s="184"/>
      <c r="MI21" s="184"/>
      <c r="MJ21" s="184"/>
      <c r="MK21" s="184"/>
      <c r="ML21" s="184"/>
      <c r="MM21" s="184"/>
      <c r="MN21" s="184"/>
      <c r="MO21" s="184"/>
      <c r="MP21" s="184"/>
      <c r="MQ21" s="184"/>
      <c r="MR21" s="184"/>
      <c r="MS21" s="184"/>
      <c r="MT21" s="184"/>
      <c r="MU21" s="184"/>
      <c r="MV21" s="184"/>
      <c r="MW21" s="184"/>
      <c r="MX21" s="184"/>
      <c r="MY21" s="184"/>
      <c r="MZ21" s="184"/>
      <c r="NA21" s="184"/>
      <c r="NB21" s="184"/>
      <c r="NC21" s="184"/>
      <c r="ND21" s="184"/>
      <c r="NE21" s="184"/>
      <c r="NF21" s="184"/>
      <c r="NG21" s="184"/>
      <c r="NH21" s="184"/>
      <c r="NI21" s="184"/>
      <c r="NJ21" s="184"/>
      <c r="NK21" s="184"/>
      <c r="NL21" s="184"/>
      <c r="NM21" s="184"/>
      <c r="NN21" s="184"/>
      <c r="NO21" s="184"/>
      <c r="NP21" s="184"/>
      <c r="NQ21" s="184"/>
      <c r="NR21" s="184"/>
      <c r="NS21" s="184"/>
      <c r="NT21" s="184"/>
      <c r="NU21" s="184"/>
      <c r="NV21" s="184"/>
      <c r="NW21" s="184"/>
      <c r="NX21" s="184"/>
      <c r="NY21" s="184"/>
      <c r="NZ21" s="184"/>
      <c r="OA21" s="184"/>
      <c r="OB21" s="184"/>
      <c r="OC21" s="184"/>
      <c r="OD21" s="184"/>
      <c r="OE21" s="184"/>
      <c r="OF21" s="184"/>
      <c r="OG21" s="184"/>
      <c r="OH21" s="184"/>
      <c r="OI21" s="184"/>
      <c r="OJ21" s="184"/>
      <c r="OK21" s="184"/>
      <c r="OL21" s="184"/>
      <c r="OM21" s="184"/>
      <c r="ON21" s="184"/>
      <c r="OO21" s="184"/>
      <c r="OP21" s="184"/>
      <c r="OQ21" s="184"/>
      <c r="OR21" s="184"/>
      <c r="OS21" s="184"/>
      <c r="OT21" s="184"/>
      <c r="OU21" s="184"/>
      <c r="OV21" s="184"/>
      <c r="OW21" s="184"/>
      <c r="OX21" s="184"/>
      <c r="OY21" s="184"/>
      <c r="OZ21" s="184"/>
      <c r="PA21" s="184"/>
      <c r="PB21" s="184"/>
      <c r="PC21" s="184"/>
      <c r="PD21" s="184"/>
      <c r="PE21" s="184"/>
      <c r="PF21" s="184"/>
      <c r="PG21" s="184"/>
      <c r="PH21" s="184"/>
      <c r="PI21" s="184"/>
      <c r="PJ21" s="184"/>
      <c r="PK21" s="184"/>
      <c r="PL21" s="184"/>
      <c r="PM21" s="184"/>
      <c r="PN21" s="184"/>
      <c r="PO21" s="184"/>
      <c r="PP21" s="184"/>
      <c r="PQ21" s="184"/>
      <c r="PR21" s="184"/>
      <c r="PS21" s="184"/>
      <c r="PT21" s="184"/>
      <c r="PU21" s="184"/>
      <c r="PV21" s="184"/>
      <c r="PW21" s="184"/>
      <c r="PX21" s="184"/>
      <c r="PY21" s="184"/>
      <c r="PZ21" s="184"/>
      <c r="QA21" s="184"/>
      <c r="QB21" s="184"/>
      <c r="QC21" s="184"/>
      <c r="QD21" s="184"/>
      <c r="QE21" s="184"/>
      <c r="QF21" s="184"/>
      <c r="QG21" s="184"/>
      <c r="QH21" s="184"/>
      <c r="QI21" s="184"/>
      <c r="QJ21" s="184"/>
      <c r="QK21" s="184"/>
      <c r="QL21" s="184"/>
      <c r="QM21" s="184"/>
      <c r="QN21" s="184"/>
      <c r="QO21" s="184"/>
      <c r="QP21" s="184"/>
      <c r="QQ21" s="184"/>
      <c r="QR21" s="184"/>
      <c r="QS21" s="184"/>
      <c r="QT21" s="184"/>
      <c r="QU21" s="184"/>
      <c r="QV21" s="184"/>
      <c r="QW21" s="184"/>
      <c r="QX21" s="184"/>
      <c r="QY21" s="184"/>
      <c r="QZ21" s="184"/>
      <c r="RA21" s="184"/>
      <c r="RB21" s="184"/>
      <c r="RC21" s="184"/>
      <c r="RD21" s="184"/>
      <c r="RE21" s="184"/>
      <c r="RF21" s="184"/>
      <c r="RG21" s="184"/>
      <c r="RH21" s="184"/>
      <c r="RI21" s="184"/>
      <c r="RJ21" s="184"/>
      <c r="RK21" s="184"/>
      <c r="RL21" s="184"/>
      <c r="RM21" s="184"/>
      <c r="RN21" s="184"/>
      <c r="RO21" s="184"/>
      <c r="RP21" s="184"/>
      <c r="RQ21" s="184"/>
      <c r="RR21" s="184"/>
      <c r="RS21" s="184"/>
      <c r="RT21" s="184"/>
      <c r="RU21" s="184"/>
      <c r="RV21" s="184"/>
      <c r="RW21" s="184"/>
      <c r="RX21" s="184"/>
      <c r="RY21" s="184"/>
      <c r="RZ21" s="184"/>
      <c r="SA21" s="184"/>
      <c r="SB21" s="184"/>
      <c r="SC21" s="184"/>
      <c r="SD21" s="184"/>
      <c r="SE21" s="184"/>
      <c r="SF21" s="184"/>
      <c r="SG21" s="184"/>
      <c r="SH21" s="184"/>
      <c r="SI21" s="184"/>
      <c r="SJ21" s="184"/>
      <c r="SK21" s="184"/>
      <c r="SL21" s="184"/>
      <c r="SM21" s="184"/>
      <c r="SN21" s="184"/>
      <c r="SO21" s="184"/>
      <c r="SP21" s="184"/>
      <c r="SQ21" s="184"/>
      <c r="SR21" s="184"/>
      <c r="SS21" s="184"/>
      <c r="ST21" s="184"/>
      <c r="SU21" s="184"/>
      <c r="SV21" s="184"/>
      <c r="SW21" s="184"/>
      <c r="SX21" s="184"/>
      <c r="SY21" s="184"/>
      <c r="SZ21" s="184"/>
      <c r="TA21" s="184"/>
      <c r="TB21" s="184"/>
      <c r="TC21" s="184"/>
      <c r="TD21" s="184"/>
      <c r="TE21" s="184"/>
      <c r="TF21" s="184"/>
      <c r="TG21" s="184"/>
      <c r="TH21" s="184"/>
      <c r="TI21" s="184"/>
      <c r="TJ21" s="184"/>
      <c r="TK21" s="184"/>
      <c r="TL21" s="184"/>
      <c r="TM21" s="184"/>
      <c r="TN21" s="184"/>
      <c r="TO21" s="184"/>
      <c r="TP21" s="184"/>
      <c r="TQ21" s="184"/>
      <c r="TR21" s="184"/>
      <c r="TS21" s="184"/>
      <c r="TT21" s="184"/>
      <c r="TU21" s="184"/>
      <c r="TV21" s="184"/>
      <c r="TW21" s="184"/>
      <c r="TX21" s="184"/>
      <c r="TY21" s="184"/>
      <c r="TZ21" s="184"/>
      <c r="UA21" s="184"/>
      <c r="UB21" s="184"/>
      <c r="UC21" s="184"/>
      <c r="UD21" s="184"/>
      <c r="UE21" s="184"/>
      <c r="UF21" s="184"/>
      <c r="UG21" s="184"/>
      <c r="UH21" s="184"/>
      <c r="UI21" s="184"/>
      <c r="UJ21" s="184"/>
      <c r="UK21" s="184"/>
      <c r="UL21" s="184"/>
      <c r="UM21" s="184"/>
      <c r="UN21" s="184"/>
      <c r="UO21" s="184"/>
      <c r="UP21" s="184"/>
      <c r="UQ21" s="184"/>
      <c r="UR21" s="184"/>
      <c r="US21" s="184"/>
      <c r="UT21" s="184"/>
      <c r="UU21" s="184"/>
      <c r="UV21" s="184"/>
      <c r="UW21" s="184"/>
      <c r="UX21" s="184"/>
      <c r="UY21" s="184"/>
      <c r="UZ21" s="184"/>
      <c r="VA21" s="184"/>
      <c r="VB21" s="184"/>
      <c r="VC21" s="184"/>
      <c r="VD21" s="184"/>
      <c r="VE21" s="184"/>
      <c r="VF21" s="184"/>
      <c r="VG21" s="184"/>
      <c r="VH21" s="184"/>
      <c r="VI21" s="184"/>
      <c r="VJ21" s="184"/>
      <c r="VK21" s="184"/>
      <c r="VL21" s="184"/>
      <c r="VM21" s="184"/>
      <c r="VN21" s="184"/>
      <c r="VO21" s="184"/>
      <c r="VP21" s="184"/>
      <c r="VQ21" s="184"/>
      <c r="VR21" s="184"/>
      <c r="VS21" s="184"/>
      <c r="VT21" s="184"/>
      <c r="VU21" s="184"/>
      <c r="VV21" s="184"/>
      <c r="VW21" s="184"/>
      <c r="VX21" s="184"/>
      <c r="VY21" s="184"/>
      <c r="VZ21" s="184"/>
      <c r="WA21" s="184"/>
      <c r="WB21" s="184"/>
      <c r="WC21" s="184"/>
      <c r="WD21" s="184"/>
      <c r="WE21" s="184"/>
      <c r="WF21" s="184"/>
      <c r="WG21" s="184"/>
      <c r="WH21" s="184"/>
      <c r="WI21" s="184"/>
      <c r="WJ21" s="184"/>
      <c r="WK21" s="184"/>
      <c r="WL21" s="184"/>
      <c r="WM21" s="184"/>
      <c r="WN21" s="184"/>
      <c r="WO21" s="184"/>
      <c r="WP21" s="184"/>
      <c r="WQ21" s="184"/>
      <c r="WR21" s="184"/>
      <c r="WS21" s="184"/>
      <c r="WT21" s="184"/>
      <c r="WU21" s="184"/>
      <c r="WV21" s="184"/>
      <c r="WW21" s="184"/>
      <c r="WX21" s="184"/>
      <c r="WY21" s="184"/>
      <c r="WZ21" s="184"/>
      <c r="XA21" s="184"/>
      <c r="XB21" s="184"/>
      <c r="XC21" s="184"/>
      <c r="XD21" s="184"/>
      <c r="XE21" s="184"/>
      <c r="XF21" s="184"/>
      <c r="XG21" s="184"/>
      <c r="XH21" s="184"/>
      <c r="XI21" s="184"/>
      <c r="XJ21" s="184"/>
      <c r="XK21" s="184"/>
      <c r="XL21" s="184"/>
      <c r="XM21" s="184"/>
      <c r="XN21" s="184"/>
      <c r="XO21" s="184"/>
      <c r="XP21" s="184"/>
      <c r="XQ21" s="184"/>
      <c r="XR21" s="184"/>
      <c r="XS21" s="184"/>
      <c r="XT21" s="184"/>
    </row>
    <row r="22" spans="1:644" customFormat="1" x14ac:dyDescent="0.2">
      <c r="A22" s="142"/>
      <c r="B22" s="81"/>
      <c r="C22" s="146"/>
      <c r="D22" s="147"/>
      <c r="E22" s="147"/>
      <c r="F22" s="145"/>
      <c r="G22" s="146"/>
      <c r="H22" s="147"/>
      <c r="I22" s="147"/>
      <c r="J22" s="145"/>
      <c r="K22" s="184"/>
      <c r="L22" s="184"/>
      <c r="M22" s="142"/>
      <c r="N22" s="81"/>
      <c r="O22" s="146"/>
      <c r="P22" s="147"/>
      <c r="Q22" s="147"/>
      <c r="R22" s="145"/>
      <c r="S22" s="146"/>
      <c r="T22" s="147"/>
      <c r="U22" s="147"/>
      <c r="V22" s="145"/>
      <c r="W22" s="184"/>
      <c r="X22" s="184"/>
      <c r="Y22" s="184"/>
      <c r="Z22" s="184"/>
      <c r="AA22" s="184"/>
      <c r="AB22" s="184"/>
      <c r="AC22" s="184"/>
      <c r="AD22" s="184"/>
      <c r="AE22" s="184"/>
      <c r="AF22" s="184"/>
      <c r="AG22" s="184"/>
      <c r="AH22" s="184"/>
      <c r="AI22" s="184"/>
      <c r="AJ22" s="184"/>
      <c r="AK22" s="184"/>
      <c r="AL22" s="184"/>
      <c r="AM22" s="184"/>
      <c r="AN22" s="184"/>
      <c r="AO22" s="184"/>
      <c r="AP22" s="184"/>
      <c r="AQ22" s="184"/>
      <c r="AR22" s="184"/>
      <c r="AS22" s="184"/>
      <c r="AT22" s="184"/>
      <c r="AU22" s="184"/>
      <c r="AV22" s="184"/>
      <c r="AW22" s="184"/>
      <c r="AX22" s="184"/>
      <c r="AY22" s="184"/>
      <c r="AZ22" s="184"/>
      <c r="BA22" s="184"/>
      <c r="BB22" s="184"/>
      <c r="BC22" s="184"/>
      <c r="BD22" s="184"/>
      <c r="BE22" s="184"/>
      <c r="BF22" s="184"/>
      <c r="BG22" s="184"/>
      <c r="BH22" s="184"/>
      <c r="BI22" s="184"/>
      <c r="BJ22" s="184"/>
      <c r="BK22" s="184"/>
      <c r="BL22" s="184"/>
      <c r="BM22" s="184"/>
      <c r="BN22" s="184"/>
      <c r="BO22" s="184"/>
      <c r="BP22" s="184"/>
      <c r="BQ22" s="184"/>
      <c r="BR22" s="184"/>
      <c r="BS22" s="184"/>
      <c r="BT22" s="184"/>
      <c r="BU22" s="184"/>
      <c r="BV22" s="184"/>
      <c r="BW22" s="184"/>
      <c r="BX22" s="184"/>
      <c r="BY22" s="184"/>
      <c r="BZ22" s="184"/>
      <c r="CA22" s="184"/>
      <c r="CB22" s="184"/>
      <c r="CC22" s="184"/>
      <c r="CD22" s="184"/>
      <c r="CE22" s="184"/>
      <c r="CF22" s="184"/>
      <c r="CG22" s="184"/>
      <c r="CH22" s="184"/>
      <c r="CI22" s="184"/>
      <c r="CJ22" s="184"/>
      <c r="CK22" s="184"/>
      <c r="CL22" s="184"/>
      <c r="CM22" s="184"/>
      <c r="CN22" s="184"/>
      <c r="CO22" s="184"/>
      <c r="CP22" s="184"/>
      <c r="CQ22" s="184"/>
      <c r="CR22" s="184"/>
      <c r="CS22" s="184"/>
      <c r="CT22" s="184"/>
      <c r="CU22" s="184"/>
      <c r="CV22" s="184"/>
      <c r="CW22" s="184"/>
      <c r="CX22" s="184"/>
      <c r="CY22" s="184"/>
      <c r="CZ22" s="184"/>
      <c r="DA22" s="184"/>
      <c r="DB22" s="184"/>
      <c r="DC22" s="184"/>
      <c r="DD22" s="184"/>
      <c r="DE22" s="184"/>
      <c r="DF22" s="184"/>
      <c r="DG22" s="184"/>
      <c r="DH22" s="184"/>
      <c r="DI22" s="184"/>
      <c r="DJ22" s="184"/>
      <c r="DK22" s="184"/>
      <c r="DL22" s="184"/>
      <c r="DM22" s="184"/>
      <c r="DN22" s="184"/>
      <c r="DO22" s="184"/>
      <c r="DP22" s="184"/>
      <c r="DQ22" s="184"/>
      <c r="DR22" s="184"/>
      <c r="DS22" s="184"/>
      <c r="DT22" s="184"/>
      <c r="DU22" s="184"/>
      <c r="DV22" s="184"/>
      <c r="DW22" s="184"/>
      <c r="DX22" s="184"/>
      <c r="DY22" s="184"/>
      <c r="DZ22" s="184"/>
      <c r="EA22" s="184"/>
      <c r="EB22" s="184"/>
      <c r="EC22" s="184"/>
      <c r="ED22" s="184"/>
      <c r="EE22" s="184"/>
      <c r="EF22" s="184"/>
      <c r="EG22" s="184"/>
      <c r="EH22" s="184"/>
      <c r="EI22" s="184"/>
      <c r="EJ22" s="184"/>
      <c r="EK22" s="184"/>
      <c r="EL22" s="184"/>
      <c r="EM22" s="184"/>
      <c r="EN22" s="184"/>
      <c r="EO22" s="184"/>
      <c r="EP22" s="184"/>
      <c r="EQ22" s="184"/>
      <c r="ER22" s="184"/>
      <c r="ES22" s="184"/>
      <c r="ET22" s="184"/>
      <c r="EU22" s="184"/>
      <c r="EV22" s="184"/>
      <c r="EW22" s="184"/>
      <c r="EX22" s="184"/>
      <c r="EY22" s="184"/>
      <c r="EZ22" s="184"/>
      <c r="FA22" s="184"/>
      <c r="FB22" s="184"/>
      <c r="FC22" s="184"/>
      <c r="FD22" s="184"/>
      <c r="FE22" s="184"/>
      <c r="FF22" s="184"/>
      <c r="FG22" s="184"/>
      <c r="FH22" s="184"/>
      <c r="FI22" s="184"/>
      <c r="FJ22" s="184"/>
      <c r="FK22" s="184"/>
      <c r="FL22" s="184"/>
      <c r="FM22" s="184"/>
      <c r="FN22" s="184"/>
      <c r="FO22" s="184"/>
      <c r="FP22" s="184"/>
      <c r="FQ22" s="184"/>
      <c r="FR22" s="184"/>
      <c r="FS22" s="184"/>
      <c r="FT22" s="184"/>
      <c r="FU22" s="184"/>
      <c r="FV22" s="184"/>
      <c r="FW22" s="184"/>
      <c r="FX22" s="184"/>
      <c r="FY22" s="184"/>
      <c r="FZ22" s="184"/>
      <c r="GA22" s="184"/>
      <c r="GB22" s="184"/>
      <c r="GC22" s="184"/>
      <c r="GD22" s="184"/>
      <c r="GE22" s="184"/>
      <c r="GF22" s="184"/>
      <c r="GG22" s="184"/>
      <c r="GH22" s="184"/>
      <c r="GI22" s="184"/>
      <c r="GJ22" s="184"/>
      <c r="GK22" s="184"/>
      <c r="GL22" s="184"/>
      <c r="GM22" s="184"/>
      <c r="GN22" s="184"/>
      <c r="GO22" s="184"/>
      <c r="GP22" s="184"/>
      <c r="GQ22" s="184"/>
      <c r="GR22" s="184"/>
      <c r="GS22" s="184"/>
      <c r="GT22" s="184"/>
      <c r="GU22" s="184"/>
      <c r="GV22" s="184"/>
      <c r="GW22" s="184"/>
      <c r="GX22" s="184"/>
      <c r="GY22" s="184"/>
      <c r="GZ22" s="184"/>
      <c r="HA22" s="184"/>
      <c r="HB22" s="184"/>
      <c r="HC22" s="184"/>
      <c r="HD22" s="184"/>
      <c r="HE22" s="184"/>
      <c r="HF22" s="184"/>
      <c r="HG22" s="184"/>
      <c r="HH22" s="184"/>
      <c r="HI22" s="184"/>
      <c r="HJ22" s="184"/>
      <c r="HK22" s="184"/>
      <c r="HL22" s="184"/>
      <c r="HM22" s="184"/>
      <c r="HN22" s="184"/>
      <c r="HO22" s="184"/>
      <c r="HP22" s="184"/>
      <c r="HQ22" s="184"/>
      <c r="HR22" s="184"/>
      <c r="HS22" s="184"/>
      <c r="HT22" s="184"/>
      <c r="HU22" s="184"/>
      <c r="HV22" s="184"/>
      <c r="HW22" s="184"/>
      <c r="HX22" s="184"/>
      <c r="HY22" s="184"/>
      <c r="HZ22" s="184"/>
      <c r="IA22" s="184"/>
      <c r="IB22" s="184"/>
      <c r="IC22" s="184"/>
      <c r="ID22" s="184"/>
      <c r="IE22" s="184"/>
      <c r="IF22" s="184"/>
      <c r="IG22" s="184"/>
      <c r="IH22" s="184"/>
      <c r="II22" s="184"/>
      <c r="IJ22" s="184"/>
      <c r="IK22" s="184"/>
      <c r="IL22" s="184"/>
      <c r="IM22" s="184"/>
      <c r="IN22" s="184"/>
      <c r="IO22" s="184"/>
      <c r="IP22" s="184"/>
      <c r="IQ22" s="184"/>
      <c r="IR22" s="184"/>
      <c r="IS22" s="184"/>
      <c r="IT22" s="184"/>
      <c r="IU22" s="184"/>
      <c r="IV22" s="184"/>
      <c r="IW22" s="184"/>
      <c r="IX22" s="184"/>
      <c r="IY22" s="184"/>
      <c r="IZ22" s="184"/>
      <c r="JA22" s="184"/>
      <c r="JB22" s="184"/>
      <c r="JC22" s="184"/>
      <c r="JD22" s="184"/>
      <c r="JE22" s="184"/>
      <c r="JF22" s="184"/>
      <c r="JG22" s="184"/>
      <c r="JH22" s="184"/>
      <c r="JI22" s="184"/>
      <c r="JJ22" s="184"/>
      <c r="JK22" s="184"/>
      <c r="JL22" s="184"/>
      <c r="JM22" s="184"/>
      <c r="JN22" s="184"/>
      <c r="JO22" s="184"/>
      <c r="JP22" s="184"/>
      <c r="JQ22" s="184"/>
      <c r="JR22" s="184"/>
      <c r="JS22" s="184"/>
      <c r="JT22" s="184"/>
      <c r="JU22" s="184"/>
      <c r="JV22" s="184"/>
      <c r="JW22" s="184"/>
      <c r="JX22" s="184"/>
      <c r="JY22" s="184"/>
      <c r="JZ22" s="184"/>
      <c r="KA22" s="184"/>
      <c r="KB22" s="184"/>
      <c r="KC22" s="184"/>
      <c r="KD22" s="184"/>
      <c r="KE22" s="184"/>
      <c r="KF22" s="184"/>
      <c r="KG22" s="184"/>
      <c r="KH22" s="184"/>
      <c r="KI22" s="184"/>
      <c r="KJ22" s="184"/>
      <c r="KK22" s="184"/>
      <c r="KL22" s="184"/>
      <c r="KM22" s="184"/>
      <c r="KN22" s="184"/>
      <c r="KO22" s="184"/>
      <c r="KP22" s="184"/>
      <c r="KQ22" s="184"/>
      <c r="KR22" s="184"/>
      <c r="KS22" s="184"/>
      <c r="KT22" s="184"/>
      <c r="KU22" s="184"/>
      <c r="KV22" s="184"/>
      <c r="KW22" s="184"/>
      <c r="KX22" s="184"/>
      <c r="KY22" s="184"/>
      <c r="KZ22" s="184"/>
      <c r="LA22" s="184"/>
      <c r="LB22" s="184"/>
      <c r="LC22" s="184"/>
      <c r="LD22" s="184"/>
      <c r="LE22" s="184"/>
      <c r="LF22" s="184"/>
      <c r="LG22" s="184"/>
      <c r="LH22" s="184"/>
      <c r="LI22" s="184"/>
      <c r="LJ22" s="184"/>
      <c r="LK22" s="184"/>
      <c r="LL22" s="184"/>
      <c r="LM22" s="184"/>
      <c r="LN22" s="184"/>
      <c r="LO22" s="184"/>
      <c r="LP22" s="184"/>
      <c r="LQ22" s="184"/>
      <c r="LR22" s="184"/>
      <c r="LS22" s="184"/>
      <c r="LT22" s="184"/>
      <c r="LU22" s="184"/>
      <c r="LV22" s="184"/>
      <c r="LW22" s="184"/>
      <c r="LX22" s="184"/>
      <c r="LY22" s="184"/>
      <c r="LZ22" s="184"/>
      <c r="MA22" s="184"/>
      <c r="MB22" s="184"/>
      <c r="MC22" s="184"/>
      <c r="MD22" s="184"/>
      <c r="ME22" s="184"/>
      <c r="MF22" s="184"/>
      <c r="MG22" s="184"/>
      <c r="MH22" s="184"/>
      <c r="MI22" s="184"/>
      <c r="MJ22" s="184"/>
      <c r="MK22" s="184"/>
      <c r="ML22" s="184"/>
      <c r="MM22" s="184"/>
      <c r="MN22" s="184"/>
      <c r="MO22" s="184"/>
      <c r="MP22" s="184"/>
      <c r="MQ22" s="184"/>
      <c r="MR22" s="184"/>
      <c r="MS22" s="184"/>
      <c r="MT22" s="184"/>
      <c r="MU22" s="184"/>
      <c r="MV22" s="184"/>
      <c r="MW22" s="184"/>
      <c r="MX22" s="184"/>
      <c r="MY22" s="184"/>
      <c r="MZ22" s="184"/>
      <c r="NA22" s="184"/>
      <c r="NB22" s="184"/>
      <c r="NC22" s="184"/>
      <c r="ND22" s="184"/>
      <c r="NE22" s="184"/>
      <c r="NF22" s="184"/>
      <c r="NG22" s="184"/>
      <c r="NH22" s="184"/>
      <c r="NI22" s="184"/>
      <c r="NJ22" s="184"/>
      <c r="NK22" s="184"/>
      <c r="NL22" s="184"/>
      <c r="NM22" s="184"/>
      <c r="NN22" s="184"/>
      <c r="NO22" s="184"/>
      <c r="NP22" s="184"/>
      <c r="NQ22" s="184"/>
      <c r="NR22" s="184"/>
      <c r="NS22" s="184"/>
      <c r="NT22" s="184"/>
      <c r="NU22" s="184"/>
      <c r="NV22" s="184"/>
      <c r="NW22" s="184"/>
      <c r="NX22" s="184"/>
      <c r="NY22" s="184"/>
      <c r="NZ22" s="184"/>
      <c r="OA22" s="184"/>
      <c r="OB22" s="184"/>
      <c r="OC22" s="184"/>
      <c r="OD22" s="184"/>
      <c r="OE22" s="184"/>
      <c r="OF22" s="184"/>
      <c r="OG22" s="184"/>
      <c r="OH22" s="184"/>
      <c r="OI22" s="184"/>
      <c r="OJ22" s="184"/>
      <c r="OK22" s="184"/>
      <c r="OL22" s="184"/>
      <c r="OM22" s="184"/>
      <c r="ON22" s="184"/>
      <c r="OO22" s="184"/>
      <c r="OP22" s="184"/>
      <c r="OQ22" s="184"/>
      <c r="OR22" s="184"/>
      <c r="OS22" s="184"/>
      <c r="OT22" s="184"/>
      <c r="OU22" s="184"/>
      <c r="OV22" s="184"/>
      <c r="OW22" s="184"/>
      <c r="OX22" s="184"/>
      <c r="OY22" s="184"/>
      <c r="OZ22" s="184"/>
      <c r="PA22" s="184"/>
      <c r="PB22" s="184"/>
      <c r="PC22" s="184"/>
      <c r="PD22" s="184"/>
      <c r="PE22" s="184"/>
      <c r="PF22" s="184"/>
      <c r="PG22" s="184"/>
      <c r="PH22" s="184"/>
      <c r="PI22" s="184"/>
      <c r="PJ22" s="184"/>
      <c r="PK22" s="184"/>
      <c r="PL22" s="184"/>
      <c r="PM22" s="184"/>
      <c r="PN22" s="184"/>
      <c r="PO22" s="184"/>
      <c r="PP22" s="184"/>
      <c r="PQ22" s="184"/>
      <c r="PR22" s="184"/>
      <c r="PS22" s="184"/>
      <c r="PT22" s="184"/>
      <c r="PU22" s="184"/>
      <c r="PV22" s="184"/>
      <c r="PW22" s="184"/>
      <c r="PX22" s="184"/>
      <c r="PY22" s="184"/>
      <c r="PZ22" s="184"/>
      <c r="QA22" s="184"/>
      <c r="QB22" s="184"/>
      <c r="QC22" s="184"/>
      <c r="QD22" s="184"/>
      <c r="QE22" s="184"/>
      <c r="QF22" s="184"/>
      <c r="QG22" s="184"/>
      <c r="QH22" s="184"/>
      <c r="QI22" s="184"/>
      <c r="QJ22" s="184"/>
      <c r="QK22" s="184"/>
      <c r="QL22" s="184"/>
      <c r="QM22" s="184"/>
      <c r="QN22" s="184"/>
      <c r="QO22" s="184"/>
      <c r="QP22" s="184"/>
      <c r="QQ22" s="184"/>
      <c r="QR22" s="184"/>
      <c r="QS22" s="184"/>
      <c r="QT22" s="184"/>
      <c r="QU22" s="184"/>
      <c r="QV22" s="184"/>
      <c r="QW22" s="184"/>
      <c r="QX22" s="184"/>
      <c r="QY22" s="184"/>
      <c r="QZ22" s="184"/>
      <c r="RA22" s="184"/>
      <c r="RB22" s="184"/>
      <c r="RC22" s="184"/>
      <c r="RD22" s="184"/>
      <c r="RE22" s="184"/>
      <c r="RF22" s="184"/>
      <c r="RG22" s="184"/>
      <c r="RH22" s="184"/>
      <c r="RI22" s="184"/>
      <c r="RJ22" s="184"/>
      <c r="RK22" s="184"/>
      <c r="RL22" s="184"/>
      <c r="RM22" s="184"/>
      <c r="RN22" s="184"/>
      <c r="RO22" s="184"/>
      <c r="RP22" s="184"/>
      <c r="RQ22" s="184"/>
      <c r="RR22" s="184"/>
      <c r="RS22" s="184"/>
      <c r="RT22" s="184"/>
      <c r="RU22" s="184"/>
      <c r="RV22" s="184"/>
      <c r="RW22" s="184"/>
      <c r="RX22" s="184"/>
      <c r="RY22" s="184"/>
      <c r="RZ22" s="184"/>
      <c r="SA22" s="184"/>
      <c r="SB22" s="184"/>
      <c r="SC22" s="184"/>
      <c r="SD22" s="184"/>
      <c r="SE22" s="184"/>
      <c r="SF22" s="184"/>
      <c r="SG22" s="184"/>
      <c r="SH22" s="184"/>
      <c r="SI22" s="184"/>
      <c r="SJ22" s="184"/>
      <c r="SK22" s="184"/>
      <c r="SL22" s="184"/>
      <c r="SM22" s="184"/>
      <c r="SN22" s="184"/>
      <c r="SO22" s="184"/>
      <c r="SP22" s="184"/>
      <c r="SQ22" s="184"/>
      <c r="SR22" s="184"/>
      <c r="SS22" s="184"/>
      <c r="ST22" s="184"/>
      <c r="SU22" s="184"/>
      <c r="SV22" s="184"/>
      <c r="SW22" s="184"/>
      <c r="SX22" s="184"/>
      <c r="SY22" s="184"/>
      <c r="SZ22" s="184"/>
      <c r="TA22" s="184"/>
      <c r="TB22" s="184"/>
      <c r="TC22" s="184"/>
      <c r="TD22" s="184"/>
      <c r="TE22" s="184"/>
      <c r="TF22" s="184"/>
      <c r="TG22" s="184"/>
      <c r="TH22" s="184"/>
      <c r="TI22" s="184"/>
      <c r="TJ22" s="184"/>
      <c r="TK22" s="184"/>
      <c r="TL22" s="184"/>
      <c r="TM22" s="184"/>
      <c r="TN22" s="184"/>
      <c r="TO22" s="184"/>
      <c r="TP22" s="184"/>
      <c r="TQ22" s="184"/>
      <c r="TR22" s="184"/>
      <c r="TS22" s="184"/>
      <c r="TT22" s="184"/>
      <c r="TU22" s="184"/>
      <c r="TV22" s="184"/>
      <c r="TW22" s="184"/>
      <c r="TX22" s="184"/>
      <c r="TY22" s="184"/>
      <c r="TZ22" s="184"/>
      <c r="UA22" s="184"/>
      <c r="UB22" s="184"/>
      <c r="UC22" s="184"/>
      <c r="UD22" s="184"/>
      <c r="UE22" s="184"/>
      <c r="UF22" s="184"/>
      <c r="UG22" s="184"/>
      <c r="UH22" s="184"/>
      <c r="UI22" s="184"/>
      <c r="UJ22" s="184"/>
      <c r="UK22" s="184"/>
      <c r="UL22" s="184"/>
      <c r="UM22" s="184"/>
      <c r="UN22" s="184"/>
      <c r="UO22" s="184"/>
      <c r="UP22" s="184"/>
      <c r="UQ22" s="184"/>
      <c r="UR22" s="184"/>
      <c r="US22" s="184"/>
      <c r="UT22" s="184"/>
      <c r="UU22" s="184"/>
      <c r="UV22" s="184"/>
      <c r="UW22" s="184"/>
      <c r="UX22" s="184"/>
      <c r="UY22" s="184"/>
      <c r="UZ22" s="184"/>
      <c r="VA22" s="184"/>
      <c r="VB22" s="184"/>
      <c r="VC22" s="184"/>
      <c r="VD22" s="184"/>
      <c r="VE22" s="184"/>
      <c r="VF22" s="184"/>
      <c r="VG22" s="184"/>
      <c r="VH22" s="184"/>
      <c r="VI22" s="184"/>
      <c r="VJ22" s="184"/>
      <c r="VK22" s="184"/>
      <c r="VL22" s="184"/>
      <c r="VM22" s="184"/>
      <c r="VN22" s="184"/>
      <c r="VO22" s="184"/>
      <c r="VP22" s="184"/>
      <c r="VQ22" s="184"/>
      <c r="VR22" s="184"/>
      <c r="VS22" s="184"/>
      <c r="VT22" s="184"/>
      <c r="VU22" s="184"/>
      <c r="VV22" s="184"/>
      <c r="VW22" s="184"/>
      <c r="VX22" s="184"/>
      <c r="VY22" s="184"/>
      <c r="VZ22" s="184"/>
      <c r="WA22" s="184"/>
      <c r="WB22" s="184"/>
      <c r="WC22" s="184"/>
      <c r="WD22" s="184"/>
      <c r="WE22" s="184"/>
      <c r="WF22" s="184"/>
      <c r="WG22" s="184"/>
      <c r="WH22" s="184"/>
      <c r="WI22" s="184"/>
      <c r="WJ22" s="184"/>
      <c r="WK22" s="184"/>
      <c r="WL22" s="184"/>
      <c r="WM22" s="184"/>
      <c r="WN22" s="184"/>
      <c r="WO22" s="184"/>
      <c r="WP22" s="184"/>
      <c r="WQ22" s="184"/>
      <c r="WR22" s="184"/>
      <c r="WS22" s="184"/>
      <c r="WT22" s="184"/>
      <c r="WU22" s="184"/>
      <c r="WV22" s="184"/>
      <c r="WW22" s="184"/>
      <c r="WX22" s="184"/>
      <c r="WY22" s="184"/>
      <c r="WZ22" s="184"/>
      <c r="XA22" s="184"/>
      <c r="XB22" s="184"/>
      <c r="XC22" s="184"/>
      <c r="XD22" s="184"/>
      <c r="XE22" s="184"/>
      <c r="XF22" s="184"/>
      <c r="XG22" s="184"/>
      <c r="XH22" s="184"/>
      <c r="XI22" s="184"/>
      <c r="XJ22" s="184"/>
      <c r="XK22" s="184"/>
      <c r="XL22" s="184"/>
      <c r="XM22" s="184"/>
      <c r="XN22" s="184"/>
      <c r="XO22" s="184"/>
      <c r="XP22" s="184"/>
      <c r="XQ22" s="184"/>
      <c r="XR22" s="184"/>
      <c r="XS22" s="184"/>
      <c r="XT22" s="184"/>
    </row>
    <row r="23" spans="1:644" customFormat="1" x14ac:dyDescent="0.2">
      <c r="A23" s="142"/>
      <c r="B23" s="81"/>
      <c r="C23" s="146"/>
      <c r="D23" s="147"/>
      <c r="E23" s="147"/>
      <c r="F23" s="145"/>
      <c r="G23" s="146"/>
      <c r="H23" s="147"/>
      <c r="I23" s="147"/>
      <c r="J23" s="145"/>
      <c r="K23" s="184"/>
      <c r="L23" s="184"/>
      <c r="M23" s="142"/>
      <c r="N23" s="81"/>
      <c r="O23" s="146"/>
      <c r="P23" s="147"/>
      <c r="Q23" s="147"/>
      <c r="R23" s="145"/>
      <c r="S23" s="146"/>
      <c r="T23" s="147"/>
      <c r="U23" s="147"/>
      <c r="V23" s="145"/>
      <c r="W23" s="184"/>
      <c r="X23" s="184"/>
      <c r="Y23" s="184"/>
      <c r="Z23" s="184"/>
      <c r="AA23" s="184"/>
      <c r="AB23" s="184"/>
      <c r="AC23" s="184"/>
      <c r="AD23" s="184"/>
      <c r="AE23" s="184"/>
      <c r="AF23" s="184"/>
      <c r="AG23" s="184"/>
      <c r="AH23" s="184"/>
      <c r="AI23" s="184"/>
      <c r="AJ23" s="184"/>
      <c r="AK23" s="184"/>
      <c r="AL23" s="184"/>
      <c r="AM23" s="184"/>
      <c r="AN23" s="184"/>
      <c r="AO23" s="184"/>
      <c r="AP23" s="184"/>
      <c r="AQ23" s="184"/>
      <c r="AR23" s="184"/>
      <c r="AS23" s="184"/>
      <c r="AT23" s="184"/>
      <c r="AU23" s="184"/>
      <c r="AV23" s="184"/>
      <c r="AW23" s="184"/>
      <c r="AX23" s="184"/>
      <c r="AY23" s="184"/>
      <c r="AZ23" s="184"/>
      <c r="BA23" s="184"/>
      <c r="BB23" s="184"/>
      <c r="BC23" s="184"/>
      <c r="BD23" s="184"/>
      <c r="BE23" s="184"/>
      <c r="BF23" s="184"/>
      <c r="BG23" s="184"/>
      <c r="BH23" s="184"/>
      <c r="BI23" s="184"/>
      <c r="BJ23" s="184"/>
      <c r="BK23" s="184"/>
      <c r="BL23" s="184"/>
      <c r="BM23" s="184"/>
      <c r="BN23" s="184"/>
      <c r="BO23" s="184"/>
      <c r="BP23" s="184"/>
      <c r="BQ23" s="184"/>
      <c r="BR23" s="184"/>
      <c r="BS23" s="184"/>
      <c r="BT23" s="184"/>
      <c r="BU23" s="184"/>
      <c r="BV23" s="184"/>
      <c r="BW23" s="184"/>
      <c r="BX23" s="184"/>
      <c r="BY23" s="184"/>
      <c r="BZ23" s="184"/>
      <c r="CA23" s="184"/>
      <c r="CB23" s="184"/>
      <c r="CC23" s="184"/>
      <c r="CD23" s="184"/>
      <c r="CE23" s="184"/>
      <c r="CF23" s="184"/>
      <c r="CG23" s="184"/>
      <c r="CH23" s="184"/>
      <c r="CI23" s="184"/>
      <c r="CJ23" s="184"/>
      <c r="CK23" s="184"/>
      <c r="CL23" s="184"/>
      <c r="CM23" s="184"/>
      <c r="CN23" s="184"/>
      <c r="CO23" s="184"/>
      <c r="CP23" s="184"/>
      <c r="CQ23" s="184"/>
      <c r="CR23" s="184"/>
      <c r="CS23" s="184"/>
      <c r="CT23" s="184"/>
      <c r="CU23" s="184"/>
      <c r="CV23" s="184"/>
      <c r="CW23" s="184"/>
      <c r="CX23" s="184"/>
      <c r="CY23" s="184"/>
      <c r="CZ23" s="184"/>
      <c r="DA23" s="184"/>
      <c r="DB23" s="184"/>
      <c r="DC23" s="184"/>
      <c r="DD23" s="184"/>
      <c r="DE23" s="184"/>
      <c r="DF23" s="184"/>
      <c r="DG23" s="184"/>
      <c r="DH23" s="184"/>
      <c r="DI23" s="184"/>
      <c r="DJ23" s="184"/>
      <c r="DK23" s="184"/>
      <c r="DL23" s="184"/>
      <c r="DM23" s="184"/>
      <c r="DN23" s="184"/>
      <c r="DO23" s="184"/>
      <c r="DP23" s="184"/>
      <c r="DQ23" s="184"/>
      <c r="DR23" s="184"/>
      <c r="DS23" s="184"/>
      <c r="DT23" s="184"/>
      <c r="DU23" s="184"/>
      <c r="DV23" s="184"/>
      <c r="DW23" s="184"/>
      <c r="DX23" s="184"/>
      <c r="DY23" s="184"/>
      <c r="DZ23" s="184"/>
      <c r="EA23" s="184"/>
      <c r="EB23" s="184"/>
      <c r="EC23" s="184"/>
      <c r="ED23" s="184"/>
      <c r="EE23" s="184"/>
      <c r="EF23" s="184"/>
      <c r="EG23" s="184"/>
      <c r="EH23" s="184"/>
      <c r="EI23" s="184"/>
      <c r="EJ23" s="184"/>
      <c r="EK23" s="184"/>
      <c r="EL23" s="184"/>
      <c r="EM23" s="184"/>
      <c r="EN23" s="184"/>
      <c r="EO23" s="184"/>
      <c r="EP23" s="184"/>
      <c r="EQ23" s="184"/>
      <c r="ER23" s="184"/>
      <c r="ES23" s="184"/>
      <c r="ET23" s="184"/>
      <c r="EU23" s="184"/>
      <c r="EV23" s="184"/>
      <c r="EW23" s="184"/>
      <c r="EX23" s="184"/>
      <c r="EY23" s="184"/>
      <c r="EZ23" s="184"/>
      <c r="FA23" s="184"/>
      <c r="FB23" s="184"/>
      <c r="FC23" s="184"/>
      <c r="FD23" s="184"/>
      <c r="FE23" s="184"/>
      <c r="FF23" s="184"/>
      <c r="FG23" s="184"/>
      <c r="FH23" s="184"/>
      <c r="FI23" s="184"/>
      <c r="FJ23" s="184"/>
      <c r="FK23" s="184"/>
      <c r="FL23" s="184"/>
      <c r="FM23" s="184"/>
      <c r="FN23" s="184"/>
      <c r="FO23" s="184"/>
      <c r="FP23" s="184"/>
      <c r="FQ23" s="184"/>
      <c r="FR23" s="184"/>
      <c r="FS23" s="184"/>
      <c r="FT23" s="184"/>
      <c r="FU23" s="184"/>
      <c r="FV23" s="184"/>
      <c r="FW23" s="184"/>
      <c r="FX23" s="184"/>
      <c r="FY23" s="184"/>
      <c r="FZ23" s="184"/>
      <c r="GA23" s="184"/>
      <c r="GB23" s="184"/>
      <c r="GC23" s="184"/>
      <c r="GD23" s="184"/>
      <c r="GE23" s="184"/>
      <c r="GF23" s="184"/>
      <c r="GG23" s="184"/>
      <c r="GH23" s="184"/>
      <c r="GI23" s="184"/>
      <c r="GJ23" s="184"/>
      <c r="GK23" s="184"/>
      <c r="GL23" s="184"/>
      <c r="GM23" s="184"/>
      <c r="GN23" s="184"/>
      <c r="GO23" s="184"/>
      <c r="GP23" s="184"/>
      <c r="GQ23" s="184"/>
      <c r="GR23" s="184"/>
      <c r="GS23" s="184"/>
      <c r="GT23" s="184"/>
      <c r="GU23" s="184"/>
      <c r="GV23" s="184"/>
      <c r="GW23" s="184"/>
      <c r="GX23" s="184"/>
      <c r="GY23" s="184"/>
      <c r="GZ23" s="184"/>
      <c r="HA23" s="184"/>
      <c r="HB23" s="184"/>
      <c r="HC23" s="184"/>
      <c r="HD23" s="184"/>
      <c r="HE23" s="184"/>
      <c r="HF23" s="184"/>
      <c r="HG23" s="184"/>
      <c r="HH23" s="184"/>
      <c r="HI23" s="184"/>
      <c r="HJ23" s="184"/>
      <c r="HK23" s="184"/>
      <c r="HL23" s="184"/>
      <c r="HM23" s="184"/>
      <c r="HN23" s="184"/>
      <c r="HO23" s="184"/>
      <c r="HP23" s="184"/>
      <c r="HQ23" s="184"/>
      <c r="HR23" s="184"/>
      <c r="HS23" s="184"/>
      <c r="HT23" s="184"/>
      <c r="HU23" s="184"/>
      <c r="HV23" s="184"/>
      <c r="HW23" s="184"/>
      <c r="HX23" s="184"/>
      <c r="HY23" s="184"/>
      <c r="HZ23" s="184"/>
      <c r="IA23" s="184"/>
      <c r="IB23" s="184"/>
      <c r="IC23" s="184"/>
      <c r="ID23" s="184"/>
      <c r="IE23" s="184"/>
      <c r="IF23" s="184"/>
      <c r="IG23" s="184"/>
      <c r="IH23" s="184"/>
      <c r="II23" s="184"/>
      <c r="IJ23" s="184"/>
      <c r="IK23" s="184"/>
      <c r="IL23" s="184"/>
      <c r="IM23" s="184"/>
      <c r="IN23" s="184"/>
      <c r="IO23" s="184"/>
      <c r="IP23" s="184"/>
      <c r="IQ23" s="184"/>
      <c r="IR23" s="184"/>
      <c r="IS23" s="184"/>
      <c r="IT23" s="184"/>
      <c r="IU23" s="184"/>
      <c r="IV23" s="184"/>
      <c r="IW23" s="184"/>
      <c r="IX23" s="184"/>
      <c r="IY23" s="184"/>
      <c r="IZ23" s="184"/>
      <c r="JA23" s="184"/>
      <c r="JB23" s="184"/>
      <c r="JC23" s="184"/>
      <c r="JD23" s="184"/>
      <c r="JE23" s="184"/>
      <c r="JF23" s="184"/>
      <c r="JG23" s="184"/>
      <c r="JH23" s="184"/>
      <c r="JI23" s="184"/>
      <c r="JJ23" s="184"/>
      <c r="JK23" s="184"/>
      <c r="JL23" s="184"/>
      <c r="JM23" s="184"/>
      <c r="JN23" s="184"/>
      <c r="JO23" s="184"/>
      <c r="JP23" s="184"/>
      <c r="JQ23" s="184"/>
      <c r="JR23" s="184"/>
      <c r="JS23" s="184"/>
      <c r="JT23" s="184"/>
      <c r="JU23" s="184"/>
      <c r="JV23" s="184"/>
      <c r="JW23" s="184"/>
      <c r="JX23" s="184"/>
      <c r="JY23" s="184"/>
      <c r="JZ23" s="184"/>
      <c r="KA23" s="184"/>
      <c r="KB23" s="184"/>
      <c r="KC23" s="184"/>
      <c r="KD23" s="184"/>
      <c r="KE23" s="184"/>
      <c r="KF23" s="184"/>
      <c r="KG23" s="184"/>
      <c r="KH23" s="184"/>
      <c r="KI23" s="184"/>
      <c r="KJ23" s="184"/>
      <c r="KK23" s="184"/>
      <c r="KL23" s="184"/>
      <c r="KM23" s="184"/>
      <c r="KN23" s="184"/>
      <c r="KO23" s="184"/>
      <c r="KP23" s="184"/>
      <c r="KQ23" s="184"/>
      <c r="KR23" s="184"/>
      <c r="KS23" s="184"/>
      <c r="KT23" s="184"/>
      <c r="KU23" s="184"/>
      <c r="KV23" s="184"/>
      <c r="KW23" s="184"/>
      <c r="KX23" s="184"/>
      <c r="KY23" s="184"/>
      <c r="KZ23" s="184"/>
      <c r="LA23" s="184"/>
      <c r="LB23" s="184"/>
      <c r="LC23" s="184"/>
      <c r="LD23" s="184"/>
      <c r="LE23" s="184"/>
      <c r="LF23" s="184"/>
      <c r="LG23" s="184"/>
      <c r="LH23" s="184"/>
      <c r="LI23" s="184"/>
      <c r="LJ23" s="184"/>
      <c r="LK23" s="184"/>
      <c r="LL23" s="184"/>
      <c r="LM23" s="184"/>
      <c r="LN23" s="184"/>
      <c r="LO23" s="184"/>
      <c r="LP23" s="184"/>
      <c r="LQ23" s="184"/>
      <c r="LR23" s="184"/>
      <c r="LS23" s="184"/>
      <c r="LT23" s="184"/>
      <c r="LU23" s="184"/>
      <c r="LV23" s="184"/>
      <c r="LW23" s="184"/>
      <c r="LX23" s="184"/>
      <c r="LY23" s="184"/>
      <c r="LZ23" s="184"/>
      <c r="MA23" s="184"/>
      <c r="MB23" s="184"/>
      <c r="MC23" s="184"/>
      <c r="MD23" s="184"/>
      <c r="ME23" s="184"/>
      <c r="MF23" s="184"/>
      <c r="MG23" s="184"/>
      <c r="MH23" s="184"/>
      <c r="MI23" s="184"/>
      <c r="MJ23" s="184"/>
      <c r="MK23" s="184"/>
      <c r="ML23" s="184"/>
      <c r="MM23" s="184"/>
      <c r="MN23" s="184"/>
      <c r="MO23" s="184"/>
      <c r="MP23" s="184"/>
      <c r="MQ23" s="184"/>
      <c r="MR23" s="184"/>
      <c r="MS23" s="184"/>
      <c r="MT23" s="184"/>
      <c r="MU23" s="184"/>
      <c r="MV23" s="184"/>
      <c r="MW23" s="184"/>
      <c r="MX23" s="184"/>
      <c r="MY23" s="184"/>
      <c r="MZ23" s="184"/>
      <c r="NA23" s="184"/>
      <c r="NB23" s="184"/>
      <c r="NC23" s="184"/>
      <c r="ND23" s="184"/>
      <c r="NE23" s="184"/>
      <c r="NF23" s="184"/>
      <c r="NG23" s="184"/>
      <c r="NH23" s="184"/>
      <c r="NI23" s="184"/>
      <c r="NJ23" s="184"/>
      <c r="NK23" s="184"/>
      <c r="NL23" s="184"/>
      <c r="NM23" s="184"/>
      <c r="NN23" s="184"/>
      <c r="NO23" s="184"/>
      <c r="NP23" s="184"/>
      <c r="NQ23" s="184"/>
      <c r="NR23" s="184"/>
      <c r="NS23" s="184"/>
      <c r="NT23" s="184"/>
      <c r="NU23" s="184"/>
      <c r="NV23" s="184"/>
      <c r="NW23" s="184"/>
      <c r="NX23" s="184"/>
      <c r="NY23" s="184"/>
      <c r="NZ23" s="184"/>
      <c r="OA23" s="184"/>
      <c r="OB23" s="184"/>
      <c r="OC23" s="184"/>
      <c r="OD23" s="184"/>
      <c r="OE23" s="184"/>
      <c r="OF23" s="184"/>
      <c r="OG23" s="184"/>
      <c r="OH23" s="184"/>
      <c r="OI23" s="184"/>
      <c r="OJ23" s="184"/>
      <c r="OK23" s="184"/>
      <c r="OL23" s="184"/>
      <c r="OM23" s="184"/>
      <c r="ON23" s="184"/>
      <c r="OO23" s="184"/>
      <c r="OP23" s="184"/>
      <c r="OQ23" s="184"/>
      <c r="OR23" s="184"/>
      <c r="OS23" s="184"/>
      <c r="OT23" s="184"/>
      <c r="OU23" s="184"/>
      <c r="OV23" s="184"/>
      <c r="OW23" s="184"/>
      <c r="OX23" s="184"/>
      <c r="OY23" s="184"/>
      <c r="OZ23" s="184"/>
      <c r="PA23" s="184"/>
      <c r="PB23" s="184"/>
      <c r="PC23" s="184"/>
      <c r="PD23" s="184"/>
      <c r="PE23" s="184"/>
      <c r="PF23" s="184"/>
      <c r="PG23" s="184"/>
      <c r="PH23" s="184"/>
      <c r="PI23" s="184"/>
      <c r="PJ23" s="184"/>
      <c r="PK23" s="184"/>
      <c r="PL23" s="184"/>
      <c r="PM23" s="184"/>
      <c r="PN23" s="184"/>
      <c r="PO23" s="184"/>
      <c r="PP23" s="184"/>
      <c r="PQ23" s="184"/>
      <c r="PR23" s="184"/>
      <c r="PS23" s="184"/>
      <c r="PT23" s="184"/>
      <c r="PU23" s="184"/>
      <c r="PV23" s="184"/>
      <c r="PW23" s="184"/>
      <c r="PX23" s="184"/>
      <c r="PY23" s="184"/>
      <c r="PZ23" s="184"/>
      <c r="QA23" s="184"/>
      <c r="QB23" s="184"/>
      <c r="QC23" s="184"/>
      <c r="QD23" s="184"/>
      <c r="QE23" s="184"/>
      <c r="QF23" s="184"/>
      <c r="QG23" s="184"/>
      <c r="QH23" s="184"/>
      <c r="QI23" s="184"/>
      <c r="QJ23" s="184"/>
      <c r="QK23" s="184"/>
      <c r="QL23" s="184"/>
      <c r="QM23" s="184"/>
      <c r="QN23" s="184"/>
      <c r="QO23" s="184"/>
      <c r="QP23" s="184"/>
      <c r="QQ23" s="184"/>
      <c r="QR23" s="184"/>
      <c r="QS23" s="184"/>
      <c r="QT23" s="184"/>
      <c r="QU23" s="184"/>
      <c r="QV23" s="184"/>
      <c r="QW23" s="184"/>
      <c r="QX23" s="184"/>
      <c r="QY23" s="184"/>
      <c r="QZ23" s="184"/>
      <c r="RA23" s="184"/>
      <c r="RB23" s="184"/>
      <c r="RC23" s="184"/>
      <c r="RD23" s="184"/>
      <c r="RE23" s="184"/>
      <c r="RF23" s="184"/>
      <c r="RG23" s="184"/>
      <c r="RH23" s="184"/>
      <c r="RI23" s="184"/>
      <c r="RJ23" s="184"/>
      <c r="RK23" s="184"/>
      <c r="RL23" s="184"/>
      <c r="RM23" s="184"/>
      <c r="RN23" s="184"/>
      <c r="RO23" s="184"/>
      <c r="RP23" s="184"/>
      <c r="RQ23" s="184"/>
      <c r="RR23" s="184"/>
      <c r="RS23" s="184"/>
      <c r="RT23" s="184"/>
      <c r="RU23" s="184"/>
      <c r="RV23" s="184"/>
      <c r="RW23" s="184"/>
      <c r="RX23" s="184"/>
      <c r="RY23" s="184"/>
      <c r="RZ23" s="184"/>
      <c r="SA23" s="184"/>
      <c r="SB23" s="184"/>
      <c r="SC23" s="184"/>
      <c r="SD23" s="184"/>
      <c r="SE23" s="184"/>
      <c r="SF23" s="184"/>
      <c r="SG23" s="184"/>
      <c r="SH23" s="184"/>
      <c r="SI23" s="184"/>
      <c r="SJ23" s="184"/>
      <c r="SK23" s="184"/>
      <c r="SL23" s="184"/>
      <c r="SM23" s="184"/>
      <c r="SN23" s="184"/>
      <c r="SO23" s="184"/>
      <c r="SP23" s="184"/>
      <c r="SQ23" s="184"/>
      <c r="SR23" s="184"/>
      <c r="SS23" s="184"/>
      <c r="ST23" s="184"/>
      <c r="SU23" s="184"/>
      <c r="SV23" s="184"/>
      <c r="SW23" s="184"/>
      <c r="SX23" s="184"/>
      <c r="SY23" s="184"/>
      <c r="SZ23" s="184"/>
      <c r="TA23" s="184"/>
      <c r="TB23" s="184"/>
      <c r="TC23" s="184"/>
      <c r="TD23" s="184"/>
      <c r="TE23" s="184"/>
      <c r="TF23" s="184"/>
      <c r="TG23" s="184"/>
      <c r="TH23" s="184"/>
      <c r="TI23" s="184"/>
      <c r="TJ23" s="184"/>
      <c r="TK23" s="184"/>
      <c r="TL23" s="184"/>
      <c r="TM23" s="184"/>
      <c r="TN23" s="184"/>
      <c r="TO23" s="184"/>
      <c r="TP23" s="184"/>
      <c r="TQ23" s="184"/>
      <c r="TR23" s="184"/>
      <c r="TS23" s="184"/>
      <c r="TT23" s="184"/>
      <c r="TU23" s="184"/>
      <c r="TV23" s="184"/>
      <c r="TW23" s="184"/>
      <c r="TX23" s="184"/>
      <c r="TY23" s="184"/>
      <c r="TZ23" s="184"/>
      <c r="UA23" s="184"/>
      <c r="UB23" s="184"/>
      <c r="UC23" s="184"/>
      <c r="UD23" s="184"/>
      <c r="UE23" s="184"/>
      <c r="UF23" s="184"/>
      <c r="UG23" s="184"/>
      <c r="UH23" s="184"/>
      <c r="UI23" s="184"/>
      <c r="UJ23" s="184"/>
      <c r="UK23" s="184"/>
      <c r="UL23" s="184"/>
      <c r="UM23" s="184"/>
      <c r="UN23" s="184"/>
      <c r="UO23" s="184"/>
      <c r="UP23" s="184"/>
      <c r="UQ23" s="184"/>
      <c r="UR23" s="184"/>
      <c r="US23" s="184"/>
      <c r="UT23" s="184"/>
      <c r="UU23" s="184"/>
      <c r="UV23" s="184"/>
      <c r="UW23" s="184"/>
      <c r="UX23" s="184"/>
      <c r="UY23" s="184"/>
      <c r="UZ23" s="184"/>
      <c r="VA23" s="184"/>
      <c r="VB23" s="184"/>
      <c r="VC23" s="184"/>
      <c r="VD23" s="184"/>
      <c r="VE23" s="184"/>
      <c r="VF23" s="184"/>
      <c r="VG23" s="184"/>
      <c r="VH23" s="184"/>
      <c r="VI23" s="184"/>
      <c r="VJ23" s="184"/>
      <c r="VK23" s="184"/>
      <c r="VL23" s="184"/>
      <c r="VM23" s="184"/>
      <c r="VN23" s="184"/>
      <c r="VO23" s="184"/>
      <c r="VP23" s="184"/>
      <c r="VQ23" s="184"/>
      <c r="VR23" s="184"/>
      <c r="VS23" s="184"/>
      <c r="VT23" s="184"/>
      <c r="VU23" s="184"/>
      <c r="VV23" s="184"/>
      <c r="VW23" s="184"/>
      <c r="VX23" s="184"/>
      <c r="VY23" s="184"/>
      <c r="VZ23" s="184"/>
      <c r="WA23" s="184"/>
      <c r="WB23" s="184"/>
      <c r="WC23" s="184"/>
      <c r="WD23" s="184"/>
      <c r="WE23" s="184"/>
      <c r="WF23" s="184"/>
      <c r="WG23" s="184"/>
      <c r="WH23" s="184"/>
      <c r="WI23" s="184"/>
      <c r="WJ23" s="184"/>
      <c r="WK23" s="184"/>
      <c r="WL23" s="184"/>
      <c r="WM23" s="184"/>
      <c r="WN23" s="184"/>
      <c r="WO23" s="184"/>
      <c r="WP23" s="184"/>
      <c r="WQ23" s="184"/>
      <c r="WR23" s="184"/>
      <c r="WS23" s="184"/>
      <c r="WT23" s="184"/>
      <c r="WU23" s="184"/>
      <c r="WV23" s="184"/>
      <c r="WW23" s="184"/>
      <c r="WX23" s="184"/>
      <c r="WY23" s="184"/>
      <c r="WZ23" s="184"/>
      <c r="XA23" s="184"/>
      <c r="XB23" s="184"/>
      <c r="XC23" s="184"/>
      <c r="XD23" s="184"/>
      <c r="XE23" s="184"/>
      <c r="XF23" s="184"/>
      <c r="XG23" s="184"/>
      <c r="XH23" s="184"/>
      <c r="XI23" s="184"/>
      <c r="XJ23" s="184"/>
      <c r="XK23" s="184"/>
      <c r="XL23" s="184"/>
      <c r="XM23" s="184"/>
      <c r="XN23" s="184"/>
      <c r="XO23" s="184"/>
      <c r="XP23" s="184"/>
      <c r="XQ23" s="184"/>
      <c r="XR23" s="184"/>
      <c r="XS23" s="184"/>
      <c r="XT23" s="184"/>
    </row>
    <row r="24" spans="1:644" customFormat="1" x14ac:dyDescent="0.2">
      <c r="A24" s="142"/>
      <c r="B24" s="81"/>
      <c r="C24" s="146"/>
      <c r="D24" s="147"/>
      <c r="E24" s="147"/>
      <c r="F24" s="145"/>
      <c r="G24" s="146"/>
      <c r="H24" s="147"/>
      <c r="I24" s="147"/>
      <c r="J24" s="145"/>
      <c r="K24" s="184"/>
      <c r="L24" s="184"/>
      <c r="M24" s="142"/>
      <c r="N24" s="81"/>
      <c r="O24" s="146"/>
      <c r="P24" s="147"/>
      <c r="Q24" s="147"/>
      <c r="R24" s="145"/>
      <c r="S24" s="146"/>
      <c r="T24" s="147"/>
      <c r="U24" s="147"/>
      <c r="V24" s="145"/>
      <c r="W24" s="184"/>
      <c r="X24" s="184"/>
      <c r="Y24" s="184"/>
      <c r="Z24" s="184"/>
      <c r="AA24" s="184"/>
      <c r="AB24" s="184"/>
      <c r="AC24" s="184"/>
      <c r="AD24" s="184"/>
      <c r="AE24" s="184"/>
      <c r="AF24" s="184"/>
      <c r="AG24" s="184"/>
      <c r="AH24" s="184"/>
      <c r="AI24" s="184"/>
      <c r="AJ24" s="184"/>
      <c r="AK24" s="184"/>
      <c r="AL24" s="184"/>
      <c r="AM24" s="184"/>
      <c r="AN24" s="184"/>
      <c r="AO24" s="184"/>
      <c r="AP24" s="184"/>
      <c r="AQ24" s="184"/>
      <c r="AR24" s="184"/>
      <c r="AS24" s="184"/>
      <c r="AT24" s="184"/>
      <c r="AU24" s="184"/>
      <c r="AV24" s="184"/>
      <c r="AW24" s="184"/>
      <c r="AX24" s="184"/>
      <c r="AY24" s="184"/>
      <c r="AZ24" s="184"/>
      <c r="BA24" s="184"/>
      <c r="BB24" s="184"/>
      <c r="BC24" s="184"/>
      <c r="BD24" s="184"/>
      <c r="BE24" s="184"/>
      <c r="BF24" s="184"/>
      <c r="BG24" s="184"/>
      <c r="BH24" s="184"/>
      <c r="BI24" s="184"/>
      <c r="BJ24" s="184"/>
      <c r="BK24" s="184"/>
      <c r="BL24" s="184"/>
      <c r="BM24" s="184"/>
      <c r="BN24" s="184"/>
      <c r="BO24" s="184"/>
      <c r="BP24" s="184"/>
      <c r="BQ24" s="184"/>
      <c r="BR24" s="184"/>
      <c r="BS24" s="184"/>
      <c r="BT24" s="184"/>
      <c r="BU24" s="184"/>
      <c r="BV24" s="184"/>
      <c r="BW24" s="184"/>
      <c r="BX24" s="184"/>
      <c r="BY24" s="184"/>
      <c r="BZ24" s="184"/>
      <c r="CA24" s="184"/>
      <c r="CB24" s="184"/>
      <c r="CC24" s="184"/>
      <c r="CD24" s="184"/>
      <c r="CE24" s="184"/>
      <c r="CF24" s="184"/>
      <c r="CG24" s="184"/>
      <c r="CH24" s="184"/>
      <c r="CI24" s="184"/>
      <c r="CJ24" s="184"/>
      <c r="CK24" s="184"/>
      <c r="CL24" s="184"/>
      <c r="CM24" s="184"/>
      <c r="CN24" s="184"/>
      <c r="CO24" s="184"/>
      <c r="CP24" s="184"/>
      <c r="CQ24" s="184"/>
      <c r="CR24" s="184"/>
      <c r="CS24" s="184"/>
      <c r="CT24" s="184"/>
      <c r="CU24" s="184"/>
      <c r="CV24" s="184"/>
      <c r="CW24" s="184"/>
      <c r="CX24" s="184"/>
      <c r="CY24" s="184"/>
      <c r="CZ24" s="184"/>
      <c r="DA24" s="184"/>
      <c r="DB24" s="184"/>
      <c r="DC24" s="184"/>
      <c r="DD24" s="184"/>
      <c r="DE24" s="184"/>
      <c r="DF24" s="184"/>
      <c r="DG24" s="184"/>
      <c r="DH24" s="184"/>
      <c r="DI24" s="184"/>
      <c r="DJ24" s="184"/>
      <c r="DK24" s="184"/>
      <c r="DL24" s="184"/>
      <c r="DM24" s="184"/>
      <c r="DN24" s="184"/>
      <c r="DO24" s="184"/>
      <c r="DP24" s="184"/>
      <c r="DQ24" s="184"/>
      <c r="DR24" s="184"/>
      <c r="DS24" s="184"/>
      <c r="DT24" s="184"/>
      <c r="DU24" s="184"/>
      <c r="DV24" s="184"/>
      <c r="DW24" s="184"/>
      <c r="DX24" s="184"/>
      <c r="DY24" s="184"/>
      <c r="DZ24" s="184"/>
      <c r="EA24" s="184"/>
      <c r="EB24" s="184"/>
      <c r="EC24" s="184"/>
      <c r="ED24" s="184"/>
      <c r="EE24" s="184"/>
      <c r="EF24" s="184"/>
      <c r="EG24" s="184"/>
      <c r="EH24" s="184"/>
      <c r="EI24" s="184"/>
      <c r="EJ24" s="184"/>
      <c r="EK24" s="184"/>
      <c r="EL24" s="184"/>
      <c r="EM24" s="184"/>
      <c r="EN24" s="184"/>
      <c r="EO24" s="184"/>
      <c r="EP24" s="184"/>
      <c r="EQ24" s="184"/>
      <c r="ER24" s="184"/>
      <c r="ES24" s="184"/>
      <c r="ET24" s="184"/>
      <c r="EU24" s="184"/>
      <c r="EV24" s="184"/>
      <c r="EW24" s="184"/>
      <c r="EX24" s="184"/>
      <c r="EY24" s="184"/>
      <c r="EZ24" s="184"/>
      <c r="FA24" s="184"/>
      <c r="FB24" s="184"/>
      <c r="FC24" s="184"/>
      <c r="FD24" s="184"/>
      <c r="FE24" s="184"/>
      <c r="FF24" s="184"/>
      <c r="FG24" s="184"/>
      <c r="FH24" s="184"/>
      <c r="FI24" s="184"/>
      <c r="FJ24" s="184"/>
      <c r="FK24" s="184"/>
      <c r="FL24" s="184"/>
      <c r="FM24" s="184"/>
      <c r="FN24" s="184"/>
      <c r="FO24" s="184"/>
      <c r="FP24" s="184"/>
      <c r="FQ24" s="184"/>
      <c r="FR24" s="184"/>
      <c r="FS24" s="184"/>
      <c r="FT24" s="184"/>
      <c r="FU24" s="184"/>
      <c r="FV24" s="184"/>
      <c r="FW24" s="184"/>
      <c r="FX24" s="184"/>
      <c r="FY24" s="184"/>
      <c r="FZ24" s="184"/>
      <c r="GA24" s="184"/>
      <c r="GB24" s="184"/>
      <c r="GC24" s="184"/>
      <c r="GD24" s="184"/>
      <c r="GE24" s="184"/>
      <c r="GF24" s="184"/>
      <c r="GG24" s="184"/>
      <c r="GH24" s="184"/>
      <c r="GI24" s="184"/>
      <c r="GJ24" s="184"/>
      <c r="GK24" s="184"/>
      <c r="GL24" s="184"/>
      <c r="GM24" s="184"/>
      <c r="GN24" s="184"/>
      <c r="GO24" s="184"/>
      <c r="GP24" s="184"/>
      <c r="GQ24" s="184"/>
      <c r="GR24" s="184"/>
      <c r="GS24" s="184"/>
      <c r="GT24" s="184"/>
      <c r="GU24" s="184"/>
      <c r="GV24" s="184"/>
      <c r="GW24" s="184"/>
      <c r="GX24" s="184"/>
      <c r="GY24" s="184"/>
      <c r="GZ24" s="184"/>
      <c r="HA24" s="184"/>
      <c r="HB24" s="184"/>
      <c r="HC24" s="184"/>
      <c r="HD24" s="184"/>
      <c r="HE24" s="184"/>
      <c r="HF24" s="184"/>
      <c r="HG24" s="184"/>
      <c r="HH24" s="184"/>
      <c r="HI24" s="184"/>
      <c r="HJ24" s="184"/>
      <c r="HK24" s="184"/>
      <c r="HL24" s="184"/>
      <c r="HM24" s="184"/>
      <c r="HN24" s="184"/>
      <c r="HO24" s="184"/>
      <c r="HP24" s="184"/>
      <c r="HQ24" s="184"/>
      <c r="HR24" s="184"/>
      <c r="HS24" s="184"/>
      <c r="HT24" s="184"/>
      <c r="HU24" s="184"/>
      <c r="HV24" s="184"/>
      <c r="HW24" s="184"/>
      <c r="HX24" s="184"/>
      <c r="HY24" s="184"/>
      <c r="HZ24" s="184"/>
      <c r="IA24" s="184"/>
      <c r="IB24" s="184"/>
      <c r="IC24" s="184"/>
      <c r="ID24" s="184"/>
      <c r="IE24" s="184"/>
      <c r="IF24" s="184"/>
      <c r="IG24" s="184"/>
      <c r="IH24" s="184"/>
      <c r="II24" s="184"/>
      <c r="IJ24" s="184"/>
      <c r="IK24" s="184"/>
      <c r="IL24" s="184"/>
      <c r="IM24" s="184"/>
      <c r="IN24" s="184"/>
      <c r="IO24" s="184"/>
      <c r="IP24" s="184"/>
      <c r="IQ24" s="184"/>
      <c r="IR24" s="184"/>
      <c r="IS24" s="184"/>
      <c r="IT24" s="184"/>
      <c r="IU24" s="184"/>
      <c r="IV24" s="184"/>
      <c r="IW24" s="184"/>
      <c r="IX24" s="184"/>
      <c r="IY24" s="184"/>
      <c r="IZ24" s="184"/>
      <c r="JA24" s="184"/>
      <c r="JB24" s="184"/>
      <c r="JC24" s="184"/>
      <c r="JD24" s="184"/>
      <c r="JE24" s="184"/>
      <c r="JF24" s="184"/>
      <c r="JG24" s="184"/>
      <c r="JH24" s="184"/>
      <c r="JI24" s="184"/>
      <c r="JJ24" s="184"/>
      <c r="JK24" s="184"/>
      <c r="JL24" s="184"/>
      <c r="JM24" s="184"/>
      <c r="JN24" s="184"/>
      <c r="JO24" s="184"/>
      <c r="JP24" s="184"/>
      <c r="JQ24" s="184"/>
      <c r="JR24" s="184"/>
      <c r="JS24" s="184"/>
      <c r="JT24" s="184"/>
      <c r="JU24" s="184"/>
      <c r="JV24" s="184"/>
      <c r="JW24" s="184"/>
      <c r="JX24" s="184"/>
      <c r="JY24" s="184"/>
      <c r="JZ24" s="184"/>
      <c r="KA24" s="184"/>
      <c r="KB24" s="184"/>
      <c r="KC24" s="184"/>
      <c r="KD24" s="184"/>
      <c r="KE24" s="184"/>
      <c r="KF24" s="184"/>
      <c r="KG24" s="184"/>
      <c r="KH24" s="184"/>
      <c r="KI24" s="184"/>
      <c r="KJ24" s="184"/>
      <c r="KK24" s="184"/>
      <c r="KL24" s="184"/>
      <c r="KM24" s="184"/>
      <c r="KN24" s="184"/>
      <c r="KO24" s="184"/>
      <c r="KP24" s="184"/>
      <c r="KQ24" s="184"/>
      <c r="KR24" s="184"/>
      <c r="KS24" s="184"/>
      <c r="KT24" s="184"/>
      <c r="KU24" s="184"/>
      <c r="KV24" s="184"/>
      <c r="KW24" s="184"/>
      <c r="KX24" s="184"/>
      <c r="KY24" s="184"/>
      <c r="KZ24" s="184"/>
      <c r="LA24" s="184"/>
      <c r="LB24" s="184"/>
      <c r="LC24" s="184"/>
      <c r="LD24" s="184"/>
      <c r="LE24" s="184"/>
      <c r="LF24" s="184"/>
      <c r="LG24" s="184"/>
      <c r="LH24" s="184"/>
      <c r="LI24" s="184"/>
      <c r="LJ24" s="184"/>
      <c r="LK24" s="184"/>
      <c r="LL24" s="184"/>
      <c r="LM24" s="184"/>
      <c r="LN24" s="184"/>
      <c r="LO24" s="184"/>
      <c r="LP24" s="184"/>
      <c r="LQ24" s="184"/>
      <c r="LR24" s="184"/>
      <c r="LS24" s="184"/>
      <c r="LT24" s="184"/>
      <c r="LU24" s="184"/>
      <c r="LV24" s="184"/>
      <c r="LW24" s="184"/>
      <c r="LX24" s="184"/>
      <c r="LY24" s="184"/>
      <c r="LZ24" s="184"/>
      <c r="MA24" s="184"/>
      <c r="MB24" s="184"/>
      <c r="MC24" s="184"/>
      <c r="MD24" s="184"/>
      <c r="ME24" s="184"/>
      <c r="MF24" s="184"/>
      <c r="MG24" s="184"/>
      <c r="MH24" s="184"/>
      <c r="MI24" s="184"/>
      <c r="MJ24" s="184"/>
      <c r="MK24" s="184"/>
      <c r="ML24" s="184"/>
      <c r="MM24" s="184"/>
      <c r="MN24" s="184"/>
      <c r="MO24" s="184"/>
      <c r="MP24" s="184"/>
      <c r="MQ24" s="184"/>
      <c r="MR24" s="184"/>
      <c r="MS24" s="184"/>
      <c r="MT24" s="184"/>
      <c r="MU24" s="184"/>
      <c r="MV24" s="184"/>
      <c r="MW24" s="184"/>
      <c r="MX24" s="184"/>
      <c r="MY24" s="184"/>
      <c r="MZ24" s="184"/>
      <c r="NA24" s="184"/>
      <c r="NB24" s="184"/>
      <c r="NC24" s="184"/>
      <c r="ND24" s="184"/>
      <c r="NE24" s="184"/>
      <c r="NF24" s="184"/>
      <c r="NG24" s="184"/>
      <c r="NH24" s="184"/>
      <c r="NI24" s="184"/>
      <c r="NJ24" s="184"/>
      <c r="NK24" s="184"/>
      <c r="NL24" s="184"/>
      <c r="NM24" s="184"/>
      <c r="NN24" s="184"/>
      <c r="NO24" s="184"/>
      <c r="NP24" s="184"/>
      <c r="NQ24" s="184"/>
      <c r="NR24" s="184"/>
      <c r="NS24" s="184"/>
      <c r="NT24" s="184"/>
      <c r="NU24" s="184"/>
      <c r="NV24" s="184"/>
      <c r="NW24" s="184"/>
      <c r="NX24" s="184"/>
      <c r="NY24" s="184"/>
      <c r="NZ24" s="184"/>
      <c r="OA24" s="184"/>
      <c r="OB24" s="184"/>
      <c r="OC24" s="184"/>
      <c r="OD24" s="184"/>
      <c r="OE24" s="184"/>
      <c r="OF24" s="184"/>
      <c r="OG24" s="184"/>
      <c r="OH24" s="184"/>
      <c r="OI24" s="184"/>
      <c r="OJ24" s="184"/>
      <c r="OK24" s="184"/>
      <c r="OL24" s="184"/>
      <c r="OM24" s="184"/>
      <c r="ON24" s="184"/>
      <c r="OO24" s="184"/>
      <c r="OP24" s="184"/>
      <c r="OQ24" s="184"/>
      <c r="OR24" s="184"/>
      <c r="OS24" s="184"/>
      <c r="OT24" s="184"/>
      <c r="OU24" s="184"/>
      <c r="OV24" s="184"/>
      <c r="OW24" s="184"/>
      <c r="OX24" s="184"/>
      <c r="OY24" s="184"/>
      <c r="OZ24" s="184"/>
      <c r="PA24" s="184"/>
      <c r="PB24" s="184"/>
      <c r="PC24" s="184"/>
      <c r="PD24" s="184"/>
      <c r="PE24" s="184"/>
      <c r="PF24" s="184"/>
      <c r="PG24" s="184"/>
      <c r="PH24" s="184"/>
      <c r="PI24" s="184"/>
      <c r="PJ24" s="184"/>
      <c r="PK24" s="184"/>
      <c r="PL24" s="184"/>
      <c r="PM24" s="184"/>
      <c r="PN24" s="184"/>
      <c r="PO24" s="184"/>
      <c r="PP24" s="184"/>
      <c r="PQ24" s="184"/>
      <c r="PR24" s="184"/>
      <c r="PS24" s="184"/>
      <c r="PT24" s="184"/>
      <c r="PU24" s="184"/>
      <c r="PV24" s="184"/>
      <c r="PW24" s="184"/>
      <c r="PX24" s="184"/>
      <c r="PY24" s="184"/>
      <c r="PZ24" s="184"/>
      <c r="QA24" s="184"/>
      <c r="QB24" s="184"/>
      <c r="QC24" s="184"/>
      <c r="QD24" s="184"/>
      <c r="QE24" s="184"/>
      <c r="QF24" s="184"/>
      <c r="QG24" s="184"/>
      <c r="QH24" s="184"/>
      <c r="QI24" s="184"/>
      <c r="QJ24" s="184"/>
      <c r="QK24" s="184"/>
      <c r="QL24" s="184"/>
      <c r="QM24" s="184"/>
      <c r="QN24" s="184"/>
      <c r="QO24" s="184"/>
      <c r="QP24" s="184"/>
      <c r="QQ24" s="184"/>
      <c r="QR24" s="184"/>
      <c r="QS24" s="184"/>
      <c r="QT24" s="184"/>
      <c r="QU24" s="184"/>
      <c r="QV24" s="184"/>
      <c r="QW24" s="184"/>
      <c r="QX24" s="184"/>
      <c r="QY24" s="184"/>
      <c r="QZ24" s="184"/>
      <c r="RA24" s="184"/>
      <c r="RB24" s="184"/>
      <c r="RC24" s="184"/>
      <c r="RD24" s="184"/>
      <c r="RE24" s="184"/>
      <c r="RF24" s="184"/>
      <c r="RG24" s="184"/>
      <c r="RH24" s="184"/>
      <c r="RI24" s="184"/>
      <c r="RJ24" s="184"/>
      <c r="RK24" s="184"/>
      <c r="RL24" s="184"/>
      <c r="RM24" s="184"/>
      <c r="RN24" s="184"/>
      <c r="RO24" s="184"/>
      <c r="RP24" s="184"/>
      <c r="RQ24" s="184"/>
      <c r="RR24" s="184"/>
      <c r="RS24" s="184"/>
      <c r="RT24" s="184"/>
      <c r="RU24" s="184"/>
      <c r="RV24" s="184"/>
      <c r="RW24" s="184"/>
      <c r="RX24" s="184"/>
      <c r="RY24" s="184"/>
      <c r="RZ24" s="184"/>
      <c r="SA24" s="184"/>
      <c r="SB24" s="184"/>
      <c r="SC24" s="184"/>
      <c r="SD24" s="184"/>
      <c r="SE24" s="184"/>
      <c r="SF24" s="184"/>
      <c r="SG24" s="184"/>
      <c r="SH24" s="184"/>
      <c r="SI24" s="184"/>
      <c r="SJ24" s="184"/>
      <c r="SK24" s="184"/>
      <c r="SL24" s="184"/>
      <c r="SM24" s="184"/>
      <c r="SN24" s="184"/>
      <c r="SO24" s="184"/>
      <c r="SP24" s="184"/>
      <c r="SQ24" s="184"/>
      <c r="SR24" s="184"/>
      <c r="SS24" s="184"/>
      <c r="ST24" s="184"/>
      <c r="SU24" s="184"/>
      <c r="SV24" s="184"/>
      <c r="SW24" s="184"/>
      <c r="SX24" s="184"/>
      <c r="SY24" s="184"/>
      <c r="SZ24" s="184"/>
      <c r="TA24" s="184"/>
      <c r="TB24" s="184"/>
      <c r="TC24" s="184"/>
      <c r="TD24" s="184"/>
      <c r="TE24" s="184"/>
      <c r="TF24" s="184"/>
      <c r="TG24" s="184"/>
      <c r="TH24" s="184"/>
      <c r="TI24" s="184"/>
      <c r="TJ24" s="184"/>
      <c r="TK24" s="184"/>
      <c r="TL24" s="184"/>
      <c r="TM24" s="184"/>
      <c r="TN24" s="184"/>
      <c r="TO24" s="184"/>
      <c r="TP24" s="184"/>
      <c r="TQ24" s="184"/>
      <c r="TR24" s="184"/>
      <c r="TS24" s="184"/>
      <c r="TT24" s="184"/>
      <c r="TU24" s="184"/>
      <c r="TV24" s="184"/>
      <c r="TW24" s="184"/>
      <c r="TX24" s="184"/>
      <c r="TY24" s="184"/>
      <c r="TZ24" s="184"/>
      <c r="UA24" s="184"/>
      <c r="UB24" s="184"/>
      <c r="UC24" s="184"/>
      <c r="UD24" s="184"/>
      <c r="UE24" s="184"/>
      <c r="UF24" s="184"/>
      <c r="UG24" s="184"/>
      <c r="UH24" s="184"/>
      <c r="UI24" s="184"/>
      <c r="UJ24" s="184"/>
      <c r="UK24" s="184"/>
      <c r="UL24" s="184"/>
      <c r="UM24" s="184"/>
      <c r="UN24" s="184"/>
      <c r="UO24" s="184"/>
      <c r="UP24" s="184"/>
      <c r="UQ24" s="184"/>
      <c r="UR24" s="184"/>
      <c r="US24" s="184"/>
      <c r="UT24" s="184"/>
      <c r="UU24" s="184"/>
      <c r="UV24" s="184"/>
      <c r="UW24" s="184"/>
      <c r="UX24" s="184"/>
      <c r="UY24" s="184"/>
      <c r="UZ24" s="184"/>
      <c r="VA24" s="184"/>
      <c r="VB24" s="184"/>
      <c r="VC24" s="184"/>
      <c r="VD24" s="184"/>
      <c r="VE24" s="184"/>
      <c r="VF24" s="184"/>
      <c r="VG24" s="184"/>
      <c r="VH24" s="184"/>
      <c r="VI24" s="184"/>
      <c r="VJ24" s="184"/>
      <c r="VK24" s="184"/>
      <c r="VL24" s="184"/>
      <c r="VM24" s="184"/>
      <c r="VN24" s="184"/>
      <c r="VO24" s="184"/>
      <c r="VP24" s="184"/>
      <c r="VQ24" s="184"/>
      <c r="VR24" s="184"/>
      <c r="VS24" s="184"/>
      <c r="VT24" s="184"/>
      <c r="VU24" s="184"/>
      <c r="VV24" s="184"/>
      <c r="VW24" s="184"/>
      <c r="VX24" s="184"/>
      <c r="VY24" s="184"/>
      <c r="VZ24" s="184"/>
      <c r="WA24" s="184"/>
      <c r="WB24" s="184"/>
      <c r="WC24" s="184"/>
      <c r="WD24" s="184"/>
      <c r="WE24" s="184"/>
      <c r="WF24" s="184"/>
      <c r="WG24" s="184"/>
      <c r="WH24" s="184"/>
      <c r="WI24" s="184"/>
      <c r="WJ24" s="184"/>
      <c r="WK24" s="184"/>
      <c r="WL24" s="184"/>
      <c r="WM24" s="184"/>
      <c r="WN24" s="184"/>
      <c r="WO24" s="184"/>
      <c r="WP24" s="184"/>
      <c r="WQ24" s="184"/>
      <c r="WR24" s="184"/>
      <c r="WS24" s="184"/>
      <c r="WT24" s="184"/>
      <c r="WU24" s="184"/>
      <c r="WV24" s="184"/>
      <c r="WW24" s="184"/>
      <c r="WX24" s="184"/>
      <c r="WY24" s="184"/>
      <c r="WZ24" s="184"/>
      <c r="XA24" s="184"/>
      <c r="XB24" s="184"/>
      <c r="XC24" s="184"/>
      <c r="XD24" s="184"/>
      <c r="XE24" s="184"/>
      <c r="XF24" s="184"/>
      <c r="XG24" s="184"/>
      <c r="XH24" s="184"/>
      <c r="XI24" s="184"/>
      <c r="XJ24" s="184"/>
      <c r="XK24" s="184"/>
      <c r="XL24" s="184"/>
      <c r="XM24" s="184"/>
      <c r="XN24" s="184"/>
      <c r="XO24" s="184"/>
      <c r="XP24" s="184"/>
      <c r="XQ24" s="184"/>
      <c r="XR24" s="184"/>
      <c r="XS24" s="184"/>
      <c r="XT24" s="184"/>
    </row>
    <row r="25" spans="1:644" customFormat="1" x14ac:dyDescent="0.2">
      <c r="A25" s="142"/>
      <c r="B25" s="81"/>
      <c r="C25" s="146"/>
      <c r="D25" s="147"/>
      <c r="E25" s="147"/>
      <c r="F25" s="145"/>
      <c r="G25" s="146"/>
      <c r="H25" s="147"/>
      <c r="I25" s="147"/>
      <c r="J25" s="145"/>
      <c r="K25" s="184"/>
      <c r="L25" s="184"/>
      <c r="M25" s="142"/>
      <c r="N25" s="81"/>
      <c r="O25" s="146"/>
      <c r="P25" s="147"/>
      <c r="Q25" s="147"/>
      <c r="R25" s="145"/>
      <c r="S25" s="146"/>
      <c r="T25" s="147"/>
      <c r="U25" s="147"/>
      <c r="V25" s="145"/>
      <c r="W25" s="184"/>
      <c r="X25" s="184"/>
      <c r="Y25" s="184"/>
      <c r="Z25" s="184"/>
      <c r="AA25" s="184"/>
      <c r="AB25" s="184"/>
      <c r="AC25" s="184"/>
      <c r="AD25" s="184"/>
      <c r="AE25" s="184"/>
      <c r="AF25" s="184"/>
      <c r="AG25" s="184"/>
      <c r="AH25" s="184"/>
      <c r="AI25" s="184"/>
      <c r="AJ25" s="184"/>
      <c r="AK25" s="184"/>
      <c r="AL25" s="184"/>
      <c r="AM25" s="184"/>
      <c r="AN25" s="184"/>
      <c r="AO25" s="184"/>
      <c r="AP25" s="184"/>
      <c r="AQ25" s="184"/>
      <c r="AR25" s="184"/>
      <c r="AS25" s="184"/>
      <c r="AT25" s="184"/>
      <c r="AU25" s="184"/>
      <c r="AV25" s="184"/>
      <c r="AW25" s="184"/>
      <c r="AX25" s="184"/>
      <c r="AY25" s="184"/>
      <c r="AZ25" s="184"/>
      <c r="BA25" s="184"/>
      <c r="BB25" s="184"/>
      <c r="BC25" s="184"/>
      <c r="BD25" s="184"/>
      <c r="BE25" s="184"/>
      <c r="BF25" s="184"/>
      <c r="BG25" s="184"/>
      <c r="BH25" s="184"/>
      <c r="BI25" s="184"/>
      <c r="BJ25" s="184"/>
      <c r="BK25" s="184"/>
      <c r="BL25" s="184"/>
      <c r="BM25" s="184"/>
      <c r="BN25" s="184"/>
      <c r="BO25" s="184"/>
      <c r="BP25" s="184"/>
      <c r="BQ25" s="184"/>
      <c r="BR25" s="184"/>
      <c r="BS25" s="184"/>
      <c r="BT25" s="184"/>
      <c r="BU25" s="184"/>
      <c r="BV25" s="184"/>
      <c r="BW25" s="184"/>
      <c r="BX25" s="184"/>
      <c r="BY25" s="184"/>
      <c r="BZ25" s="184"/>
      <c r="CA25" s="184"/>
      <c r="CB25" s="184"/>
      <c r="CC25" s="184"/>
      <c r="CD25" s="184"/>
      <c r="CE25" s="184"/>
      <c r="CF25" s="184"/>
      <c r="CG25" s="184"/>
      <c r="CH25" s="184"/>
      <c r="CI25" s="184"/>
      <c r="CJ25" s="184"/>
      <c r="CK25" s="184"/>
      <c r="CL25" s="184"/>
      <c r="CM25" s="184"/>
      <c r="CN25" s="184"/>
      <c r="CO25" s="184"/>
      <c r="CP25" s="184"/>
      <c r="CQ25" s="184"/>
      <c r="CR25" s="184"/>
      <c r="CS25" s="184"/>
      <c r="CT25" s="184"/>
      <c r="CU25" s="184"/>
      <c r="CV25" s="184"/>
      <c r="CW25" s="184"/>
      <c r="CX25" s="184"/>
      <c r="CY25" s="184"/>
      <c r="CZ25" s="184"/>
      <c r="DA25" s="184"/>
      <c r="DB25" s="184"/>
      <c r="DC25" s="184"/>
      <c r="DD25" s="184"/>
      <c r="DE25" s="184"/>
      <c r="DF25" s="184"/>
      <c r="DG25" s="184"/>
      <c r="DH25" s="184"/>
      <c r="DI25" s="184"/>
      <c r="DJ25" s="184"/>
      <c r="DK25" s="184"/>
      <c r="DL25" s="184"/>
      <c r="DM25" s="184"/>
      <c r="DN25" s="184"/>
      <c r="DO25" s="184"/>
      <c r="DP25" s="184"/>
      <c r="DQ25" s="184"/>
      <c r="DR25" s="184"/>
      <c r="DS25" s="184"/>
      <c r="DT25" s="184"/>
      <c r="DU25" s="184"/>
      <c r="DV25" s="184"/>
      <c r="DW25" s="184"/>
      <c r="DX25" s="184"/>
      <c r="DY25" s="184"/>
      <c r="DZ25" s="184"/>
      <c r="EA25" s="184"/>
      <c r="EB25" s="184"/>
      <c r="EC25" s="184"/>
      <c r="ED25" s="184"/>
      <c r="EE25" s="184"/>
      <c r="EF25" s="184"/>
      <c r="EG25" s="184"/>
      <c r="EH25" s="184"/>
      <c r="EI25" s="184"/>
      <c r="EJ25" s="184"/>
      <c r="EK25" s="184"/>
      <c r="EL25" s="184"/>
      <c r="EM25" s="184"/>
      <c r="EN25" s="184"/>
      <c r="EO25" s="184"/>
      <c r="EP25" s="184"/>
      <c r="EQ25" s="184"/>
      <c r="ER25" s="184"/>
      <c r="ES25" s="184"/>
      <c r="ET25" s="184"/>
      <c r="EU25" s="184"/>
      <c r="EV25" s="184"/>
      <c r="EW25" s="184"/>
      <c r="EX25" s="184"/>
      <c r="EY25" s="184"/>
      <c r="EZ25" s="184"/>
      <c r="FA25" s="184"/>
      <c r="FB25" s="184"/>
      <c r="FC25" s="184"/>
      <c r="FD25" s="184"/>
      <c r="FE25" s="184"/>
      <c r="FF25" s="184"/>
      <c r="FG25" s="184"/>
      <c r="FH25" s="184"/>
      <c r="FI25" s="184"/>
      <c r="FJ25" s="184"/>
      <c r="FK25" s="184"/>
      <c r="FL25" s="184"/>
      <c r="FM25" s="184"/>
      <c r="FN25" s="184"/>
      <c r="FO25" s="184"/>
      <c r="FP25" s="184"/>
      <c r="FQ25" s="184"/>
      <c r="FR25" s="184"/>
      <c r="FS25" s="184"/>
      <c r="FT25" s="184"/>
      <c r="FU25" s="184"/>
      <c r="FV25" s="184"/>
      <c r="FW25" s="184"/>
      <c r="FX25" s="184"/>
      <c r="FY25" s="184"/>
      <c r="FZ25" s="184"/>
      <c r="GA25" s="184"/>
      <c r="GB25" s="184"/>
      <c r="GC25" s="184"/>
      <c r="GD25" s="184"/>
      <c r="GE25" s="184"/>
      <c r="GF25" s="184"/>
      <c r="GG25" s="184"/>
      <c r="GH25" s="184"/>
      <c r="GI25" s="184"/>
      <c r="GJ25" s="184"/>
      <c r="GK25" s="184"/>
      <c r="GL25" s="184"/>
      <c r="GM25" s="184"/>
      <c r="GN25" s="184"/>
      <c r="GO25" s="184"/>
      <c r="GP25" s="184"/>
      <c r="GQ25" s="184"/>
      <c r="GR25" s="184"/>
      <c r="GS25" s="184"/>
      <c r="GT25" s="184"/>
      <c r="GU25" s="184"/>
      <c r="GV25" s="184"/>
      <c r="GW25" s="184"/>
      <c r="GX25" s="184"/>
      <c r="GY25" s="184"/>
      <c r="GZ25" s="184"/>
      <c r="HA25" s="184"/>
      <c r="HB25" s="184"/>
      <c r="HC25" s="184"/>
      <c r="HD25" s="184"/>
      <c r="HE25" s="184"/>
      <c r="HF25" s="184"/>
      <c r="HG25" s="184"/>
      <c r="HH25" s="184"/>
      <c r="HI25" s="184"/>
      <c r="HJ25" s="184"/>
      <c r="HK25" s="184"/>
      <c r="HL25" s="184"/>
      <c r="HM25" s="184"/>
      <c r="HN25" s="184"/>
      <c r="HO25" s="184"/>
      <c r="HP25" s="184"/>
      <c r="HQ25" s="184"/>
      <c r="HR25" s="184"/>
      <c r="HS25" s="184"/>
      <c r="HT25" s="184"/>
      <c r="HU25" s="184"/>
      <c r="HV25" s="184"/>
      <c r="HW25" s="184"/>
      <c r="HX25" s="184"/>
      <c r="HY25" s="184"/>
      <c r="HZ25" s="184"/>
      <c r="IA25" s="184"/>
      <c r="IB25" s="184"/>
      <c r="IC25" s="184"/>
      <c r="ID25" s="184"/>
      <c r="IE25" s="184"/>
      <c r="IF25" s="184"/>
      <c r="IG25" s="184"/>
      <c r="IH25" s="184"/>
      <c r="II25" s="184"/>
      <c r="IJ25" s="184"/>
      <c r="IK25" s="184"/>
      <c r="IL25" s="184"/>
      <c r="IM25" s="184"/>
      <c r="IN25" s="184"/>
      <c r="IO25" s="184"/>
      <c r="IP25" s="184"/>
      <c r="IQ25" s="184"/>
      <c r="IR25" s="184"/>
      <c r="IS25" s="184"/>
      <c r="IT25" s="184"/>
      <c r="IU25" s="184"/>
      <c r="IV25" s="184"/>
      <c r="IW25" s="184"/>
      <c r="IX25" s="184"/>
      <c r="IY25" s="184"/>
      <c r="IZ25" s="184"/>
      <c r="JA25" s="184"/>
      <c r="JB25" s="184"/>
      <c r="JC25" s="184"/>
      <c r="JD25" s="184"/>
      <c r="JE25" s="184"/>
      <c r="JF25" s="184"/>
      <c r="JG25" s="184"/>
      <c r="JH25" s="184"/>
      <c r="JI25" s="184"/>
      <c r="JJ25" s="184"/>
      <c r="JK25" s="184"/>
      <c r="JL25" s="184"/>
      <c r="JM25" s="184"/>
      <c r="JN25" s="184"/>
      <c r="JO25" s="184"/>
      <c r="JP25" s="184"/>
      <c r="JQ25" s="184"/>
      <c r="JR25" s="184"/>
      <c r="JS25" s="184"/>
      <c r="JT25" s="184"/>
      <c r="JU25" s="184"/>
      <c r="JV25" s="184"/>
      <c r="JW25" s="184"/>
      <c r="JX25" s="184"/>
      <c r="JY25" s="184"/>
      <c r="JZ25" s="184"/>
      <c r="KA25" s="184"/>
      <c r="KB25" s="184"/>
      <c r="KC25" s="184"/>
      <c r="KD25" s="184"/>
      <c r="KE25" s="184"/>
      <c r="KF25" s="184"/>
      <c r="KG25" s="184"/>
      <c r="KH25" s="184"/>
      <c r="KI25" s="184"/>
      <c r="KJ25" s="184"/>
      <c r="KK25" s="184"/>
      <c r="KL25" s="184"/>
      <c r="KM25" s="184"/>
      <c r="KN25" s="184"/>
      <c r="KO25" s="184"/>
      <c r="KP25" s="184"/>
      <c r="KQ25" s="184"/>
      <c r="KR25" s="184"/>
      <c r="KS25" s="184"/>
      <c r="KT25" s="184"/>
      <c r="KU25" s="184"/>
      <c r="KV25" s="184"/>
      <c r="KW25" s="184"/>
      <c r="KX25" s="184"/>
      <c r="KY25" s="184"/>
      <c r="KZ25" s="184"/>
      <c r="LA25" s="184"/>
      <c r="LB25" s="184"/>
      <c r="LC25" s="184"/>
      <c r="LD25" s="184"/>
      <c r="LE25" s="184"/>
      <c r="LF25" s="184"/>
      <c r="LG25" s="184"/>
      <c r="LH25" s="184"/>
      <c r="LI25" s="184"/>
      <c r="LJ25" s="184"/>
      <c r="LK25" s="184"/>
      <c r="LL25" s="184"/>
      <c r="LM25" s="184"/>
      <c r="LN25" s="184"/>
      <c r="LO25" s="184"/>
      <c r="LP25" s="184"/>
      <c r="LQ25" s="184"/>
      <c r="LR25" s="184"/>
      <c r="LS25" s="184"/>
      <c r="LT25" s="184"/>
      <c r="LU25" s="184"/>
      <c r="LV25" s="184"/>
      <c r="LW25" s="184"/>
      <c r="LX25" s="184"/>
      <c r="LY25" s="184"/>
      <c r="LZ25" s="184"/>
      <c r="MA25" s="184"/>
      <c r="MB25" s="184"/>
      <c r="MC25" s="184"/>
      <c r="MD25" s="184"/>
      <c r="ME25" s="184"/>
      <c r="MF25" s="184"/>
      <c r="MG25" s="184"/>
      <c r="MH25" s="184"/>
      <c r="MI25" s="184"/>
      <c r="MJ25" s="184"/>
      <c r="MK25" s="184"/>
      <c r="ML25" s="184"/>
      <c r="MM25" s="184"/>
      <c r="MN25" s="184"/>
      <c r="MO25" s="184"/>
      <c r="MP25" s="184"/>
      <c r="MQ25" s="184"/>
      <c r="MR25" s="184"/>
      <c r="MS25" s="184"/>
      <c r="MT25" s="184"/>
      <c r="MU25" s="184"/>
      <c r="MV25" s="184"/>
      <c r="MW25" s="184"/>
      <c r="MX25" s="184"/>
      <c r="MY25" s="184"/>
      <c r="MZ25" s="184"/>
      <c r="NA25" s="184"/>
      <c r="NB25" s="184"/>
      <c r="NC25" s="184"/>
      <c r="ND25" s="184"/>
      <c r="NE25" s="184"/>
      <c r="NF25" s="184"/>
      <c r="NG25" s="184"/>
      <c r="NH25" s="184"/>
      <c r="NI25" s="184"/>
      <c r="NJ25" s="184"/>
      <c r="NK25" s="184"/>
      <c r="NL25" s="184"/>
      <c r="NM25" s="184"/>
      <c r="NN25" s="184"/>
      <c r="NO25" s="184"/>
      <c r="NP25" s="184"/>
      <c r="NQ25" s="184"/>
      <c r="NR25" s="184"/>
      <c r="NS25" s="184"/>
      <c r="NT25" s="184"/>
      <c r="NU25" s="184"/>
      <c r="NV25" s="184"/>
      <c r="NW25" s="184"/>
      <c r="NX25" s="184"/>
      <c r="NY25" s="184"/>
      <c r="NZ25" s="184"/>
      <c r="OA25" s="184"/>
      <c r="OB25" s="184"/>
      <c r="OC25" s="184"/>
      <c r="OD25" s="184"/>
      <c r="OE25" s="184"/>
      <c r="OF25" s="184"/>
      <c r="OG25" s="184"/>
      <c r="OH25" s="184"/>
      <c r="OI25" s="184"/>
      <c r="OJ25" s="184"/>
      <c r="OK25" s="184"/>
      <c r="OL25" s="184"/>
      <c r="OM25" s="184"/>
      <c r="ON25" s="184"/>
      <c r="OO25" s="184"/>
      <c r="OP25" s="184"/>
      <c r="OQ25" s="184"/>
      <c r="OR25" s="184"/>
      <c r="OS25" s="184"/>
      <c r="OT25" s="184"/>
      <c r="OU25" s="184"/>
      <c r="OV25" s="184"/>
      <c r="OW25" s="184"/>
      <c r="OX25" s="184"/>
      <c r="OY25" s="184"/>
      <c r="OZ25" s="184"/>
      <c r="PA25" s="184"/>
      <c r="PB25" s="184"/>
      <c r="PC25" s="184"/>
      <c r="PD25" s="184"/>
      <c r="PE25" s="184"/>
      <c r="PF25" s="184"/>
      <c r="PG25" s="184"/>
      <c r="PH25" s="184"/>
      <c r="PI25" s="184"/>
      <c r="PJ25" s="184"/>
      <c r="PK25" s="184"/>
      <c r="PL25" s="184"/>
      <c r="PM25" s="184"/>
      <c r="PN25" s="184"/>
      <c r="PO25" s="184"/>
      <c r="PP25" s="184"/>
      <c r="PQ25" s="184"/>
      <c r="PR25" s="184"/>
      <c r="PS25" s="184"/>
      <c r="PT25" s="184"/>
      <c r="PU25" s="184"/>
      <c r="PV25" s="184"/>
      <c r="PW25" s="184"/>
      <c r="PX25" s="184"/>
      <c r="PY25" s="184"/>
      <c r="PZ25" s="184"/>
      <c r="QA25" s="184"/>
      <c r="QB25" s="184"/>
      <c r="QC25" s="184"/>
      <c r="QD25" s="184"/>
      <c r="QE25" s="184"/>
      <c r="QF25" s="184"/>
      <c r="QG25" s="184"/>
      <c r="QH25" s="184"/>
      <c r="QI25" s="184"/>
      <c r="QJ25" s="184"/>
      <c r="QK25" s="184"/>
      <c r="QL25" s="184"/>
      <c r="QM25" s="184"/>
      <c r="QN25" s="184"/>
      <c r="QO25" s="184"/>
      <c r="QP25" s="184"/>
      <c r="QQ25" s="184"/>
      <c r="QR25" s="184"/>
      <c r="QS25" s="184"/>
      <c r="QT25" s="184"/>
      <c r="QU25" s="184"/>
      <c r="QV25" s="184"/>
      <c r="QW25" s="184"/>
      <c r="QX25" s="184"/>
      <c r="QY25" s="184"/>
      <c r="QZ25" s="184"/>
      <c r="RA25" s="184"/>
      <c r="RB25" s="184"/>
      <c r="RC25" s="184"/>
      <c r="RD25" s="184"/>
      <c r="RE25" s="184"/>
      <c r="RF25" s="184"/>
      <c r="RG25" s="184"/>
      <c r="RH25" s="184"/>
      <c r="RI25" s="184"/>
      <c r="RJ25" s="184"/>
      <c r="RK25" s="184"/>
      <c r="RL25" s="184"/>
      <c r="RM25" s="184"/>
      <c r="RN25" s="184"/>
      <c r="RO25" s="184"/>
      <c r="RP25" s="184"/>
      <c r="RQ25" s="184"/>
      <c r="RR25" s="184"/>
      <c r="RS25" s="184"/>
      <c r="RT25" s="184"/>
      <c r="RU25" s="184"/>
      <c r="RV25" s="184"/>
      <c r="RW25" s="184"/>
      <c r="RX25" s="184"/>
      <c r="RY25" s="184"/>
      <c r="RZ25" s="184"/>
      <c r="SA25" s="184"/>
      <c r="SB25" s="184"/>
      <c r="SC25" s="184"/>
      <c r="SD25" s="184"/>
      <c r="SE25" s="184"/>
      <c r="SF25" s="184"/>
      <c r="SG25" s="184"/>
      <c r="SH25" s="184"/>
      <c r="SI25" s="184"/>
      <c r="SJ25" s="184"/>
      <c r="SK25" s="184"/>
      <c r="SL25" s="184"/>
      <c r="SM25" s="184"/>
      <c r="SN25" s="184"/>
      <c r="SO25" s="184"/>
      <c r="SP25" s="184"/>
      <c r="SQ25" s="184"/>
      <c r="SR25" s="184"/>
      <c r="SS25" s="184"/>
      <c r="ST25" s="184"/>
      <c r="SU25" s="184"/>
      <c r="SV25" s="184"/>
      <c r="SW25" s="184"/>
      <c r="SX25" s="184"/>
      <c r="SY25" s="184"/>
      <c r="SZ25" s="184"/>
      <c r="TA25" s="184"/>
      <c r="TB25" s="184"/>
      <c r="TC25" s="184"/>
      <c r="TD25" s="184"/>
      <c r="TE25" s="184"/>
      <c r="TF25" s="184"/>
      <c r="TG25" s="184"/>
      <c r="TH25" s="184"/>
      <c r="TI25" s="184"/>
      <c r="TJ25" s="184"/>
      <c r="TK25" s="184"/>
      <c r="TL25" s="184"/>
      <c r="TM25" s="184"/>
      <c r="TN25" s="184"/>
      <c r="TO25" s="184"/>
      <c r="TP25" s="184"/>
      <c r="TQ25" s="184"/>
      <c r="TR25" s="184"/>
      <c r="TS25" s="184"/>
      <c r="TT25" s="184"/>
      <c r="TU25" s="184"/>
      <c r="TV25" s="184"/>
      <c r="TW25" s="184"/>
      <c r="TX25" s="184"/>
      <c r="TY25" s="184"/>
      <c r="TZ25" s="184"/>
      <c r="UA25" s="184"/>
      <c r="UB25" s="184"/>
      <c r="UC25" s="184"/>
      <c r="UD25" s="184"/>
      <c r="UE25" s="184"/>
      <c r="UF25" s="184"/>
      <c r="UG25" s="184"/>
      <c r="UH25" s="184"/>
      <c r="UI25" s="184"/>
      <c r="UJ25" s="184"/>
      <c r="UK25" s="184"/>
      <c r="UL25" s="184"/>
      <c r="UM25" s="184"/>
      <c r="UN25" s="184"/>
      <c r="UO25" s="184"/>
      <c r="UP25" s="184"/>
      <c r="UQ25" s="184"/>
      <c r="UR25" s="184"/>
      <c r="US25" s="184"/>
      <c r="UT25" s="184"/>
      <c r="UU25" s="184"/>
      <c r="UV25" s="184"/>
      <c r="UW25" s="184"/>
      <c r="UX25" s="184"/>
      <c r="UY25" s="184"/>
      <c r="UZ25" s="184"/>
      <c r="VA25" s="184"/>
      <c r="VB25" s="184"/>
      <c r="VC25" s="184"/>
      <c r="VD25" s="184"/>
      <c r="VE25" s="184"/>
      <c r="VF25" s="184"/>
      <c r="VG25" s="184"/>
      <c r="VH25" s="184"/>
      <c r="VI25" s="184"/>
      <c r="VJ25" s="184"/>
      <c r="VK25" s="184"/>
      <c r="VL25" s="184"/>
      <c r="VM25" s="184"/>
      <c r="VN25" s="184"/>
      <c r="VO25" s="184"/>
      <c r="VP25" s="184"/>
      <c r="VQ25" s="184"/>
      <c r="VR25" s="184"/>
      <c r="VS25" s="184"/>
      <c r="VT25" s="184"/>
      <c r="VU25" s="184"/>
      <c r="VV25" s="184"/>
      <c r="VW25" s="184"/>
      <c r="VX25" s="184"/>
      <c r="VY25" s="184"/>
      <c r="VZ25" s="184"/>
      <c r="WA25" s="184"/>
      <c r="WB25" s="184"/>
      <c r="WC25" s="184"/>
      <c r="WD25" s="184"/>
      <c r="WE25" s="184"/>
      <c r="WF25" s="184"/>
      <c r="WG25" s="184"/>
      <c r="WH25" s="184"/>
      <c r="WI25" s="184"/>
      <c r="WJ25" s="184"/>
      <c r="WK25" s="184"/>
      <c r="WL25" s="184"/>
      <c r="WM25" s="184"/>
      <c r="WN25" s="184"/>
      <c r="WO25" s="184"/>
      <c r="WP25" s="184"/>
      <c r="WQ25" s="184"/>
      <c r="WR25" s="184"/>
      <c r="WS25" s="184"/>
      <c r="WT25" s="184"/>
      <c r="WU25" s="184"/>
      <c r="WV25" s="184"/>
      <c r="WW25" s="184"/>
      <c r="WX25" s="184"/>
      <c r="WY25" s="184"/>
      <c r="WZ25" s="184"/>
      <c r="XA25" s="184"/>
      <c r="XB25" s="184"/>
      <c r="XC25" s="184"/>
      <c r="XD25" s="184"/>
      <c r="XE25" s="184"/>
      <c r="XF25" s="184"/>
      <c r="XG25" s="184"/>
      <c r="XH25" s="184"/>
      <c r="XI25" s="184"/>
      <c r="XJ25" s="184"/>
      <c r="XK25" s="184"/>
      <c r="XL25" s="184"/>
      <c r="XM25" s="184"/>
      <c r="XN25" s="184"/>
      <c r="XO25" s="184"/>
      <c r="XP25" s="184"/>
      <c r="XQ25" s="184"/>
      <c r="XR25" s="184"/>
      <c r="XS25" s="184"/>
      <c r="XT25" s="184"/>
    </row>
    <row r="26" spans="1:644" customFormat="1" x14ac:dyDescent="0.2">
      <c r="A26" s="142"/>
      <c r="B26" s="81"/>
      <c r="C26" s="146"/>
      <c r="D26" s="147"/>
      <c r="E26" s="147"/>
      <c r="F26" s="145"/>
      <c r="G26" s="146"/>
      <c r="H26" s="147"/>
      <c r="I26" s="147"/>
      <c r="J26" s="145"/>
      <c r="K26" s="184"/>
      <c r="L26" s="184"/>
      <c r="M26" s="142"/>
      <c r="N26" s="81"/>
      <c r="O26" s="146"/>
      <c r="P26" s="147"/>
      <c r="Q26" s="147"/>
      <c r="R26" s="145"/>
      <c r="S26" s="146"/>
      <c r="T26" s="147"/>
      <c r="U26" s="147"/>
      <c r="V26" s="145"/>
      <c r="W26" s="184"/>
      <c r="X26" s="184"/>
      <c r="Y26" s="184"/>
      <c r="Z26" s="184"/>
      <c r="AA26" s="184"/>
      <c r="AB26" s="184"/>
      <c r="AC26" s="184"/>
      <c r="AD26" s="184"/>
      <c r="AE26" s="184"/>
      <c r="AF26" s="184"/>
      <c r="AG26" s="184"/>
      <c r="AH26" s="184"/>
      <c r="AI26" s="184"/>
      <c r="AJ26" s="184"/>
      <c r="AK26" s="184"/>
      <c r="AL26" s="184"/>
      <c r="AM26" s="184"/>
      <c r="AN26" s="184"/>
      <c r="AO26" s="184"/>
      <c r="AP26" s="184"/>
      <c r="AQ26" s="184"/>
      <c r="AR26" s="184"/>
      <c r="AS26" s="184"/>
      <c r="AT26" s="184"/>
      <c r="AU26" s="184"/>
      <c r="AV26" s="184"/>
      <c r="AW26" s="184"/>
      <c r="AX26" s="184"/>
      <c r="AY26" s="184"/>
      <c r="AZ26" s="184"/>
      <c r="BA26" s="184"/>
      <c r="BB26" s="184"/>
      <c r="BC26" s="184"/>
      <c r="BD26" s="184"/>
      <c r="BE26" s="184"/>
      <c r="BF26" s="184"/>
      <c r="BG26" s="184"/>
      <c r="BH26" s="184"/>
      <c r="BI26" s="184"/>
      <c r="BJ26" s="184"/>
      <c r="BK26" s="184"/>
      <c r="BL26" s="184"/>
      <c r="BM26" s="184"/>
      <c r="BN26" s="184"/>
      <c r="BO26" s="184"/>
      <c r="BP26" s="184"/>
      <c r="BQ26" s="184"/>
      <c r="BR26" s="184"/>
      <c r="BS26" s="184"/>
      <c r="BT26" s="184"/>
      <c r="BU26" s="184"/>
      <c r="BV26" s="184"/>
      <c r="BW26" s="184"/>
      <c r="BX26" s="184"/>
      <c r="BY26" s="184"/>
      <c r="BZ26" s="184"/>
      <c r="CA26" s="184"/>
      <c r="CB26" s="184"/>
      <c r="CC26" s="184"/>
      <c r="CD26" s="184"/>
      <c r="CE26" s="184"/>
      <c r="CF26" s="184"/>
      <c r="CG26" s="184"/>
      <c r="CH26" s="184"/>
      <c r="CI26" s="184"/>
      <c r="CJ26" s="184"/>
      <c r="CK26" s="184"/>
      <c r="CL26" s="184"/>
      <c r="CM26" s="184"/>
      <c r="CN26" s="184"/>
      <c r="CO26" s="184"/>
      <c r="CP26" s="184"/>
      <c r="CQ26" s="184"/>
      <c r="CR26" s="184"/>
      <c r="CS26" s="184"/>
      <c r="CT26" s="184"/>
      <c r="CU26" s="184"/>
      <c r="CV26" s="184"/>
      <c r="CW26" s="184"/>
      <c r="CX26" s="184"/>
      <c r="CY26" s="184"/>
      <c r="CZ26" s="184"/>
      <c r="DA26" s="184"/>
      <c r="DB26" s="184"/>
      <c r="DC26" s="184"/>
      <c r="DD26" s="184"/>
      <c r="DE26" s="184"/>
      <c r="DF26" s="184"/>
      <c r="DG26" s="184"/>
      <c r="DH26" s="184"/>
      <c r="DI26" s="184"/>
      <c r="DJ26" s="184"/>
      <c r="DK26" s="184"/>
      <c r="DL26" s="184"/>
      <c r="DM26" s="184"/>
      <c r="DN26" s="184"/>
      <c r="DO26" s="184"/>
      <c r="DP26" s="184"/>
      <c r="DQ26" s="184"/>
      <c r="DR26" s="184"/>
      <c r="DS26" s="184"/>
      <c r="DT26" s="184"/>
      <c r="DU26" s="184"/>
      <c r="DV26" s="184"/>
      <c r="DW26" s="184"/>
      <c r="DX26" s="184"/>
      <c r="DY26" s="184"/>
      <c r="DZ26" s="184"/>
      <c r="EA26" s="184"/>
      <c r="EB26" s="184"/>
      <c r="EC26" s="184"/>
      <c r="ED26" s="184"/>
      <c r="EE26" s="184"/>
      <c r="EF26" s="184"/>
      <c r="EG26" s="184"/>
      <c r="EH26" s="184"/>
      <c r="EI26" s="184"/>
      <c r="EJ26" s="184"/>
      <c r="EK26" s="184"/>
      <c r="EL26" s="184"/>
      <c r="EM26" s="184"/>
      <c r="EN26" s="184"/>
      <c r="EO26" s="184"/>
      <c r="EP26" s="184"/>
      <c r="EQ26" s="184"/>
      <c r="ER26" s="184"/>
      <c r="ES26" s="184"/>
      <c r="ET26" s="184"/>
      <c r="EU26" s="184"/>
      <c r="EV26" s="184"/>
      <c r="EW26" s="184"/>
      <c r="EX26" s="184"/>
      <c r="EY26" s="184"/>
      <c r="EZ26" s="184"/>
      <c r="FA26" s="184"/>
      <c r="FB26" s="184"/>
      <c r="FC26" s="184"/>
      <c r="FD26" s="184"/>
      <c r="FE26" s="184"/>
      <c r="FF26" s="184"/>
      <c r="FG26" s="184"/>
      <c r="FH26" s="184"/>
      <c r="FI26" s="184"/>
      <c r="FJ26" s="184"/>
      <c r="FK26" s="184"/>
      <c r="FL26" s="184"/>
      <c r="FM26" s="184"/>
      <c r="FN26" s="184"/>
      <c r="FO26" s="184"/>
      <c r="FP26" s="184"/>
      <c r="FQ26" s="184"/>
      <c r="FR26" s="184"/>
      <c r="FS26" s="184"/>
      <c r="FT26" s="184"/>
      <c r="FU26" s="184"/>
      <c r="FV26" s="184"/>
      <c r="FW26" s="184"/>
      <c r="FX26" s="184"/>
      <c r="FY26" s="184"/>
      <c r="FZ26" s="184"/>
      <c r="GA26" s="184"/>
      <c r="GB26" s="184"/>
      <c r="GC26" s="184"/>
      <c r="GD26" s="184"/>
      <c r="GE26" s="184"/>
      <c r="GF26" s="184"/>
      <c r="GG26" s="184"/>
      <c r="GH26" s="184"/>
      <c r="GI26" s="184"/>
      <c r="GJ26" s="184"/>
      <c r="GK26" s="184"/>
      <c r="GL26" s="184"/>
      <c r="GM26" s="184"/>
      <c r="GN26" s="184"/>
      <c r="GO26" s="184"/>
      <c r="GP26" s="184"/>
      <c r="GQ26" s="184"/>
      <c r="GR26" s="184"/>
      <c r="GS26" s="184"/>
      <c r="GT26" s="184"/>
      <c r="GU26" s="184"/>
      <c r="GV26" s="184"/>
      <c r="GW26" s="184"/>
      <c r="GX26" s="184"/>
      <c r="GY26" s="184"/>
      <c r="GZ26" s="184"/>
      <c r="HA26" s="184"/>
      <c r="HB26" s="184"/>
      <c r="HC26" s="184"/>
      <c r="HD26" s="184"/>
      <c r="HE26" s="184"/>
      <c r="HF26" s="184"/>
      <c r="HG26" s="184"/>
      <c r="HH26" s="184"/>
      <c r="HI26" s="184"/>
      <c r="HJ26" s="184"/>
      <c r="HK26" s="184"/>
      <c r="HL26" s="184"/>
      <c r="HM26" s="184"/>
      <c r="HN26" s="184"/>
      <c r="HO26" s="184"/>
      <c r="HP26" s="184"/>
      <c r="HQ26" s="184"/>
      <c r="HR26" s="184"/>
      <c r="HS26" s="184"/>
      <c r="HT26" s="184"/>
      <c r="HU26" s="184"/>
      <c r="HV26" s="184"/>
      <c r="HW26" s="184"/>
      <c r="HX26" s="184"/>
      <c r="HY26" s="184"/>
      <c r="HZ26" s="184"/>
      <c r="IA26" s="184"/>
      <c r="IB26" s="184"/>
      <c r="IC26" s="184"/>
      <c r="ID26" s="184"/>
      <c r="IE26" s="184"/>
      <c r="IF26" s="184"/>
      <c r="IG26" s="184"/>
      <c r="IH26" s="184"/>
      <c r="II26" s="184"/>
      <c r="IJ26" s="184"/>
      <c r="IK26" s="184"/>
      <c r="IL26" s="184"/>
      <c r="IM26" s="184"/>
      <c r="IN26" s="184"/>
      <c r="IO26" s="184"/>
      <c r="IP26" s="184"/>
      <c r="IQ26" s="184"/>
      <c r="IR26" s="184"/>
      <c r="IS26" s="184"/>
      <c r="IT26" s="184"/>
      <c r="IU26" s="184"/>
      <c r="IV26" s="184"/>
      <c r="IW26" s="184"/>
      <c r="IX26" s="184"/>
      <c r="IY26" s="184"/>
      <c r="IZ26" s="184"/>
      <c r="JA26" s="184"/>
      <c r="JB26" s="184"/>
      <c r="JC26" s="184"/>
      <c r="JD26" s="184"/>
      <c r="JE26" s="184"/>
      <c r="JF26" s="184"/>
      <c r="JG26" s="184"/>
      <c r="JH26" s="184"/>
      <c r="JI26" s="184"/>
      <c r="JJ26" s="184"/>
      <c r="JK26" s="184"/>
      <c r="JL26" s="184"/>
      <c r="JM26" s="184"/>
      <c r="JN26" s="184"/>
      <c r="JO26" s="184"/>
      <c r="JP26" s="184"/>
      <c r="JQ26" s="184"/>
      <c r="JR26" s="184"/>
      <c r="JS26" s="184"/>
      <c r="JT26" s="184"/>
      <c r="JU26" s="184"/>
      <c r="JV26" s="184"/>
      <c r="JW26" s="184"/>
      <c r="JX26" s="184"/>
      <c r="JY26" s="184"/>
      <c r="JZ26" s="184"/>
      <c r="KA26" s="184"/>
      <c r="KB26" s="184"/>
      <c r="KC26" s="184"/>
      <c r="KD26" s="184"/>
      <c r="KE26" s="184"/>
      <c r="KF26" s="184"/>
      <c r="KG26" s="184"/>
      <c r="KH26" s="184"/>
      <c r="KI26" s="184"/>
      <c r="KJ26" s="184"/>
      <c r="KK26" s="184"/>
      <c r="KL26" s="184"/>
      <c r="KM26" s="184"/>
      <c r="KN26" s="184"/>
      <c r="KO26" s="184"/>
      <c r="KP26" s="184"/>
      <c r="KQ26" s="184"/>
      <c r="KR26" s="184"/>
      <c r="KS26" s="184"/>
      <c r="KT26" s="184"/>
      <c r="KU26" s="184"/>
      <c r="KV26" s="184"/>
      <c r="KW26" s="184"/>
      <c r="KX26" s="184"/>
      <c r="KY26" s="184"/>
      <c r="KZ26" s="184"/>
      <c r="LA26" s="184"/>
      <c r="LB26" s="184"/>
      <c r="LC26" s="184"/>
      <c r="LD26" s="184"/>
      <c r="LE26" s="184"/>
      <c r="LF26" s="184"/>
      <c r="LG26" s="184"/>
      <c r="LH26" s="184"/>
      <c r="LI26" s="184"/>
      <c r="LJ26" s="184"/>
      <c r="LK26" s="184"/>
      <c r="LL26" s="184"/>
      <c r="LM26" s="184"/>
      <c r="LN26" s="184"/>
      <c r="LO26" s="184"/>
      <c r="LP26" s="184"/>
      <c r="LQ26" s="184"/>
      <c r="LR26" s="184"/>
      <c r="LS26" s="184"/>
      <c r="LT26" s="184"/>
      <c r="LU26" s="184"/>
      <c r="LV26" s="184"/>
      <c r="LW26" s="184"/>
      <c r="LX26" s="184"/>
      <c r="LY26" s="184"/>
      <c r="LZ26" s="184"/>
      <c r="MA26" s="184"/>
      <c r="MB26" s="184"/>
      <c r="MC26" s="184"/>
      <c r="MD26" s="184"/>
      <c r="ME26" s="184"/>
      <c r="MF26" s="184"/>
      <c r="MG26" s="184"/>
      <c r="MH26" s="184"/>
      <c r="MI26" s="184"/>
      <c r="MJ26" s="184"/>
      <c r="MK26" s="184"/>
      <c r="ML26" s="184"/>
      <c r="MM26" s="184"/>
      <c r="MN26" s="184"/>
      <c r="MO26" s="184"/>
      <c r="MP26" s="184"/>
      <c r="MQ26" s="184"/>
      <c r="MR26" s="184"/>
      <c r="MS26" s="184"/>
      <c r="MT26" s="184"/>
      <c r="MU26" s="184"/>
      <c r="MV26" s="184"/>
      <c r="MW26" s="184"/>
      <c r="MX26" s="184"/>
      <c r="MY26" s="184"/>
      <c r="MZ26" s="184"/>
      <c r="NA26" s="184"/>
      <c r="NB26" s="184"/>
      <c r="NC26" s="184"/>
      <c r="ND26" s="184"/>
      <c r="NE26" s="184"/>
      <c r="NF26" s="184"/>
      <c r="NG26" s="184"/>
      <c r="NH26" s="184"/>
      <c r="NI26" s="184"/>
      <c r="NJ26" s="184"/>
      <c r="NK26" s="184"/>
      <c r="NL26" s="184"/>
      <c r="NM26" s="184"/>
      <c r="NN26" s="184"/>
      <c r="NO26" s="184"/>
      <c r="NP26" s="184"/>
      <c r="NQ26" s="184"/>
      <c r="NR26" s="184"/>
      <c r="NS26" s="184"/>
      <c r="NT26" s="184"/>
      <c r="NU26" s="184"/>
      <c r="NV26" s="184"/>
      <c r="NW26" s="184"/>
      <c r="NX26" s="184"/>
      <c r="NY26" s="184"/>
      <c r="NZ26" s="184"/>
      <c r="OA26" s="184"/>
      <c r="OB26" s="184"/>
      <c r="OC26" s="184"/>
      <c r="OD26" s="184"/>
      <c r="OE26" s="184"/>
      <c r="OF26" s="184"/>
      <c r="OG26" s="184"/>
      <c r="OH26" s="184"/>
      <c r="OI26" s="184"/>
      <c r="OJ26" s="184"/>
      <c r="OK26" s="184"/>
      <c r="OL26" s="184"/>
      <c r="OM26" s="184"/>
      <c r="ON26" s="184"/>
      <c r="OO26" s="184"/>
      <c r="OP26" s="184"/>
      <c r="OQ26" s="184"/>
      <c r="OR26" s="184"/>
      <c r="OS26" s="184"/>
      <c r="OT26" s="184"/>
      <c r="OU26" s="184"/>
      <c r="OV26" s="184"/>
      <c r="OW26" s="184"/>
      <c r="OX26" s="184"/>
      <c r="OY26" s="184"/>
      <c r="OZ26" s="184"/>
      <c r="PA26" s="184"/>
      <c r="PB26" s="184"/>
      <c r="PC26" s="184"/>
      <c r="PD26" s="184"/>
      <c r="PE26" s="184"/>
      <c r="PF26" s="184"/>
      <c r="PG26" s="184"/>
      <c r="PH26" s="184"/>
      <c r="PI26" s="184"/>
      <c r="PJ26" s="184"/>
      <c r="PK26" s="184"/>
      <c r="PL26" s="184"/>
      <c r="PM26" s="184"/>
      <c r="PN26" s="184"/>
      <c r="PO26" s="184"/>
      <c r="PP26" s="184"/>
      <c r="PQ26" s="184"/>
      <c r="PR26" s="184"/>
      <c r="PS26" s="184"/>
      <c r="PT26" s="184"/>
      <c r="PU26" s="184"/>
      <c r="PV26" s="184"/>
      <c r="PW26" s="184"/>
      <c r="PX26" s="184"/>
      <c r="PY26" s="184"/>
      <c r="PZ26" s="184"/>
      <c r="QA26" s="184"/>
      <c r="QB26" s="184"/>
      <c r="QC26" s="184"/>
      <c r="QD26" s="184"/>
      <c r="QE26" s="184"/>
      <c r="QF26" s="184"/>
      <c r="QG26" s="184"/>
      <c r="QH26" s="184"/>
      <c r="QI26" s="184"/>
      <c r="QJ26" s="184"/>
      <c r="QK26" s="184"/>
      <c r="QL26" s="184"/>
      <c r="QM26" s="184"/>
      <c r="QN26" s="184"/>
      <c r="QO26" s="184"/>
      <c r="QP26" s="184"/>
      <c r="QQ26" s="184"/>
      <c r="QR26" s="184"/>
      <c r="QS26" s="184"/>
      <c r="QT26" s="184"/>
      <c r="QU26" s="184"/>
      <c r="QV26" s="184"/>
      <c r="QW26" s="184"/>
      <c r="QX26" s="184"/>
      <c r="QY26" s="184"/>
      <c r="QZ26" s="184"/>
      <c r="RA26" s="184"/>
      <c r="RB26" s="184"/>
      <c r="RC26" s="184"/>
      <c r="RD26" s="184"/>
      <c r="RE26" s="184"/>
      <c r="RF26" s="184"/>
      <c r="RG26" s="184"/>
      <c r="RH26" s="184"/>
      <c r="RI26" s="184"/>
      <c r="RJ26" s="184"/>
      <c r="RK26" s="184"/>
      <c r="RL26" s="184"/>
      <c r="RM26" s="184"/>
      <c r="RN26" s="184"/>
      <c r="RO26" s="184"/>
      <c r="RP26" s="184"/>
      <c r="RQ26" s="184"/>
      <c r="RR26" s="184"/>
      <c r="RS26" s="184"/>
      <c r="RT26" s="184"/>
      <c r="RU26" s="184"/>
      <c r="RV26" s="184"/>
      <c r="RW26" s="184"/>
      <c r="RX26" s="184"/>
      <c r="RY26" s="184"/>
      <c r="RZ26" s="184"/>
      <c r="SA26" s="184"/>
      <c r="SB26" s="184"/>
      <c r="SC26" s="184"/>
      <c r="SD26" s="184"/>
      <c r="SE26" s="184"/>
      <c r="SF26" s="184"/>
      <c r="SG26" s="184"/>
      <c r="SH26" s="184"/>
      <c r="SI26" s="184"/>
      <c r="SJ26" s="184"/>
      <c r="SK26" s="184"/>
      <c r="SL26" s="184"/>
      <c r="SM26" s="184"/>
      <c r="SN26" s="184"/>
      <c r="SO26" s="184"/>
      <c r="SP26" s="184"/>
      <c r="SQ26" s="184"/>
      <c r="SR26" s="184"/>
      <c r="SS26" s="184"/>
      <c r="ST26" s="184"/>
      <c r="SU26" s="184"/>
      <c r="SV26" s="184"/>
      <c r="SW26" s="184"/>
      <c r="SX26" s="184"/>
      <c r="SY26" s="184"/>
      <c r="SZ26" s="184"/>
      <c r="TA26" s="184"/>
      <c r="TB26" s="184"/>
      <c r="TC26" s="184"/>
      <c r="TD26" s="184"/>
      <c r="TE26" s="184"/>
      <c r="TF26" s="184"/>
      <c r="TG26" s="184"/>
      <c r="TH26" s="184"/>
      <c r="TI26" s="184"/>
      <c r="TJ26" s="184"/>
      <c r="TK26" s="184"/>
      <c r="TL26" s="184"/>
      <c r="TM26" s="184"/>
      <c r="TN26" s="184"/>
      <c r="TO26" s="184"/>
      <c r="TP26" s="184"/>
      <c r="TQ26" s="184"/>
      <c r="TR26" s="184"/>
      <c r="TS26" s="184"/>
      <c r="TT26" s="184"/>
      <c r="TU26" s="184"/>
      <c r="TV26" s="184"/>
      <c r="TW26" s="184"/>
      <c r="TX26" s="184"/>
      <c r="TY26" s="184"/>
      <c r="TZ26" s="184"/>
      <c r="UA26" s="184"/>
      <c r="UB26" s="184"/>
      <c r="UC26" s="184"/>
      <c r="UD26" s="184"/>
      <c r="UE26" s="184"/>
      <c r="UF26" s="184"/>
      <c r="UG26" s="184"/>
      <c r="UH26" s="184"/>
      <c r="UI26" s="184"/>
      <c r="UJ26" s="184"/>
      <c r="UK26" s="184"/>
      <c r="UL26" s="184"/>
      <c r="UM26" s="184"/>
      <c r="UN26" s="184"/>
      <c r="UO26" s="184"/>
      <c r="UP26" s="184"/>
      <c r="UQ26" s="184"/>
      <c r="UR26" s="184"/>
      <c r="US26" s="184"/>
      <c r="UT26" s="184"/>
      <c r="UU26" s="184"/>
      <c r="UV26" s="184"/>
      <c r="UW26" s="184"/>
      <c r="UX26" s="184"/>
      <c r="UY26" s="184"/>
      <c r="UZ26" s="184"/>
      <c r="VA26" s="184"/>
      <c r="VB26" s="184"/>
      <c r="VC26" s="184"/>
      <c r="VD26" s="184"/>
      <c r="VE26" s="184"/>
      <c r="VF26" s="184"/>
      <c r="VG26" s="184"/>
      <c r="VH26" s="184"/>
      <c r="VI26" s="184"/>
      <c r="VJ26" s="184"/>
      <c r="VK26" s="184"/>
      <c r="VL26" s="184"/>
      <c r="VM26" s="184"/>
      <c r="VN26" s="184"/>
      <c r="VO26" s="184"/>
      <c r="VP26" s="184"/>
      <c r="VQ26" s="184"/>
      <c r="VR26" s="184"/>
      <c r="VS26" s="184"/>
      <c r="VT26" s="184"/>
      <c r="VU26" s="184"/>
      <c r="VV26" s="184"/>
      <c r="VW26" s="184"/>
      <c r="VX26" s="184"/>
      <c r="VY26" s="184"/>
      <c r="VZ26" s="184"/>
      <c r="WA26" s="184"/>
      <c r="WB26" s="184"/>
      <c r="WC26" s="184"/>
      <c r="WD26" s="184"/>
      <c r="WE26" s="184"/>
      <c r="WF26" s="184"/>
      <c r="WG26" s="184"/>
      <c r="WH26" s="184"/>
      <c r="WI26" s="184"/>
      <c r="WJ26" s="184"/>
      <c r="WK26" s="184"/>
      <c r="WL26" s="184"/>
      <c r="WM26" s="184"/>
      <c r="WN26" s="184"/>
      <c r="WO26" s="184"/>
      <c r="WP26" s="184"/>
      <c r="WQ26" s="184"/>
      <c r="WR26" s="184"/>
      <c r="WS26" s="184"/>
      <c r="WT26" s="184"/>
      <c r="WU26" s="184"/>
      <c r="WV26" s="184"/>
      <c r="WW26" s="184"/>
      <c r="WX26" s="184"/>
      <c r="WY26" s="184"/>
      <c r="WZ26" s="184"/>
      <c r="XA26" s="184"/>
      <c r="XB26" s="184"/>
      <c r="XC26" s="184"/>
      <c r="XD26" s="184"/>
      <c r="XE26" s="184"/>
      <c r="XF26" s="184"/>
      <c r="XG26" s="184"/>
      <c r="XH26" s="184"/>
      <c r="XI26" s="184"/>
      <c r="XJ26" s="184"/>
      <c r="XK26" s="184"/>
      <c r="XL26" s="184"/>
      <c r="XM26" s="184"/>
      <c r="XN26" s="184"/>
      <c r="XO26" s="184"/>
      <c r="XP26" s="184"/>
      <c r="XQ26" s="184"/>
      <c r="XR26" s="184"/>
      <c r="XS26" s="184"/>
      <c r="XT26" s="184"/>
    </row>
    <row r="27" spans="1:644" customFormat="1" x14ac:dyDescent="0.2">
      <c r="A27" s="142"/>
      <c r="B27" s="81"/>
      <c r="C27" s="146"/>
      <c r="D27" s="147"/>
      <c r="E27" s="147"/>
      <c r="F27" s="145"/>
      <c r="G27" s="146"/>
      <c r="H27" s="147"/>
      <c r="I27" s="147"/>
      <c r="J27" s="145"/>
      <c r="K27" s="184"/>
      <c r="L27" s="184"/>
      <c r="M27" s="142"/>
      <c r="N27" s="81"/>
      <c r="O27" s="146"/>
      <c r="P27" s="147"/>
      <c r="Q27" s="147"/>
      <c r="R27" s="145"/>
      <c r="S27" s="146"/>
      <c r="T27" s="147"/>
      <c r="U27" s="147"/>
      <c r="V27" s="145"/>
      <c r="W27" s="184"/>
      <c r="X27" s="184"/>
      <c r="Y27" s="184"/>
      <c r="Z27" s="184"/>
      <c r="AA27" s="184"/>
      <c r="AB27" s="184"/>
      <c r="AC27" s="184"/>
      <c r="AD27" s="184"/>
      <c r="AE27" s="184"/>
      <c r="AF27" s="184"/>
      <c r="AG27" s="184"/>
      <c r="AH27" s="184"/>
      <c r="AI27" s="184"/>
      <c r="AJ27" s="184"/>
      <c r="AK27" s="184"/>
      <c r="AL27" s="184"/>
      <c r="AM27" s="184"/>
      <c r="AN27" s="184"/>
      <c r="AO27" s="184"/>
      <c r="AP27" s="184"/>
      <c r="AQ27" s="184"/>
      <c r="AR27" s="184"/>
      <c r="AS27" s="184"/>
      <c r="AT27" s="184"/>
      <c r="AU27" s="184"/>
      <c r="AV27" s="184"/>
      <c r="AW27" s="184"/>
      <c r="AX27" s="184"/>
      <c r="AY27" s="184"/>
      <c r="AZ27" s="184"/>
      <c r="BA27" s="184"/>
      <c r="BB27" s="184"/>
      <c r="BC27" s="184"/>
      <c r="BD27" s="184"/>
      <c r="BE27" s="184"/>
      <c r="BF27" s="184"/>
      <c r="BG27" s="184"/>
      <c r="BH27" s="184"/>
      <c r="BI27" s="184"/>
      <c r="BJ27" s="184"/>
      <c r="BK27" s="184"/>
      <c r="BL27" s="184"/>
      <c r="BM27" s="184"/>
      <c r="BN27" s="184"/>
      <c r="BO27" s="184"/>
      <c r="BP27" s="184"/>
      <c r="BQ27" s="184"/>
      <c r="BR27" s="184"/>
      <c r="BS27" s="184"/>
      <c r="BT27" s="184"/>
      <c r="BU27" s="184"/>
      <c r="BV27" s="184"/>
      <c r="BW27" s="184"/>
      <c r="BX27" s="184"/>
      <c r="BY27" s="184"/>
      <c r="BZ27" s="184"/>
      <c r="CA27" s="184"/>
      <c r="CB27" s="184"/>
      <c r="CC27" s="184"/>
      <c r="CD27" s="184"/>
      <c r="CE27" s="184"/>
      <c r="CF27" s="184"/>
      <c r="CG27" s="184"/>
      <c r="CH27" s="184"/>
      <c r="CI27" s="184"/>
      <c r="CJ27" s="184"/>
      <c r="CK27" s="184"/>
      <c r="CL27" s="184"/>
      <c r="CM27" s="184"/>
      <c r="CN27" s="184"/>
      <c r="CO27" s="184"/>
      <c r="CP27" s="184"/>
      <c r="CQ27" s="184"/>
      <c r="CR27" s="184"/>
      <c r="CS27" s="184"/>
      <c r="CT27" s="184"/>
      <c r="CU27" s="184"/>
      <c r="CV27" s="184"/>
      <c r="CW27" s="184"/>
      <c r="CX27" s="184"/>
      <c r="CY27" s="184"/>
      <c r="CZ27" s="184"/>
      <c r="DA27" s="184"/>
      <c r="DB27" s="184"/>
      <c r="DC27" s="184"/>
      <c r="DD27" s="184"/>
      <c r="DE27" s="184"/>
      <c r="DF27" s="184"/>
      <c r="DG27" s="184"/>
      <c r="DH27" s="184"/>
      <c r="DI27" s="184"/>
      <c r="DJ27" s="184"/>
      <c r="DK27" s="184"/>
      <c r="DL27" s="184"/>
      <c r="DM27" s="184"/>
      <c r="DN27" s="184"/>
      <c r="DO27" s="184"/>
      <c r="DP27" s="184"/>
      <c r="DQ27" s="184"/>
      <c r="DR27" s="184"/>
      <c r="DS27" s="184"/>
      <c r="DT27" s="184"/>
      <c r="DU27" s="184"/>
      <c r="DV27" s="184"/>
      <c r="DW27" s="184"/>
      <c r="DX27" s="184"/>
      <c r="DY27" s="184"/>
      <c r="DZ27" s="184"/>
      <c r="EA27" s="184"/>
      <c r="EB27" s="184"/>
      <c r="EC27" s="184"/>
      <c r="ED27" s="184"/>
      <c r="EE27" s="184"/>
      <c r="EF27" s="184"/>
      <c r="EG27" s="184"/>
      <c r="EH27" s="184"/>
      <c r="EI27" s="184"/>
      <c r="EJ27" s="184"/>
      <c r="EK27" s="184"/>
      <c r="EL27" s="184"/>
      <c r="EM27" s="184"/>
      <c r="EN27" s="184"/>
      <c r="EO27" s="184"/>
      <c r="EP27" s="184"/>
      <c r="EQ27" s="184"/>
      <c r="ER27" s="184"/>
      <c r="ES27" s="184"/>
      <c r="ET27" s="184"/>
      <c r="EU27" s="184"/>
      <c r="EV27" s="184"/>
      <c r="EW27" s="184"/>
      <c r="EX27" s="184"/>
      <c r="EY27" s="184"/>
      <c r="EZ27" s="184"/>
      <c r="FA27" s="184"/>
      <c r="FB27" s="184"/>
      <c r="FC27" s="184"/>
      <c r="FD27" s="184"/>
      <c r="FE27" s="184"/>
      <c r="FF27" s="184"/>
      <c r="FG27" s="184"/>
      <c r="FH27" s="184"/>
      <c r="FI27" s="184"/>
      <c r="FJ27" s="184"/>
      <c r="FK27" s="184"/>
      <c r="FL27" s="184"/>
      <c r="FM27" s="184"/>
      <c r="FN27" s="184"/>
      <c r="FO27" s="184"/>
      <c r="FP27" s="184"/>
      <c r="FQ27" s="184"/>
      <c r="FR27" s="184"/>
      <c r="FS27" s="184"/>
      <c r="FT27" s="184"/>
      <c r="FU27" s="184"/>
      <c r="FV27" s="184"/>
      <c r="FW27" s="184"/>
      <c r="FX27" s="184"/>
      <c r="FY27" s="184"/>
      <c r="FZ27" s="184"/>
      <c r="GA27" s="184"/>
      <c r="GB27" s="184"/>
      <c r="GC27" s="184"/>
      <c r="GD27" s="184"/>
      <c r="GE27" s="184"/>
      <c r="GF27" s="184"/>
      <c r="GG27" s="184"/>
      <c r="GH27" s="184"/>
      <c r="GI27" s="184"/>
      <c r="GJ27" s="184"/>
      <c r="GK27" s="184"/>
      <c r="GL27" s="184"/>
      <c r="GM27" s="184"/>
      <c r="GN27" s="184"/>
      <c r="GO27" s="184"/>
      <c r="GP27" s="184"/>
      <c r="GQ27" s="184"/>
      <c r="GR27" s="184"/>
      <c r="GS27" s="184"/>
      <c r="GT27" s="184"/>
      <c r="GU27" s="184"/>
      <c r="GV27" s="184"/>
      <c r="GW27" s="184"/>
      <c r="GX27" s="184"/>
      <c r="GY27" s="184"/>
      <c r="GZ27" s="184"/>
      <c r="HA27" s="184"/>
      <c r="HB27" s="184"/>
      <c r="HC27" s="184"/>
      <c r="HD27" s="184"/>
      <c r="HE27" s="184"/>
      <c r="HF27" s="184"/>
      <c r="HG27" s="184"/>
      <c r="HH27" s="184"/>
      <c r="HI27" s="184"/>
      <c r="HJ27" s="184"/>
      <c r="HK27" s="184"/>
      <c r="HL27" s="184"/>
      <c r="HM27" s="184"/>
      <c r="HN27" s="184"/>
      <c r="HO27" s="184"/>
      <c r="HP27" s="184"/>
      <c r="HQ27" s="184"/>
      <c r="HR27" s="184"/>
      <c r="HS27" s="184"/>
      <c r="HT27" s="184"/>
      <c r="HU27" s="184"/>
      <c r="HV27" s="184"/>
      <c r="HW27" s="184"/>
      <c r="HX27" s="184"/>
      <c r="HY27" s="184"/>
      <c r="HZ27" s="184"/>
      <c r="IA27" s="184"/>
      <c r="IB27" s="184"/>
      <c r="IC27" s="184"/>
      <c r="ID27" s="184"/>
      <c r="IE27" s="184"/>
      <c r="IF27" s="184"/>
      <c r="IG27" s="184"/>
      <c r="IH27" s="184"/>
      <c r="II27" s="184"/>
      <c r="IJ27" s="184"/>
      <c r="IK27" s="184"/>
      <c r="IL27" s="184"/>
      <c r="IM27" s="184"/>
      <c r="IN27" s="184"/>
      <c r="IO27" s="184"/>
      <c r="IP27" s="184"/>
      <c r="IQ27" s="184"/>
      <c r="IR27" s="184"/>
      <c r="IS27" s="184"/>
      <c r="IT27" s="184"/>
      <c r="IU27" s="184"/>
      <c r="IV27" s="184"/>
      <c r="IW27" s="184"/>
      <c r="IX27" s="184"/>
      <c r="IY27" s="184"/>
      <c r="IZ27" s="184"/>
      <c r="JA27" s="184"/>
      <c r="JB27" s="184"/>
      <c r="JC27" s="184"/>
      <c r="JD27" s="184"/>
      <c r="JE27" s="184"/>
      <c r="JF27" s="184"/>
      <c r="JG27" s="184"/>
      <c r="JH27" s="184"/>
      <c r="JI27" s="184"/>
      <c r="JJ27" s="184"/>
      <c r="JK27" s="184"/>
      <c r="JL27" s="184"/>
      <c r="JM27" s="184"/>
      <c r="JN27" s="184"/>
      <c r="JO27" s="184"/>
      <c r="JP27" s="184"/>
      <c r="JQ27" s="184"/>
      <c r="JR27" s="184"/>
      <c r="JS27" s="184"/>
      <c r="JT27" s="184"/>
      <c r="JU27" s="184"/>
      <c r="JV27" s="184"/>
      <c r="JW27" s="184"/>
      <c r="JX27" s="184"/>
      <c r="JY27" s="184"/>
      <c r="JZ27" s="184"/>
      <c r="KA27" s="184"/>
      <c r="KB27" s="184"/>
      <c r="KC27" s="184"/>
      <c r="KD27" s="184"/>
      <c r="KE27" s="184"/>
      <c r="KF27" s="184"/>
      <c r="KG27" s="184"/>
      <c r="KH27" s="184"/>
      <c r="KI27" s="184"/>
      <c r="KJ27" s="184"/>
      <c r="KK27" s="184"/>
      <c r="KL27" s="184"/>
      <c r="KM27" s="184"/>
      <c r="KN27" s="184"/>
      <c r="KO27" s="184"/>
      <c r="KP27" s="184"/>
      <c r="KQ27" s="184"/>
      <c r="KR27" s="184"/>
      <c r="KS27" s="184"/>
      <c r="KT27" s="184"/>
      <c r="KU27" s="184"/>
      <c r="KV27" s="184"/>
      <c r="KW27" s="184"/>
      <c r="KX27" s="184"/>
      <c r="KY27" s="184"/>
      <c r="KZ27" s="184"/>
      <c r="LA27" s="184"/>
      <c r="LB27" s="184"/>
      <c r="LC27" s="184"/>
      <c r="LD27" s="184"/>
      <c r="LE27" s="184"/>
      <c r="LF27" s="184"/>
      <c r="LG27" s="184"/>
      <c r="LH27" s="184"/>
      <c r="LI27" s="184"/>
      <c r="LJ27" s="184"/>
      <c r="LK27" s="184"/>
      <c r="LL27" s="184"/>
      <c r="LM27" s="184"/>
      <c r="LN27" s="184"/>
      <c r="LO27" s="184"/>
      <c r="LP27" s="184"/>
      <c r="LQ27" s="184"/>
      <c r="LR27" s="184"/>
      <c r="LS27" s="184"/>
      <c r="LT27" s="184"/>
      <c r="LU27" s="184"/>
      <c r="LV27" s="184"/>
      <c r="LW27" s="184"/>
      <c r="LX27" s="184"/>
      <c r="LY27" s="184"/>
      <c r="LZ27" s="184"/>
      <c r="MA27" s="184"/>
      <c r="MB27" s="184"/>
      <c r="MC27" s="184"/>
      <c r="MD27" s="184"/>
      <c r="ME27" s="184"/>
      <c r="MF27" s="184"/>
      <c r="MG27" s="184"/>
      <c r="MH27" s="184"/>
      <c r="MI27" s="184"/>
      <c r="MJ27" s="184"/>
      <c r="MK27" s="184"/>
      <c r="ML27" s="184"/>
      <c r="MM27" s="184"/>
      <c r="MN27" s="184"/>
      <c r="MO27" s="184"/>
      <c r="MP27" s="184"/>
      <c r="MQ27" s="184"/>
      <c r="MR27" s="184"/>
      <c r="MS27" s="184"/>
      <c r="MT27" s="184"/>
      <c r="MU27" s="184"/>
      <c r="MV27" s="184"/>
      <c r="MW27" s="184"/>
      <c r="MX27" s="184"/>
      <c r="MY27" s="184"/>
      <c r="MZ27" s="184"/>
      <c r="NA27" s="184"/>
      <c r="NB27" s="184"/>
      <c r="NC27" s="184"/>
      <c r="ND27" s="184"/>
      <c r="NE27" s="184"/>
      <c r="NF27" s="184"/>
      <c r="NG27" s="184"/>
      <c r="NH27" s="184"/>
      <c r="NI27" s="184"/>
      <c r="NJ27" s="184"/>
      <c r="NK27" s="184"/>
      <c r="NL27" s="184"/>
      <c r="NM27" s="184"/>
      <c r="NN27" s="184"/>
      <c r="NO27" s="184"/>
      <c r="NP27" s="184"/>
      <c r="NQ27" s="184"/>
      <c r="NR27" s="184"/>
      <c r="NS27" s="184"/>
      <c r="NT27" s="184"/>
      <c r="NU27" s="184"/>
      <c r="NV27" s="184"/>
      <c r="NW27" s="184"/>
      <c r="NX27" s="184"/>
      <c r="NY27" s="184"/>
      <c r="NZ27" s="184"/>
      <c r="OA27" s="184"/>
      <c r="OB27" s="184"/>
      <c r="OC27" s="184"/>
      <c r="OD27" s="184"/>
      <c r="OE27" s="184"/>
      <c r="OF27" s="184"/>
      <c r="OG27" s="184"/>
      <c r="OH27" s="184"/>
      <c r="OI27" s="184"/>
      <c r="OJ27" s="184"/>
      <c r="OK27" s="184"/>
      <c r="OL27" s="184"/>
      <c r="OM27" s="184"/>
      <c r="ON27" s="184"/>
      <c r="OO27" s="184"/>
      <c r="OP27" s="184"/>
      <c r="OQ27" s="184"/>
      <c r="OR27" s="184"/>
      <c r="OS27" s="184"/>
      <c r="OT27" s="184"/>
      <c r="OU27" s="184"/>
      <c r="OV27" s="184"/>
      <c r="OW27" s="184"/>
      <c r="OX27" s="184"/>
      <c r="OY27" s="184"/>
      <c r="OZ27" s="184"/>
      <c r="PA27" s="184"/>
      <c r="PB27" s="184"/>
      <c r="PC27" s="184"/>
      <c r="PD27" s="184"/>
      <c r="PE27" s="184"/>
      <c r="PF27" s="184"/>
      <c r="PG27" s="184"/>
      <c r="PH27" s="184"/>
      <c r="PI27" s="184"/>
      <c r="PJ27" s="184"/>
      <c r="PK27" s="184"/>
      <c r="PL27" s="184"/>
      <c r="PM27" s="184"/>
      <c r="PN27" s="184"/>
      <c r="PO27" s="184"/>
      <c r="PP27" s="184"/>
      <c r="PQ27" s="184"/>
      <c r="PR27" s="184"/>
      <c r="PS27" s="184"/>
      <c r="PT27" s="184"/>
      <c r="PU27" s="184"/>
      <c r="PV27" s="184"/>
      <c r="PW27" s="184"/>
      <c r="PX27" s="184"/>
      <c r="PY27" s="184"/>
      <c r="PZ27" s="184"/>
      <c r="QA27" s="184"/>
      <c r="QB27" s="184"/>
      <c r="QC27" s="184"/>
      <c r="QD27" s="184"/>
      <c r="QE27" s="184"/>
      <c r="QF27" s="184"/>
      <c r="QG27" s="184"/>
      <c r="QH27" s="184"/>
      <c r="QI27" s="184"/>
      <c r="QJ27" s="184"/>
      <c r="QK27" s="184"/>
      <c r="QL27" s="184"/>
      <c r="QM27" s="184"/>
      <c r="QN27" s="184"/>
      <c r="QO27" s="184"/>
      <c r="QP27" s="184"/>
      <c r="QQ27" s="184"/>
      <c r="QR27" s="184"/>
      <c r="QS27" s="184"/>
      <c r="QT27" s="184"/>
      <c r="QU27" s="184"/>
      <c r="QV27" s="184"/>
      <c r="QW27" s="184"/>
      <c r="QX27" s="184"/>
      <c r="QY27" s="184"/>
      <c r="QZ27" s="184"/>
      <c r="RA27" s="184"/>
      <c r="RB27" s="184"/>
      <c r="RC27" s="184"/>
      <c r="RD27" s="184"/>
      <c r="RE27" s="184"/>
      <c r="RF27" s="184"/>
      <c r="RG27" s="184"/>
      <c r="RH27" s="184"/>
      <c r="RI27" s="184"/>
      <c r="RJ27" s="184"/>
      <c r="RK27" s="184"/>
      <c r="RL27" s="184"/>
      <c r="RM27" s="184"/>
      <c r="RN27" s="184"/>
      <c r="RO27" s="184"/>
      <c r="RP27" s="184"/>
      <c r="RQ27" s="184"/>
      <c r="RR27" s="184"/>
      <c r="RS27" s="184"/>
      <c r="RT27" s="184"/>
      <c r="RU27" s="184"/>
      <c r="RV27" s="184"/>
      <c r="RW27" s="184"/>
      <c r="RX27" s="184"/>
      <c r="RY27" s="184"/>
      <c r="RZ27" s="184"/>
      <c r="SA27" s="184"/>
      <c r="SB27" s="184"/>
      <c r="SC27" s="184"/>
      <c r="SD27" s="184"/>
      <c r="SE27" s="184"/>
      <c r="SF27" s="184"/>
      <c r="SG27" s="184"/>
      <c r="SH27" s="184"/>
      <c r="SI27" s="184"/>
      <c r="SJ27" s="184"/>
      <c r="SK27" s="184"/>
      <c r="SL27" s="184"/>
      <c r="SM27" s="184"/>
      <c r="SN27" s="184"/>
      <c r="SO27" s="184"/>
      <c r="SP27" s="184"/>
      <c r="SQ27" s="184"/>
      <c r="SR27" s="184"/>
      <c r="SS27" s="184"/>
      <c r="ST27" s="184"/>
      <c r="SU27" s="184"/>
      <c r="SV27" s="184"/>
      <c r="SW27" s="184"/>
      <c r="SX27" s="184"/>
      <c r="SY27" s="184"/>
      <c r="SZ27" s="184"/>
      <c r="TA27" s="184"/>
      <c r="TB27" s="184"/>
      <c r="TC27" s="184"/>
      <c r="TD27" s="184"/>
      <c r="TE27" s="184"/>
      <c r="TF27" s="184"/>
      <c r="TG27" s="184"/>
      <c r="TH27" s="184"/>
      <c r="TI27" s="184"/>
      <c r="TJ27" s="184"/>
      <c r="TK27" s="184"/>
      <c r="TL27" s="184"/>
      <c r="TM27" s="184"/>
      <c r="TN27" s="184"/>
      <c r="TO27" s="184"/>
      <c r="TP27" s="184"/>
      <c r="TQ27" s="184"/>
      <c r="TR27" s="184"/>
      <c r="TS27" s="184"/>
      <c r="TT27" s="184"/>
      <c r="TU27" s="184"/>
      <c r="TV27" s="184"/>
      <c r="TW27" s="184"/>
      <c r="TX27" s="184"/>
      <c r="TY27" s="184"/>
      <c r="TZ27" s="184"/>
      <c r="UA27" s="184"/>
      <c r="UB27" s="184"/>
      <c r="UC27" s="184"/>
      <c r="UD27" s="184"/>
      <c r="UE27" s="184"/>
      <c r="UF27" s="184"/>
      <c r="UG27" s="184"/>
      <c r="UH27" s="184"/>
      <c r="UI27" s="184"/>
      <c r="UJ27" s="184"/>
      <c r="UK27" s="184"/>
      <c r="UL27" s="184"/>
      <c r="UM27" s="184"/>
      <c r="UN27" s="184"/>
      <c r="UO27" s="184"/>
      <c r="UP27" s="184"/>
      <c r="UQ27" s="184"/>
      <c r="UR27" s="184"/>
      <c r="US27" s="184"/>
      <c r="UT27" s="184"/>
      <c r="UU27" s="184"/>
      <c r="UV27" s="184"/>
      <c r="UW27" s="184"/>
      <c r="UX27" s="184"/>
      <c r="UY27" s="184"/>
      <c r="UZ27" s="184"/>
      <c r="VA27" s="184"/>
      <c r="VB27" s="184"/>
      <c r="VC27" s="184"/>
      <c r="VD27" s="184"/>
      <c r="VE27" s="184"/>
      <c r="VF27" s="184"/>
      <c r="VG27" s="184"/>
      <c r="VH27" s="184"/>
      <c r="VI27" s="184"/>
      <c r="VJ27" s="184"/>
      <c r="VK27" s="184"/>
      <c r="VL27" s="184"/>
      <c r="VM27" s="184"/>
      <c r="VN27" s="184"/>
      <c r="VO27" s="184"/>
      <c r="VP27" s="184"/>
      <c r="VQ27" s="184"/>
      <c r="VR27" s="184"/>
      <c r="VS27" s="184"/>
      <c r="VT27" s="184"/>
      <c r="VU27" s="184"/>
      <c r="VV27" s="184"/>
      <c r="VW27" s="184"/>
      <c r="VX27" s="184"/>
      <c r="VY27" s="184"/>
      <c r="VZ27" s="184"/>
      <c r="WA27" s="184"/>
      <c r="WB27" s="184"/>
      <c r="WC27" s="184"/>
      <c r="WD27" s="184"/>
      <c r="WE27" s="184"/>
      <c r="WF27" s="184"/>
      <c r="WG27" s="184"/>
      <c r="WH27" s="184"/>
      <c r="WI27" s="184"/>
      <c r="WJ27" s="184"/>
      <c r="WK27" s="184"/>
      <c r="WL27" s="184"/>
      <c r="WM27" s="184"/>
      <c r="WN27" s="184"/>
      <c r="WO27" s="184"/>
      <c r="WP27" s="184"/>
      <c r="WQ27" s="184"/>
      <c r="WR27" s="184"/>
      <c r="WS27" s="184"/>
      <c r="WT27" s="184"/>
      <c r="WU27" s="184"/>
      <c r="WV27" s="184"/>
      <c r="WW27" s="184"/>
      <c r="WX27" s="184"/>
      <c r="WY27" s="184"/>
      <c r="WZ27" s="184"/>
      <c r="XA27" s="184"/>
      <c r="XB27" s="184"/>
      <c r="XC27" s="184"/>
      <c r="XD27" s="184"/>
      <c r="XE27" s="184"/>
      <c r="XF27" s="184"/>
      <c r="XG27" s="184"/>
      <c r="XH27" s="184"/>
      <c r="XI27" s="184"/>
      <c r="XJ27" s="184"/>
      <c r="XK27" s="184"/>
      <c r="XL27" s="184"/>
      <c r="XM27" s="184"/>
      <c r="XN27" s="184"/>
      <c r="XO27" s="184"/>
      <c r="XP27" s="184"/>
      <c r="XQ27" s="184"/>
      <c r="XR27" s="184"/>
      <c r="XS27" s="184"/>
      <c r="XT27" s="184"/>
    </row>
    <row r="28" spans="1:644" customFormat="1" x14ac:dyDescent="0.2">
      <c r="A28" s="142"/>
      <c r="B28" s="81"/>
      <c r="C28" s="146"/>
      <c r="D28" s="147"/>
      <c r="E28" s="147"/>
      <c r="F28" s="145"/>
      <c r="G28" s="146"/>
      <c r="H28" s="147"/>
      <c r="I28" s="147"/>
      <c r="J28" s="145"/>
      <c r="K28" s="184"/>
      <c r="L28" s="184"/>
      <c r="M28" s="142"/>
      <c r="N28" s="81"/>
      <c r="O28" s="146"/>
      <c r="P28" s="147"/>
      <c r="Q28" s="147"/>
      <c r="R28" s="145"/>
      <c r="S28" s="146"/>
      <c r="T28" s="147"/>
      <c r="U28" s="147"/>
      <c r="V28" s="145"/>
      <c r="W28" s="184"/>
      <c r="X28" s="184"/>
      <c r="Y28" s="184"/>
      <c r="Z28" s="184"/>
      <c r="AA28" s="184"/>
      <c r="AB28" s="184"/>
      <c r="AC28" s="184"/>
      <c r="AD28" s="184"/>
      <c r="AE28" s="184"/>
      <c r="AF28" s="184"/>
      <c r="AG28" s="184"/>
      <c r="AH28" s="184"/>
      <c r="AI28" s="184"/>
      <c r="AJ28" s="184"/>
      <c r="AK28" s="184"/>
      <c r="AL28" s="184"/>
      <c r="AM28" s="184"/>
      <c r="AN28" s="184"/>
      <c r="AO28" s="184"/>
      <c r="AP28" s="184"/>
      <c r="AQ28" s="184"/>
      <c r="AR28" s="184"/>
      <c r="AS28" s="184"/>
      <c r="AT28" s="184"/>
      <c r="AU28" s="184"/>
      <c r="AV28" s="184"/>
      <c r="AW28" s="184"/>
      <c r="AX28" s="184"/>
      <c r="AY28" s="184"/>
      <c r="AZ28" s="184"/>
      <c r="BA28" s="184"/>
      <c r="BB28" s="184"/>
      <c r="BC28" s="184"/>
      <c r="BD28" s="184"/>
      <c r="BE28" s="184"/>
      <c r="BF28" s="184"/>
      <c r="BG28" s="184"/>
      <c r="BH28" s="184"/>
      <c r="BI28" s="184"/>
      <c r="BJ28" s="184"/>
      <c r="BK28" s="184"/>
      <c r="BL28" s="184"/>
      <c r="BM28" s="184"/>
      <c r="BN28" s="184"/>
      <c r="BO28" s="184"/>
      <c r="BP28" s="184"/>
      <c r="BQ28" s="184"/>
      <c r="BR28" s="184"/>
      <c r="BS28" s="184"/>
      <c r="BT28" s="184"/>
      <c r="BU28" s="184"/>
      <c r="BV28" s="184"/>
      <c r="BW28" s="184"/>
      <c r="BX28" s="184"/>
      <c r="BY28" s="184"/>
      <c r="BZ28" s="184"/>
      <c r="CA28" s="184"/>
      <c r="CB28" s="184"/>
      <c r="CC28" s="184"/>
      <c r="CD28" s="184"/>
      <c r="CE28" s="184"/>
      <c r="CF28" s="184"/>
      <c r="CG28" s="184"/>
      <c r="CH28" s="184"/>
      <c r="CI28" s="184"/>
      <c r="CJ28" s="184"/>
      <c r="CK28" s="184"/>
      <c r="CL28" s="184"/>
      <c r="CM28" s="184"/>
      <c r="CN28" s="184"/>
      <c r="CO28" s="184"/>
      <c r="CP28" s="184"/>
      <c r="CQ28" s="184"/>
      <c r="CR28" s="184"/>
      <c r="CS28" s="184"/>
      <c r="CT28" s="184"/>
      <c r="CU28" s="184"/>
      <c r="CV28" s="184"/>
      <c r="CW28" s="184"/>
      <c r="CX28" s="184"/>
      <c r="CY28" s="184"/>
      <c r="CZ28" s="184"/>
      <c r="DA28" s="184"/>
      <c r="DB28" s="184"/>
      <c r="DC28" s="184"/>
      <c r="DD28" s="184"/>
      <c r="DE28" s="184"/>
      <c r="DF28" s="184"/>
      <c r="DG28" s="184"/>
      <c r="DH28" s="184"/>
      <c r="DI28" s="184"/>
      <c r="DJ28" s="184"/>
      <c r="DK28" s="184"/>
      <c r="DL28" s="184"/>
      <c r="DM28" s="184"/>
      <c r="DN28" s="184"/>
      <c r="DO28" s="184"/>
      <c r="DP28" s="184"/>
      <c r="DQ28" s="184"/>
      <c r="DR28" s="184"/>
      <c r="DS28" s="184"/>
      <c r="DT28" s="184"/>
      <c r="DU28" s="184"/>
      <c r="DV28" s="184"/>
      <c r="DW28" s="184"/>
      <c r="DX28" s="184"/>
      <c r="DY28" s="184"/>
      <c r="DZ28" s="184"/>
      <c r="EA28" s="184"/>
      <c r="EB28" s="184"/>
      <c r="EC28" s="184"/>
      <c r="ED28" s="184"/>
      <c r="EE28" s="184"/>
      <c r="EF28" s="184"/>
      <c r="EG28" s="184"/>
      <c r="EH28" s="184"/>
      <c r="EI28" s="184"/>
      <c r="EJ28" s="184"/>
      <c r="EK28" s="184"/>
      <c r="EL28" s="184"/>
      <c r="EM28" s="184"/>
      <c r="EN28" s="184"/>
      <c r="EO28" s="184"/>
      <c r="EP28" s="184"/>
      <c r="EQ28" s="184"/>
      <c r="ER28" s="184"/>
      <c r="ES28" s="184"/>
      <c r="ET28" s="184"/>
      <c r="EU28" s="184"/>
      <c r="EV28" s="184"/>
      <c r="EW28" s="184"/>
      <c r="EX28" s="184"/>
      <c r="EY28" s="184"/>
      <c r="EZ28" s="184"/>
      <c r="FA28" s="184"/>
      <c r="FB28" s="184"/>
      <c r="FC28" s="184"/>
      <c r="FD28" s="184"/>
      <c r="FE28" s="184"/>
      <c r="FF28" s="184"/>
      <c r="FG28" s="184"/>
      <c r="FH28" s="184"/>
      <c r="FI28" s="184"/>
      <c r="FJ28" s="184"/>
      <c r="FK28" s="184"/>
      <c r="FL28" s="184"/>
      <c r="FM28" s="184"/>
      <c r="FN28" s="184"/>
      <c r="FO28" s="184"/>
      <c r="FP28" s="184"/>
      <c r="FQ28" s="184"/>
      <c r="FR28" s="184"/>
      <c r="FS28" s="184"/>
      <c r="FT28" s="184"/>
      <c r="FU28" s="184"/>
      <c r="FV28" s="184"/>
      <c r="FW28" s="184"/>
      <c r="FX28" s="184"/>
      <c r="FY28" s="184"/>
      <c r="FZ28" s="184"/>
      <c r="GA28" s="184"/>
      <c r="GB28" s="184"/>
      <c r="GC28" s="184"/>
      <c r="GD28" s="184"/>
      <c r="GE28" s="184"/>
      <c r="GF28" s="184"/>
      <c r="GG28" s="184"/>
      <c r="GH28" s="184"/>
      <c r="GI28" s="184"/>
      <c r="GJ28" s="184"/>
      <c r="GK28" s="184"/>
      <c r="GL28" s="184"/>
      <c r="GM28" s="184"/>
      <c r="GN28" s="184"/>
      <c r="GO28" s="184"/>
      <c r="GP28" s="184"/>
      <c r="GQ28" s="184"/>
      <c r="GR28" s="184"/>
      <c r="GS28" s="184"/>
      <c r="GT28" s="184"/>
      <c r="GU28" s="184"/>
      <c r="GV28" s="184"/>
      <c r="GW28" s="184"/>
      <c r="GX28" s="184"/>
      <c r="GY28" s="184"/>
      <c r="GZ28" s="184"/>
      <c r="HA28" s="184"/>
      <c r="HB28" s="184"/>
      <c r="HC28" s="184"/>
      <c r="HD28" s="184"/>
      <c r="HE28" s="184"/>
      <c r="HF28" s="184"/>
      <c r="HG28" s="184"/>
      <c r="HH28" s="184"/>
      <c r="HI28" s="184"/>
      <c r="HJ28" s="184"/>
      <c r="HK28" s="184"/>
      <c r="HL28" s="184"/>
      <c r="HM28" s="184"/>
      <c r="HN28" s="184"/>
      <c r="HO28" s="184"/>
      <c r="HP28" s="184"/>
      <c r="HQ28" s="184"/>
      <c r="HR28" s="184"/>
      <c r="HS28" s="184"/>
      <c r="HT28" s="184"/>
      <c r="HU28" s="184"/>
      <c r="HV28" s="184"/>
      <c r="HW28" s="184"/>
      <c r="HX28" s="184"/>
      <c r="HY28" s="184"/>
      <c r="HZ28" s="184"/>
      <c r="IA28" s="184"/>
      <c r="IB28" s="184"/>
      <c r="IC28" s="184"/>
      <c r="ID28" s="184"/>
      <c r="IE28" s="184"/>
      <c r="IF28" s="184"/>
      <c r="IG28" s="184"/>
      <c r="IH28" s="184"/>
      <c r="II28" s="184"/>
      <c r="IJ28" s="184"/>
      <c r="IK28" s="184"/>
      <c r="IL28" s="184"/>
      <c r="IM28" s="184"/>
      <c r="IN28" s="184"/>
      <c r="IO28" s="184"/>
      <c r="IP28" s="184"/>
      <c r="IQ28" s="184"/>
      <c r="IR28" s="184"/>
      <c r="IS28" s="184"/>
      <c r="IT28" s="184"/>
      <c r="IU28" s="184"/>
      <c r="IV28" s="184"/>
      <c r="IW28" s="184"/>
      <c r="IX28" s="184"/>
      <c r="IY28" s="184"/>
      <c r="IZ28" s="184"/>
      <c r="JA28" s="184"/>
      <c r="JB28" s="184"/>
      <c r="JC28" s="184"/>
      <c r="JD28" s="184"/>
      <c r="JE28" s="184"/>
      <c r="JF28" s="184"/>
      <c r="JG28" s="184"/>
      <c r="JH28" s="184"/>
      <c r="JI28" s="184"/>
      <c r="JJ28" s="184"/>
      <c r="JK28" s="184"/>
      <c r="JL28" s="184"/>
      <c r="JM28" s="184"/>
      <c r="JN28" s="184"/>
      <c r="JO28" s="184"/>
      <c r="JP28" s="184"/>
      <c r="JQ28" s="184"/>
      <c r="JR28" s="184"/>
      <c r="JS28" s="184"/>
      <c r="JT28" s="184"/>
      <c r="JU28" s="184"/>
      <c r="JV28" s="184"/>
      <c r="JW28" s="184"/>
      <c r="JX28" s="184"/>
      <c r="JY28" s="184"/>
      <c r="JZ28" s="184"/>
      <c r="KA28" s="184"/>
      <c r="KB28" s="184"/>
      <c r="KC28" s="184"/>
      <c r="KD28" s="184"/>
      <c r="KE28" s="184"/>
      <c r="KF28" s="184"/>
      <c r="KG28" s="184"/>
      <c r="KH28" s="184"/>
      <c r="KI28" s="184"/>
      <c r="KJ28" s="184"/>
      <c r="KK28" s="184"/>
      <c r="KL28" s="184"/>
      <c r="KM28" s="184"/>
      <c r="KN28" s="184"/>
      <c r="KO28" s="184"/>
      <c r="KP28" s="184"/>
      <c r="KQ28" s="184"/>
      <c r="KR28" s="184"/>
      <c r="KS28" s="184"/>
      <c r="KT28" s="184"/>
      <c r="KU28" s="184"/>
      <c r="KV28" s="184"/>
      <c r="KW28" s="184"/>
      <c r="KX28" s="184"/>
      <c r="KY28" s="184"/>
      <c r="KZ28" s="184"/>
      <c r="LA28" s="184"/>
      <c r="LB28" s="184"/>
      <c r="LC28" s="184"/>
      <c r="LD28" s="184"/>
      <c r="LE28" s="184"/>
      <c r="LF28" s="184"/>
      <c r="LG28" s="184"/>
      <c r="LH28" s="184"/>
      <c r="LI28" s="184"/>
      <c r="LJ28" s="184"/>
      <c r="LK28" s="184"/>
      <c r="LL28" s="184"/>
      <c r="LM28" s="184"/>
      <c r="LN28" s="184"/>
      <c r="LO28" s="184"/>
      <c r="LP28" s="184"/>
      <c r="LQ28" s="184"/>
      <c r="LR28" s="184"/>
      <c r="LS28" s="184"/>
      <c r="LT28" s="184"/>
      <c r="LU28" s="184"/>
      <c r="LV28" s="184"/>
      <c r="LW28" s="184"/>
      <c r="LX28" s="184"/>
      <c r="LY28" s="184"/>
      <c r="LZ28" s="184"/>
      <c r="MA28" s="184"/>
      <c r="MB28" s="184"/>
      <c r="MC28" s="184"/>
      <c r="MD28" s="184"/>
      <c r="ME28" s="184"/>
      <c r="MF28" s="184"/>
      <c r="MG28" s="184"/>
      <c r="MH28" s="184"/>
      <c r="MI28" s="184"/>
      <c r="MJ28" s="184"/>
      <c r="MK28" s="184"/>
      <c r="ML28" s="184"/>
      <c r="MM28" s="184"/>
      <c r="MN28" s="184"/>
      <c r="MO28" s="184"/>
      <c r="MP28" s="184"/>
      <c r="MQ28" s="184"/>
      <c r="MR28" s="184"/>
      <c r="MS28" s="184"/>
      <c r="MT28" s="184"/>
      <c r="MU28" s="184"/>
      <c r="MV28" s="184"/>
      <c r="MW28" s="184"/>
      <c r="MX28" s="184"/>
      <c r="MY28" s="184"/>
      <c r="MZ28" s="184"/>
      <c r="NA28" s="184"/>
      <c r="NB28" s="184"/>
      <c r="NC28" s="184"/>
      <c r="ND28" s="184"/>
      <c r="NE28" s="184"/>
      <c r="NF28" s="184"/>
      <c r="NG28" s="184"/>
      <c r="NH28" s="184"/>
      <c r="NI28" s="184"/>
      <c r="NJ28" s="184"/>
      <c r="NK28" s="184"/>
      <c r="NL28" s="184"/>
      <c r="NM28" s="184"/>
      <c r="NN28" s="184"/>
      <c r="NO28" s="184"/>
      <c r="NP28" s="184"/>
      <c r="NQ28" s="184"/>
      <c r="NR28" s="184"/>
      <c r="NS28" s="184"/>
      <c r="NT28" s="184"/>
      <c r="NU28" s="184"/>
      <c r="NV28" s="184"/>
      <c r="NW28" s="184"/>
      <c r="NX28" s="184"/>
      <c r="NY28" s="184"/>
      <c r="NZ28" s="184"/>
      <c r="OA28" s="184"/>
      <c r="OB28" s="184"/>
      <c r="OC28" s="184"/>
      <c r="OD28" s="184"/>
      <c r="OE28" s="184"/>
      <c r="OF28" s="184"/>
      <c r="OG28" s="184"/>
      <c r="OH28" s="184"/>
      <c r="OI28" s="184"/>
      <c r="OJ28" s="184"/>
      <c r="OK28" s="184"/>
      <c r="OL28" s="184"/>
      <c r="OM28" s="184"/>
      <c r="ON28" s="184"/>
      <c r="OO28" s="184"/>
      <c r="OP28" s="184"/>
      <c r="OQ28" s="184"/>
      <c r="OR28" s="184"/>
      <c r="OS28" s="184"/>
      <c r="OT28" s="184"/>
      <c r="OU28" s="184"/>
      <c r="OV28" s="184"/>
      <c r="OW28" s="184"/>
      <c r="OX28" s="184"/>
      <c r="OY28" s="184"/>
      <c r="OZ28" s="184"/>
      <c r="PA28" s="184"/>
      <c r="PB28" s="184"/>
      <c r="PC28" s="184"/>
      <c r="PD28" s="184"/>
      <c r="PE28" s="184"/>
      <c r="PF28" s="184"/>
      <c r="PG28" s="184"/>
      <c r="PH28" s="184"/>
      <c r="PI28" s="184"/>
      <c r="PJ28" s="184"/>
      <c r="PK28" s="184"/>
      <c r="PL28" s="184"/>
      <c r="PM28" s="184"/>
      <c r="PN28" s="184"/>
      <c r="PO28" s="184"/>
      <c r="PP28" s="184"/>
      <c r="PQ28" s="184"/>
      <c r="PR28" s="184"/>
      <c r="PS28" s="184"/>
      <c r="PT28" s="184"/>
      <c r="PU28" s="184"/>
      <c r="PV28" s="184"/>
      <c r="PW28" s="184"/>
      <c r="PX28" s="184"/>
      <c r="PY28" s="184"/>
      <c r="PZ28" s="184"/>
      <c r="QA28" s="184"/>
      <c r="QB28" s="184"/>
      <c r="QC28" s="184"/>
      <c r="QD28" s="184"/>
      <c r="QE28" s="184"/>
      <c r="QF28" s="184"/>
      <c r="QG28" s="184"/>
      <c r="QH28" s="184"/>
      <c r="QI28" s="184"/>
      <c r="QJ28" s="184"/>
      <c r="QK28" s="184"/>
      <c r="QL28" s="184"/>
      <c r="QM28" s="184"/>
      <c r="QN28" s="184"/>
      <c r="QO28" s="184"/>
      <c r="QP28" s="184"/>
      <c r="QQ28" s="184"/>
      <c r="QR28" s="184"/>
      <c r="QS28" s="184"/>
      <c r="QT28" s="184"/>
      <c r="QU28" s="184"/>
      <c r="QV28" s="184"/>
      <c r="QW28" s="184"/>
      <c r="QX28" s="184"/>
      <c r="QY28" s="184"/>
      <c r="QZ28" s="184"/>
      <c r="RA28" s="184"/>
      <c r="RB28" s="184"/>
      <c r="RC28" s="184"/>
      <c r="RD28" s="184"/>
      <c r="RE28" s="184"/>
      <c r="RF28" s="184"/>
      <c r="RG28" s="184"/>
      <c r="RH28" s="184"/>
      <c r="RI28" s="184"/>
      <c r="RJ28" s="184"/>
      <c r="RK28" s="184"/>
      <c r="RL28" s="184"/>
      <c r="RM28" s="184"/>
      <c r="RN28" s="184"/>
      <c r="RO28" s="184"/>
      <c r="RP28" s="184"/>
      <c r="RQ28" s="184"/>
      <c r="RR28" s="184"/>
      <c r="RS28" s="184"/>
      <c r="RT28" s="184"/>
      <c r="RU28" s="184"/>
      <c r="RV28" s="184"/>
      <c r="RW28" s="184"/>
      <c r="RX28" s="184"/>
      <c r="RY28" s="184"/>
      <c r="RZ28" s="184"/>
      <c r="SA28" s="184"/>
      <c r="SB28" s="184"/>
      <c r="SC28" s="184"/>
      <c r="SD28" s="184"/>
      <c r="SE28" s="184"/>
      <c r="SF28" s="184"/>
      <c r="SG28" s="184"/>
      <c r="SH28" s="184"/>
      <c r="SI28" s="184"/>
      <c r="SJ28" s="184"/>
      <c r="SK28" s="184"/>
      <c r="SL28" s="184"/>
      <c r="SM28" s="184"/>
      <c r="SN28" s="184"/>
      <c r="SO28" s="184"/>
      <c r="SP28" s="184"/>
      <c r="SQ28" s="184"/>
      <c r="SR28" s="184"/>
      <c r="SS28" s="184"/>
      <c r="ST28" s="184"/>
      <c r="SU28" s="184"/>
      <c r="SV28" s="184"/>
      <c r="SW28" s="184"/>
      <c r="SX28" s="184"/>
      <c r="SY28" s="184"/>
      <c r="SZ28" s="184"/>
      <c r="TA28" s="184"/>
      <c r="TB28" s="184"/>
      <c r="TC28" s="184"/>
      <c r="TD28" s="184"/>
      <c r="TE28" s="184"/>
      <c r="TF28" s="184"/>
      <c r="TG28" s="184"/>
      <c r="TH28" s="184"/>
      <c r="TI28" s="184"/>
      <c r="TJ28" s="184"/>
      <c r="TK28" s="184"/>
      <c r="TL28" s="184"/>
      <c r="TM28" s="184"/>
      <c r="TN28" s="184"/>
      <c r="TO28" s="184"/>
      <c r="TP28" s="184"/>
      <c r="TQ28" s="184"/>
      <c r="TR28" s="184"/>
      <c r="TS28" s="184"/>
      <c r="TT28" s="184"/>
      <c r="TU28" s="184"/>
      <c r="TV28" s="184"/>
      <c r="TW28" s="184"/>
      <c r="TX28" s="184"/>
      <c r="TY28" s="184"/>
      <c r="TZ28" s="184"/>
      <c r="UA28" s="184"/>
      <c r="UB28" s="184"/>
      <c r="UC28" s="184"/>
      <c r="UD28" s="184"/>
      <c r="UE28" s="184"/>
      <c r="UF28" s="184"/>
      <c r="UG28" s="184"/>
      <c r="UH28" s="184"/>
      <c r="UI28" s="184"/>
      <c r="UJ28" s="184"/>
      <c r="UK28" s="184"/>
      <c r="UL28" s="184"/>
      <c r="UM28" s="184"/>
      <c r="UN28" s="184"/>
      <c r="UO28" s="184"/>
      <c r="UP28" s="184"/>
      <c r="UQ28" s="184"/>
      <c r="UR28" s="184"/>
      <c r="US28" s="184"/>
      <c r="UT28" s="184"/>
      <c r="UU28" s="184"/>
      <c r="UV28" s="184"/>
      <c r="UW28" s="184"/>
      <c r="UX28" s="184"/>
      <c r="UY28" s="184"/>
      <c r="UZ28" s="184"/>
      <c r="VA28" s="184"/>
      <c r="VB28" s="184"/>
      <c r="VC28" s="184"/>
      <c r="VD28" s="184"/>
      <c r="VE28" s="184"/>
      <c r="VF28" s="184"/>
      <c r="VG28" s="184"/>
      <c r="VH28" s="184"/>
      <c r="VI28" s="184"/>
      <c r="VJ28" s="184"/>
      <c r="VK28" s="184"/>
      <c r="VL28" s="184"/>
      <c r="VM28" s="184"/>
      <c r="VN28" s="184"/>
      <c r="VO28" s="184"/>
      <c r="VP28" s="184"/>
      <c r="VQ28" s="184"/>
      <c r="VR28" s="184"/>
      <c r="VS28" s="184"/>
      <c r="VT28" s="184"/>
      <c r="VU28" s="184"/>
      <c r="VV28" s="184"/>
      <c r="VW28" s="184"/>
      <c r="VX28" s="184"/>
      <c r="VY28" s="184"/>
      <c r="VZ28" s="184"/>
      <c r="WA28" s="184"/>
      <c r="WB28" s="184"/>
      <c r="WC28" s="184"/>
      <c r="WD28" s="184"/>
      <c r="WE28" s="184"/>
      <c r="WF28" s="184"/>
      <c r="WG28" s="184"/>
      <c r="WH28" s="184"/>
      <c r="WI28" s="184"/>
      <c r="WJ28" s="184"/>
      <c r="WK28" s="184"/>
      <c r="WL28" s="184"/>
      <c r="WM28" s="184"/>
      <c r="WN28" s="184"/>
      <c r="WO28" s="184"/>
      <c r="WP28" s="184"/>
      <c r="WQ28" s="184"/>
      <c r="WR28" s="184"/>
      <c r="WS28" s="184"/>
      <c r="WT28" s="184"/>
      <c r="WU28" s="184"/>
      <c r="WV28" s="184"/>
      <c r="WW28" s="184"/>
      <c r="WX28" s="184"/>
      <c r="WY28" s="184"/>
      <c r="WZ28" s="184"/>
      <c r="XA28" s="184"/>
      <c r="XB28" s="184"/>
      <c r="XC28" s="184"/>
      <c r="XD28" s="184"/>
      <c r="XE28" s="184"/>
      <c r="XF28" s="184"/>
      <c r="XG28" s="184"/>
      <c r="XH28" s="184"/>
      <c r="XI28" s="184"/>
      <c r="XJ28" s="184"/>
      <c r="XK28" s="184"/>
      <c r="XL28" s="184"/>
      <c r="XM28" s="184"/>
      <c r="XN28" s="184"/>
      <c r="XO28" s="184"/>
      <c r="XP28" s="184"/>
      <c r="XQ28" s="184"/>
      <c r="XR28" s="184"/>
      <c r="XS28" s="184"/>
      <c r="XT28" s="184"/>
    </row>
    <row r="29" spans="1:644" customFormat="1" x14ac:dyDescent="0.2">
      <c r="A29" s="142"/>
      <c r="B29" s="81"/>
      <c r="C29" s="146"/>
      <c r="D29" s="147"/>
      <c r="E29" s="147"/>
      <c r="F29" s="145"/>
      <c r="G29" s="146"/>
      <c r="H29" s="147"/>
      <c r="I29" s="147"/>
      <c r="J29" s="145"/>
      <c r="K29" s="184"/>
      <c r="L29" s="184"/>
      <c r="M29" s="142"/>
      <c r="N29" s="81"/>
      <c r="O29" s="146"/>
      <c r="P29" s="147"/>
      <c r="Q29" s="147"/>
      <c r="R29" s="145"/>
      <c r="S29" s="146"/>
      <c r="T29" s="147"/>
      <c r="U29" s="147"/>
      <c r="V29" s="145"/>
      <c r="W29" s="184"/>
      <c r="X29" s="184"/>
      <c r="Y29" s="184"/>
      <c r="Z29" s="184"/>
      <c r="AA29" s="184"/>
      <c r="AB29" s="184"/>
      <c r="AC29" s="184"/>
      <c r="AD29" s="184"/>
      <c r="AE29" s="184"/>
      <c r="AF29" s="184"/>
      <c r="AG29" s="184"/>
      <c r="AH29" s="184"/>
      <c r="AI29" s="184"/>
      <c r="AJ29" s="184"/>
      <c r="AK29" s="184"/>
      <c r="AL29" s="184"/>
      <c r="AM29" s="184"/>
      <c r="AN29" s="184"/>
      <c r="AO29" s="184"/>
      <c r="AP29" s="184"/>
      <c r="AQ29" s="184"/>
      <c r="AR29" s="184"/>
      <c r="AS29" s="184"/>
      <c r="AT29" s="184"/>
      <c r="AU29" s="184"/>
      <c r="AV29" s="184"/>
      <c r="AW29" s="184"/>
      <c r="AX29" s="184"/>
      <c r="AY29" s="184"/>
      <c r="AZ29" s="184"/>
      <c r="BA29" s="184"/>
      <c r="BB29" s="184"/>
      <c r="BC29" s="184"/>
      <c r="BD29" s="184"/>
      <c r="BE29" s="184"/>
      <c r="BF29" s="184"/>
      <c r="BG29" s="184"/>
      <c r="BH29" s="184"/>
      <c r="BI29" s="184"/>
      <c r="BJ29" s="184"/>
      <c r="BK29" s="184"/>
      <c r="BL29" s="184"/>
      <c r="BM29" s="184"/>
      <c r="BN29" s="184"/>
      <c r="BO29" s="184"/>
      <c r="BP29" s="184"/>
      <c r="BQ29" s="184"/>
      <c r="BR29" s="184"/>
      <c r="BS29" s="184"/>
      <c r="BT29" s="184"/>
      <c r="BU29" s="184"/>
      <c r="BV29" s="184"/>
      <c r="BW29" s="184"/>
      <c r="BX29" s="184"/>
      <c r="BY29" s="184"/>
      <c r="BZ29" s="184"/>
      <c r="CA29" s="184"/>
      <c r="CB29" s="184"/>
      <c r="CC29" s="184"/>
      <c r="CD29" s="184"/>
      <c r="CE29" s="184"/>
      <c r="CF29" s="184"/>
      <c r="CG29" s="184"/>
      <c r="CH29" s="184"/>
      <c r="CI29" s="184"/>
      <c r="CJ29" s="184"/>
      <c r="CK29" s="184"/>
      <c r="CL29" s="184"/>
      <c r="CM29" s="184"/>
      <c r="CN29" s="184"/>
      <c r="CO29" s="184"/>
      <c r="CP29" s="184"/>
      <c r="CQ29" s="184"/>
      <c r="CR29" s="184"/>
      <c r="CS29" s="184"/>
      <c r="CT29" s="184"/>
      <c r="CU29" s="184"/>
      <c r="CV29" s="184"/>
      <c r="CW29" s="184"/>
      <c r="CX29" s="184"/>
      <c r="CY29" s="184"/>
      <c r="CZ29" s="184"/>
      <c r="DA29" s="184"/>
      <c r="DB29" s="184"/>
      <c r="DC29" s="184"/>
      <c r="DD29" s="184"/>
      <c r="DE29" s="184"/>
      <c r="DF29" s="184"/>
      <c r="DG29" s="184"/>
      <c r="DH29" s="184"/>
      <c r="DI29" s="184"/>
      <c r="DJ29" s="184"/>
      <c r="DK29" s="184"/>
      <c r="DL29" s="184"/>
      <c r="DM29" s="184"/>
      <c r="DN29" s="184"/>
      <c r="DO29" s="184"/>
      <c r="DP29" s="184"/>
      <c r="DQ29" s="184"/>
      <c r="DR29" s="184"/>
      <c r="DS29" s="184"/>
      <c r="DT29" s="184"/>
      <c r="DU29" s="184"/>
      <c r="DV29" s="184"/>
      <c r="DW29" s="184"/>
      <c r="DX29" s="184"/>
      <c r="DY29" s="184"/>
      <c r="DZ29" s="184"/>
      <c r="EA29" s="184"/>
      <c r="EB29" s="184"/>
      <c r="EC29" s="184"/>
      <c r="ED29" s="184"/>
      <c r="EE29" s="184"/>
      <c r="EF29" s="184"/>
      <c r="EG29" s="184"/>
      <c r="EH29" s="184"/>
      <c r="EI29" s="184"/>
      <c r="EJ29" s="184"/>
      <c r="EK29" s="184"/>
      <c r="EL29" s="184"/>
      <c r="EM29" s="184"/>
      <c r="EN29" s="184"/>
      <c r="EO29" s="184"/>
      <c r="EP29" s="184"/>
      <c r="EQ29" s="184"/>
      <c r="ER29" s="184"/>
      <c r="ES29" s="184"/>
      <c r="ET29" s="184"/>
      <c r="EU29" s="184"/>
      <c r="EV29" s="184"/>
      <c r="EW29" s="184"/>
      <c r="EX29" s="184"/>
      <c r="EY29" s="184"/>
      <c r="EZ29" s="184"/>
      <c r="FA29" s="184"/>
      <c r="FB29" s="184"/>
      <c r="FC29" s="184"/>
      <c r="FD29" s="184"/>
      <c r="FE29" s="184"/>
      <c r="FF29" s="184"/>
      <c r="FG29" s="184"/>
      <c r="FH29" s="184"/>
      <c r="FI29" s="184"/>
      <c r="FJ29" s="184"/>
      <c r="FK29" s="184"/>
      <c r="FL29" s="184"/>
      <c r="FM29" s="184"/>
      <c r="FN29" s="184"/>
      <c r="FO29" s="184"/>
      <c r="FP29" s="184"/>
      <c r="FQ29" s="184"/>
      <c r="FR29" s="184"/>
      <c r="FS29" s="184"/>
      <c r="FT29" s="184"/>
      <c r="FU29" s="184"/>
      <c r="FV29" s="184"/>
      <c r="FW29" s="184"/>
      <c r="FX29" s="184"/>
      <c r="FY29" s="184"/>
      <c r="FZ29" s="184"/>
      <c r="GA29" s="184"/>
      <c r="GB29" s="184"/>
      <c r="GC29" s="184"/>
      <c r="GD29" s="184"/>
      <c r="GE29" s="184"/>
      <c r="GF29" s="184"/>
      <c r="GG29" s="184"/>
      <c r="GH29" s="184"/>
      <c r="GI29" s="184"/>
      <c r="GJ29" s="184"/>
      <c r="GK29" s="184"/>
      <c r="GL29" s="184"/>
      <c r="GM29" s="184"/>
      <c r="GN29" s="184"/>
      <c r="GO29" s="184"/>
      <c r="GP29" s="184"/>
      <c r="GQ29" s="184"/>
      <c r="GR29" s="184"/>
      <c r="GS29" s="184"/>
      <c r="GT29" s="184"/>
      <c r="GU29" s="184"/>
      <c r="GV29" s="184"/>
      <c r="GW29" s="184"/>
      <c r="GX29" s="184"/>
      <c r="GY29" s="184"/>
      <c r="GZ29" s="184"/>
      <c r="HA29" s="184"/>
      <c r="HB29" s="184"/>
      <c r="HC29" s="184"/>
      <c r="HD29" s="184"/>
      <c r="HE29" s="184"/>
      <c r="HF29" s="184"/>
      <c r="HG29" s="184"/>
      <c r="HH29" s="184"/>
      <c r="HI29" s="184"/>
      <c r="HJ29" s="184"/>
      <c r="HK29" s="184"/>
      <c r="HL29" s="184"/>
      <c r="HM29" s="184"/>
      <c r="HN29" s="184"/>
      <c r="HO29" s="184"/>
      <c r="HP29" s="184"/>
      <c r="HQ29" s="184"/>
      <c r="HR29" s="184"/>
      <c r="HS29" s="184"/>
      <c r="HT29" s="184"/>
      <c r="HU29" s="184"/>
      <c r="HV29" s="184"/>
      <c r="HW29" s="184"/>
      <c r="HX29" s="184"/>
      <c r="HY29" s="184"/>
      <c r="HZ29" s="184"/>
      <c r="IA29" s="184"/>
      <c r="IB29" s="184"/>
      <c r="IC29" s="184"/>
      <c r="ID29" s="184"/>
      <c r="IE29" s="184"/>
      <c r="IF29" s="184"/>
      <c r="IG29" s="184"/>
      <c r="IH29" s="184"/>
      <c r="II29" s="184"/>
      <c r="IJ29" s="184"/>
      <c r="IK29" s="184"/>
      <c r="IL29" s="184"/>
      <c r="IM29" s="184"/>
      <c r="IN29" s="184"/>
      <c r="IO29" s="184"/>
      <c r="IP29" s="184"/>
      <c r="IQ29" s="184"/>
      <c r="IR29" s="184"/>
      <c r="IS29" s="184"/>
      <c r="IT29" s="184"/>
      <c r="IU29" s="184"/>
      <c r="IV29" s="184"/>
      <c r="IW29" s="184"/>
      <c r="IX29" s="184"/>
      <c r="IY29" s="184"/>
      <c r="IZ29" s="184"/>
      <c r="JA29" s="184"/>
      <c r="JB29" s="184"/>
      <c r="JC29" s="184"/>
      <c r="JD29" s="184"/>
      <c r="JE29" s="184"/>
      <c r="JF29" s="184"/>
      <c r="JG29" s="184"/>
      <c r="JH29" s="184"/>
      <c r="JI29" s="184"/>
      <c r="JJ29" s="184"/>
      <c r="JK29" s="184"/>
      <c r="JL29" s="184"/>
      <c r="JM29" s="184"/>
      <c r="JN29" s="184"/>
      <c r="JO29" s="184"/>
      <c r="JP29" s="184"/>
      <c r="JQ29" s="184"/>
      <c r="JR29" s="184"/>
      <c r="JS29" s="184"/>
      <c r="JT29" s="184"/>
      <c r="JU29" s="184"/>
      <c r="JV29" s="184"/>
      <c r="JW29" s="184"/>
      <c r="JX29" s="184"/>
      <c r="JY29" s="184"/>
      <c r="JZ29" s="184"/>
      <c r="KA29" s="184"/>
      <c r="KB29" s="184"/>
      <c r="KC29" s="184"/>
      <c r="KD29" s="184"/>
      <c r="KE29" s="184"/>
      <c r="KF29" s="184"/>
      <c r="KG29" s="184"/>
      <c r="KH29" s="184"/>
      <c r="KI29" s="184"/>
      <c r="KJ29" s="184"/>
      <c r="KK29" s="184"/>
      <c r="KL29" s="184"/>
      <c r="KM29" s="184"/>
      <c r="KN29" s="184"/>
      <c r="KO29" s="184"/>
      <c r="KP29" s="184"/>
      <c r="KQ29" s="184"/>
      <c r="KR29" s="184"/>
      <c r="KS29" s="184"/>
      <c r="KT29" s="184"/>
      <c r="KU29" s="184"/>
      <c r="KV29" s="184"/>
      <c r="KW29" s="184"/>
      <c r="KX29" s="184"/>
      <c r="KY29" s="184"/>
      <c r="KZ29" s="184"/>
      <c r="LA29" s="184"/>
      <c r="LB29" s="184"/>
      <c r="LC29" s="184"/>
      <c r="LD29" s="184"/>
      <c r="LE29" s="184"/>
      <c r="LF29" s="184"/>
      <c r="LG29" s="184"/>
      <c r="LH29" s="184"/>
      <c r="LI29" s="184"/>
      <c r="LJ29" s="184"/>
      <c r="LK29" s="184"/>
      <c r="LL29" s="184"/>
      <c r="LM29" s="184"/>
      <c r="LN29" s="184"/>
      <c r="LO29" s="184"/>
      <c r="LP29" s="184"/>
      <c r="LQ29" s="184"/>
      <c r="LR29" s="184"/>
      <c r="LS29" s="184"/>
      <c r="LT29" s="184"/>
      <c r="LU29" s="184"/>
      <c r="LV29" s="184"/>
      <c r="LW29" s="184"/>
      <c r="LX29" s="184"/>
      <c r="LY29" s="184"/>
      <c r="LZ29" s="184"/>
      <c r="MA29" s="184"/>
      <c r="MB29" s="184"/>
      <c r="MC29" s="184"/>
      <c r="MD29" s="184"/>
      <c r="ME29" s="184"/>
      <c r="MF29" s="184"/>
      <c r="MG29" s="184"/>
      <c r="MH29" s="184"/>
      <c r="MI29" s="184"/>
      <c r="MJ29" s="184"/>
      <c r="MK29" s="184"/>
      <c r="ML29" s="184"/>
      <c r="MM29" s="184"/>
      <c r="MN29" s="184"/>
      <c r="MO29" s="184"/>
      <c r="MP29" s="184"/>
      <c r="MQ29" s="184"/>
      <c r="MR29" s="184"/>
      <c r="MS29" s="184"/>
      <c r="MT29" s="184"/>
      <c r="MU29" s="184"/>
      <c r="MV29" s="184"/>
      <c r="MW29" s="184"/>
      <c r="MX29" s="184"/>
      <c r="MY29" s="184"/>
      <c r="MZ29" s="184"/>
      <c r="NA29" s="184"/>
      <c r="NB29" s="184"/>
      <c r="NC29" s="184"/>
      <c r="ND29" s="184"/>
      <c r="NE29" s="184"/>
      <c r="NF29" s="184"/>
      <c r="NG29" s="184"/>
      <c r="NH29" s="184"/>
      <c r="NI29" s="184"/>
      <c r="NJ29" s="184"/>
      <c r="NK29" s="184"/>
      <c r="NL29" s="184"/>
      <c r="NM29" s="184"/>
      <c r="NN29" s="184"/>
      <c r="NO29" s="184"/>
      <c r="NP29" s="184"/>
      <c r="NQ29" s="184"/>
      <c r="NR29" s="184"/>
      <c r="NS29" s="184"/>
      <c r="NT29" s="184"/>
      <c r="NU29" s="184"/>
      <c r="NV29" s="184"/>
      <c r="NW29" s="184"/>
      <c r="NX29" s="184"/>
      <c r="NY29" s="184"/>
      <c r="NZ29" s="184"/>
      <c r="OA29" s="184"/>
      <c r="OB29" s="184"/>
      <c r="OC29" s="184"/>
      <c r="OD29" s="184"/>
      <c r="OE29" s="184"/>
      <c r="OF29" s="184"/>
      <c r="OG29" s="184"/>
      <c r="OH29" s="184"/>
      <c r="OI29" s="184"/>
      <c r="OJ29" s="184"/>
      <c r="OK29" s="184"/>
      <c r="OL29" s="184"/>
      <c r="OM29" s="184"/>
      <c r="ON29" s="184"/>
      <c r="OO29" s="184"/>
      <c r="OP29" s="184"/>
      <c r="OQ29" s="184"/>
      <c r="OR29" s="184"/>
      <c r="OS29" s="184"/>
      <c r="OT29" s="184"/>
      <c r="OU29" s="184"/>
      <c r="OV29" s="184"/>
      <c r="OW29" s="184"/>
      <c r="OX29" s="184"/>
      <c r="OY29" s="184"/>
      <c r="OZ29" s="184"/>
      <c r="PA29" s="184"/>
      <c r="PB29" s="184"/>
      <c r="PC29" s="184"/>
      <c r="PD29" s="184"/>
      <c r="PE29" s="184"/>
      <c r="PF29" s="184"/>
      <c r="PG29" s="184"/>
      <c r="PH29" s="184"/>
      <c r="PI29" s="184"/>
      <c r="PJ29" s="184"/>
      <c r="PK29" s="184"/>
      <c r="PL29" s="184"/>
      <c r="PM29" s="184"/>
      <c r="PN29" s="184"/>
      <c r="PO29" s="184"/>
      <c r="PP29" s="184"/>
      <c r="PQ29" s="184"/>
      <c r="PR29" s="184"/>
      <c r="PS29" s="184"/>
      <c r="PT29" s="184"/>
      <c r="PU29" s="184"/>
      <c r="PV29" s="184"/>
      <c r="PW29" s="184"/>
      <c r="PX29" s="184"/>
      <c r="PY29" s="184"/>
      <c r="PZ29" s="184"/>
      <c r="QA29" s="184"/>
      <c r="QB29" s="184"/>
      <c r="QC29" s="184"/>
      <c r="QD29" s="184"/>
      <c r="QE29" s="184"/>
      <c r="QF29" s="184"/>
      <c r="QG29" s="184"/>
      <c r="QH29" s="184"/>
      <c r="QI29" s="184"/>
      <c r="QJ29" s="184"/>
      <c r="QK29" s="184"/>
      <c r="QL29" s="184"/>
      <c r="QM29" s="184"/>
      <c r="QN29" s="184"/>
      <c r="QO29" s="184"/>
      <c r="QP29" s="184"/>
      <c r="QQ29" s="184"/>
      <c r="QR29" s="184"/>
      <c r="QS29" s="184"/>
      <c r="QT29" s="184"/>
      <c r="QU29" s="184"/>
      <c r="QV29" s="184"/>
      <c r="QW29" s="184"/>
      <c r="QX29" s="184"/>
      <c r="QY29" s="184"/>
      <c r="QZ29" s="184"/>
      <c r="RA29" s="184"/>
      <c r="RB29" s="184"/>
      <c r="RC29" s="184"/>
      <c r="RD29" s="184"/>
      <c r="RE29" s="184"/>
      <c r="RF29" s="184"/>
      <c r="RG29" s="184"/>
      <c r="RH29" s="184"/>
      <c r="RI29" s="184"/>
      <c r="RJ29" s="184"/>
      <c r="RK29" s="184"/>
      <c r="RL29" s="184"/>
      <c r="RM29" s="184"/>
      <c r="RN29" s="184"/>
      <c r="RO29" s="184"/>
      <c r="RP29" s="184"/>
      <c r="RQ29" s="184"/>
      <c r="RR29" s="184"/>
      <c r="RS29" s="184"/>
      <c r="RT29" s="184"/>
      <c r="RU29" s="184"/>
      <c r="RV29" s="184"/>
      <c r="RW29" s="184"/>
      <c r="RX29" s="184"/>
      <c r="RY29" s="184"/>
      <c r="RZ29" s="184"/>
      <c r="SA29" s="184"/>
      <c r="SB29" s="184"/>
      <c r="SC29" s="184"/>
      <c r="SD29" s="184"/>
      <c r="SE29" s="184"/>
      <c r="SF29" s="184"/>
      <c r="SG29" s="184"/>
      <c r="SH29" s="184"/>
      <c r="SI29" s="184"/>
      <c r="SJ29" s="184"/>
      <c r="SK29" s="184"/>
      <c r="SL29" s="184"/>
      <c r="SM29" s="184"/>
      <c r="SN29" s="184"/>
      <c r="SO29" s="184"/>
      <c r="SP29" s="184"/>
      <c r="SQ29" s="184"/>
      <c r="SR29" s="184"/>
      <c r="SS29" s="184"/>
      <c r="ST29" s="184"/>
      <c r="SU29" s="184"/>
      <c r="SV29" s="184"/>
      <c r="SW29" s="184"/>
      <c r="SX29" s="184"/>
      <c r="SY29" s="184"/>
      <c r="SZ29" s="184"/>
      <c r="TA29" s="184"/>
      <c r="TB29" s="184"/>
      <c r="TC29" s="184"/>
      <c r="TD29" s="184"/>
      <c r="TE29" s="184"/>
      <c r="TF29" s="184"/>
      <c r="TG29" s="184"/>
      <c r="TH29" s="184"/>
      <c r="TI29" s="184"/>
      <c r="TJ29" s="184"/>
      <c r="TK29" s="184"/>
      <c r="TL29" s="184"/>
      <c r="TM29" s="184"/>
      <c r="TN29" s="184"/>
      <c r="TO29" s="184"/>
      <c r="TP29" s="184"/>
      <c r="TQ29" s="184"/>
      <c r="TR29" s="184"/>
      <c r="TS29" s="184"/>
      <c r="TT29" s="184"/>
      <c r="TU29" s="184"/>
      <c r="TV29" s="184"/>
      <c r="TW29" s="184"/>
      <c r="TX29" s="184"/>
      <c r="TY29" s="184"/>
      <c r="TZ29" s="184"/>
      <c r="UA29" s="184"/>
      <c r="UB29" s="184"/>
      <c r="UC29" s="184"/>
      <c r="UD29" s="184"/>
      <c r="UE29" s="184"/>
      <c r="UF29" s="184"/>
      <c r="UG29" s="184"/>
      <c r="UH29" s="184"/>
      <c r="UI29" s="184"/>
      <c r="UJ29" s="184"/>
      <c r="UK29" s="184"/>
      <c r="UL29" s="184"/>
      <c r="UM29" s="184"/>
      <c r="UN29" s="184"/>
      <c r="UO29" s="184"/>
      <c r="UP29" s="184"/>
      <c r="UQ29" s="184"/>
      <c r="UR29" s="184"/>
      <c r="US29" s="184"/>
      <c r="UT29" s="184"/>
      <c r="UU29" s="184"/>
      <c r="UV29" s="184"/>
      <c r="UW29" s="184"/>
      <c r="UX29" s="184"/>
      <c r="UY29" s="184"/>
      <c r="UZ29" s="184"/>
      <c r="VA29" s="184"/>
      <c r="VB29" s="184"/>
      <c r="VC29" s="184"/>
      <c r="VD29" s="184"/>
      <c r="VE29" s="184"/>
      <c r="VF29" s="184"/>
      <c r="VG29" s="184"/>
      <c r="VH29" s="184"/>
      <c r="VI29" s="184"/>
      <c r="VJ29" s="184"/>
      <c r="VK29" s="184"/>
      <c r="VL29" s="184"/>
      <c r="VM29" s="184"/>
      <c r="VN29" s="184"/>
      <c r="VO29" s="184"/>
      <c r="VP29" s="184"/>
      <c r="VQ29" s="184"/>
      <c r="VR29" s="184"/>
      <c r="VS29" s="184"/>
      <c r="VT29" s="184"/>
      <c r="VU29" s="184"/>
      <c r="VV29" s="184"/>
      <c r="VW29" s="184"/>
      <c r="VX29" s="184"/>
      <c r="VY29" s="184"/>
      <c r="VZ29" s="184"/>
      <c r="WA29" s="184"/>
      <c r="WB29" s="184"/>
      <c r="WC29" s="184"/>
      <c r="WD29" s="184"/>
      <c r="WE29" s="184"/>
      <c r="WF29" s="184"/>
      <c r="WG29" s="184"/>
      <c r="WH29" s="184"/>
      <c r="WI29" s="184"/>
      <c r="WJ29" s="184"/>
      <c r="WK29" s="184"/>
      <c r="WL29" s="184"/>
      <c r="WM29" s="184"/>
      <c r="WN29" s="184"/>
      <c r="WO29" s="184"/>
      <c r="WP29" s="184"/>
      <c r="WQ29" s="184"/>
      <c r="WR29" s="184"/>
      <c r="WS29" s="184"/>
      <c r="WT29" s="184"/>
      <c r="WU29" s="184"/>
      <c r="WV29" s="184"/>
      <c r="WW29" s="184"/>
      <c r="WX29" s="184"/>
      <c r="WY29" s="184"/>
      <c r="WZ29" s="184"/>
      <c r="XA29" s="184"/>
      <c r="XB29" s="184"/>
      <c r="XC29" s="184"/>
      <c r="XD29" s="184"/>
      <c r="XE29" s="184"/>
      <c r="XF29" s="184"/>
      <c r="XG29" s="184"/>
      <c r="XH29" s="184"/>
      <c r="XI29" s="184"/>
      <c r="XJ29" s="184"/>
      <c r="XK29" s="184"/>
      <c r="XL29" s="184"/>
      <c r="XM29" s="184"/>
      <c r="XN29" s="184"/>
      <c r="XO29" s="184"/>
      <c r="XP29" s="184"/>
      <c r="XQ29" s="184"/>
      <c r="XR29" s="184"/>
      <c r="XS29" s="184"/>
      <c r="XT29" s="184"/>
    </row>
    <row r="30" spans="1:644" customFormat="1" x14ac:dyDescent="0.2">
      <c r="A30" s="142"/>
      <c r="B30" s="81"/>
      <c r="C30" s="146"/>
      <c r="D30" s="147"/>
      <c r="E30" s="147"/>
      <c r="F30" s="145"/>
      <c r="G30" s="146"/>
      <c r="H30" s="147"/>
      <c r="I30" s="147"/>
      <c r="J30" s="145"/>
      <c r="K30" s="184"/>
      <c r="L30" s="184"/>
      <c r="M30" s="142"/>
      <c r="N30" s="81"/>
      <c r="O30" s="146"/>
      <c r="P30" s="147"/>
      <c r="Q30" s="147"/>
      <c r="R30" s="145"/>
      <c r="S30" s="146"/>
      <c r="T30" s="147"/>
      <c r="U30" s="147"/>
      <c r="V30" s="145"/>
      <c r="W30" s="184"/>
      <c r="X30" s="184"/>
      <c r="Y30" s="184"/>
      <c r="Z30" s="184"/>
      <c r="AA30" s="184"/>
      <c r="AB30" s="184"/>
      <c r="AC30" s="184"/>
      <c r="AD30" s="184"/>
      <c r="AE30" s="184"/>
      <c r="AF30" s="184"/>
      <c r="AG30" s="184"/>
      <c r="AH30" s="184"/>
      <c r="AI30" s="184"/>
      <c r="AJ30" s="184"/>
      <c r="AK30" s="184"/>
      <c r="AL30" s="184"/>
      <c r="AM30" s="184"/>
      <c r="AN30" s="184"/>
      <c r="AO30" s="184"/>
      <c r="AP30" s="184"/>
      <c r="AQ30" s="184"/>
      <c r="AR30" s="184"/>
      <c r="AS30" s="184"/>
      <c r="AT30" s="184"/>
      <c r="AU30" s="184"/>
      <c r="AV30" s="184"/>
      <c r="AW30" s="184"/>
      <c r="AX30" s="184"/>
      <c r="AY30" s="184"/>
      <c r="AZ30" s="184"/>
      <c r="BA30" s="184"/>
      <c r="BB30" s="184"/>
      <c r="BC30" s="184"/>
      <c r="BD30" s="184"/>
      <c r="BE30" s="184"/>
      <c r="BF30" s="184"/>
      <c r="BG30" s="184"/>
      <c r="BH30" s="184"/>
      <c r="BI30" s="184"/>
      <c r="BJ30" s="184"/>
      <c r="BK30" s="184"/>
      <c r="BL30" s="184"/>
      <c r="BM30" s="184"/>
      <c r="BN30" s="184"/>
      <c r="BO30" s="184"/>
      <c r="BP30" s="184"/>
      <c r="BQ30" s="184"/>
      <c r="BR30" s="184"/>
      <c r="BS30" s="184"/>
      <c r="BT30" s="184"/>
      <c r="BU30" s="184"/>
      <c r="BV30" s="184"/>
      <c r="BW30" s="184"/>
      <c r="BX30" s="184"/>
      <c r="BY30" s="184"/>
      <c r="BZ30" s="184"/>
      <c r="CA30" s="184"/>
      <c r="CB30" s="184"/>
      <c r="CC30" s="184"/>
      <c r="CD30" s="184"/>
      <c r="CE30" s="184"/>
      <c r="CF30" s="184"/>
      <c r="CG30" s="184"/>
      <c r="CH30" s="184"/>
      <c r="CI30" s="184"/>
      <c r="CJ30" s="184"/>
      <c r="CK30" s="184"/>
      <c r="CL30" s="184"/>
      <c r="CM30" s="184"/>
      <c r="CN30" s="184"/>
      <c r="CO30" s="184"/>
      <c r="CP30" s="184"/>
      <c r="CQ30" s="184"/>
      <c r="CR30" s="184"/>
      <c r="CS30" s="184"/>
      <c r="CT30" s="184"/>
      <c r="CU30" s="184"/>
      <c r="CV30" s="184"/>
      <c r="CW30" s="184"/>
      <c r="CX30" s="184"/>
      <c r="CY30" s="184"/>
      <c r="CZ30" s="184"/>
      <c r="DA30" s="184"/>
      <c r="DB30" s="184"/>
      <c r="DC30" s="184"/>
      <c r="DD30" s="184"/>
      <c r="DE30" s="184"/>
      <c r="DF30" s="184"/>
      <c r="DG30" s="184"/>
      <c r="DH30" s="184"/>
      <c r="DI30" s="184"/>
      <c r="DJ30" s="184"/>
      <c r="DK30" s="184"/>
      <c r="DL30" s="184"/>
      <c r="DM30" s="184"/>
      <c r="DN30" s="184"/>
      <c r="DO30" s="184"/>
      <c r="DP30" s="184"/>
      <c r="DQ30" s="184"/>
      <c r="DR30" s="184"/>
      <c r="DS30" s="184"/>
      <c r="DT30" s="184"/>
      <c r="DU30" s="184"/>
      <c r="DV30" s="184"/>
      <c r="DW30" s="184"/>
      <c r="DX30" s="184"/>
      <c r="DY30" s="184"/>
      <c r="DZ30" s="184"/>
      <c r="EA30" s="184"/>
      <c r="EB30" s="184"/>
      <c r="EC30" s="184"/>
      <c r="ED30" s="184"/>
      <c r="EE30" s="184"/>
      <c r="EF30" s="184"/>
      <c r="EG30" s="184"/>
      <c r="EH30" s="184"/>
      <c r="EI30" s="184"/>
      <c r="EJ30" s="184"/>
      <c r="EK30" s="184"/>
      <c r="EL30" s="184"/>
      <c r="EM30" s="184"/>
      <c r="EN30" s="184"/>
      <c r="EO30" s="184"/>
      <c r="EP30" s="184"/>
      <c r="EQ30" s="184"/>
      <c r="ER30" s="184"/>
      <c r="ES30" s="184"/>
      <c r="ET30" s="184"/>
      <c r="EU30" s="184"/>
      <c r="EV30" s="184"/>
      <c r="EW30" s="184"/>
      <c r="EX30" s="184"/>
      <c r="EY30" s="184"/>
      <c r="EZ30" s="184"/>
      <c r="FA30" s="184"/>
      <c r="FB30" s="184"/>
      <c r="FC30" s="184"/>
      <c r="FD30" s="184"/>
      <c r="FE30" s="184"/>
      <c r="FF30" s="184"/>
      <c r="FG30" s="184"/>
      <c r="FH30" s="184"/>
      <c r="FI30" s="184"/>
      <c r="FJ30" s="184"/>
      <c r="FK30" s="184"/>
      <c r="FL30" s="184"/>
      <c r="FM30" s="184"/>
      <c r="FN30" s="184"/>
      <c r="FO30" s="184"/>
      <c r="FP30" s="184"/>
      <c r="FQ30" s="184"/>
      <c r="FR30" s="184"/>
      <c r="FS30" s="184"/>
      <c r="FT30" s="184"/>
      <c r="FU30" s="184"/>
      <c r="FV30" s="184"/>
      <c r="FW30" s="184"/>
      <c r="FX30" s="184"/>
      <c r="FY30" s="184"/>
      <c r="FZ30" s="184"/>
      <c r="GA30" s="184"/>
      <c r="GB30" s="184"/>
      <c r="GC30" s="184"/>
      <c r="GD30" s="184"/>
      <c r="GE30" s="184"/>
      <c r="GF30" s="184"/>
      <c r="GG30" s="184"/>
      <c r="GH30" s="184"/>
      <c r="GI30" s="184"/>
      <c r="GJ30" s="184"/>
      <c r="GK30" s="184"/>
      <c r="GL30" s="184"/>
      <c r="GM30" s="184"/>
      <c r="GN30" s="184"/>
      <c r="GO30" s="184"/>
      <c r="GP30" s="184"/>
      <c r="GQ30" s="184"/>
      <c r="GR30" s="184"/>
      <c r="GS30" s="184"/>
      <c r="GT30" s="184"/>
      <c r="GU30" s="184"/>
      <c r="GV30" s="184"/>
      <c r="GW30" s="184"/>
      <c r="GX30" s="184"/>
      <c r="GY30" s="184"/>
      <c r="GZ30" s="184"/>
      <c r="HA30" s="184"/>
      <c r="HB30" s="184"/>
      <c r="HC30" s="184"/>
      <c r="HD30" s="184"/>
      <c r="HE30" s="184"/>
      <c r="HF30" s="184"/>
      <c r="HG30" s="184"/>
      <c r="HH30" s="184"/>
      <c r="HI30" s="184"/>
      <c r="HJ30" s="184"/>
      <c r="HK30" s="184"/>
      <c r="HL30" s="184"/>
      <c r="HM30" s="184"/>
      <c r="HN30" s="184"/>
      <c r="HO30" s="184"/>
      <c r="HP30" s="184"/>
      <c r="HQ30" s="184"/>
      <c r="HR30" s="184"/>
      <c r="HS30" s="184"/>
      <c r="HT30" s="184"/>
      <c r="HU30" s="184"/>
      <c r="HV30" s="184"/>
      <c r="HW30" s="184"/>
      <c r="HX30" s="184"/>
      <c r="HY30" s="184"/>
      <c r="HZ30" s="184"/>
      <c r="IA30" s="184"/>
      <c r="IB30" s="184"/>
      <c r="IC30" s="184"/>
      <c r="ID30" s="184"/>
      <c r="IE30" s="184"/>
      <c r="IF30" s="184"/>
      <c r="IG30" s="184"/>
      <c r="IH30" s="184"/>
      <c r="II30" s="184"/>
      <c r="IJ30" s="184"/>
      <c r="IK30" s="184"/>
      <c r="IL30" s="184"/>
      <c r="IM30" s="184"/>
      <c r="IN30" s="184"/>
      <c r="IO30" s="184"/>
      <c r="IP30" s="184"/>
      <c r="IQ30" s="184"/>
      <c r="IR30" s="184"/>
      <c r="IS30" s="184"/>
      <c r="IT30" s="184"/>
      <c r="IU30" s="184"/>
      <c r="IV30" s="184"/>
      <c r="IW30" s="184"/>
      <c r="IX30" s="184"/>
      <c r="IY30" s="184"/>
      <c r="IZ30" s="184"/>
      <c r="JA30" s="184"/>
      <c r="JB30" s="184"/>
      <c r="JC30" s="184"/>
      <c r="JD30" s="184"/>
      <c r="JE30" s="184"/>
      <c r="JF30" s="184"/>
      <c r="JG30" s="184"/>
      <c r="JH30" s="184"/>
      <c r="JI30" s="184"/>
      <c r="JJ30" s="184"/>
      <c r="JK30" s="184"/>
      <c r="JL30" s="184"/>
      <c r="JM30" s="184"/>
      <c r="JN30" s="184"/>
      <c r="JO30" s="184"/>
      <c r="JP30" s="184"/>
      <c r="JQ30" s="184"/>
      <c r="JR30" s="184"/>
      <c r="JS30" s="184"/>
      <c r="JT30" s="184"/>
      <c r="JU30" s="184"/>
      <c r="JV30" s="184"/>
      <c r="JW30" s="184"/>
      <c r="JX30" s="184"/>
      <c r="JY30" s="184"/>
      <c r="JZ30" s="184"/>
      <c r="KA30" s="184"/>
      <c r="KB30" s="184"/>
      <c r="KC30" s="184"/>
      <c r="KD30" s="184"/>
      <c r="KE30" s="184"/>
      <c r="KF30" s="184"/>
      <c r="KG30" s="184"/>
      <c r="KH30" s="184"/>
      <c r="KI30" s="184"/>
      <c r="KJ30" s="184"/>
      <c r="KK30" s="184"/>
      <c r="KL30" s="184"/>
      <c r="KM30" s="184"/>
      <c r="KN30" s="184"/>
      <c r="KO30" s="184"/>
      <c r="KP30" s="184"/>
      <c r="KQ30" s="184"/>
      <c r="KR30" s="184"/>
      <c r="KS30" s="184"/>
      <c r="KT30" s="184"/>
      <c r="KU30" s="184"/>
      <c r="KV30" s="184"/>
      <c r="KW30" s="184"/>
      <c r="KX30" s="184"/>
      <c r="KY30" s="184"/>
      <c r="KZ30" s="184"/>
      <c r="LA30" s="184"/>
      <c r="LB30" s="184"/>
      <c r="LC30" s="184"/>
      <c r="LD30" s="184"/>
      <c r="LE30" s="184"/>
      <c r="LF30" s="184"/>
      <c r="LG30" s="184"/>
      <c r="LH30" s="184"/>
      <c r="LI30" s="184"/>
      <c r="LJ30" s="184"/>
      <c r="LK30" s="184"/>
      <c r="LL30" s="184"/>
      <c r="LM30" s="184"/>
      <c r="LN30" s="184"/>
      <c r="LO30" s="184"/>
      <c r="LP30" s="184"/>
      <c r="LQ30" s="184"/>
      <c r="LR30" s="184"/>
      <c r="LS30" s="184"/>
      <c r="LT30" s="184"/>
      <c r="LU30" s="184"/>
      <c r="LV30" s="184"/>
      <c r="LW30" s="184"/>
      <c r="LX30" s="184"/>
      <c r="LY30" s="184"/>
      <c r="LZ30" s="184"/>
      <c r="MA30" s="184"/>
      <c r="MB30" s="184"/>
      <c r="MC30" s="184"/>
      <c r="MD30" s="184"/>
      <c r="ME30" s="184"/>
      <c r="MF30" s="184"/>
      <c r="MG30" s="184"/>
      <c r="MH30" s="184"/>
      <c r="MI30" s="184"/>
      <c r="MJ30" s="184"/>
      <c r="MK30" s="184"/>
      <c r="ML30" s="184"/>
      <c r="MM30" s="184"/>
      <c r="MN30" s="184"/>
      <c r="MO30" s="184"/>
      <c r="MP30" s="184"/>
      <c r="MQ30" s="184"/>
      <c r="MR30" s="184"/>
      <c r="MS30" s="184"/>
      <c r="MT30" s="184"/>
      <c r="MU30" s="184"/>
      <c r="MV30" s="184"/>
      <c r="MW30" s="184"/>
      <c r="MX30" s="184"/>
      <c r="MY30" s="184"/>
      <c r="MZ30" s="184"/>
      <c r="NA30" s="184"/>
      <c r="NB30" s="184"/>
      <c r="NC30" s="184"/>
      <c r="ND30" s="184"/>
      <c r="NE30" s="184"/>
      <c r="NF30" s="184"/>
      <c r="NG30" s="184"/>
      <c r="NH30" s="184"/>
      <c r="NI30" s="184"/>
      <c r="NJ30" s="184"/>
      <c r="NK30" s="184"/>
      <c r="NL30" s="184"/>
      <c r="NM30" s="184"/>
      <c r="NN30" s="184"/>
      <c r="NO30" s="184"/>
      <c r="NP30" s="184"/>
      <c r="NQ30" s="184"/>
      <c r="NR30" s="184"/>
      <c r="NS30" s="184"/>
      <c r="NT30" s="184"/>
      <c r="NU30" s="184"/>
      <c r="NV30" s="184"/>
      <c r="NW30" s="184"/>
      <c r="NX30" s="184"/>
      <c r="NY30" s="184"/>
      <c r="NZ30" s="184"/>
      <c r="OA30" s="184"/>
      <c r="OB30" s="184"/>
      <c r="OC30" s="184"/>
      <c r="OD30" s="184"/>
      <c r="OE30" s="184"/>
      <c r="OF30" s="184"/>
      <c r="OG30" s="184"/>
      <c r="OH30" s="184"/>
      <c r="OI30" s="184"/>
      <c r="OJ30" s="184"/>
      <c r="OK30" s="184"/>
      <c r="OL30" s="184"/>
      <c r="OM30" s="184"/>
      <c r="ON30" s="184"/>
      <c r="OO30" s="184"/>
      <c r="OP30" s="184"/>
      <c r="OQ30" s="184"/>
      <c r="OR30" s="184"/>
      <c r="OS30" s="184"/>
      <c r="OT30" s="184"/>
      <c r="OU30" s="184"/>
      <c r="OV30" s="184"/>
      <c r="OW30" s="184"/>
      <c r="OX30" s="184"/>
      <c r="OY30" s="184"/>
      <c r="OZ30" s="184"/>
      <c r="PA30" s="184"/>
      <c r="PB30" s="184"/>
      <c r="PC30" s="184"/>
      <c r="PD30" s="184"/>
      <c r="PE30" s="184"/>
      <c r="PF30" s="184"/>
      <c r="PG30" s="184"/>
      <c r="PH30" s="184"/>
      <c r="PI30" s="184"/>
      <c r="PJ30" s="184"/>
      <c r="PK30" s="184"/>
      <c r="PL30" s="184"/>
      <c r="PM30" s="184"/>
      <c r="PN30" s="184"/>
      <c r="PO30" s="184"/>
      <c r="PP30" s="184"/>
      <c r="PQ30" s="184"/>
      <c r="PR30" s="184"/>
      <c r="PS30" s="184"/>
      <c r="PT30" s="184"/>
      <c r="PU30" s="184"/>
      <c r="PV30" s="184"/>
      <c r="PW30" s="184"/>
      <c r="PX30" s="184"/>
      <c r="PY30" s="184"/>
      <c r="PZ30" s="184"/>
      <c r="QA30" s="184"/>
      <c r="QB30" s="184"/>
      <c r="QC30" s="184"/>
      <c r="QD30" s="184"/>
      <c r="QE30" s="184"/>
      <c r="QF30" s="184"/>
      <c r="QG30" s="184"/>
      <c r="QH30" s="184"/>
      <c r="QI30" s="184"/>
      <c r="QJ30" s="184"/>
      <c r="QK30" s="184"/>
      <c r="QL30" s="184"/>
      <c r="QM30" s="184"/>
      <c r="QN30" s="184"/>
      <c r="QO30" s="184"/>
      <c r="QP30" s="184"/>
      <c r="QQ30" s="184"/>
      <c r="QR30" s="184"/>
      <c r="QS30" s="184"/>
      <c r="QT30" s="184"/>
      <c r="QU30" s="184"/>
      <c r="QV30" s="184"/>
      <c r="QW30" s="184"/>
      <c r="QX30" s="184"/>
      <c r="QY30" s="184"/>
      <c r="QZ30" s="184"/>
      <c r="RA30" s="184"/>
      <c r="RB30" s="184"/>
      <c r="RC30" s="184"/>
      <c r="RD30" s="184"/>
      <c r="RE30" s="184"/>
      <c r="RF30" s="184"/>
      <c r="RG30" s="184"/>
      <c r="RH30" s="184"/>
      <c r="RI30" s="184"/>
      <c r="RJ30" s="184"/>
      <c r="RK30" s="184"/>
      <c r="RL30" s="184"/>
      <c r="RM30" s="184"/>
      <c r="RN30" s="184"/>
      <c r="RO30" s="184"/>
      <c r="RP30" s="184"/>
      <c r="RQ30" s="184"/>
      <c r="RR30" s="184"/>
      <c r="RS30" s="184"/>
      <c r="RT30" s="184"/>
      <c r="RU30" s="184"/>
      <c r="RV30" s="184"/>
      <c r="RW30" s="184"/>
      <c r="RX30" s="184"/>
      <c r="RY30" s="184"/>
      <c r="RZ30" s="184"/>
      <c r="SA30" s="184"/>
      <c r="SB30" s="184"/>
      <c r="SC30" s="184"/>
      <c r="SD30" s="184"/>
      <c r="SE30" s="184"/>
      <c r="SF30" s="184"/>
      <c r="SG30" s="184"/>
      <c r="SH30" s="184"/>
      <c r="SI30" s="184"/>
      <c r="SJ30" s="184"/>
      <c r="SK30" s="184"/>
      <c r="SL30" s="184"/>
      <c r="SM30" s="184"/>
      <c r="SN30" s="184"/>
      <c r="SO30" s="184"/>
      <c r="SP30" s="184"/>
      <c r="SQ30" s="184"/>
      <c r="SR30" s="184"/>
      <c r="SS30" s="184"/>
      <c r="ST30" s="184"/>
      <c r="SU30" s="184"/>
      <c r="SV30" s="184"/>
      <c r="SW30" s="184"/>
      <c r="SX30" s="184"/>
      <c r="SY30" s="184"/>
      <c r="SZ30" s="184"/>
      <c r="TA30" s="184"/>
      <c r="TB30" s="184"/>
      <c r="TC30" s="184"/>
      <c r="TD30" s="184"/>
      <c r="TE30" s="184"/>
      <c r="TF30" s="184"/>
      <c r="TG30" s="184"/>
      <c r="TH30" s="184"/>
      <c r="TI30" s="184"/>
      <c r="TJ30" s="184"/>
      <c r="TK30" s="184"/>
      <c r="TL30" s="184"/>
      <c r="TM30" s="184"/>
      <c r="TN30" s="184"/>
      <c r="TO30" s="184"/>
      <c r="TP30" s="184"/>
      <c r="TQ30" s="184"/>
      <c r="TR30" s="184"/>
      <c r="TS30" s="184"/>
      <c r="TT30" s="184"/>
      <c r="TU30" s="184"/>
      <c r="TV30" s="184"/>
      <c r="TW30" s="184"/>
      <c r="TX30" s="184"/>
      <c r="TY30" s="184"/>
      <c r="TZ30" s="184"/>
      <c r="UA30" s="184"/>
      <c r="UB30" s="184"/>
      <c r="UC30" s="184"/>
      <c r="UD30" s="184"/>
      <c r="UE30" s="184"/>
      <c r="UF30" s="184"/>
      <c r="UG30" s="184"/>
      <c r="UH30" s="184"/>
      <c r="UI30" s="184"/>
      <c r="UJ30" s="184"/>
      <c r="UK30" s="184"/>
      <c r="UL30" s="184"/>
      <c r="UM30" s="184"/>
      <c r="UN30" s="184"/>
      <c r="UO30" s="184"/>
      <c r="UP30" s="184"/>
      <c r="UQ30" s="184"/>
      <c r="UR30" s="184"/>
      <c r="US30" s="184"/>
      <c r="UT30" s="184"/>
      <c r="UU30" s="184"/>
      <c r="UV30" s="184"/>
      <c r="UW30" s="184"/>
      <c r="UX30" s="184"/>
      <c r="UY30" s="184"/>
      <c r="UZ30" s="184"/>
      <c r="VA30" s="184"/>
      <c r="VB30" s="184"/>
      <c r="VC30" s="184"/>
      <c r="VD30" s="184"/>
      <c r="VE30" s="184"/>
      <c r="VF30" s="184"/>
      <c r="VG30" s="184"/>
      <c r="VH30" s="184"/>
      <c r="VI30" s="184"/>
      <c r="VJ30" s="184"/>
      <c r="VK30" s="184"/>
      <c r="VL30" s="184"/>
      <c r="VM30" s="184"/>
      <c r="VN30" s="184"/>
      <c r="VO30" s="184"/>
      <c r="VP30" s="184"/>
      <c r="VQ30" s="184"/>
      <c r="VR30" s="184"/>
      <c r="VS30" s="184"/>
      <c r="VT30" s="184"/>
      <c r="VU30" s="184"/>
      <c r="VV30" s="184"/>
      <c r="VW30" s="184"/>
      <c r="VX30" s="184"/>
      <c r="VY30" s="184"/>
      <c r="VZ30" s="184"/>
      <c r="WA30" s="184"/>
      <c r="WB30" s="184"/>
      <c r="WC30" s="184"/>
      <c r="WD30" s="184"/>
      <c r="WE30" s="184"/>
      <c r="WF30" s="184"/>
      <c r="WG30" s="184"/>
      <c r="WH30" s="184"/>
      <c r="WI30" s="184"/>
      <c r="WJ30" s="184"/>
      <c r="WK30" s="184"/>
      <c r="WL30" s="184"/>
      <c r="WM30" s="184"/>
      <c r="WN30" s="184"/>
      <c r="WO30" s="184"/>
      <c r="WP30" s="184"/>
      <c r="WQ30" s="184"/>
      <c r="WR30" s="184"/>
      <c r="WS30" s="184"/>
      <c r="WT30" s="184"/>
      <c r="WU30" s="184"/>
      <c r="WV30" s="184"/>
      <c r="WW30" s="184"/>
      <c r="WX30" s="184"/>
      <c r="WY30" s="184"/>
      <c r="WZ30" s="184"/>
      <c r="XA30" s="184"/>
      <c r="XB30" s="184"/>
      <c r="XC30" s="184"/>
      <c r="XD30" s="184"/>
      <c r="XE30" s="184"/>
      <c r="XF30" s="184"/>
      <c r="XG30" s="184"/>
      <c r="XH30" s="184"/>
      <c r="XI30" s="184"/>
      <c r="XJ30" s="184"/>
      <c r="XK30" s="184"/>
      <c r="XL30" s="184"/>
      <c r="XM30" s="184"/>
      <c r="XN30" s="184"/>
      <c r="XO30" s="184"/>
      <c r="XP30" s="184"/>
      <c r="XQ30" s="184"/>
      <c r="XR30" s="184"/>
      <c r="XS30" s="184"/>
      <c r="XT30" s="184"/>
    </row>
    <row r="31" spans="1:644" customFormat="1" x14ac:dyDescent="0.2">
      <c r="A31" s="142"/>
      <c r="B31" s="81"/>
      <c r="C31" s="146"/>
      <c r="D31" s="147"/>
      <c r="E31" s="147"/>
      <c r="F31" s="145"/>
      <c r="G31" s="146"/>
      <c r="H31" s="147"/>
      <c r="I31" s="147"/>
      <c r="J31" s="145"/>
      <c r="K31" s="184"/>
      <c r="L31" s="184"/>
      <c r="M31" s="142"/>
      <c r="N31" s="81"/>
      <c r="O31" s="146"/>
      <c r="P31" s="147"/>
      <c r="Q31" s="147"/>
      <c r="R31" s="145"/>
      <c r="S31" s="146"/>
      <c r="T31" s="147"/>
      <c r="U31" s="147"/>
      <c r="V31" s="145"/>
      <c r="W31" s="184"/>
      <c r="X31" s="184"/>
      <c r="Y31" s="184"/>
      <c r="Z31" s="184"/>
      <c r="AA31" s="184"/>
      <c r="AB31" s="184"/>
      <c r="AC31" s="184"/>
      <c r="AD31" s="184"/>
      <c r="AE31" s="184"/>
      <c r="AF31" s="184"/>
      <c r="AG31" s="184"/>
      <c r="AH31" s="184"/>
      <c r="AI31" s="184"/>
      <c r="AJ31" s="184"/>
      <c r="AK31" s="184"/>
      <c r="AL31" s="184"/>
      <c r="AM31" s="184"/>
      <c r="AN31" s="184"/>
      <c r="AO31" s="184"/>
      <c r="AP31" s="184"/>
      <c r="AQ31" s="184"/>
      <c r="AR31" s="184"/>
      <c r="AS31" s="184"/>
      <c r="AT31" s="184"/>
      <c r="AU31" s="184"/>
      <c r="AV31" s="184"/>
      <c r="AW31" s="184"/>
      <c r="AX31" s="184"/>
      <c r="AY31" s="184"/>
      <c r="AZ31" s="184"/>
      <c r="BA31" s="184"/>
      <c r="BB31" s="184"/>
      <c r="BC31" s="184"/>
      <c r="BD31" s="184"/>
      <c r="BE31" s="184"/>
      <c r="BF31" s="184"/>
      <c r="BG31" s="184"/>
      <c r="BH31" s="184"/>
      <c r="BI31" s="184"/>
      <c r="BJ31" s="184"/>
      <c r="BK31" s="184"/>
      <c r="BL31" s="184"/>
      <c r="BM31" s="184"/>
      <c r="BN31" s="184"/>
      <c r="BO31" s="184"/>
      <c r="BP31" s="184"/>
      <c r="BQ31" s="184"/>
      <c r="BR31" s="184"/>
      <c r="BS31" s="184"/>
      <c r="BT31" s="184"/>
      <c r="BU31" s="184"/>
      <c r="BV31" s="184"/>
      <c r="BW31" s="184"/>
      <c r="BX31" s="184"/>
      <c r="BY31" s="184"/>
      <c r="BZ31" s="184"/>
      <c r="CA31" s="184"/>
      <c r="CB31" s="184"/>
      <c r="CC31" s="184"/>
      <c r="CD31" s="184"/>
      <c r="CE31" s="184"/>
      <c r="CF31" s="184"/>
      <c r="CG31" s="184"/>
      <c r="CH31" s="184"/>
      <c r="CI31" s="184"/>
      <c r="CJ31" s="184"/>
      <c r="CK31" s="184"/>
      <c r="CL31" s="184"/>
      <c r="CM31" s="184"/>
      <c r="CN31" s="184"/>
      <c r="CO31" s="184"/>
      <c r="CP31" s="184"/>
      <c r="CQ31" s="184"/>
      <c r="CR31" s="184"/>
      <c r="CS31" s="184"/>
      <c r="CT31" s="184"/>
      <c r="CU31" s="184"/>
      <c r="CV31" s="184"/>
      <c r="CW31" s="184"/>
      <c r="CX31" s="184"/>
      <c r="CY31" s="184"/>
      <c r="CZ31" s="184"/>
      <c r="DA31" s="184"/>
      <c r="DB31" s="184"/>
      <c r="DC31" s="184"/>
      <c r="DD31" s="184"/>
      <c r="DE31" s="184"/>
      <c r="DF31" s="184"/>
      <c r="DG31" s="184"/>
      <c r="DH31" s="184"/>
      <c r="DI31" s="184"/>
      <c r="DJ31" s="184"/>
      <c r="DK31" s="184"/>
      <c r="DL31" s="184"/>
      <c r="DM31" s="184"/>
      <c r="DN31" s="184"/>
      <c r="DO31" s="184"/>
      <c r="DP31" s="184"/>
      <c r="DQ31" s="184"/>
      <c r="DR31" s="184"/>
      <c r="DS31" s="184"/>
      <c r="DT31" s="184"/>
      <c r="DU31" s="184"/>
      <c r="DV31" s="184"/>
      <c r="DW31" s="184"/>
      <c r="DX31" s="184"/>
      <c r="DY31" s="184"/>
      <c r="DZ31" s="184"/>
      <c r="EA31" s="184"/>
      <c r="EB31" s="184"/>
      <c r="EC31" s="184"/>
      <c r="ED31" s="184"/>
      <c r="EE31" s="184"/>
      <c r="EF31" s="184"/>
      <c r="EG31" s="184"/>
      <c r="EH31" s="184"/>
      <c r="EI31" s="184"/>
      <c r="EJ31" s="184"/>
      <c r="EK31" s="184"/>
      <c r="EL31" s="184"/>
      <c r="EM31" s="184"/>
      <c r="EN31" s="184"/>
      <c r="EO31" s="184"/>
      <c r="EP31" s="184"/>
      <c r="EQ31" s="184"/>
      <c r="ER31" s="184"/>
      <c r="ES31" s="184"/>
      <c r="ET31" s="184"/>
      <c r="EU31" s="184"/>
      <c r="EV31" s="184"/>
      <c r="EW31" s="184"/>
      <c r="EX31" s="184"/>
      <c r="EY31" s="184"/>
      <c r="EZ31" s="184"/>
      <c r="FA31" s="184"/>
      <c r="FB31" s="184"/>
      <c r="FC31" s="184"/>
      <c r="FD31" s="184"/>
      <c r="FE31" s="184"/>
      <c r="FF31" s="184"/>
      <c r="FG31" s="184"/>
      <c r="FH31" s="184"/>
      <c r="FI31" s="184"/>
      <c r="FJ31" s="184"/>
      <c r="FK31" s="184"/>
      <c r="FL31" s="184"/>
      <c r="FM31" s="184"/>
      <c r="FN31" s="184"/>
      <c r="FO31" s="184"/>
      <c r="FP31" s="184"/>
      <c r="FQ31" s="184"/>
      <c r="FR31" s="184"/>
      <c r="FS31" s="184"/>
      <c r="FT31" s="184"/>
      <c r="FU31" s="184"/>
      <c r="FV31" s="184"/>
      <c r="FW31" s="184"/>
      <c r="FX31" s="184"/>
      <c r="FY31" s="184"/>
      <c r="FZ31" s="184"/>
      <c r="GA31" s="184"/>
      <c r="GB31" s="184"/>
      <c r="GC31" s="184"/>
      <c r="GD31" s="184"/>
      <c r="GE31" s="184"/>
      <c r="GF31" s="184"/>
      <c r="GG31" s="184"/>
      <c r="GH31" s="184"/>
      <c r="GI31" s="184"/>
      <c r="GJ31" s="184"/>
      <c r="GK31" s="184"/>
      <c r="GL31" s="184"/>
      <c r="GM31" s="184"/>
      <c r="GN31" s="184"/>
      <c r="GO31" s="184"/>
      <c r="GP31" s="184"/>
      <c r="GQ31" s="184"/>
      <c r="GR31" s="184"/>
      <c r="GS31" s="184"/>
      <c r="GT31" s="184"/>
      <c r="GU31" s="184"/>
      <c r="GV31" s="184"/>
      <c r="GW31" s="184"/>
      <c r="GX31" s="184"/>
      <c r="GY31" s="184"/>
      <c r="GZ31" s="184"/>
      <c r="HA31" s="184"/>
      <c r="HB31" s="184"/>
      <c r="HC31" s="184"/>
      <c r="HD31" s="184"/>
      <c r="HE31" s="184"/>
      <c r="HF31" s="184"/>
      <c r="HG31" s="184"/>
      <c r="HH31" s="184"/>
      <c r="HI31" s="184"/>
      <c r="HJ31" s="184"/>
      <c r="HK31" s="184"/>
      <c r="HL31" s="184"/>
      <c r="HM31" s="184"/>
      <c r="HN31" s="184"/>
      <c r="HO31" s="184"/>
      <c r="HP31" s="184"/>
      <c r="HQ31" s="184"/>
      <c r="HR31" s="184"/>
      <c r="HS31" s="184"/>
      <c r="HT31" s="184"/>
      <c r="HU31" s="184"/>
      <c r="HV31" s="184"/>
      <c r="HW31" s="184"/>
      <c r="HX31" s="184"/>
      <c r="HY31" s="184"/>
      <c r="HZ31" s="184"/>
      <c r="IA31" s="184"/>
      <c r="IB31" s="184"/>
      <c r="IC31" s="184"/>
      <c r="ID31" s="184"/>
      <c r="IE31" s="184"/>
      <c r="IF31" s="184"/>
      <c r="IG31" s="184"/>
      <c r="IH31" s="184"/>
      <c r="II31" s="184"/>
      <c r="IJ31" s="184"/>
      <c r="IK31" s="184"/>
      <c r="IL31" s="184"/>
      <c r="IM31" s="184"/>
      <c r="IN31" s="184"/>
      <c r="IO31" s="184"/>
      <c r="IP31" s="184"/>
      <c r="IQ31" s="184"/>
      <c r="IR31" s="184"/>
      <c r="IS31" s="184"/>
      <c r="IT31" s="184"/>
      <c r="IU31" s="184"/>
      <c r="IV31" s="184"/>
      <c r="IW31" s="184"/>
      <c r="IX31" s="184"/>
      <c r="IY31" s="184"/>
      <c r="IZ31" s="184"/>
      <c r="JA31" s="184"/>
      <c r="JB31" s="184"/>
      <c r="JC31" s="184"/>
      <c r="JD31" s="184"/>
      <c r="JE31" s="184"/>
      <c r="JF31" s="184"/>
      <c r="JG31" s="184"/>
      <c r="JH31" s="184"/>
      <c r="JI31" s="184"/>
      <c r="JJ31" s="184"/>
      <c r="JK31" s="184"/>
      <c r="JL31" s="184"/>
      <c r="JM31" s="184"/>
      <c r="JN31" s="184"/>
      <c r="JO31" s="184"/>
      <c r="JP31" s="184"/>
      <c r="JQ31" s="184"/>
      <c r="JR31" s="184"/>
      <c r="JS31" s="184"/>
      <c r="JT31" s="184"/>
      <c r="JU31" s="184"/>
      <c r="JV31" s="184"/>
      <c r="JW31" s="184"/>
      <c r="JX31" s="184"/>
      <c r="JY31" s="184"/>
      <c r="JZ31" s="184"/>
      <c r="KA31" s="184"/>
      <c r="KB31" s="184"/>
      <c r="KC31" s="184"/>
      <c r="KD31" s="184"/>
      <c r="KE31" s="184"/>
      <c r="KF31" s="184"/>
      <c r="KG31" s="184"/>
      <c r="KH31" s="184"/>
      <c r="KI31" s="184"/>
      <c r="KJ31" s="184"/>
      <c r="KK31" s="184"/>
      <c r="KL31" s="184"/>
      <c r="KM31" s="184"/>
      <c r="KN31" s="184"/>
      <c r="KO31" s="184"/>
      <c r="KP31" s="184"/>
      <c r="KQ31" s="184"/>
      <c r="KR31" s="184"/>
      <c r="KS31" s="184"/>
      <c r="KT31" s="184"/>
      <c r="KU31" s="184"/>
      <c r="KV31" s="184"/>
      <c r="KW31" s="184"/>
      <c r="KX31" s="184"/>
      <c r="KY31" s="184"/>
      <c r="KZ31" s="184"/>
      <c r="LA31" s="184"/>
      <c r="LB31" s="184"/>
      <c r="LC31" s="184"/>
      <c r="LD31" s="184"/>
      <c r="LE31" s="184"/>
      <c r="LF31" s="184"/>
      <c r="LG31" s="184"/>
      <c r="LH31" s="184"/>
      <c r="LI31" s="184"/>
      <c r="LJ31" s="184"/>
      <c r="LK31" s="184"/>
      <c r="LL31" s="184"/>
      <c r="LM31" s="184"/>
      <c r="LN31" s="184"/>
      <c r="LO31" s="184"/>
      <c r="LP31" s="184"/>
      <c r="LQ31" s="184"/>
      <c r="LR31" s="184"/>
      <c r="LS31" s="184"/>
      <c r="LT31" s="184"/>
      <c r="LU31" s="184"/>
      <c r="LV31" s="184"/>
      <c r="LW31" s="184"/>
      <c r="LX31" s="184"/>
      <c r="LY31" s="184"/>
      <c r="LZ31" s="184"/>
      <c r="MA31" s="184"/>
      <c r="MB31" s="184"/>
      <c r="MC31" s="184"/>
      <c r="MD31" s="184"/>
      <c r="ME31" s="184"/>
      <c r="MF31" s="184"/>
      <c r="MG31" s="184"/>
      <c r="MH31" s="184"/>
      <c r="MI31" s="184"/>
      <c r="MJ31" s="184"/>
      <c r="MK31" s="184"/>
      <c r="ML31" s="184"/>
      <c r="MM31" s="184"/>
      <c r="MN31" s="184"/>
      <c r="MO31" s="184"/>
      <c r="MP31" s="184"/>
      <c r="MQ31" s="184"/>
      <c r="MR31" s="184"/>
      <c r="MS31" s="184"/>
      <c r="MT31" s="184"/>
      <c r="MU31" s="184"/>
      <c r="MV31" s="184"/>
      <c r="MW31" s="184"/>
      <c r="MX31" s="184"/>
      <c r="MY31" s="184"/>
      <c r="MZ31" s="184"/>
      <c r="NA31" s="184"/>
      <c r="NB31" s="184"/>
      <c r="NC31" s="184"/>
      <c r="ND31" s="184"/>
      <c r="NE31" s="184"/>
      <c r="NF31" s="184"/>
      <c r="NG31" s="184"/>
      <c r="NH31" s="184"/>
      <c r="NI31" s="184"/>
      <c r="NJ31" s="184"/>
      <c r="NK31" s="184"/>
      <c r="NL31" s="184"/>
      <c r="NM31" s="184"/>
      <c r="NN31" s="184"/>
      <c r="NO31" s="184"/>
      <c r="NP31" s="184"/>
      <c r="NQ31" s="184"/>
      <c r="NR31" s="184"/>
      <c r="NS31" s="184"/>
      <c r="NT31" s="184"/>
      <c r="NU31" s="184"/>
      <c r="NV31" s="184"/>
      <c r="NW31" s="184"/>
      <c r="NX31" s="184"/>
      <c r="NY31" s="184"/>
      <c r="NZ31" s="184"/>
      <c r="OA31" s="184"/>
      <c r="OB31" s="184"/>
      <c r="OC31" s="184"/>
      <c r="OD31" s="184"/>
      <c r="OE31" s="184"/>
      <c r="OF31" s="184"/>
      <c r="OG31" s="184"/>
      <c r="OH31" s="184"/>
      <c r="OI31" s="184"/>
      <c r="OJ31" s="184"/>
      <c r="OK31" s="184"/>
      <c r="OL31" s="184"/>
      <c r="OM31" s="184"/>
      <c r="ON31" s="184"/>
      <c r="OO31" s="184"/>
      <c r="OP31" s="184"/>
      <c r="OQ31" s="184"/>
      <c r="OR31" s="184"/>
      <c r="OS31" s="184"/>
      <c r="OT31" s="184"/>
      <c r="OU31" s="184"/>
      <c r="OV31" s="184"/>
      <c r="OW31" s="184"/>
      <c r="OX31" s="184"/>
      <c r="OY31" s="184"/>
      <c r="OZ31" s="184"/>
      <c r="PA31" s="184"/>
      <c r="PB31" s="184"/>
      <c r="PC31" s="184"/>
      <c r="PD31" s="184"/>
      <c r="PE31" s="184"/>
      <c r="PF31" s="184"/>
      <c r="PG31" s="184"/>
      <c r="PH31" s="184"/>
      <c r="PI31" s="184"/>
      <c r="PJ31" s="184"/>
      <c r="PK31" s="184"/>
      <c r="PL31" s="184"/>
      <c r="PM31" s="184"/>
      <c r="PN31" s="184"/>
      <c r="PO31" s="184"/>
      <c r="PP31" s="184"/>
      <c r="PQ31" s="184"/>
      <c r="PR31" s="184"/>
      <c r="PS31" s="184"/>
      <c r="PT31" s="184"/>
      <c r="PU31" s="184"/>
      <c r="PV31" s="184"/>
      <c r="PW31" s="184"/>
      <c r="PX31" s="184"/>
      <c r="PY31" s="184"/>
      <c r="PZ31" s="184"/>
      <c r="QA31" s="184"/>
      <c r="QB31" s="184"/>
      <c r="QC31" s="184"/>
      <c r="QD31" s="184"/>
      <c r="QE31" s="184"/>
      <c r="QF31" s="184"/>
      <c r="QG31" s="184"/>
      <c r="QH31" s="184"/>
      <c r="QI31" s="184"/>
      <c r="QJ31" s="184"/>
      <c r="QK31" s="184"/>
      <c r="QL31" s="184"/>
      <c r="QM31" s="184"/>
      <c r="QN31" s="184"/>
      <c r="QO31" s="184"/>
      <c r="QP31" s="184"/>
      <c r="QQ31" s="184"/>
      <c r="QR31" s="184"/>
      <c r="QS31" s="184"/>
      <c r="QT31" s="184"/>
      <c r="QU31" s="184"/>
      <c r="QV31" s="184"/>
      <c r="QW31" s="184"/>
      <c r="QX31" s="184"/>
      <c r="QY31" s="184"/>
      <c r="QZ31" s="184"/>
      <c r="RA31" s="184"/>
      <c r="RB31" s="184"/>
      <c r="RC31" s="184"/>
      <c r="RD31" s="184"/>
      <c r="RE31" s="184"/>
      <c r="RF31" s="184"/>
      <c r="RG31" s="184"/>
      <c r="RH31" s="184"/>
      <c r="RI31" s="184"/>
      <c r="RJ31" s="184"/>
      <c r="RK31" s="184"/>
      <c r="RL31" s="184"/>
      <c r="RM31" s="184"/>
      <c r="RN31" s="184"/>
      <c r="RO31" s="184"/>
      <c r="RP31" s="184"/>
      <c r="RQ31" s="184"/>
      <c r="RR31" s="184"/>
      <c r="RS31" s="184"/>
      <c r="RT31" s="184"/>
      <c r="RU31" s="184"/>
      <c r="RV31" s="184"/>
      <c r="RW31" s="184"/>
      <c r="RX31" s="184"/>
      <c r="RY31" s="184"/>
      <c r="RZ31" s="184"/>
      <c r="SA31" s="184"/>
      <c r="SB31" s="184"/>
      <c r="SC31" s="184"/>
      <c r="SD31" s="184"/>
      <c r="SE31" s="184"/>
      <c r="SF31" s="184"/>
      <c r="SG31" s="184"/>
      <c r="SH31" s="184"/>
      <c r="SI31" s="184"/>
      <c r="SJ31" s="184"/>
      <c r="SK31" s="184"/>
      <c r="SL31" s="184"/>
      <c r="SM31" s="184"/>
      <c r="SN31" s="184"/>
      <c r="SO31" s="184"/>
      <c r="SP31" s="184"/>
      <c r="SQ31" s="184"/>
      <c r="SR31" s="184"/>
      <c r="SS31" s="184"/>
      <c r="ST31" s="184"/>
      <c r="SU31" s="184"/>
      <c r="SV31" s="184"/>
      <c r="SW31" s="184"/>
      <c r="SX31" s="184"/>
      <c r="SY31" s="184"/>
      <c r="SZ31" s="184"/>
      <c r="TA31" s="184"/>
      <c r="TB31" s="184"/>
      <c r="TC31" s="184"/>
      <c r="TD31" s="184"/>
      <c r="TE31" s="184"/>
      <c r="TF31" s="184"/>
      <c r="TG31" s="184"/>
      <c r="TH31" s="184"/>
      <c r="TI31" s="184"/>
      <c r="TJ31" s="184"/>
      <c r="TK31" s="184"/>
      <c r="TL31" s="184"/>
      <c r="TM31" s="184"/>
      <c r="TN31" s="184"/>
      <c r="TO31" s="184"/>
      <c r="TP31" s="184"/>
      <c r="TQ31" s="184"/>
      <c r="TR31" s="184"/>
      <c r="TS31" s="184"/>
      <c r="TT31" s="184"/>
      <c r="TU31" s="184"/>
      <c r="TV31" s="184"/>
      <c r="TW31" s="184"/>
      <c r="TX31" s="184"/>
      <c r="TY31" s="184"/>
      <c r="TZ31" s="184"/>
      <c r="UA31" s="184"/>
      <c r="UB31" s="184"/>
      <c r="UC31" s="184"/>
      <c r="UD31" s="184"/>
      <c r="UE31" s="184"/>
      <c r="UF31" s="184"/>
      <c r="UG31" s="184"/>
      <c r="UH31" s="184"/>
      <c r="UI31" s="184"/>
      <c r="UJ31" s="184"/>
      <c r="UK31" s="184"/>
      <c r="UL31" s="184"/>
      <c r="UM31" s="184"/>
      <c r="UN31" s="184"/>
      <c r="UO31" s="184"/>
      <c r="UP31" s="184"/>
      <c r="UQ31" s="184"/>
      <c r="UR31" s="184"/>
      <c r="US31" s="184"/>
      <c r="UT31" s="184"/>
      <c r="UU31" s="184"/>
      <c r="UV31" s="184"/>
      <c r="UW31" s="184"/>
      <c r="UX31" s="184"/>
      <c r="UY31" s="184"/>
      <c r="UZ31" s="184"/>
      <c r="VA31" s="184"/>
      <c r="VB31" s="184"/>
      <c r="VC31" s="184"/>
      <c r="VD31" s="184"/>
      <c r="VE31" s="184"/>
      <c r="VF31" s="184"/>
      <c r="VG31" s="184"/>
      <c r="VH31" s="184"/>
      <c r="VI31" s="184"/>
      <c r="VJ31" s="184"/>
      <c r="VK31" s="184"/>
      <c r="VL31" s="184"/>
      <c r="VM31" s="184"/>
      <c r="VN31" s="184"/>
      <c r="VO31" s="184"/>
      <c r="VP31" s="184"/>
      <c r="VQ31" s="184"/>
      <c r="VR31" s="184"/>
      <c r="VS31" s="184"/>
      <c r="VT31" s="184"/>
      <c r="VU31" s="184"/>
      <c r="VV31" s="184"/>
      <c r="VW31" s="184"/>
      <c r="VX31" s="184"/>
      <c r="VY31" s="184"/>
      <c r="VZ31" s="184"/>
      <c r="WA31" s="184"/>
      <c r="WB31" s="184"/>
      <c r="WC31" s="184"/>
      <c r="WD31" s="184"/>
      <c r="WE31" s="184"/>
      <c r="WF31" s="184"/>
      <c r="WG31" s="184"/>
      <c r="WH31" s="184"/>
      <c r="WI31" s="184"/>
      <c r="WJ31" s="184"/>
      <c r="WK31" s="184"/>
      <c r="WL31" s="184"/>
      <c r="WM31" s="184"/>
      <c r="WN31" s="184"/>
      <c r="WO31" s="184"/>
      <c r="WP31" s="184"/>
      <c r="WQ31" s="184"/>
      <c r="WR31" s="184"/>
      <c r="WS31" s="184"/>
      <c r="WT31" s="184"/>
      <c r="WU31" s="184"/>
      <c r="WV31" s="184"/>
      <c r="WW31" s="184"/>
      <c r="WX31" s="184"/>
      <c r="WY31" s="184"/>
      <c r="WZ31" s="184"/>
      <c r="XA31" s="184"/>
      <c r="XB31" s="184"/>
      <c r="XC31" s="184"/>
      <c r="XD31" s="184"/>
      <c r="XE31" s="184"/>
      <c r="XF31" s="184"/>
      <c r="XG31" s="184"/>
      <c r="XH31" s="184"/>
      <c r="XI31" s="184"/>
      <c r="XJ31" s="184"/>
      <c r="XK31" s="184"/>
      <c r="XL31" s="184"/>
      <c r="XM31" s="184"/>
      <c r="XN31" s="184"/>
      <c r="XO31" s="184"/>
      <c r="XP31" s="184"/>
      <c r="XQ31" s="184"/>
      <c r="XR31" s="184"/>
      <c r="XS31" s="184"/>
      <c r="XT31" s="184"/>
    </row>
    <row r="32" spans="1:644" customFormat="1" x14ac:dyDescent="0.2">
      <c r="A32" s="142"/>
      <c r="B32" s="81"/>
      <c r="C32" s="146"/>
      <c r="D32" s="147"/>
      <c r="E32" s="147"/>
      <c r="F32" s="145"/>
      <c r="G32" s="146"/>
      <c r="H32" s="147"/>
      <c r="I32" s="147"/>
      <c r="J32" s="145"/>
      <c r="K32" s="184"/>
      <c r="L32" s="184"/>
      <c r="M32" s="142"/>
      <c r="N32" s="81"/>
      <c r="O32" s="146"/>
      <c r="P32" s="147"/>
      <c r="Q32" s="147"/>
      <c r="R32" s="145"/>
      <c r="S32" s="146"/>
      <c r="T32" s="147"/>
      <c r="U32" s="147"/>
      <c r="V32" s="145"/>
      <c r="W32" s="184"/>
      <c r="X32" s="184"/>
      <c r="Y32" s="184"/>
      <c r="Z32" s="184"/>
      <c r="AA32" s="184"/>
      <c r="AB32" s="184"/>
      <c r="AC32" s="184"/>
      <c r="AD32" s="184"/>
      <c r="AE32" s="184"/>
      <c r="AF32" s="184"/>
      <c r="AG32" s="184"/>
      <c r="AH32" s="184"/>
      <c r="AI32" s="184"/>
      <c r="AJ32" s="184"/>
      <c r="AK32" s="184"/>
      <c r="AL32" s="184"/>
      <c r="AM32" s="184"/>
      <c r="AN32" s="184"/>
      <c r="AO32" s="184"/>
      <c r="AP32" s="184"/>
      <c r="AQ32" s="184"/>
      <c r="AR32" s="184"/>
      <c r="AS32" s="184"/>
      <c r="AT32" s="184"/>
      <c r="AU32" s="184"/>
      <c r="AV32" s="184"/>
      <c r="AW32" s="184"/>
      <c r="AX32" s="184"/>
      <c r="AY32" s="184"/>
      <c r="AZ32" s="184"/>
      <c r="BA32" s="184"/>
      <c r="BB32" s="184"/>
      <c r="BC32" s="184"/>
      <c r="BD32" s="184"/>
      <c r="BE32" s="184"/>
      <c r="BF32" s="184"/>
      <c r="BG32" s="184"/>
      <c r="BH32" s="184"/>
      <c r="BI32" s="184"/>
      <c r="BJ32" s="184"/>
      <c r="BK32" s="184"/>
      <c r="BL32" s="184"/>
      <c r="BM32" s="184"/>
      <c r="BN32" s="184"/>
      <c r="BO32" s="184"/>
      <c r="BP32" s="184"/>
      <c r="BQ32" s="184"/>
      <c r="BR32" s="184"/>
      <c r="BS32" s="184"/>
      <c r="BT32" s="184"/>
      <c r="BU32" s="184"/>
      <c r="BV32" s="184"/>
      <c r="BW32" s="184"/>
      <c r="BX32" s="184"/>
      <c r="BY32" s="184"/>
      <c r="BZ32" s="184"/>
      <c r="CA32" s="184"/>
      <c r="CB32" s="184"/>
      <c r="CC32" s="184"/>
      <c r="CD32" s="184"/>
      <c r="CE32" s="184"/>
      <c r="CF32" s="184"/>
      <c r="CG32" s="184"/>
      <c r="CH32" s="184"/>
      <c r="CI32" s="184"/>
      <c r="CJ32" s="184"/>
      <c r="CK32" s="184"/>
      <c r="CL32" s="184"/>
      <c r="CM32" s="184"/>
      <c r="CN32" s="184"/>
      <c r="CO32" s="184"/>
      <c r="CP32" s="184"/>
      <c r="CQ32" s="184"/>
      <c r="CR32" s="184"/>
      <c r="CS32" s="184"/>
      <c r="CT32" s="184"/>
      <c r="CU32" s="184"/>
      <c r="CV32" s="184"/>
      <c r="CW32" s="184"/>
      <c r="CX32" s="184"/>
      <c r="CY32" s="184"/>
      <c r="CZ32" s="184"/>
      <c r="DA32" s="184"/>
      <c r="DB32" s="184"/>
      <c r="DC32" s="184"/>
      <c r="DD32" s="184"/>
      <c r="DE32" s="184"/>
      <c r="DF32" s="184"/>
      <c r="DG32" s="184"/>
      <c r="DH32" s="184"/>
      <c r="DI32" s="184"/>
      <c r="DJ32" s="184"/>
      <c r="DK32" s="184"/>
      <c r="DL32" s="184"/>
      <c r="DM32" s="184"/>
      <c r="DN32" s="184"/>
      <c r="DO32" s="184"/>
      <c r="DP32" s="184"/>
      <c r="DQ32" s="184"/>
      <c r="DR32" s="184"/>
      <c r="DS32" s="184"/>
      <c r="DT32" s="184"/>
      <c r="DU32" s="184"/>
      <c r="DV32" s="184"/>
      <c r="DW32" s="184"/>
      <c r="DX32" s="184"/>
      <c r="DY32" s="184"/>
      <c r="DZ32" s="184"/>
      <c r="EA32" s="184"/>
      <c r="EB32" s="184"/>
      <c r="EC32" s="184"/>
      <c r="ED32" s="184"/>
      <c r="EE32" s="184"/>
      <c r="EF32" s="184"/>
      <c r="EG32" s="184"/>
      <c r="EH32" s="184"/>
      <c r="EI32" s="184"/>
      <c r="EJ32" s="184"/>
      <c r="EK32" s="184"/>
      <c r="EL32" s="184"/>
      <c r="EM32" s="184"/>
      <c r="EN32" s="184"/>
      <c r="EO32" s="184"/>
      <c r="EP32" s="184"/>
      <c r="EQ32" s="184"/>
      <c r="ER32" s="184"/>
      <c r="ES32" s="184"/>
      <c r="ET32" s="184"/>
      <c r="EU32" s="184"/>
      <c r="EV32" s="184"/>
      <c r="EW32" s="184"/>
      <c r="EX32" s="184"/>
      <c r="EY32" s="184"/>
      <c r="EZ32" s="184"/>
      <c r="FA32" s="184"/>
      <c r="FB32" s="184"/>
      <c r="FC32" s="184"/>
      <c r="FD32" s="184"/>
      <c r="FE32" s="184"/>
      <c r="FF32" s="184"/>
      <c r="FG32" s="184"/>
      <c r="FH32" s="184"/>
      <c r="FI32" s="184"/>
      <c r="FJ32" s="184"/>
      <c r="FK32" s="184"/>
      <c r="FL32" s="184"/>
      <c r="FM32" s="184"/>
      <c r="FN32" s="184"/>
      <c r="FO32" s="184"/>
      <c r="FP32" s="184"/>
      <c r="FQ32" s="184"/>
      <c r="FR32" s="184"/>
      <c r="FS32" s="184"/>
      <c r="FT32" s="184"/>
      <c r="FU32" s="184"/>
      <c r="FV32" s="184"/>
      <c r="FW32" s="184"/>
      <c r="FX32" s="184"/>
      <c r="FY32" s="184"/>
      <c r="FZ32" s="184"/>
      <c r="GA32" s="184"/>
      <c r="GB32" s="184"/>
      <c r="GC32" s="184"/>
      <c r="GD32" s="184"/>
      <c r="GE32" s="184"/>
      <c r="GF32" s="184"/>
      <c r="GG32" s="184"/>
      <c r="GH32" s="184"/>
      <c r="GI32" s="184"/>
      <c r="GJ32" s="184"/>
      <c r="GK32" s="184"/>
      <c r="GL32" s="184"/>
      <c r="GM32" s="184"/>
      <c r="GN32" s="184"/>
      <c r="GO32" s="184"/>
      <c r="GP32" s="184"/>
      <c r="GQ32" s="184"/>
      <c r="GR32" s="184"/>
      <c r="GS32" s="184"/>
      <c r="GT32" s="184"/>
      <c r="GU32" s="184"/>
      <c r="GV32" s="184"/>
      <c r="GW32" s="184"/>
      <c r="GX32" s="184"/>
      <c r="GY32" s="184"/>
      <c r="GZ32" s="184"/>
      <c r="HA32" s="184"/>
      <c r="HB32" s="184"/>
      <c r="HC32" s="184"/>
      <c r="HD32" s="184"/>
      <c r="HE32" s="184"/>
      <c r="HF32" s="184"/>
      <c r="HG32" s="184"/>
      <c r="HH32" s="184"/>
      <c r="HI32" s="184"/>
      <c r="HJ32" s="184"/>
      <c r="HK32" s="184"/>
      <c r="HL32" s="184"/>
      <c r="HM32" s="184"/>
      <c r="HN32" s="184"/>
      <c r="HO32" s="184"/>
      <c r="HP32" s="184"/>
      <c r="HQ32" s="184"/>
      <c r="HR32" s="184"/>
      <c r="HS32" s="184"/>
      <c r="HT32" s="184"/>
      <c r="HU32" s="184"/>
      <c r="HV32" s="184"/>
      <c r="HW32" s="184"/>
      <c r="HX32" s="184"/>
      <c r="HY32" s="184"/>
      <c r="HZ32" s="184"/>
      <c r="IA32" s="184"/>
      <c r="IB32" s="184"/>
      <c r="IC32" s="184"/>
      <c r="ID32" s="184"/>
      <c r="IE32" s="184"/>
      <c r="IF32" s="184"/>
      <c r="IG32" s="184"/>
      <c r="IH32" s="184"/>
      <c r="II32" s="184"/>
      <c r="IJ32" s="184"/>
      <c r="IK32" s="184"/>
      <c r="IL32" s="184"/>
      <c r="IM32" s="184"/>
      <c r="IN32" s="184"/>
      <c r="IO32" s="184"/>
      <c r="IP32" s="184"/>
      <c r="IQ32" s="184"/>
      <c r="IR32" s="184"/>
      <c r="IS32" s="184"/>
      <c r="IT32" s="184"/>
      <c r="IU32" s="184"/>
      <c r="IV32" s="184"/>
      <c r="IW32" s="184"/>
      <c r="IX32" s="184"/>
      <c r="IY32" s="184"/>
      <c r="IZ32" s="184"/>
      <c r="JA32" s="184"/>
      <c r="JB32" s="184"/>
      <c r="JC32" s="184"/>
      <c r="JD32" s="184"/>
      <c r="JE32" s="184"/>
      <c r="JF32" s="184"/>
      <c r="JG32" s="184"/>
      <c r="JH32" s="184"/>
      <c r="JI32" s="184"/>
      <c r="JJ32" s="184"/>
      <c r="JK32" s="184"/>
      <c r="JL32" s="184"/>
      <c r="JM32" s="184"/>
      <c r="JN32" s="184"/>
      <c r="JO32" s="184"/>
      <c r="JP32" s="184"/>
      <c r="JQ32" s="184"/>
      <c r="JR32" s="184"/>
      <c r="JS32" s="184"/>
      <c r="JT32" s="184"/>
      <c r="JU32" s="184"/>
      <c r="JV32" s="184"/>
      <c r="JW32" s="184"/>
      <c r="JX32" s="184"/>
      <c r="JY32" s="184"/>
      <c r="JZ32" s="184"/>
      <c r="KA32" s="184"/>
      <c r="KB32" s="184"/>
      <c r="KC32" s="184"/>
      <c r="KD32" s="184"/>
      <c r="KE32" s="184"/>
      <c r="KF32" s="184"/>
      <c r="KG32" s="184"/>
      <c r="KH32" s="184"/>
      <c r="KI32" s="184"/>
      <c r="KJ32" s="184"/>
      <c r="KK32" s="184"/>
      <c r="KL32" s="184"/>
      <c r="KM32" s="184"/>
      <c r="KN32" s="184"/>
      <c r="KO32" s="184"/>
      <c r="KP32" s="184"/>
      <c r="KQ32" s="184"/>
      <c r="KR32" s="184"/>
      <c r="KS32" s="184"/>
      <c r="KT32" s="184"/>
      <c r="KU32" s="184"/>
      <c r="KV32" s="184"/>
      <c r="KW32" s="184"/>
      <c r="KX32" s="184"/>
      <c r="KY32" s="184"/>
      <c r="KZ32" s="184"/>
      <c r="LA32" s="184"/>
      <c r="LB32" s="184"/>
      <c r="LC32" s="184"/>
      <c r="LD32" s="184"/>
      <c r="LE32" s="184"/>
      <c r="LF32" s="184"/>
      <c r="LG32" s="184"/>
      <c r="LH32" s="184"/>
      <c r="LI32" s="184"/>
      <c r="LJ32" s="184"/>
      <c r="LK32" s="184"/>
      <c r="LL32" s="184"/>
      <c r="LM32" s="184"/>
      <c r="LN32" s="184"/>
      <c r="LO32" s="184"/>
      <c r="LP32" s="184"/>
      <c r="LQ32" s="184"/>
      <c r="LR32" s="184"/>
      <c r="LS32" s="184"/>
      <c r="LT32" s="184"/>
      <c r="LU32" s="184"/>
      <c r="LV32" s="184"/>
      <c r="LW32" s="184"/>
      <c r="LX32" s="184"/>
      <c r="LY32" s="184"/>
      <c r="LZ32" s="184"/>
      <c r="MA32" s="184"/>
      <c r="MB32" s="184"/>
      <c r="MC32" s="184"/>
      <c r="MD32" s="184"/>
      <c r="ME32" s="184"/>
      <c r="MF32" s="184"/>
      <c r="MG32" s="184"/>
      <c r="MH32" s="184"/>
      <c r="MI32" s="184"/>
      <c r="MJ32" s="184"/>
      <c r="MK32" s="184"/>
      <c r="ML32" s="184"/>
      <c r="MM32" s="184"/>
      <c r="MN32" s="184"/>
      <c r="MO32" s="184"/>
      <c r="MP32" s="184"/>
      <c r="MQ32" s="184"/>
      <c r="MR32" s="184"/>
      <c r="MS32" s="184"/>
      <c r="MT32" s="184"/>
      <c r="MU32" s="184"/>
      <c r="MV32" s="184"/>
      <c r="MW32" s="184"/>
      <c r="MX32" s="184"/>
      <c r="MY32" s="184"/>
      <c r="MZ32" s="184"/>
      <c r="NA32" s="184"/>
      <c r="NB32" s="184"/>
      <c r="NC32" s="184"/>
      <c r="ND32" s="184"/>
      <c r="NE32" s="184"/>
      <c r="NF32" s="184"/>
      <c r="NG32" s="184"/>
      <c r="NH32" s="184"/>
      <c r="NI32" s="184"/>
      <c r="NJ32" s="184"/>
      <c r="NK32" s="184"/>
      <c r="NL32" s="184"/>
      <c r="NM32" s="184"/>
      <c r="NN32" s="184"/>
      <c r="NO32" s="184"/>
      <c r="NP32" s="184"/>
      <c r="NQ32" s="184"/>
      <c r="NR32" s="184"/>
      <c r="NS32" s="184"/>
      <c r="NT32" s="184"/>
      <c r="NU32" s="184"/>
      <c r="NV32" s="184"/>
      <c r="NW32" s="184"/>
      <c r="NX32" s="184"/>
      <c r="NY32" s="184"/>
      <c r="NZ32" s="184"/>
      <c r="OA32" s="184"/>
      <c r="OB32" s="184"/>
      <c r="OC32" s="184"/>
      <c r="OD32" s="184"/>
      <c r="OE32" s="184"/>
      <c r="OF32" s="184"/>
      <c r="OG32" s="184"/>
      <c r="OH32" s="184"/>
      <c r="OI32" s="184"/>
      <c r="OJ32" s="184"/>
      <c r="OK32" s="184"/>
      <c r="OL32" s="184"/>
      <c r="OM32" s="184"/>
      <c r="ON32" s="184"/>
      <c r="OO32" s="184"/>
      <c r="OP32" s="184"/>
      <c r="OQ32" s="184"/>
      <c r="OR32" s="184"/>
      <c r="OS32" s="184"/>
      <c r="OT32" s="184"/>
      <c r="OU32" s="184"/>
      <c r="OV32" s="184"/>
      <c r="OW32" s="184"/>
      <c r="OX32" s="184"/>
      <c r="OY32" s="184"/>
      <c r="OZ32" s="184"/>
      <c r="PA32" s="184"/>
      <c r="PB32" s="184"/>
      <c r="PC32" s="184"/>
      <c r="PD32" s="184"/>
      <c r="PE32" s="184"/>
      <c r="PF32" s="184"/>
      <c r="PG32" s="184"/>
      <c r="PH32" s="184"/>
      <c r="PI32" s="184"/>
      <c r="PJ32" s="184"/>
      <c r="PK32" s="184"/>
      <c r="PL32" s="184"/>
      <c r="PM32" s="184"/>
      <c r="PN32" s="184"/>
      <c r="PO32" s="184"/>
      <c r="PP32" s="184"/>
      <c r="PQ32" s="184"/>
      <c r="PR32" s="184"/>
      <c r="PS32" s="184"/>
      <c r="PT32" s="184"/>
      <c r="PU32" s="184"/>
      <c r="PV32" s="184"/>
      <c r="PW32" s="184"/>
      <c r="PX32" s="184"/>
      <c r="PY32" s="184"/>
      <c r="PZ32" s="184"/>
      <c r="QA32" s="184"/>
      <c r="QB32" s="184"/>
      <c r="QC32" s="184"/>
      <c r="QD32" s="184"/>
      <c r="QE32" s="184"/>
      <c r="QF32" s="184"/>
      <c r="QG32" s="184"/>
      <c r="QH32" s="184"/>
      <c r="QI32" s="184"/>
      <c r="QJ32" s="184"/>
      <c r="QK32" s="184"/>
      <c r="QL32" s="184"/>
      <c r="QM32" s="184"/>
      <c r="QN32" s="184"/>
      <c r="QO32" s="184"/>
      <c r="QP32" s="184"/>
      <c r="QQ32" s="184"/>
      <c r="QR32" s="184"/>
      <c r="QS32" s="184"/>
      <c r="QT32" s="184"/>
      <c r="QU32" s="184"/>
      <c r="QV32" s="184"/>
      <c r="QW32" s="184"/>
      <c r="QX32" s="184"/>
      <c r="QY32" s="184"/>
      <c r="QZ32" s="184"/>
      <c r="RA32" s="184"/>
      <c r="RB32" s="184"/>
      <c r="RC32" s="184"/>
      <c r="RD32" s="184"/>
      <c r="RE32" s="184"/>
      <c r="RF32" s="184"/>
      <c r="RG32" s="184"/>
      <c r="RH32" s="184"/>
      <c r="RI32" s="184"/>
      <c r="RJ32" s="184"/>
      <c r="RK32" s="184"/>
      <c r="RL32" s="184"/>
      <c r="RM32" s="184"/>
      <c r="RN32" s="184"/>
      <c r="RO32" s="184"/>
      <c r="RP32" s="184"/>
      <c r="RQ32" s="184"/>
      <c r="RR32" s="184"/>
      <c r="RS32" s="184"/>
      <c r="RT32" s="184"/>
      <c r="RU32" s="184"/>
      <c r="RV32" s="184"/>
      <c r="RW32" s="184"/>
      <c r="RX32" s="184"/>
      <c r="RY32" s="184"/>
      <c r="RZ32" s="184"/>
      <c r="SA32" s="184"/>
      <c r="SB32" s="184"/>
      <c r="SC32" s="184"/>
      <c r="SD32" s="184"/>
      <c r="SE32" s="184"/>
      <c r="SF32" s="184"/>
      <c r="SG32" s="184"/>
      <c r="SH32" s="184"/>
      <c r="SI32" s="184"/>
      <c r="SJ32" s="184"/>
      <c r="SK32" s="184"/>
      <c r="SL32" s="184"/>
      <c r="SM32" s="184"/>
      <c r="SN32" s="184"/>
      <c r="SO32" s="184"/>
      <c r="SP32" s="184"/>
      <c r="SQ32" s="184"/>
      <c r="SR32" s="184"/>
      <c r="SS32" s="184"/>
      <c r="ST32" s="184"/>
      <c r="SU32" s="184"/>
      <c r="SV32" s="184"/>
      <c r="SW32" s="184"/>
      <c r="SX32" s="184"/>
      <c r="SY32" s="184"/>
      <c r="SZ32" s="184"/>
      <c r="TA32" s="184"/>
      <c r="TB32" s="184"/>
      <c r="TC32" s="184"/>
      <c r="TD32" s="184"/>
      <c r="TE32" s="184"/>
      <c r="TF32" s="184"/>
      <c r="TG32" s="184"/>
      <c r="TH32" s="184"/>
      <c r="TI32" s="184"/>
      <c r="TJ32" s="184"/>
      <c r="TK32" s="184"/>
      <c r="TL32" s="184"/>
      <c r="TM32" s="184"/>
      <c r="TN32" s="184"/>
      <c r="TO32" s="184"/>
      <c r="TP32" s="184"/>
      <c r="TQ32" s="184"/>
      <c r="TR32" s="184"/>
      <c r="TS32" s="184"/>
      <c r="TT32" s="184"/>
      <c r="TU32" s="184"/>
      <c r="TV32" s="184"/>
      <c r="TW32" s="184"/>
      <c r="TX32" s="184"/>
      <c r="TY32" s="184"/>
      <c r="TZ32" s="184"/>
      <c r="UA32" s="184"/>
      <c r="UB32" s="184"/>
      <c r="UC32" s="184"/>
      <c r="UD32" s="184"/>
      <c r="UE32" s="184"/>
      <c r="UF32" s="184"/>
      <c r="UG32" s="184"/>
      <c r="UH32" s="184"/>
      <c r="UI32" s="184"/>
      <c r="UJ32" s="184"/>
      <c r="UK32" s="184"/>
      <c r="UL32" s="184"/>
      <c r="UM32" s="184"/>
      <c r="UN32" s="184"/>
      <c r="UO32" s="184"/>
      <c r="UP32" s="184"/>
      <c r="UQ32" s="184"/>
      <c r="UR32" s="184"/>
      <c r="US32" s="184"/>
      <c r="UT32" s="184"/>
      <c r="UU32" s="184"/>
      <c r="UV32" s="184"/>
      <c r="UW32" s="184"/>
      <c r="UX32" s="184"/>
      <c r="UY32" s="184"/>
      <c r="UZ32" s="184"/>
      <c r="VA32" s="184"/>
      <c r="VB32" s="184"/>
      <c r="VC32" s="184"/>
      <c r="VD32" s="184"/>
      <c r="VE32" s="184"/>
      <c r="VF32" s="184"/>
      <c r="VG32" s="184"/>
      <c r="VH32" s="184"/>
      <c r="VI32" s="184"/>
      <c r="VJ32" s="184"/>
      <c r="VK32" s="184"/>
      <c r="VL32" s="184"/>
      <c r="VM32" s="184"/>
      <c r="VN32" s="184"/>
      <c r="VO32" s="184"/>
      <c r="VP32" s="184"/>
      <c r="VQ32" s="184"/>
      <c r="VR32" s="184"/>
      <c r="VS32" s="184"/>
      <c r="VT32" s="184"/>
      <c r="VU32" s="184"/>
      <c r="VV32" s="184"/>
      <c r="VW32" s="184"/>
      <c r="VX32" s="184"/>
      <c r="VY32" s="184"/>
      <c r="VZ32" s="184"/>
      <c r="WA32" s="184"/>
      <c r="WB32" s="184"/>
      <c r="WC32" s="184"/>
      <c r="WD32" s="184"/>
      <c r="WE32" s="184"/>
      <c r="WF32" s="184"/>
      <c r="WG32" s="184"/>
      <c r="WH32" s="184"/>
      <c r="WI32" s="184"/>
      <c r="WJ32" s="184"/>
      <c r="WK32" s="184"/>
      <c r="WL32" s="184"/>
      <c r="WM32" s="184"/>
      <c r="WN32" s="184"/>
      <c r="WO32" s="184"/>
      <c r="WP32" s="184"/>
      <c r="WQ32" s="184"/>
      <c r="WR32" s="184"/>
      <c r="WS32" s="184"/>
      <c r="WT32" s="184"/>
      <c r="WU32" s="184"/>
      <c r="WV32" s="184"/>
      <c r="WW32" s="184"/>
      <c r="WX32" s="184"/>
      <c r="WY32" s="184"/>
      <c r="WZ32" s="184"/>
      <c r="XA32" s="184"/>
      <c r="XB32" s="184"/>
      <c r="XC32" s="184"/>
      <c r="XD32" s="184"/>
      <c r="XE32" s="184"/>
      <c r="XF32" s="184"/>
      <c r="XG32" s="184"/>
      <c r="XH32" s="184"/>
      <c r="XI32" s="184"/>
      <c r="XJ32" s="184"/>
      <c r="XK32" s="184"/>
      <c r="XL32" s="184"/>
      <c r="XM32" s="184"/>
      <c r="XN32" s="184"/>
      <c r="XO32" s="184"/>
      <c r="XP32" s="184"/>
      <c r="XQ32" s="184"/>
      <c r="XR32" s="184"/>
      <c r="XS32" s="184"/>
      <c r="XT32" s="184"/>
    </row>
    <row r="33" spans="1:644" customFormat="1" x14ac:dyDescent="0.2">
      <c r="A33" s="142"/>
      <c r="B33" s="81"/>
      <c r="C33" s="146"/>
      <c r="D33" s="147"/>
      <c r="E33" s="147"/>
      <c r="F33" s="145"/>
      <c r="G33" s="146"/>
      <c r="H33" s="147"/>
      <c r="I33" s="147"/>
      <c r="J33" s="145"/>
      <c r="K33" s="184"/>
      <c r="L33" s="184"/>
      <c r="M33" s="142"/>
      <c r="N33" s="81"/>
      <c r="O33" s="146"/>
      <c r="P33" s="147"/>
      <c r="Q33" s="147"/>
      <c r="R33" s="145"/>
      <c r="S33" s="146"/>
      <c r="T33" s="147"/>
      <c r="U33" s="147"/>
      <c r="V33" s="145"/>
      <c r="W33" s="184"/>
      <c r="X33" s="184"/>
      <c r="Y33" s="184"/>
      <c r="Z33" s="184"/>
      <c r="AA33" s="184"/>
      <c r="AB33" s="184"/>
      <c r="AC33" s="184"/>
      <c r="AD33" s="184"/>
      <c r="AE33" s="184"/>
      <c r="AF33" s="184"/>
      <c r="AG33" s="184"/>
      <c r="AH33" s="184"/>
      <c r="AI33" s="184"/>
      <c r="AJ33" s="184"/>
      <c r="AK33" s="184"/>
      <c r="AL33" s="184"/>
      <c r="AM33" s="184"/>
      <c r="AN33" s="184"/>
      <c r="AO33" s="184"/>
      <c r="AP33" s="184"/>
      <c r="AQ33" s="184"/>
      <c r="AR33" s="184"/>
      <c r="AS33" s="184"/>
      <c r="AT33" s="184"/>
      <c r="AU33" s="184"/>
      <c r="AV33" s="184"/>
      <c r="AW33" s="184"/>
      <c r="AX33" s="184"/>
      <c r="AY33" s="184"/>
      <c r="AZ33" s="184"/>
      <c r="BA33" s="184"/>
      <c r="BB33" s="184"/>
      <c r="BC33" s="184"/>
      <c r="BD33" s="184"/>
      <c r="BE33" s="184"/>
      <c r="BF33" s="184"/>
      <c r="BG33" s="184"/>
      <c r="BH33" s="184"/>
      <c r="BI33" s="184"/>
      <c r="BJ33" s="184"/>
      <c r="BK33" s="184"/>
      <c r="BL33" s="184"/>
      <c r="BM33" s="184"/>
      <c r="BN33" s="184"/>
      <c r="BO33" s="184"/>
      <c r="BP33" s="184"/>
      <c r="BQ33" s="184"/>
      <c r="BR33" s="184"/>
      <c r="BS33" s="184"/>
      <c r="BT33" s="184"/>
      <c r="BU33" s="184"/>
      <c r="BV33" s="184"/>
      <c r="BW33" s="184"/>
      <c r="BX33" s="184"/>
      <c r="BY33" s="184"/>
      <c r="BZ33" s="184"/>
      <c r="CA33" s="184"/>
      <c r="CB33" s="184"/>
      <c r="CC33" s="184"/>
      <c r="CD33" s="184"/>
      <c r="CE33" s="184"/>
      <c r="CF33" s="184"/>
      <c r="CG33" s="184"/>
      <c r="CH33" s="184"/>
      <c r="CI33" s="184"/>
      <c r="CJ33" s="184"/>
      <c r="CK33" s="184"/>
      <c r="CL33" s="184"/>
      <c r="CM33" s="184"/>
      <c r="CN33" s="184"/>
      <c r="CO33" s="184"/>
      <c r="CP33" s="184"/>
      <c r="CQ33" s="184"/>
      <c r="CR33" s="184"/>
      <c r="CS33" s="184"/>
      <c r="CT33" s="184"/>
      <c r="CU33" s="184"/>
      <c r="CV33" s="184"/>
      <c r="CW33" s="184"/>
      <c r="CX33" s="184"/>
      <c r="CY33" s="184"/>
      <c r="CZ33" s="184"/>
      <c r="DA33" s="184"/>
      <c r="DB33" s="184"/>
      <c r="DC33" s="184"/>
      <c r="DD33" s="184"/>
      <c r="DE33" s="184"/>
      <c r="DF33" s="184"/>
      <c r="DG33" s="184"/>
      <c r="DH33" s="184"/>
      <c r="DI33" s="184"/>
      <c r="DJ33" s="184"/>
      <c r="DK33" s="184"/>
      <c r="DL33" s="184"/>
      <c r="DM33" s="184"/>
      <c r="DN33" s="184"/>
      <c r="DO33" s="184"/>
      <c r="DP33" s="184"/>
      <c r="DQ33" s="184"/>
      <c r="DR33" s="184"/>
      <c r="DS33" s="184"/>
      <c r="DT33" s="184"/>
      <c r="DU33" s="184"/>
      <c r="DV33" s="184"/>
      <c r="DW33" s="184"/>
      <c r="DX33" s="184"/>
      <c r="DY33" s="184"/>
      <c r="DZ33" s="184"/>
      <c r="EA33" s="184"/>
      <c r="EB33" s="184"/>
      <c r="EC33" s="184"/>
      <c r="ED33" s="184"/>
      <c r="EE33" s="184"/>
      <c r="EF33" s="184"/>
      <c r="EG33" s="184"/>
      <c r="EH33" s="184"/>
      <c r="EI33" s="184"/>
      <c r="EJ33" s="184"/>
      <c r="EK33" s="184"/>
      <c r="EL33" s="184"/>
      <c r="EM33" s="184"/>
      <c r="EN33" s="184"/>
      <c r="EO33" s="184"/>
      <c r="EP33" s="184"/>
      <c r="EQ33" s="184"/>
      <c r="ER33" s="184"/>
      <c r="ES33" s="184"/>
      <c r="ET33" s="184"/>
      <c r="EU33" s="184"/>
      <c r="EV33" s="184"/>
      <c r="EW33" s="184"/>
      <c r="EX33" s="184"/>
      <c r="EY33" s="184"/>
      <c r="EZ33" s="184"/>
      <c r="FA33" s="184"/>
      <c r="FB33" s="184"/>
      <c r="FC33" s="184"/>
      <c r="FD33" s="184"/>
      <c r="FE33" s="184"/>
      <c r="FF33" s="184"/>
      <c r="FG33" s="184"/>
      <c r="FH33" s="184"/>
      <c r="FI33" s="184"/>
      <c r="FJ33" s="184"/>
      <c r="FK33" s="184"/>
      <c r="FL33" s="184"/>
      <c r="FM33" s="184"/>
      <c r="FN33" s="184"/>
      <c r="FO33" s="184"/>
      <c r="FP33" s="184"/>
      <c r="FQ33" s="184"/>
      <c r="FR33" s="184"/>
      <c r="FS33" s="184"/>
      <c r="FT33" s="184"/>
      <c r="FU33" s="184"/>
      <c r="FV33" s="184"/>
      <c r="FW33" s="184"/>
      <c r="FX33" s="184"/>
      <c r="FY33" s="184"/>
      <c r="FZ33" s="184"/>
      <c r="GA33" s="184"/>
      <c r="GB33" s="184"/>
      <c r="GC33" s="184"/>
      <c r="GD33" s="184"/>
      <c r="GE33" s="184"/>
      <c r="GF33" s="184"/>
      <c r="GG33" s="184"/>
      <c r="GH33" s="184"/>
      <c r="GI33" s="184"/>
      <c r="GJ33" s="184"/>
      <c r="GK33" s="184"/>
      <c r="GL33" s="184"/>
      <c r="GM33" s="184"/>
      <c r="GN33" s="184"/>
      <c r="GO33" s="184"/>
      <c r="GP33" s="184"/>
      <c r="GQ33" s="184"/>
      <c r="GR33" s="184"/>
      <c r="GS33" s="184"/>
      <c r="GT33" s="184"/>
      <c r="GU33" s="184"/>
      <c r="GV33" s="184"/>
      <c r="GW33" s="184"/>
      <c r="GX33" s="184"/>
      <c r="GY33" s="184"/>
      <c r="GZ33" s="184"/>
      <c r="HA33" s="184"/>
      <c r="HB33" s="184"/>
      <c r="HC33" s="184"/>
      <c r="HD33" s="184"/>
      <c r="HE33" s="184"/>
      <c r="HF33" s="184"/>
      <c r="HG33" s="184"/>
      <c r="HH33" s="184"/>
      <c r="HI33" s="184"/>
      <c r="HJ33" s="184"/>
      <c r="HK33" s="184"/>
      <c r="HL33" s="184"/>
      <c r="HM33" s="184"/>
      <c r="HN33" s="184"/>
      <c r="HO33" s="184"/>
      <c r="HP33" s="184"/>
      <c r="HQ33" s="184"/>
      <c r="HR33" s="184"/>
      <c r="HS33" s="184"/>
      <c r="HT33" s="184"/>
      <c r="HU33" s="184"/>
      <c r="HV33" s="184"/>
      <c r="HW33" s="184"/>
      <c r="HX33" s="184"/>
      <c r="HY33" s="184"/>
      <c r="HZ33" s="184"/>
      <c r="IA33" s="184"/>
      <c r="IB33" s="184"/>
      <c r="IC33" s="184"/>
      <c r="ID33" s="184"/>
      <c r="IE33" s="184"/>
      <c r="IF33" s="184"/>
      <c r="IG33" s="184"/>
      <c r="IH33" s="184"/>
      <c r="II33" s="184"/>
      <c r="IJ33" s="184"/>
      <c r="IK33" s="184"/>
      <c r="IL33" s="184"/>
      <c r="IM33" s="184"/>
      <c r="IN33" s="184"/>
      <c r="IO33" s="184"/>
      <c r="IP33" s="184"/>
      <c r="IQ33" s="184"/>
      <c r="IR33" s="184"/>
      <c r="IS33" s="184"/>
      <c r="IT33" s="184"/>
      <c r="IU33" s="184"/>
      <c r="IV33" s="184"/>
      <c r="IW33" s="184"/>
      <c r="IX33" s="184"/>
      <c r="IY33" s="184"/>
      <c r="IZ33" s="184"/>
      <c r="JA33" s="184"/>
      <c r="JB33" s="184"/>
      <c r="JC33" s="184"/>
      <c r="JD33" s="184"/>
      <c r="JE33" s="184"/>
      <c r="JF33" s="184"/>
      <c r="JG33" s="184"/>
      <c r="JH33" s="184"/>
      <c r="JI33" s="184"/>
      <c r="JJ33" s="184"/>
      <c r="JK33" s="184"/>
      <c r="JL33" s="184"/>
      <c r="JM33" s="184"/>
      <c r="JN33" s="184"/>
      <c r="JO33" s="184"/>
      <c r="JP33" s="184"/>
      <c r="JQ33" s="184"/>
      <c r="JR33" s="184"/>
      <c r="JS33" s="184"/>
      <c r="JT33" s="184"/>
      <c r="JU33" s="184"/>
      <c r="JV33" s="184"/>
      <c r="JW33" s="184"/>
      <c r="JX33" s="184"/>
      <c r="JY33" s="184"/>
      <c r="JZ33" s="184"/>
      <c r="KA33" s="184"/>
      <c r="KB33" s="184"/>
      <c r="KC33" s="184"/>
      <c r="KD33" s="184"/>
      <c r="KE33" s="184"/>
      <c r="KF33" s="184"/>
      <c r="KG33" s="184"/>
      <c r="KH33" s="184"/>
      <c r="KI33" s="184"/>
      <c r="KJ33" s="184"/>
      <c r="KK33" s="184"/>
      <c r="KL33" s="184"/>
      <c r="KM33" s="184"/>
      <c r="KN33" s="184"/>
      <c r="KO33" s="184"/>
      <c r="KP33" s="184"/>
      <c r="KQ33" s="184"/>
      <c r="KR33" s="184"/>
      <c r="KS33" s="184"/>
      <c r="KT33" s="184"/>
      <c r="KU33" s="184"/>
      <c r="KV33" s="184"/>
      <c r="KW33" s="184"/>
      <c r="KX33" s="184"/>
      <c r="KY33" s="184"/>
      <c r="KZ33" s="184"/>
      <c r="LA33" s="184"/>
      <c r="LB33" s="184"/>
      <c r="LC33" s="184"/>
      <c r="LD33" s="184"/>
      <c r="LE33" s="184"/>
      <c r="LF33" s="184"/>
      <c r="LG33" s="184"/>
      <c r="LH33" s="184"/>
      <c r="LI33" s="184"/>
      <c r="LJ33" s="184"/>
      <c r="LK33" s="184"/>
      <c r="LL33" s="184"/>
      <c r="LM33" s="184"/>
      <c r="LN33" s="184"/>
      <c r="LO33" s="184"/>
      <c r="LP33" s="184"/>
      <c r="LQ33" s="184"/>
      <c r="LR33" s="184"/>
      <c r="LS33" s="184"/>
      <c r="LT33" s="184"/>
      <c r="LU33" s="184"/>
      <c r="LV33" s="184"/>
      <c r="LW33" s="184"/>
      <c r="LX33" s="184"/>
      <c r="LY33" s="184"/>
      <c r="LZ33" s="184"/>
      <c r="MA33" s="184"/>
      <c r="MB33" s="184"/>
      <c r="MC33" s="184"/>
      <c r="MD33" s="184"/>
      <c r="ME33" s="184"/>
      <c r="MF33" s="184"/>
      <c r="MG33" s="184"/>
      <c r="MH33" s="184"/>
      <c r="MI33" s="184"/>
      <c r="MJ33" s="184"/>
      <c r="MK33" s="184"/>
      <c r="ML33" s="184"/>
      <c r="MM33" s="184"/>
      <c r="MN33" s="184"/>
      <c r="MO33" s="184"/>
      <c r="MP33" s="184"/>
      <c r="MQ33" s="184"/>
      <c r="MR33" s="184"/>
      <c r="MS33" s="184"/>
      <c r="MT33" s="184"/>
      <c r="MU33" s="184"/>
      <c r="MV33" s="184"/>
      <c r="MW33" s="184"/>
      <c r="MX33" s="184"/>
      <c r="MY33" s="184"/>
      <c r="MZ33" s="184"/>
      <c r="NA33" s="184"/>
      <c r="NB33" s="184"/>
      <c r="NC33" s="184"/>
      <c r="ND33" s="184"/>
      <c r="NE33" s="184"/>
      <c r="NF33" s="184"/>
      <c r="NG33" s="184"/>
      <c r="NH33" s="184"/>
      <c r="NI33" s="184"/>
      <c r="NJ33" s="184"/>
      <c r="NK33" s="184"/>
      <c r="NL33" s="184"/>
      <c r="NM33" s="184"/>
      <c r="NN33" s="184"/>
      <c r="NO33" s="184"/>
      <c r="NP33" s="184"/>
      <c r="NQ33" s="184"/>
      <c r="NR33" s="184"/>
      <c r="NS33" s="184"/>
      <c r="NT33" s="184"/>
      <c r="NU33" s="184"/>
      <c r="NV33" s="184"/>
      <c r="NW33" s="184"/>
      <c r="NX33" s="184"/>
      <c r="NY33" s="184"/>
      <c r="NZ33" s="184"/>
      <c r="OA33" s="184"/>
      <c r="OB33" s="184"/>
      <c r="OC33" s="184"/>
      <c r="OD33" s="184"/>
      <c r="OE33" s="184"/>
      <c r="OF33" s="184"/>
      <c r="OG33" s="184"/>
      <c r="OH33" s="184"/>
      <c r="OI33" s="184"/>
      <c r="OJ33" s="184"/>
      <c r="OK33" s="184"/>
      <c r="OL33" s="184"/>
      <c r="OM33" s="184"/>
      <c r="ON33" s="184"/>
      <c r="OO33" s="184"/>
      <c r="OP33" s="184"/>
      <c r="OQ33" s="184"/>
      <c r="OR33" s="184"/>
      <c r="OS33" s="184"/>
      <c r="OT33" s="184"/>
      <c r="OU33" s="184"/>
      <c r="OV33" s="184"/>
      <c r="OW33" s="184"/>
      <c r="OX33" s="184"/>
      <c r="OY33" s="184"/>
      <c r="OZ33" s="184"/>
      <c r="PA33" s="184"/>
      <c r="PB33" s="184"/>
      <c r="PC33" s="184"/>
      <c r="PD33" s="184"/>
      <c r="PE33" s="184"/>
      <c r="PF33" s="184"/>
      <c r="PG33" s="184"/>
      <c r="PH33" s="184"/>
      <c r="PI33" s="184"/>
      <c r="PJ33" s="184"/>
      <c r="PK33" s="184"/>
      <c r="PL33" s="184"/>
      <c r="PM33" s="184"/>
      <c r="PN33" s="184"/>
      <c r="PO33" s="184"/>
      <c r="PP33" s="184"/>
      <c r="PQ33" s="184"/>
      <c r="PR33" s="184"/>
      <c r="PS33" s="184"/>
      <c r="PT33" s="184"/>
      <c r="PU33" s="184"/>
      <c r="PV33" s="184"/>
      <c r="PW33" s="184"/>
      <c r="PX33" s="184"/>
      <c r="PY33" s="184"/>
      <c r="PZ33" s="184"/>
      <c r="QA33" s="184"/>
      <c r="QB33" s="184"/>
      <c r="QC33" s="184"/>
      <c r="QD33" s="184"/>
      <c r="QE33" s="184"/>
      <c r="QF33" s="184"/>
      <c r="QG33" s="184"/>
      <c r="QH33" s="184"/>
      <c r="QI33" s="184"/>
      <c r="QJ33" s="184"/>
      <c r="QK33" s="184"/>
      <c r="QL33" s="184"/>
      <c r="QM33" s="184"/>
      <c r="QN33" s="184"/>
      <c r="QO33" s="184"/>
      <c r="QP33" s="184"/>
      <c r="QQ33" s="184"/>
      <c r="QR33" s="184"/>
      <c r="QS33" s="184"/>
      <c r="QT33" s="184"/>
      <c r="QU33" s="184"/>
      <c r="QV33" s="184"/>
      <c r="QW33" s="184"/>
      <c r="QX33" s="184"/>
      <c r="QY33" s="184"/>
      <c r="QZ33" s="184"/>
      <c r="RA33" s="184"/>
      <c r="RB33" s="184"/>
      <c r="RC33" s="184"/>
      <c r="RD33" s="184"/>
      <c r="RE33" s="184"/>
      <c r="RF33" s="184"/>
      <c r="RG33" s="184"/>
      <c r="RH33" s="184"/>
      <c r="RI33" s="184"/>
      <c r="RJ33" s="184"/>
      <c r="RK33" s="184"/>
      <c r="RL33" s="184"/>
      <c r="RM33" s="184"/>
      <c r="RN33" s="184"/>
      <c r="RO33" s="184"/>
      <c r="RP33" s="184"/>
      <c r="RQ33" s="184"/>
      <c r="RR33" s="184"/>
      <c r="RS33" s="184"/>
      <c r="RT33" s="184"/>
      <c r="RU33" s="184"/>
      <c r="RV33" s="184"/>
      <c r="RW33" s="184"/>
      <c r="RX33" s="184"/>
      <c r="RY33" s="184"/>
      <c r="RZ33" s="184"/>
      <c r="SA33" s="184"/>
      <c r="SB33" s="184"/>
      <c r="SC33" s="184"/>
      <c r="SD33" s="184"/>
      <c r="SE33" s="184"/>
      <c r="SF33" s="184"/>
      <c r="SG33" s="184"/>
      <c r="SH33" s="184"/>
      <c r="SI33" s="184"/>
      <c r="SJ33" s="184"/>
      <c r="SK33" s="184"/>
      <c r="SL33" s="184"/>
      <c r="SM33" s="184"/>
      <c r="SN33" s="184"/>
      <c r="SO33" s="184"/>
      <c r="SP33" s="184"/>
      <c r="SQ33" s="184"/>
      <c r="SR33" s="184"/>
      <c r="SS33" s="184"/>
      <c r="ST33" s="184"/>
      <c r="SU33" s="184"/>
      <c r="SV33" s="184"/>
      <c r="SW33" s="184"/>
      <c r="SX33" s="184"/>
      <c r="SY33" s="184"/>
      <c r="SZ33" s="184"/>
      <c r="TA33" s="184"/>
      <c r="TB33" s="184"/>
      <c r="TC33" s="184"/>
      <c r="TD33" s="184"/>
      <c r="TE33" s="184"/>
      <c r="TF33" s="184"/>
      <c r="TG33" s="184"/>
      <c r="TH33" s="184"/>
      <c r="TI33" s="184"/>
      <c r="TJ33" s="184"/>
      <c r="TK33" s="184"/>
      <c r="TL33" s="184"/>
      <c r="TM33" s="184"/>
      <c r="TN33" s="184"/>
      <c r="TO33" s="184"/>
      <c r="TP33" s="184"/>
      <c r="TQ33" s="184"/>
      <c r="TR33" s="184"/>
      <c r="TS33" s="184"/>
      <c r="TT33" s="184"/>
      <c r="TU33" s="184"/>
      <c r="TV33" s="184"/>
      <c r="TW33" s="184"/>
      <c r="TX33" s="184"/>
      <c r="TY33" s="184"/>
      <c r="TZ33" s="184"/>
      <c r="UA33" s="184"/>
      <c r="UB33" s="184"/>
      <c r="UC33" s="184"/>
      <c r="UD33" s="184"/>
      <c r="UE33" s="184"/>
      <c r="UF33" s="184"/>
      <c r="UG33" s="184"/>
      <c r="UH33" s="184"/>
      <c r="UI33" s="184"/>
      <c r="UJ33" s="184"/>
      <c r="UK33" s="184"/>
      <c r="UL33" s="184"/>
      <c r="UM33" s="184"/>
      <c r="UN33" s="184"/>
      <c r="UO33" s="184"/>
      <c r="UP33" s="184"/>
      <c r="UQ33" s="184"/>
      <c r="UR33" s="184"/>
      <c r="US33" s="184"/>
      <c r="UT33" s="184"/>
      <c r="UU33" s="184"/>
      <c r="UV33" s="184"/>
      <c r="UW33" s="184"/>
      <c r="UX33" s="184"/>
      <c r="UY33" s="184"/>
      <c r="UZ33" s="184"/>
      <c r="VA33" s="184"/>
      <c r="VB33" s="184"/>
      <c r="VC33" s="184"/>
      <c r="VD33" s="184"/>
      <c r="VE33" s="184"/>
      <c r="VF33" s="184"/>
      <c r="VG33" s="184"/>
      <c r="VH33" s="184"/>
      <c r="VI33" s="184"/>
      <c r="VJ33" s="184"/>
      <c r="VK33" s="184"/>
      <c r="VL33" s="184"/>
      <c r="VM33" s="184"/>
      <c r="VN33" s="184"/>
      <c r="VO33" s="184"/>
      <c r="VP33" s="184"/>
      <c r="VQ33" s="184"/>
      <c r="VR33" s="184"/>
      <c r="VS33" s="184"/>
      <c r="VT33" s="184"/>
      <c r="VU33" s="184"/>
      <c r="VV33" s="184"/>
      <c r="VW33" s="184"/>
      <c r="VX33" s="184"/>
      <c r="VY33" s="184"/>
      <c r="VZ33" s="184"/>
      <c r="WA33" s="184"/>
      <c r="WB33" s="184"/>
      <c r="WC33" s="184"/>
      <c r="WD33" s="184"/>
      <c r="WE33" s="184"/>
      <c r="WF33" s="184"/>
      <c r="WG33" s="184"/>
      <c r="WH33" s="184"/>
      <c r="WI33" s="184"/>
      <c r="WJ33" s="184"/>
      <c r="WK33" s="184"/>
      <c r="WL33" s="184"/>
      <c r="WM33" s="184"/>
      <c r="WN33" s="184"/>
      <c r="WO33" s="184"/>
      <c r="WP33" s="184"/>
      <c r="WQ33" s="184"/>
      <c r="WR33" s="184"/>
      <c r="WS33" s="184"/>
      <c r="WT33" s="184"/>
      <c r="WU33" s="184"/>
      <c r="WV33" s="184"/>
      <c r="WW33" s="184"/>
      <c r="WX33" s="184"/>
      <c r="WY33" s="184"/>
      <c r="WZ33" s="184"/>
      <c r="XA33" s="184"/>
      <c r="XB33" s="184"/>
      <c r="XC33" s="184"/>
      <c r="XD33" s="184"/>
      <c r="XE33" s="184"/>
      <c r="XF33" s="184"/>
      <c r="XG33" s="184"/>
      <c r="XH33" s="184"/>
      <c r="XI33" s="184"/>
      <c r="XJ33" s="184"/>
      <c r="XK33" s="184"/>
      <c r="XL33" s="184"/>
      <c r="XM33" s="184"/>
      <c r="XN33" s="184"/>
      <c r="XO33" s="184"/>
      <c r="XP33" s="184"/>
      <c r="XQ33" s="184"/>
      <c r="XR33" s="184"/>
      <c r="XS33" s="184"/>
      <c r="XT33" s="184"/>
    </row>
    <row r="34" spans="1:644" customFormat="1" x14ac:dyDescent="0.2">
      <c r="A34" s="142"/>
      <c r="B34" s="81"/>
      <c r="C34" s="146"/>
      <c r="D34" s="147"/>
      <c r="E34" s="147"/>
      <c r="F34" s="145"/>
      <c r="G34" s="146"/>
      <c r="H34" s="147"/>
      <c r="I34" s="147"/>
      <c r="J34" s="145"/>
      <c r="K34" s="184"/>
      <c r="L34" s="184"/>
      <c r="M34" s="142"/>
      <c r="N34" s="81"/>
      <c r="O34" s="146"/>
      <c r="P34" s="147"/>
      <c r="Q34" s="147"/>
      <c r="R34" s="145"/>
      <c r="S34" s="146"/>
      <c r="T34" s="147"/>
      <c r="U34" s="147"/>
      <c r="V34" s="145"/>
      <c r="W34" s="184"/>
      <c r="X34" s="184"/>
      <c r="Y34" s="184"/>
      <c r="Z34" s="184"/>
      <c r="AA34" s="184"/>
      <c r="AB34" s="184"/>
      <c r="AC34" s="184"/>
      <c r="AD34" s="184"/>
      <c r="AE34" s="184"/>
      <c r="AF34" s="184"/>
      <c r="AG34" s="184"/>
      <c r="AH34" s="184"/>
      <c r="AI34" s="184"/>
      <c r="AJ34" s="184"/>
      <c r="AK34" s="184"/>
      <c r="AL34" s="184"/>
      <c r="AM34" s="184"/>
      <c r="AN34" s="184"/>
      <c r="AO34" s="184"/>
      <c r="AP34" s="184"/>
      <c r="AQ34" s="184"/>
      <c r="AR34" s="184"/>
      <c r="AS34" s="184"/>
      <c r="AT34" s="184"/>
      <c r="AU34" s="184"/>
      <c r="AV34" s="184"/>
      <c r="AW34" s="184"/>
      <c r="AX34" s="184"/>
      <c r="AY34" s="184"/>
      <c r="AZ34" s="184"/>
      <c r="BA34" s="184"/>
      <c r="BB34" s="184"/>
      <c r="BC34" s="184"/>
      <c r="BD34" s="184"/>
      <c r="BE34" s="184"/>
      <c r="BF34" s="184"/>
      <c r="BG34" s="184"/>
      <c r="BH34" s="184"/>
      <c r="BI34" s="184"/>
      <c r="BJ34" s="184"/>
      <c r="BK34" s="184"/>
      <c r="BL34" s="184"/>
      <c r="BM34" s="184"/>
      <c r="BN34" s="184"/>
      <c r="BO34" s="184"/>
      <c r="BP34" s="184"/>
      <c r="BQ34" s="184"/>
      <c r="BR34" s="184"/>
      <c r="BS34" s="184"/>
      <c r="BT34" s="184"/>
      <c r="BU34" s="184"/>
      <c r="BV34" s="184"/>
      <c r="BW34" s="184"/>
      <c r="BX34" s="184"/>
      <c r="BY34" s="184"/>
      <c r="BZ34" s="184"/>
      <c r="CA34" s="184"/>
      <c r="CB34" s="184"/>
      <c r="CC34" s="184"/>
      <c r="CD34" s="184"/>
      <c r="CE34" s="184"/>
      <c r="CF34" s="184"/>
      <c r="CG34" s="184"/>
      <c r="CH34" s="184"/>
      <c r="CI34" s="184"/>
      <c r="CJ34" s="184"/>
      <c r="CK34" s="184"/>
      <c r="CL34" s="184"/>
      <c r="CM34" s="184"/>
      <c r="CN34" s="184"/>
      <c r="CO34" s="184"/>
      <c r="CP34" s="184"/>
      <c r="CQ34" s="184"/>
      <c r="CR34" s="184"/>
      <c r="CS34" s="184"/>
      <c r="CT34" s="184"/>
      <c r="CU34" s="184"/>
      <c r="CV34" s="184"/>
      <c r="CW34" s="184"/>
      <c r="CX34" s="184"/>
      <c r="CY34" s="184"/>
      <c r="CZ34" s="184"/>
      <c r="DA34" s="184"/>
      <c r="DB34" s="184"/>
      <c r="DC34" s="184"/>
      <c r="DD34" s="184"/>
      <c r="DE34" s="184"/>
      <c r="DF34" s="184"/>
      <c r="DG34" s="184"/>
      <c r="DH34" s="184"/>
      <c r="DI34" s="184"/>
      <c r="DJ34" s="184"/>
      <c r="DK34" s="184"/>
      <c r="DL34" s="184"/>
      <c r="DM34" s="184"/>
      <c r="DN34" s="184"/>
      <c r="DO34" s="184"/>
      <c r="DP34" s="184"/>
      <c r="DQ34" s="184"/>
      <c r="DR34" s="184"/>
      <c r="DS34" s="184"/>
      <c r="DT34" s="184"/>
      <c r="DU34" s="184"/>
      <c r="DV34" s="184"/>
      <c r="DW34" s="184"/>
      <c r="DX34" s="184"/>
      <c r="DY34" s="184"/>
      <c r="DZ34" s="184"/>
      <c r="EA34" s="184"/>
      <c r="EB34" s="184"/>
      <c r="EC34" s="184"/>
      <c r="ED34" s="184"/>
      <c r="EE34" s="184"/>
      <c r="EF34" s="184"/>
      <c r="EG34" s="184"/>
      <c r="EH34" s="184"/>
      <c r="EI34" s="184"/>
      <c r="EJ34" s="184"/>
      <c r="EK34" s="184"/>
      <c r="EL34" s="184"/>
      <c r="EM34" s="184"/>
      <c r="EN34" s="184"/>
      <c r="EO34" s="184"/>
      <c r="EP34" s="184"/>
      <c r="EQ34" s="184"/>
      <c r="ER34" s="184"/>
      <c r="ES34" s="184"/>
      <c r="ET34" s="184"/>
      <c r="EU34" s="184"/>
      <c r="EV34" s="184"/>
      <c r="EW34" s="184"/>
      <c r="EX34" s="184"/>
      <c r="EY34" s="184"/>
      <c r="EZ34" s="184"/>
      <c r="FA34" s="184"/>
      <c r="FB34" s="184"/>
      <c r="FC34" s="184"/>
      <c r="FD34" s="184"/>
      <c r="FE34" s="184"/>
      <c r="FF34" s="184"/>
      <c r="FG34" s="184"/>
      <c r="FH34" s="184"/>
      <c r="FI34" s="184"/>
      <c r="FJ34" s="184"/>
      <c r="FK34" s="184"/>
      <c r="FL34" s="184"/>
      <c r="FM34" s="184"/>
      <c r="FN34" s="184"/>
      <c r="FO34" s="184"/>
      <c r="FP34" s="184"/>
      <c r="FQ34" s="184"/>
      <c r="FR34" s="184"/>
      <c r="FS34" s="184"/>
      <c r="FT34" s="184"/>
      <c r="FU34" s="184"/>
      <c r="FV34" s="184"/>
      <c r="FW34" s="184"/>
      <c r="FX34" s="184"/>
      <c r="FY34" s="184"/>
      <c r="FZ34" s="184"/>
      <c r="GA34" s="184"/>
      <c r="GB34" s="184"/>
      <c r="GC34" s="184"/>
      <c r="GD34" s="184"/>
      <c r="GE34" s="184"/>
      <c r="GF34" s="184"/>
      <c r="GG34" s="184"/>
      <c r="GH34" s="184"/>
      <c r="GI34" s="184"/>
      <c r="GJ34" s="184"/>
      <c r="GK34" s="184"/>
      <c r="GL34" s="184"/>
      <c r="GM34" s="184"/>
      <c r="GN34" s="184"/>
      <c r="GO34" s="184"/>
      <c r="GP34" s="184"/>
      <c r="GQ34" s="184"/>
      <c r="GR34" s="184"/>
      <c r="GS34" s="184"/>
      <c r="GT34" s="184"/>
      <c r="GU34" s="184"/>
      <c r="GV34" s="184"/>
      <c r="GW34" s="184"/>
      <c r="GX34" s="184"/>
      <c r="GY34" s="184"/>
      <c r="GZ34" s="184"/>
      <c r="HA34" s="184"/>
      <c r="HB34" s="184"/>
      <c r="HC34" s="184"/>
      <c r="HD34" s="184"/>
      <c r="HE34" s="184"/>
      <c r="HF34" s="184"/>
      <c r="HG34" s="184"/>
      <c r="HH34" s="184"/>
      <c r="HI34" s="184"/>
      <c r="HJ34" s="184"/>
      <c r="HK34" s="184"/>
      <c r="HL34" s="184"/>
      <c r="HM34" s="184"/>
      <c r="HN34" s="184"/>
      <c r="HO34" s="184"/>
      <c r="HP34" s="184"/>
      <c r="HQ34" s="184"/>
      <c r="HR34" s="184"/>
      <c r="HS34" s="184"/>
      <c r="HT34" s="184"/>
      <c r="HU34" s="184"/>
      <c r="HV34" s="184"/>
      <c r="HW34" s="184"/>
      <c r="HX34" s="184"/>
      <c r="HY34" s="184"/>
      <c r="HZ34" s="184"/>
      <c r="IA34" s="184"/>
      <c r="IB34" s="184"/>
      <c r="IC34" s="184"/>
      <c r="ID34" s="184"/>
      <c r="IE34" s="184"/>
      <c r="IF34" s="184"/>
      <c r="IG34" s="184"/>
      <c r="IH34" s="184"/>
      <c r="II34" s="184"/>
      <c r="IJ34" s="184"/>
      <c r="IK34" s="184"/>
      <c r="IL34" s="184"/>
      <c r="IM34" s="184"/>
      <c r="IN34" s="184"/>
      <c r="IO34" s="184"/>
      <c r="IP34" s="184"/>
      <c r="IQ34" s="184"/>
      <c r="IR34" s="184"/>
      <c r="IS34" s="184"/>
      <c r="IT34" s="184"/>
      <c r="IU34" s="184"/>
      <c r="IV34" s="184"/>
      <c r="IW34" s="184"/>
      <c r="IX34" s="184"/>
      <c r="IY34" s="184"/>
      <c r="IZ34" s="184"/>
      <c r="JA34" s="184"/>
      <c r="JB34" s="184"/>
      <c r="JC34" s="184"/>
      <c r="JD34" s="184"/>
      <c r="JE34" s="184"/>
      <c r="JF34" s="184"/>
      <c r="JG34" s="184"/>
      <c r="JH34" s="184"/>
      <c r="JI34" s="184"/>
      <c r="JJ34" s="184"/>
      <c r="JK34" s="184"/>
      <c r="JL34" s="184"/>
      <c r="JM34" s="184"/>
      <c r="JN34" s="184"/>
      <c r="JO34" s="184"/>
      <c r="JP34" s="184"/>
      <c r="JQ34" s="184"/>
      <c r="JR34" s="184"/>
      <c r="JS34" s="184"/>
      <c r="JT34" s="184"/>
      <c r="JU34" s="184"/>
      <c r="JV34" s="184"/>
      <c r="JW34" s="184"/>
      <c r="JX34" s="184"/>
      <c r="JY34" s="184"/>
      <c r="JZ34" s="184"/>
      <c r="KA34" s="184"/>
      <c r="KB34" s="184"/>
      <c r="KC34" s="184"/>
      <c r="KD34" s="184"/>
      <c r="KE34" s="184"/>
      <c r="KF34" s="184"/>
      <c r="KG34" s="184"/>
      <c r="KH34" s="184"/>
      <c r="KI34" s="184"/>
      <c r="KJ34" s="184"/>
      <c r="KK34" s="184"/>
      <c r="KL34" s="184"/>
      <c r="KM34" s="184"/>
      <c r="KN34" s="184"/>
      <c r="KO34" s="184"/>
      <c r="KP34" s="184"/>
      <c r="KQ34" s="184"/>
      <c r="KR34" s="184"/>
      <c r="KS34" s="184"/>
      <c r="KT34" s="184"/>
      <c r="KU34" s="184"/>
      <c r="KV34" s="184"/>
      <c r="KW34" s="184"/>
      <c r="KX34" s="184"/>
      <c r="KY34" s="184"/>
      <c r="KZ34" s="184"/>
      <c r="LA34" s="184"/>
      <c r="LB34" s="184"/>
      <c r="LC34" s="184"/>
      <c r="LD34" s="184"/>
      <c r="LE34" s="184"/>
      <c r="LF34" s="184"/>
      <c r="LG34" s="184"/>
      <c r="LH34" s="184"/>
      <c r="LI34" s="184"/>
      <c r="LJ34" s="184"/>
      <c r="LK34" s="184"/>
      <c r="LL34" s="184"/>
      <c r="LM34" s="184"/>
      <c r="LN34" s="184"/>
      <c r="LO34" s="184"/>
      <c r="LP34" s="184"/>
      <c r="LQ34" s="184"/>
      <c r="LR34" s="184"/>
      <c r="LS34" s="184"/>
      <c r="LT34" s="184"/>
      <c r="LU34" s="184"/>
      <c r="LV34" s="184"/>
      <c r="LW34" s="184"/>
      <c r="LX34" s="184"/>
      <c r="LY34" s="184"/>
      <c r="LZ34" s="184"/>
      <c r="MA34" s="184"/>
      <c r="MB34" s="184"/>
      <c r="MC34" s="184"/>
      <c r="MD34" s="184"/>
      <c r="ME34" s="184"/>
      <c r="MF34" s="184"/>
      <c r="MG34" s="184"/>
      <c r="MH34" s="184"/>
      <c r="MI34" s="184"/>
      <c r="MJ34" s="184"/>
      <c r="MK34" s="184"/>
      <c r="ML34" s="184"/>
      <c r="MM34" s="184"/>
      <c r="MN34" s="184"/>
      <c r="MO34" s="184"/>
      <c r="MP34" s="184"/>
      <c r="MQ34" s="184"/>
      <c r="MR34" s="184"/>
      <c r="MS34" s="184"/>
      <c r="MT34" s="184"/>
      <c r="MU34" s="184"/>
      <c r="MV34" s="184"/>
      <c r="MW34" s="184"/>
      <c r="MX34" s="184"/>
      <c r="MY34" s="184"/>
      <c r="MZ34" s="184"/>
      <c r="NA34" s="184"/>
      <c r="NB34" s="184"/>
      <c r="NC34" s="184"/>
      <c r="ND34" s="184"/>
      <c r="NE34" s="184"/>
      <c r="NF34" s="184"/>
      <c r="NG34" s="184"/>
      <c r="NH34" s="184"/>
      <c r="NI34" s="184"/>
      <c r="NJ34" s="184"/>
      <c r="NK34" s="184"/>
      <c r="NL34" s="184"/>
      <c r="NM34" s="184"/>
      <c r="NN34" s="184"/>
      <c r="NO34" s="184"/>
      <c r="NP34" s="184"/>
      <c r="NQ34" s="184"/>
      <c r="NR34" s="184"/>
      <c r="NS34" s="184"/>
      <c r="NT34" s="184"/>
      <c r="NU34" s="184"/>
      <c r="NV34" s="184"/>
      <c r="NW34" s="184"/>
      <c r="NX34" s="184"/>
      <c r="NY34" s="184"/>
      <c r="NZ34" s="184"/>
      <c r="OA34" s="184"/>
      <c r="OB34" s="184"/>
      <c r="OC34" s="184"/>
      <c r="OD34" s="184"/>
      <c r="OE34" s="184"/>
      <c r="OF34" s="184"/>
      <c r="OG34" s="184"/>
      <c r="OH34" s="184"/>
      <c r="OI34" s="184"/>
      <c r="OJ34" s="184"/>
      <c r="OK34" s="184"/>
      <c r="OL34" s="184"/>
      <c r="OM34" s="184"/>
      <c r="ON34" s="184"/>
      <c r="OO34" s="184"/>
      <c r="OP34" s="184"/>
      <c r="OQ34" s="184"/>
      <c r="OR34" s="184"/>
      <c r="OS34" s="184"/>
      <c r="OT34" s="184"/>
      <c r="OU34" s="184"/>
      <c r="OV34" s="184"/>
      <c r="OW34" s="184"/>
      <c r="OX34" s="184"/>
      <c r="OY34" s="184"/>
      <c r="OZ34" s="184"/>
      <c r="PA34" s="184"/>
      <c r="PB34" s="184"/>
      <c r="PC34" s="184"/>
      <c r="PD34" s="184"/>
      <c r="PE34" s="184"/>
      <c r="PF34" s="184"/>
      <c r="PG34" s="184"/>
      <c r="PH34" s="184"/>
      <c r="PI34" s="184"/>
      <c r="PJ34" s="184"/>
      <c r="PK34" s="184"/>
      <c r="PL34" s="184"/>
      <c r="PM34" s="184"/>
      <c r="PN34" s="184"/>
      <c r="PO34" s="184"/>
      <c r="PP34" s="184"/>
      <c r="PQ34" s="184"/>
      <c r="PR34" s="184"/>
      <c r="PS34" s="184"/>
      <c r="PT34" s="184"/>
      <c r="PU34" s="184"/>
      <c r="PV34" s="184"/>
      <c r="PW34" s="184"/>
      <c r="PX34" s="184"/>
      <c r="PY34" s="184"/>
      <c r="PZ34" s="184"/>
      <c r="QA34" s="184"/>
      <c r="QB34" s="184"/>
      <c r="QC34" s="184"/>
      <c r="QD34" s="184"/>
      <c r="QE34" s="184"/>
      <c r="QF34" s="184"/>
      <c r="QG34" s="184"/>
      <c r="QH34" s="184"/>
      <c r="QI34" s="184"/>
      <c r="QJ34" s="184"/>
      <c r="QK34" s="184"/>
      <c r="QL34" s="184"/>
      <c r="QM34" s="184"/>
      <c r="QN34" s="184"/>
      <c r="QO34" s="184"/>
      <c r="QP34" s="184"/>
      <c r="QQ34" s="184"/>
      <c r="QR34" s="184"/>
      <c r="QS34" s="184"/>
      <c r="QT34" s="184"/>
      <c r="QU34" s="184"/>
      <c r="QV34" s="184"/>
      <c r="QW34" s="184"/>
      <c r="QX34" s="184"/>
      <c r="QY34" s="184"/>
      <c r="QZ34" s="184"/>
      <c r="RA34" s="184"/>
      <c r="RB34" s="184"/>
      <c r="RC34" s="184"/>
      <c r="RD34" s="184"/>
      <c r="RE34" s="184"/>
      <c r="RF34" s="184"/>
      <c r="RG34" s="184"/>
      <c r="RH34" s="184"/>
      <c r="RI34" s="184"/>
      <c r="RJ34" s="184"/>
      <c r="RK34" s="184"/>
      <c r="RL34" s="184"/>
      <c r="RM34" s="184"/>
      <c r="RN34" s="184"/>
      <c r="RO34" s="184"/>
      <c r="RP34" s="184"/>
      <c r="RQ34" s="184"/>
      <c r="RR34" s="184"/>
      <c r="RS34" s="184"/>
      <c r="RT34" s="184"/>
      <c r="RU34" s="184"/>
      <c r="RV34" s="184"/>
      <c r="RW34" s="184"/>
      <c r="RX34" s="184"/>
      <c r="RY34" s="184"/>
      <c r="RZ34" s="184"/>
      <c r="SA34" s="184"/>
      <c r="SB34" s="184"/>
      <c r="SC34" s="184"/>
      <c r="SD34" s="184"/>
      <c r="SE34" s="184"/>
      <c r="SF34" s="184"/>
      <c r="SG34" s="184"/>
      <c r="SH34" s="184"/>
      <c r="SI34" s="184"/>
      <c r="SJ34" s="184"/>
      <c r="SK34" s="184"/>
      <c r="SL34" s="184"/>
      <c r="SM34" s="184"/>
      <c r="SN34" s="184"/>
      <c r="SO34" s="184"/>
      <c r="SP34" s="184"/>
      <c r="SQ34" s="184"/>
      <c r="SR34" s="184"/>
      <c r="SS34" s="184"/>
      <c r="ST34" s="184"/>
      <c r="SU34" s="184"/>
      <c r="SV34" s="184"/>
      <c r="SW34" s="184"/>
      <c r="SX34" s="184"/>
      <c r="SY34" s="184"/>
      <c r="SZ34" s="184"/>
      <c r="TA34" s="184"/>
      <c r="TB34" s="184"/>
      <c r="TC34" s="184"/>
      <c r="TD34" s="184"/>
      <c r="TE34" s="184"/>
      <c r="TF34" s="184"/>
      <c r="TG34" s="184"/>
      <c r="TH34" s="184"/>
      <c r="TI34" s="184"/>
      <c r="TJ34" s="184"/>
      <c r="TK34" s="184"/>
      <c r="TL34" s="184"/>
      <c r="TM34" s="184"/>
      <c r="TN34" s="184"/>
      <c r="TO34" s="184"/>
      <c r="TP34" s="184"/>
      <c r="TQ34" s="184"/>
      <c r="TR34" s="184"/>
      <c r="TS34" s="184"/>
      <c r="TT34" s="184"/>
      <c r="TU34" s="184"/>
      <c r="TV34" s="184"/>
      <c r="TW34" s="184"/>
      <c r="TX34" s="184"/>
      <c r="TY34" s="184"/>
      <c r="TZ34" s="184"/>
      <c r="UA34" s="184"/>
      <c r="UB34" s="184"/>
      <c r="UC34" s="184"/>
      <c r="UD34" s="184"/>
      <c r="UE34" s="184"/>
      <c r="UF34" s="184"/>
      <c r="UG34" s="184"/>
      <c r="UH34" s="184"/>
      <c r="UI34" s="184"/>
      <c r="UJ34" s="184"/>
      <c r="UK34" s="184"/>
      <c r="UL34" s="184"/>
      <c r="UM34" s="184"/>
      <c r="UN34" s="184"/>
      <c r="UO34" s="184"/>
      <c r="UP34" s="184"/>
      <c r="UQ34" s="184"/>
      <c r="UR34" s="184"/>
      <c r="US34" s="184"/>
      <c r="UT34" s="184"/>
      <c r="UU34" s="184"/>
      <c r="UV34" s="184"/>
      <c r="UW34" s="184"/>
      <c r="UX34" s="184"/>
      <c r="UY34" s="184"/>
      <c r="UZ34" s="184"/>
      <c r="VA34" s="184"/>
      <c r="VB34" s="184"/>
      <c r="VC34" s="184"/>
      <c r="VD34" s="184"/>
      <c r="VE34" s="184"/>
      <c r="VF34" s="184"/>
      <c r="VG34" s="184"/>
      <c r="VH34" s="184"/>
      <c r="VI34" s="184"/>
      <c r="VJ34" s="184"/>
      <c r="VK34" s="184"/>
      <c r="VL34" s="184"/>
      <c r="VM34" s="184"/>
      <c r="VN34" s="184"/>
      <c r="VO34" s="184"/>
      <c r="VP34" s="184"/>
      <c r="VQ34" s="184"/>
      <c r="VR34" s="184"/>
      <c r="VS34" s="184"/>
      <c r="VT34" s="184"/>
      <c r="VU34" s="184"/>
      <c r="VV34" s="184"/>
      <c r="VW34" s="184"/>
      <c r="VX34" s="184"/>
      <c r="VY34" s="184"/>
      <c r="VZ34" s="184"/>
      <c r="WA34" s="184"/>
      <c r="WB34" s="184"/>
      <c r="WC34" s="184"/>
      <c r="WD34" s="184"/>
      <c r="WE34" s="184"/>
      <c r="WF34" s="184"/>
      <c r="WG34" s="184"/>
      <c r="WH34" s="184"/>
      <c r="WI34" s="184"/>
      <c r="WJ34" s="184"/>
      <c r="WK34" s="184"/>
      <c r="WL34" s="184"/>
      <c r="WM34" s="184"/>
      <c r="WN34" s="184"/>
      <c r="WO34" s="184"/>
      <c r="WP34" s="184"/>
      <c r="WQ34" s="184"/>
      <c r="WR34" s="184"/>
      <c r="WS34" s="184"/>
      <c r="WT34" s="184"/>
      <c r="WU34" s="184"/>
      <c r="WV34" s="184"/>
      <c r="WW34" s="184"/>
      <c r="WX34" s="184"/>
      <c r="WY34" s="184"/>
      <c r="WZ34" s="184"/>
      <c r="XA34" s="184"/>
      <c r="XB34" s="184"/>
      <c r="XC34" s="184"/>
      <c r="XD34" s="184"/>
      <c r="XE34" s="184"/>
      <c r="XF34" s="184"/>
      <c r="XG34" s="184"/>
      <c r="XH34" s="184"/>
      <c r="XI34" s="184"/>
      <c r="XJ34" s="184"/>
      <c r="XK34" s="184"/>
      <c r="XL34" s="184"/>
      <c r="XM34" s="184"/>
      <c r="XN34" s="184"/>
      <c r="XO34" s="184"/>
      <c r="XP34" s="184"/>
      <c r="XQ34" s="184"/>
      <c r="XR34" s="184"/>
      <c r="XS34" s="184"/>
      <c r="XT34" s="184"/>
    </row>
    <row r="35" spans="1:644" customFormat="1" x14ac:dyDescent="0.2">
      <c r="A35" s="148"/>
      <c r="B35" s="149" t="s">
        <v>43</v>
      </c>
      <c r="C35" s="150"/>
      <c r="D35" s="151"/>
      <c r="E35" s="151"/>
      <c r="F35" s="152"/>
      <c r="G35" s="150"/>
      <c r="H35" s="151"/>
      <c r="I35" s="151"/>
      <c r="J35" s="152"/>
      <c r="K35" s="184"/>
      <c r="L35" s="184"/>
      <c r="M35" s="148"/>
      <c r="N35" s="149" t="s">
        <v>43</v>
      </c>
      <c r="O35" s="150"/>
      <c r="P35" s="151"/>
      <c r="Q35" s="151"/>
      <c r="R35" s="152"/>
      <c r="S35" s="150"/>
      <c r="T35" s="151"/>
      <c r="U35" s="151"/>
      <c r="V35" s="152"/>
      <c r="W35" s="184"/>
      <c r="X35" s="184"/>
      <c r="Y35" s="184"/>
      <c r="Z35" s="184"/>
      <c r="AA35" s="184"/>
      <c r="AB35" s="184"/>
      <c r="AC35" s="184"/>
      <c r="AD35" s="184"/>
      <c r="AE35" s="184"/>
      <c r="AF35" s="184"/>
      <c r="AG35" s="184"/>
      <c r="AH35" s="184"/>
      <c r="AI35" s="184"/>
      <c r="AJ35" s="184"/>
      <c r="AK35" s="184"/>
      <c r="AL35" s="184"/>
      <c r="AM35" s="184"/>
      <c r="AN35" s="184"/>
      <c r="AO35" s="184"/>
      <c r="AP35" s="184"/>
      <c r="AQ35" s="184"/>
      <c r="AR35" s="184"/>
      <c r="AS35" s="184"/>
      <c r="AT35" s="184"/>
      <c r="AU35" s="184"/>
      <c r="AV35" s="184"/>
      <c r="AW35" s="184"/>
      <c r="AX35" s="184"/>
      <c r="AY35" s="184"/>
      <c r="AZ35" s="184"/>
      <c r="BA35" s="184"/>
      <c r="BB35" s="184"/>
      <c r="BC35" s="184"/>
      <c r="BD35" s="184"/>
      <c r="BE35" s="184"/>
      <c r="BF35" s="184"/>
      <c r="BG35" s="184"/>
      <c r="BH35" s="184"/>
      <c r="BI35" s="184"/>
      <c r="BJ35" s="184"/>
      <c r="BK35" s="184"/>
      <c r="BL35" s="184"/>
      <c r="BM35" s="184"/>
      <c r="BN35" s="184"/>
      <c r="BO35" s="184"/>
      <c r="BP35" s="184"/>
      <c r="BQ35" s="184"/>
      <c r="BR35" s="184"/>
      <c r="BS35" s="184"/>
      <c r="BT35" s="184"/>
      <c r="BU35" s="184"/>
      <c r="BV35" s="184"/>
      <c r="BW35" s="184"/>
      <c r="BX35" s="184"/>
      <c r="BY35" s="184"/>
      <c r="BZ35" s="184"/>
      <c r="CA35" s="184"/>
      <c r="CB35" s="184"/>
      <c r="CC35" s="184"/>
      <c r="CD35" s="184"/>
      <c r="CE35" s="184"/>
      <c r="CF35" s="184"/>
      <c r="CG35" s="184"/>
      <c r="CH35" s="184"/>
      <c r="CI35" s="184"/>
      <c r="CJ35" s="184"/>
      <c r="CK35" s="184"/>
      <c r="CL35" s="184"/>
      <c r="CM35" s="184"/>
      <c r="CN35" s="184"/>
      <c r="CO35" s="184"/>
      <c r="CP35" s="184"/>
      <c r="CQ35" s="184"/>
      <c r="CR35" s="184"/>
      <c r="CS35" s="184"/>
      <c r="CT35" s="184"/>
      <c r="CU35" s="184"/>
      <c r="CV35" s="184"/>
      <c r="CW35" s="184"/>
      <c r="CX35" s="184"/>
      <c r="CY35" s="184"/>
      <c r="CZ35" s="184"/>
      <c r="DA35" s="184"/>
      <c r="DB35" s="184"/>
      <c r="DC35" s="184"/>
      <c r="DD35" s="184"/>
      <c r="DE35" s="184"/>
      <c r="DF35" s="184"/>
      <c r="DG35" s="184"/>
      <c r="DH35" s="184"/>
      <c r="DI35" s="184"/>
      <c r="DJ35" s="184"/>
      <c r="DK35" s="184"/>
      <c r="DL35" s="184"/>
      <c r="DM35" s="184"/>
      <c r="DN35" s="184"/>
      <c r="DO35" s="184"/>
      <c r="DP35" s="184"/>
      <c r="DQ35" s="184"/>
      <c r="DR35" s="184"/>
      <c r="DS35" s="184"/>
      <c r="DT35" s="184"/>
      <c r="DU35" s="184"/>
      <c r="DV35" s="184"/>
      <c r="DW35" s="184"/>
      <c r="DX35" s="184"/>
      <c r="DY35" s="184"/>
      <c r="DZ35" s="184"/>
      <c r="EA35" s="184"/>
      <c r="EB35" s="184"/>
      <c r="EC35" s="184"/>
      <c r="ED35" s="184"/>
      <c r="EE35" s="184"/>
      <c r="EF35" s="184"/>
      <c r="EG35" s="184"/>
      <c r="EH35" s="184"/>
      <c r="EI35" s="184"/>
      <c r="EJ35" s="184"/>
      <c r="EK35" s="184"/>
      <c r="EL35" s="184"/>
      <c r="EM35" s="184"/>
      <c r="EN35" s="184"/>
      <c r="EO35" s="184"/>
      <c r="EP35" s="184"/>
      <c r="EQ35" s="184"/>
      <c r="ER35" s="184"/>
      <c r="ES35" s="184"/>
      <c r="ET35" s="184"/>
      <c r="EU35" s="184"/>
      <c r="EV35" s="184"/>
      <c r="EW35" s="184"/>
      <c r="EX35" s="184"/>
      <c r="EY35" s="184"/>
      <c r="EZ35" s="184"/>
      <c r="FA35" s="184"/>
      <c r="FB35" s="184"/>
      <c r="FC35" s="184"/>
      <c r="FD35" s="184"/>
      <c r="FE35" s="184"/>
      <c r="FF35" s="184"/>
      <c r="FG35" s="184"/>
      <c r="FH35" s="184"/>
      <c r="FI35" s="184"/>
      <c r="FJ35" s="184"/>
      <c r="FK35" s="184"/>
      <c r="FL35" s="184"/>
      <c r="FM35" s="184"/>
      <c r="FN35" s="184"/>
      <c r="FO35" s="184"/>
      <c r="FP35" s="184"/>
      <c r="FQ35" s="184"/>
      <c r="FR35" s="184"/>
      <c r="FS35" s="184"/>
      <c r="FT35" s="184"/>
      <c r="FU35" s="184"/>
      <c r="FV35" s="184"/>
      <c r="FW35" s="184"/>
      <c r="FX35" s="184"/>
      <c r="FY35" s="184"/>
      <c r="FZ35" s="184"/>
      <c r="GA35" s="184"/>
      <c r="GB35" s="184"/>
      <c r="GC35" s="184"/>
      <c r="GD35" s="184"/>
      <c r="GE35" s="184"/>
      <c r="GF35" s="184"/>
      <c r="GG35" s="184"/>
      <c r="GH35" s="184"/>
      <c r="GI35" s="184"/>
      <c r="GJ35" s="184"/>
      <c r="GK35" s="184"/>
      <c r="GL35" s="184"/>
      <c r="GM35" s="184"/>
      <c r="GN35" s="184"/>
      <c r="GO35" s="184"/>
      <c r="GP35" s="184"/>
      <c r="GQ35" s="184"/>
      <c r="GR35" s="184"/>
      <c r="GS35" s="184"/>
      <c r="GT35" s="184"/>
      <c r="GU35" s="184"/>
      <c r="GV35" s="184"/>
      <c r="GW35" s="184"/>
      <c r="GX35" s="184"/>
      <c r="GY35" s="184"/>
      <c r="GZ35" s="184"/>
      <c r="HA35" s="184"/>
      <c r="HB35" s="184"/>
      <c r="HC35" s="184"/>
      <c r="HD35" s="184"/>
      <c r="HE35" s="184"/>
      <c r="HF35" s="184"/>
      <c r="HG35" s="184"/>
      <c r="HH35" s="184"/>
      <c r="HI35" s="184"/>
      <c r="HJ35" s="184"/>
      <c r="HK35" s="184"/>
      <c r="HL35" s="184"/>
      <c r="HM35" s="184"/>
      <c r="HN35" s="184"/>
      <c r="HO35" s="184"/>
      <c r="HP35" s="184"/>
      <c r="HQ35" s="184"/>
      <c r="HR35" s="184"/>
      <c r="HS35" s="184"/>
      <c r="HT35" s="184"/>
      <c r="HU35" s="184"/>
      <c r="HV35" s="184"/>
      <c r="HW35" s="184"/>
      <c r="HX35" s="184"/>
      <c r="HY35" s="184"/>
      <c r="HZ35" s="184"/>
      <c r="IA35" s="184"/>
      <c r="IB35" s="184"/>
      <c r="IC35" s="184"/>
      <c r="ID35" s="184"/>
      <c r="IE35" s="184"/>
      <c r="IF35" s="184"/>
      <c r="IG35" s="184"/>
      <c r="IH35" s="184"/>
      <c r="II35" s="184"/>
      <c r="IJ35" s="184"/>
      <c r="IK35" s="184"/>
      <c r="IL35" s="184"/>
      <c r="IM35" s="184"/>
      <c r="IN35" s="184"/>
      <c r="IO35" s="184"/>
      <c r="IP35" s="184"/>
      <c r="IQ35" s="184"/>
      <c r="IR35" s="184"/>
      <c r="IS35" s="184"/>
      <c r="IT35" s="184"/>
      <c r="IU35" s="184"/>
      <c r="IV35" s="184"/>
      <c r="IW35" s="184"/>
      <c r="IX35" s="184"/>
      <c r="IY35" s="184"/>
      <c r="IZ35" s="184"/>
      <c r="JA35" s="184"/>
      <c r="JB35" s="184"/>
      <c r="JC35" s="184"/>
      <c r="JD35" s="184"/>
      <c r="JE35" s="184"/>
      <c r="JF35" s="184"/>
      <c r="JG35" s="184"/>
      <c r="JH35" s="184"/>
      <c r="JI35" s="184"/>
      <c r="JJ35" s="184"/>
      <c r="JK35" s="184"/>
      <c r="JL35" s="184"/>
      <c r="JM35" s="184"/>
      <c r="JN35" s="184"/>
      <c r="JO35" s="184"/>
      <c r="JP35" s="184"/>
      <c r="JQ35" s="184"/>
      <c r="JR35" s="184"/>
      <c r="JS35" s="184"/>
      <c r="JT35" s="184"/>
      <c r="JU35" s="184"/>
      <c r="JV35" s="184"/>
      <c r="JW35" s="184"/>
      <c r="JX35" s="184"/>
      <c r="JY35" s="184"/>
      <c r="JZ35" s="184"/>
      <c r="KA35" s="184"/>
      <c r="KB35" s="184"/>
      <c r="KC35" s="184"/>
      <c r="KD35" s="184"/>
      <c r="KE35" s="184"/>
      <c r="KF35" s="184"/>
      <c r="KG35" s="184"/>
      <c r="KH35" s="184"/>
      <c r="KI35" s="184"/>
      <c r="KJ35" s="184"/>
      <c r="KK35" s="184"/>
      <c r="KL35" s="184"/>
      <c r="KM35" s="184"/>
      <c r="KN35" s="184"/>
      <c r="KO35" s="184"/>
      <c r="KP35" s="184"/>
      <c r="KQ35" s="184"/>
      <c r="KR35" s="184"/>
      <c r="KS35" s="184"/>
      <c r="KT35" s="184"/>
      <c r="KU35" s="184"/>
      <c r="KV35" s="184"/>
      <c r="KW35" s="184"/>
      <c r="KX35" s="184"/>
      <c r="KY35" s="184"/>
      <c r="KZ35" s="184"/>
      <c r="LA35" s="184"/>
      <c r="LB35" s="184"/>
      <c r="LC35" s="184"/>
      <c r="LD35" s="184"/>
      <c r="LE35" s="184"/>
      <c r="LF35" s="184"/>
      <c r="LG35" s="184"/>
      <c r="LH35" s="184"/>
      <c r="LI35" s="184"/>
      <c r="LJ35" s="184"/>
      <c r="LK35" s="184"/>
      <c r="LL35" s="184"/>
      <c r="LM35" s="184"/>
      <c r="LN35" s="184"/>
      <c r="LO35" s="184"/>
      <c r="LP35" s="184"/>
      <c r="LQ35" s="184"/>
      <c r="LR35" s="184"/>
      <c r="LS35" s="184"/>
      <c r="LT35" s="184"/>
      <c r="LU35" s="184"/>
      <c r="LV35" s="184"/>
      <c r="LW35" s="184"/>
      <c r="LX35" s="184"/>
      <c r="LY35" s="184"/>
      <c r="LZ35" s="184"/>
      <c r="MA35" s="184"/>
      <c r="MB35" s="184"/>
      <c r="MC35" s="184"/>
      <c r="MD35" s="184"/>
      <c r="ME35" s="184"/>
      <c r="MF35" s="184"/>
      <c r="MG35" s="184"/>
      <c r="MH35" s="184"/>
      <c r="MI35" s="184"/>
      <c r="MJ35" s="184"/>
      <c r="MK35" s="184"/>
      <c r="ML35" s="184"/>
      <c r="MM35" s="184"/>
      <c r="MN35" s="184"/>
      <c r="MO35" s="184"/>
      <c r="MP35" s="184"/>
      <c r="MQ35" s="184"/>
      <c r="MR35" s="184"/>
      <c r="MS35" s="184"/>
      <c r="MT35" s="184"/>
      <c r="MU35" s="184"/>
      <c r="MV35" s="184"/>
      <c r="MW35" s="184"/>
      <c r="MX35" s="184"/>
      <c r="MY35" s="184"/>
      <c r="MZ35" s="184"/>
      <c r="NA35" s="184"/>
      <c r="NB35" s="184"/>
      <c r="NC35" s="184"/>
      <c r="ND35" s="184"/>
      <c r="NE35" s="184"/>
      <c r="NF35" s="184"/>
      <c r="NG35" s="184"/>
      <c r="NH35" s="184"/>
      <c r="NI35" s="184"/>
      <c r="NJ35" s="184"/>
      <c r="NK35" s="184"/>
      <c r="NL35" s="184"/>
      <c r="NM35" s="184"/>
      <c r="NN35" s="184"/>
      <c r="NO35" s="184"/>
      <c r="NP35" s="184"/>
      <c r="NQ35" s="184"/>
      <c r="NR35" s="184"/>
      <c r="NS35" s="184"/>
      <c r="NT35" s="184"/>
      <c r="NU35" s="184"/>
      <c r="NV35" s="184"/>
      <c r="NW35" s="184"/>
      <c r="NX35" s="184"/>
      <c r="NY35" s="184"/>
      <c r="NZ35" s="184"/>
      <c r="OA35" s="184"/>
      <c r="OB35" s="184"/>
      <c r="OC35" s="184"/>
      <c r="OD35" s="184"/>
      <c r="OE35" s="184"/>
      <c r="OF35" s="184"/>
      <c r="OG35" s="184"/>
      <c r="OH35" s="184"/>
      <c r="OI35" s="184"/>
      <c r="OJ35" s="184"/>
      <c r="OK35" s="184"/>
      <c r="OL35" s="184"/>
      <c r="OM35" s="184"/>
      <c r="ON35" s="184"/>
      <c r="OO35" s="184"/>
      <c r="OP35" s="184"/>
      <c r="OQ35" s="184"/>
      <c r="OR35" s="184"/>
      <c r="OS35" s="184"/>
      <c r="OT35" s="184"/>
      <c r="OU35" s="184"/>
      <c r="OV35" s="184"/>
      <c r="OW35" s="184"/>
      <c r="OX35" s="184"/>
      <c r="OY35" s="184"/>
      <c r="OZ35" s="184"/>
      <c r="PA35" s="184"/>
      <c r="PB35" s="184"/>
      <c r="PC35" s="184"/>
      <c r="PD35" s="184"/>
      <c r="PE35" s="184"/>
      <c r="PF35" s="184"/>
      <c r="PG35" s="184"/>
      <c r="PH35" s="184"/>
      <c r="PI35" s="184"/>
      <c r="PJ35" s="184"/>
      <c r="PK35" s="184"/>
      <c r="PL35" s="184"/>
      <c r="PM35" s="184"/>
      <c r="PN35" s="184"/>
      <c r="PO35" s="184"/>
      <c r="PP35" s="184"/>
      <c r="PQ35" s="184"/>
      <c r="PR35" s="184"/>
      <c r="PS35" s="184"/>
      <c r="PT35" s="184"/>
      <c r="PU35" s="184"/>
      <c r="PV35" s="184"/>
      <c r="PW35" s="184"/>
      <c r="PX35" s="184"/>
      <c r="PY35" s="184"/>
      <c r="PZ35" s="184"/>
      <c r="QA35" s="184"/>
      <c r="QB35" s="184"/>
      <c r="QC35" s="184"/>
      <c r="QD35" s="184"/>
      <c r="QE35" s="184"/>
      <c r="QF35" s="184"/>
      <c r="QG35" s="184"/>
      <c r="QH35" s="184"/>
      <c r="QI35" s="184"/>
      <c r="QJ35" s="184"/>
      <c r="QK35" s="184"/>
      <c r="QL35" s="184"/>
      <c r="QM35" s="184"/>
      <c r="QN35" s="184"/>
      <c r="QO35" s="184"/>
      <c r="QP35" s="184"/>
      <c r="QQ35" s="184"/>
      <c r="QR35" s="184"/>
      <c r="QS35" s="184"/>
      <c r="QT35" s="184"/>
      <c r="QU35" s="184"/>
      <c r="QV35" s="184"/>
      <c r="QW35" s="184"/>
      <c r="QX35" s="184"/>
      <c r="QY35" s="184"/>
      <c r="QZ35" s="184"/>
      <c r="RA35" s="184"/>
      <c r="RB35" s="184"/>
      <c r="RC35" s="184"/>
      <c r="RD35" s="184"/>
      <c r="RE35" s="184"/>
      <c r="RF35" s="184"/>
      <c r="RG35" s="184"/>
      <c r="RH35" s="184"/>
      <c r="RI35" s="184"/>
      <c r="RJ35" s="184"/>
      <c r="RK35" s="184"/>
      <c r="RL35" s="184"/>
      <c r="RM35" s="184"/>
      <c r="RN35" s="184"/>
      <c r="RO35" s="184"/>
      <c r="RP35" s="184"/>
      <c r="RQ35" s="184"/>
      <c r="RR35" s="184"/>
      <c r="RS35" s="184"/>
      <c r="RT35" s="184"/>
      <c r="RU35" s="184"/>
      <c r="RV35" s="184"/>
      <c r="RW35" s="184"/>
      <c r="RX35" s="184"/>
      <c r="RY35" s="184"/>
      <c r="RZ35" s="184"/>
      <c r="SA35" s="184"/>
      <c r="SB35" s="184"/>
      <c r="SC35" s="184"/>
      <c r="SD35" s="184"/>
      <c r="SE35" s="184"/>
      <c r="SF35" s="184"/>
      <c r="SG35" s="184"/>
      <c r="SH35" s="184"/>
      <c r="SI35" s="184"/>
      <c r="SJ35" s="184"/>
      <c r="SK35" s="184"/>
      <c r="SL35" s="184"/>
      <c r="SM35" s="184"/>
      <c r="SN35" s="184"/>
      <c r="SO35" s="184"/>
      <c r="SP35" s="184"/>
      <c r="SQ35" s="184"/>
      <c r="SR35" s="184"/>
      <c r="SS35" s="184"/>
      <c r="ST35" s="184"/>
      <c r="SU35" s="184"/>
      <c r="SV35" s="184"/>
      <c r="SW35" s="184"/>
      <c r="SX35" s="184"/>
      <c r="SY35" s="184"/>
      <c r="SZ35" s="184"/>
      <c r="TA35" s="184"/>
      <c r="TB35" s="184"/>
      <c r="TC35" s="184"/>
      <c r="TD35" s="184"/>
      <c r="TE35" s="184"/>
      <c r="TF35" s="184"/>
      <c r="TG35" s="184"/>
      <c r="TH35" s="184"/>
      <c r="TI35" s="184"/>
      <c r="TJ35" s="184"/>
      <c r="TK35" s="184"/>
      <c r="TL35" s="184"/>
      <c r="TM35" s="184"/>
      <c r="TN35" s="184"/>
      <c r="TO35" s="184"/>
      <c r="TP35" s="184"/>
      <c r="TQ35" s="184"/>
      <c r="TR35" s="184"/>
      <c r="TS35" s="184"/>
      <c r="TT35" s="184"/>
      <c r="TU35" s="184"/>
      <c r="TV35" s="184"/>
      <c r="TW35" s="184"/>
      <c r="TX35" s="184"/>
      <c r="TY35" s="184"/>
      <c r="TZ35" s="184"/>
      <c r="UA35" s="184"/>
      <c r="UB35" s="184"/>
      <c r="UC35" s="184"/>
      <c r="UD35" s="184"/>
      <c r="UE35" s="184"/>
      <c r="UF35" s="184"/>
      <c r="UG35" s="184"/>
      <c r="UH35" s="184"/>
      <c r="UI35" s="184"/>
      <c r="UJ35" s="184"/>
      <c r="UK35" s="184"/>
      <c r="UL35" s="184"/>
      <c r="UM35" s="184"/>
      <c r="UN35" s="184"/>
      <c r="UO35" s="184"/>
      <c r="UP35" s="184"/>
      <c r="UQ35" s="184"/>
      <c r="UR35" s="184"/>
      <c r="US35" s="184"/>
      <c r="UT35" s="184"/>
      <c r="UU35" s="184"/>
      <c r="UV35" s="184"/>
      <c r="UW35" s="184"/>
      <c r="UX35" s="184"/>
      <c r="UY35" s="184"/>
      <c r="UZ35" s="184"/>
      <c r="VA35" s="184"/>
      <c r="VB35" s="184"/>
      <c r="VC35" s="184"/>
      <c r="VD35" s="184"/>
      <c r="VE35" s="184"/>
      <c r="VF35" s="184"/>
      <c r="VG35" s="184"/>
      <c r="VH35" s="184"/>
      <c r="VI35" s="184"/>
      <c r="VJ35" s="184"/>
      <c r="VK35" s="184"/>
      <c r="VL35" s="184"/>
      <c r="VM35" s="184"/>
      <c r="VN35" s="184"/>
      <c r="VO35" s="184"/>
      <c r="VP35" s="184"/>
      <c r="VQ35" s="184"/>
      <c r="VR35" s="184"/>
      <c r="VS35" s="184"/>
      <c r="VT35" s="184"/>
      <c r="VU35" s="184"/>
      <c r="VV35" s="184"/>
      <c r="VW35" s="184"/>
      <c r="VX35" s="184"/>
      <c r="VY35" s="184"/>
      <c r="VZ35" s="184"/>
      <c r="WA35" s="184"/>
      <c r="WB35" s="184"/>
      <c r="WC35" s="184"/>
      <c r="WD35" s="184"/>
      <c r="WE35" s="184"/>
      <c r="WF35" s="184"/>
      <c r="WG35" s="184"/>
      <c r="WH35" s="184"/>
      <c r="WI35" s="184"/>
      <c r="WJ35" s="184"/>
      <c r="WK35" s="184"/>
      <c r="WL35" s="184"/>
      <c r="WM35" s="184"/>
      <c r="WN35" s="184"/>
      <c r="WO35" s="184"/>
      <c r="WP35" s="184"/>
      <c r="WQ35" s="184"/>
      <c r="WR35" s="184"/>
      <c r="WS35" s="184"/>
      <c r="WT35" s="184"/>
      <c r="WU35" s="184"/>
      <c r="WV35" s="184"/>
      <c r="WW35" s="184"/>
      <c r="WX35" s="184"/>
      <c r="WY35" s="184"/>
      <c r="WZ35" s="184"/>
      <c r="XA35" s="184"/>
      <c r="XB35" s="184"/>
      <c r="XC35" s="184"/>
      <c r="XD35" s="184"/>
      <c r="XE35" s="184"/>
      <c r="XF35" s="184"/>
      <c r="XG35" s="184"/>
      <c r="XH35" s="184"/>
      <c r="XI35" s="184"/>
      <c r="XJ35" s="184"/>
      <c r="XK35" s="184"/>
      <c r="XL35" s="184"/>
      <c r="XM35" s="184"/>
      <c r="XN35" s="184"/>
      <c r="XO35" s="184"/>
      <c r="XP35" s="184"/>
      <c r="XQ35" s="184"/>
      <c r="XR35" s="184"/>
      <c r="XS35" s="184"/>
      <c r="XT35" s="184"/>
    </row>
    <row r="36" spans="1:644" customFormat="1" x14ac:dyDescent="0.2">
      <c r="A36" s="153"/>
      <c r="B36" s="53"/>
      <c r="C36" s="154"/>
      <c r="D36" s="155"/>
      <c r="E36" s="155"/>
      <c r="F36" s="156"/>
      <c r="G36" s="154"/>
      <c r="H36" s="155"/>
      <c r="I36" s="155"/>
      <c r="J36" s="156"/>
      <c r="K36" s="184"/>
      <c r="L36" s="184"/>
      <c r="M36" s="153"/>
      <c r="N36" s="53"/>
      <c r="O36" s="154"/>
      <c r="P36" s="155"/>
      <c r="Q36" s="155"/>
      <c r="R36" s="156"/>
      <c r="S36" s="154"/>
      <c r="T36" s="155"/>
      <c r="U36" s="155"/>
      <c r="V36" s="156"/>
      <c r="W36" s="184"/>
      <c r="X36" s="184"/>
      <c r="Y36" s="184"/>
      <c r="Z36" s="184"/>
      <c r="AA36" s="184"/>
      <c r="AB36" s="184"/>
      <c r="AC36" s="184"/>
      <c r="AD36" s="184"/>
      <c r="AE36" s="184"/>
      <c r="AF36" s="184"/>
      <c r="AG36" s="184"/>
      <c r="AH36" s="184"/>
      <c r="AI36" s="184"/>
      <c r="AJ36" s="184"/>
      <c r="AK36" s="184"/>
      <c r="AL36" s="184"/>
      <c r="AM36" s="184"/>
      <c r="AN36" s="184"/>
      <c r="AO36" s="184"/>
      <c r="AP36" s="184"/>
      <c r="AQ36" s="184"/>
      <c r="AR36" s="184"/>
      <c r="AS36" s="184"/>
      <c r="AT36" s="184"/>
      <c r="AU36" s="184"/>
      <c r="AV36" s="184"/>
      <c r="AW36" s="184"/>
      <c r="AX36" s="184"/>
      <c r="AY36" s="184"/>
      <c r="AZ36" s="184"/>
      <c r="BA36" s="184"/>
      <c r="BB36" s="184"/>
      <c r="BC36" s="184"/>
      <c r="BD36" s="184"/>
      <c r="BE36" s="184"/>
      <c r="BF36" s="184"/>
      <c r="BG36" s="184"/>
      <c r="BH36" s="184"/>
      <c r="BI36" s="184"/>
      <c r="BJ36" s="184"/>
      <c r="BK36" s="184"/>
      <c r="BL36" s="184"/>
      <c r="BM36" s="184"/>
      <c r="BN36" s="184"/>
      <c r="BO36" s="184"/>
      <c r="BP36" s="184"/>
      <c r="BQ36" s="184"/>
      <c r="BR36" s="184"/>
      <c r="BS36" s="184"/>
      <c r="BT36" s="184"/>
      <c r="BU36" s="184"/>
      <c r="BV36" s="184"/>
      <c r="BW36" s="184"/>
      <c r="BX36" s="184"/>
      <c r="BY36" s="184"/>
      <c r="BZ36" s="184"/>
      <c r="CA36" s="184"/>
      <c r="CB36" s="184"/>
      <c r="CC36" s="184"/>
      <c r="CD36" s="184"/>
      <c r="CE36" s="184"/>
      <c r="CF36" s="184"/>
      <c r="CG36" s="184"/>
      <c r="CH36" s="184"/>
      <c r="CI36" s="184"/>
      <c r="CJ36" s="184"/>
      <c r="CK36" s="184"/>
      <c r="CL36" s="184"/>
      <c r="CM36" s="184"/>
      <c r="CN36" s="184"/>
      <c r="CO36" s="184"/>
      <c r="CP36" s="184"/>
      <c r="CQ36" s="184"/>
      <c r="CR36" s="184"/>
      <c r="CS36" s="184"/>
      <c r="CT36" s="184"/>
      <c r="CU36" s="184"/>
      <c r="CV36" s="184"/>
      <c r="CW36" s="184"/>
      <c r="CX36" s="184"/>
      <c r="CY36" s="184"/>
      <c r="CZ36" s="184"/>
      <c r="DA36" s="184"/>
      <c r="DB36" s="184"/>
      <c r="DC36" s="184"/>
      <c r="DD36" s="184"/>
      <c r="DE36" s="184"/>
      <c r="DF36" s="184"/>
      <c r="DG36" s="184"/>
      <c r="DH36" s="184"/>
      <c r="DI36" s="184"/>
      <c r="DJ36" s="184"/>
      <c r="DK36" s="184"/>
      <c r="DL36" s="184"/>
      <c r="DM36" s="184"/>
      <c r="DN36" s="184"/>
      <c r="DO36" s="184"/>
      <c r="DP36" s="184"/>
      <c r="DQ36" s="184"/>
      <c r="DR36" s="184"/>
      <c r="DS36" s="184"/>
      <c r="DT36" s="184"/>
      <c r="DU36" s="184"/>
      <c r="DV36" s="184"/>
      <c r="DW36" s="184"/>
      <c r="DX36" s="184"/>
      <c r="DY36" s="184"/>
      <c r="DZ36" s="184"/>
      <c r="EA36" s="184"/>
      <c r="EB36" s="184"/>
      <c r="EC36" s="184"/>
      <c r="ED36" s="184"/>
      <c r="EE36" s="184"/>
      <c r="EF36" s="184"/>
      <c r="EG36" s="184"/>
      <c r="EH36" s="184"/>
      <c r="EI36" s="184"/>
      <c r="EJ36" s="184"/>
      <c r="EK36" s="184"/>
      <c r="EL36" s="184"/>
      <c r="EM36" s="184"/>
      <c r="EN36" s="184"/>
      <c r="EO36" s="184"/>
      <c r="EP36" s="184"/>
      <c r="EQ36" s="184"/>
      <c r="ER36" s="184"/>
      <c r="ES36" s="184"/>
      <c r="ET36" s="184"/>
      <c r="EU36" s="184"/>
      <c r="EV36" s="184"/>
      <c r="EW36" s="184"/>
      <c r="EX36" s="184"/>
      <c r="EY36" s="184"/>
      <c r="EZ36" s="184"/>
      <c r="FA36" s="184"/>
      <c r="FB36" s="184"/>
      <c r="FC36" s="184"/>
      <c r="FD36" s="184"/>
      <c r="FE36" s="184"/>
      <c r="FF36" s="184"/>
      <c r="FG36" s="184"/>
      <c r="FH36" s="184"/>
      <c r="FI36" s="184"/>
      <c r="FJ36" s="184"/>
      <c r="FK36" s="184"/>
      <c r="FL36" s="184"/>
      <c r="FM36" s="184"/>
      <c r="FN36" s="184"/>
      <c r="FO36" s="184"/>
      <c r="FP36" s="184"/>
      <c r="FQ36" s="184"/>
      <c r="FR36" s="184"/>
      <c r="FS36" s="184"/>
      <c r="FT36" s="184"/>
      <c r="FU36" s="184"/>
      <c r="FV36" s="184"/>
      <c r="FW36" s="184"/>
      <c r="FX36" s="184"/>
      <c r="FY36" s="184"/>
      <c r="FZ36" s="184"/>
      <c r="GA36" s="184"/>
      <c r="GB36" s="184"/>
      <c r="GC36" s="184"/>
      <c r="GD36" s="184"/>
      <c r="GE36" s="184"/>
      <c r="GF36" s="184"/>
      <c r="GG36" s="184"/>
      <c r="GH36" s="184"/>
      <c r="GI36" s="184"/>
      <c r="GJ36" s="184"/>
      <c r="GK36" s="184"/>
      <c r="GL36" s="184"/>
      <c r="GM36" s="184"/>
      <c r="GN36" s="184"/>
      <c r="GO36" s="184"/>
      <c r="GP36" s="184"/>
      <c r="GQ36" s="184"/>
      <c r="GR36" s="184"/>
      <c r="GS36" s="184"/>
      <c r="GT36" s="184"/>
      <c r="GU36" s="184"/>
      <c r="GV36" s="184"/>
      <c r="GW36" s="184"/>
      <c r="GX36" s="184"/>
      <c r="GY36" s="184"/>
      <c r="GZ36" s="184"/>
      <c r="HA36" s="184"/>
      <c r="HB36" s="184"/>
      <c r="HC36" s="184"/>
      <c r="HD36" s="184"/>
      <c r="HE36" s="184"/>
      <c r="HF36" s="184"/>
      <c r="HG36" s="184"/>
      <c r="HH36" s="184"/>
      <c r="HI36" s="184"/>
      <c r="HJ36" s="184"/>
      <c r="HK36" s="184"/>
      <c r="HL36" s="184"/>
      <c r="HM36" s="184"/>
      <c r="HN36" s="184"/>
      <c r="HO36" s="184"/>
      <c r="HP36" s="184"/>
      <c r="HQ36" s="184"/>
      <c r="HR36" s="184"/>
      <c r="HS36" s="184"/>
      <c r="HT36" s="184"/>
      <c r="HU36" s="184"/>
      <c r="HV36" s="184"/>
      <c r="HW36" s="184"/>
      <c r="HX36" s="184"/>
      <c r="HY36" s="184"/>
      <c r="HZ36" s="184"/>
      <c r="IA36" s="184"/>
      <c r="IB36" s="184"/>
      <c r="IC36" s="184"/>
      <c r="ID36" s="184"/>
      <c r="IE36" s="184"/>
      <c r="IF36" s="184"/>
      <c r="IG36" s="184"/>
      <c r="IH36" s="184"/>
      <c r="II36" s="184"/>
      <c r="IJ36" s="184"/>
      <c r="IK36" s="184"/>
      <c r="IL36" s="184"/>
      <c r="IM36" s="184"/>
      <c r="IN36" s="184"/>
      <c r="IO36" s="184"/>
      <c r="IP36" s="184"/>
      <c r="IQ36" s="184"/>
      <c r="IR36" s="184"/>
      <c r="IS36" s="184"/>
      <c r="IT36" s="184"/>
      <c r="IU36" s="184"/>
      <c r="IV36" s="184"/>
      <c r="IW36" s="184"/>
      <c r="IX36" s="184"/>
      <c r="IY36" s="184"/>
      <c r="IZ36" s="184"/>
      <c r="JA36" s="184"/>
      <c r="JB36" s="184"/>
      <c r="JC36" s="184"/>
      <c r="JD36" s="184"/>
      <c r="JE36" s="184"/>
      <c r="JF36" s="184"/>
      <c r="JG36" s="184"/>
      <c r="JH36" s="184"/>
      <c r="JI36" s="184"/>
      <c r="JJ36" s="184"/>
      <c r="JK36" s="184"/>
      <c r="JL36" s="184"/>
      <c r="JM36" s="184"/>
      <c r="JN36" s="184"/>
      <c r="JO36" s="184"/>
      <c r="JP36" s="184"/>
      <c r="JQ36" s="184"/>
      <c r="JR36" s="184"/>
      <c r="JS36" s="184"/>
      <c r="JT36" s="184"/>
      <c r="JU36" s="184"/>
      <c r="JV36" s="184"/>
      <c r="JW36" s="184"/>
      <c r="JX36" s="184"/>
      <c r="JY36" s="184"/>
      <c r="JZ36" s="184"/>
      <c r="KA36" s="184"/>
      <c r="KB36" s="184"/>
      <c r="KC36" s="184"/>
      <c r="KD36" s="184"/>
      <c r="KE36" s="184"/>
      <c r="KF36" s="184"/>
      <c r="KG36" s="184"/>
      <c r="KH36" s="184"/>
      <c r="KI36" s="184"/>
      <c r="KJ36" s="184"/>
      <c r="KK36" s="184"/>
      <c r="KL36" s="184"/>
      <c r="KM36" s="184"/>
      <c r="KN36" s="184"/>
      <c r="KO36" s="184"/>
      <c r="KP36" s="184"/>
      <c r="KQ36" s="184"/>
      <c r="KR36" s="184"/>
      <c r="KS36" s="184"/>
      <c r="KT36" s="184"/>
      <c r="KU36" s="184"/>
      <c r="KV36" s="184"/>
      <c r="KW36" s="184"/>
      <c r="KX36" s="184"/>
      <c r="KY36" s="184"/>
      <c r="KZ36" s="184"/>
      <c r="LA36" s="184"/>
      <c r="LB36" s="184"/>
      <c r="LC36" s="184"/>
      <c r="LD36" s="184"/>
      <c r="LE36" s="184"/>
      <c r="LF36" s="184"/>
      <c r="LG36" s="184"/>
      <c r="LH36" s="184"/>
      <c r="LI36" s="184"/>
      <c r="LJ36" s="184"/>
      <c r="LK36" s="184"/>
      <c r="LL36" s="184"/>
      <c r="LM36" s="184"/>
      <c r="LN36" s="184"/>
      <c r="LO36" s="184"/>
      <c r="LP36" s="184"/>
      <c r="LQ36" s="184"/>
      <c r="LR36" s="184"/>
      <c r="LS36" s="184"/>
      <c r="LT36" s="184"/>
      <c r="LU36" s="184"/>
      <c r="LV36" s="184"/>
      <c r="LW36" s="184"/>
      <c r="LX36" s="184"/>
      <c r="LY36" s="184"/>
      <c r="LZ36" s="184"/>
      <c r="MA36" s="184"/>
      <c r="MB36" s="184"/>
      <c r="MC36" s="184"/>
      <c r="MD36" s="184"/>
      <c r="ME36" s="184"/>
      <c r="MF36" s="184"/>
      <c r="MG36" s="184"/>
      <c r="MH36" s="184"/>
      <c r="MI36" s="184"/>
      <c r="MJ36" s="184"/>
      <c r="MK36" s="184"/>
      <c r="ML36" s="184"/>
      <c r="MM36" s="184"/>
      <c r="MN36" s="184"/>
      <c r="MO36" s="184"/>
      <c r="MP36" s="184"/>
      <c r="MQ36" s="184"/>
      <c r="MR36" s="184"/>
      <c r="MS36" s="184"/>
      <c r="MT36" s="184"/>
      <c r="MU36" s="184"/>
      <c r="MV36" s="184"/>
      <c r="MW36" s="184"/>
      <c r="MX36" s="184"/>
      <c r="MY36" s="184"/>
      <c r="MZ36" s="184"/>
      <c r="NA36" s="184"/>
      <c r="NB36" s="184"/>
      <c r="NC36" s="184"/>
      <c r="ND36" s="184"/>
      <c r="NE36" s="184"/>
      <c r="NF36" s="184"/>
      <c r="NG36" s="184"/>
      <c r="NH36" s="184"/>
      <c r="NI36" s="184"/>
      <c r="NJ36" s="184"/>
      <c r="NK36" s="184"/>
      <c r="NL36" s="184"/>
      <c r="NM36" s="184"/>
      <c r="NN36" s="184"/>
      <c r="NO36" s="184"/>
      <c r="NP36" s="184"/>
      <c r="NQ36" s="184"/>
      <c r="NR36" s="184"/>
      <c r="NS36" s="184"/>
      <c r="NT36" s="184"/>
      <c r="NU36" s="184"/>
      <c r="NV36" s="184"/>
      <c r="NW36" s="184"/>
      <c r="NX36" s="184"/>
      <c r="NY36" s="184"/>
      <c r="NZ36" s="184"/>
      <c r="OA36" s="184"/>
      <c r="OB36" s="184"/>
      <c r="OC36" s="184"/>
      <c r="OD36" s="184"/>
      <c r="OE36" s="184"/>
      <c r="OF36" s="184"/>
      <c r="OG36" s="184"/>
      <c r="OH36" s="184"/>
      <c r="OI36" s="184"/>
      <c r="OJ36" s="184"/>
      <c r="OK36" s="184"/>
      <c r="OL36" s="184"/>
      <c r="OM36" s="184"/>
      <c r="ON36" s="184"/>
      <c r="OO36" s="184"/>
      <c r="OP36" s="184"/>
      <c r="OQ36" s="184"/>
      <c r="OR36" s="184"/>
      <c r="OS36" s="184"/>
      <c r="OT36" s="184"/>
      <c r="OU36" s="184"/>
      <c r="OV36" s="184"/>
      <c r="OW36" s="184"/>
      <c r="OX36" s="184"/>
      <c r="OY36" s="184"/>
      <c r="OZ36" s="184"/>
      <c r="PA36" s="184"/>
      <c r="PB36" s="184"/>
      <c r="PC36" s="184"/>
      <c r="PD36" s="184"/>
      <c r="PE36" s="184"/>
      <c r="PF36" s="184"/>
      <c r="PG36" s="184"/>
      <c r="PH36" s="184"/>
      <c r="PI36" s="184"/>
      <c r="PJ36" s="184"/>
      <c r="PK36" s="184"/>
      <c r="PL36" s="184"/>
      <c r="PM36" s="184"/>
      <c r="PN36" s="184"/>
      <c r="PO36" s="184"/>
      <c r="PP36" s="184"/>
      <c r="PQ36" s="184"/>
      <c r="PR36" s="184"/>
      <c r="PS36" s="184"/>
      <c r="PT36" s="184"/>
      <c r="PU36" s="184"/>
      <c r="PV36" s="184"/>
      <c r="PW36" s="184"/>
      <c r="PX36" s="184"/>
      <c r="PY36" s="184"/>
      <c r="PZ36" s="184"/>
      <c r="QA36" s="184"/>
      <c r="QB36" s="184"/>
      <c r="QC36" s="184"/>
      <c r="QD36" s="184"/>
      <c r="QE36" s="184"/>
      <c r="QF36" s="184"/>
      <c r="QG36" s="184"/>
      <c r="QH36" s="184"/>
      <c r="QI36" s="184"/>
      <c r="QJ36" s="184"/>
      <c r="QK36" s="184"/>
      <c r="QL36" s="184"/>
      <c r="QM36" s="184"/>
      <c r="QN36" s="184"/>
      <c r="QO36" s="184"/>
      <c r="QP36" s="184"/>
      <c r="QQ36" s="184"/>
      <c r="QR36" s="184"/>
      <c r="QS36" s="184"/>
      <c r="QT36" s="184"/>
      <c r="QU36" s="184"/>
      <c r="QV36" s="184"/>
      <c r="QW36" s="184"/>
      <c r="QX36" s="184"/>
      <c r="QY36" s="184"/>
      <c r="QZ36" s="184"/>
      <c r="RA36" s="184"/>
      <c r="RB36" s="184"/>
      <c r="RC36" s="184"/>
      <c r="RD36" s="184"/>
      <c r="RE36" s="184"/>
      <c r="RF36" s="184"/>
      <c r="RG36" s="184"/>
      <c r="RH36" s="184"/>
      <c r="RI36" s="184"/>
      <c r="RJ36" s="184"/>
      <c r="RK36" s="184"/>
      <c r="RL36" s="184"/>
      <c r="RM36" s="184"/>
      <c r="RN36" s="184"/>
      <c r="RO36" s="184"/>
      <c r="RP36" s="184"/>
      <c r="RQ36" s="184"/>
      <c r="RR36" s="184"/>
      <c r="RS36" s="184"/>
      <c r="RT36" s="184"/>
      <c r="RU36" s="184"/>
      <c r="RV36" s="184"/>
      <c r="RW36" s="184"/>
      <c r="RX36" s="184"/>
      <c r="RY36" s="184"/>
      <c r="RZ36" s="184"/>
      <c r="SA36" s="184"/>
      <c r="SB36" s="184"/>
      <c r="SC36" s="184"/>
      <c r="SD36" s="184"/>
      <c r="SE36" s="184"/>
      <c r="SF36" s="184"/>
      <c r="SG36" s="184"/>
      <c r="SH36" s="184"/>
      <c r="SI36" s="184"/>
      <c r="SJ36" s="184"/>
      <c r="SK36" s="184"/>
      <c r="SL36" s="184"/>
      <c r="SM36" s="184"/>
      <c r="SN36" s="184"/>
      <c r="SO36" s="184"/>
      <c r="SP36" s="184"/>
      <c r="SQ36" s="184"/>
      <c r="SR36" s="184"/>
      <c r="SS36" s="184"/>
      <c r="ST36" s="184"/>
      <c r="SU36" s="184"/>
      <c r="SV36" s="184"/>
      <c r="SW36" s="184"/>
      <c r="SX36" s="184"/>
      <c r="SY36" s="184"/>
      <c r="SZ36" s="184"/>
      <c r="TA36" s="184"/>
      <c r="TB36" s="184"/>
      <c r="TC36" s="184"/>
      <c r="TD36" s="184"/>
      <c r="TE36" s="184"/>
      <c r="TF36" s="184"/>
      <c r="TG36" s="184"/>
      <c r="TH36" s="184"/>
      <c r="TI36" s="184"/>
      <c r="TJ36" s="184"/>
      <c r="TK36" s="184"/>
      <c r="TL36" s="184"/>
      <c r="TM36" s="184"/>
      <c r="TN36" s="184"/>
      <c r="TO36" s="184"/>
      <c r="TP36" s="184"/>
      <c r="TQ36" s="184"/>
      <c r="TR36" s="184"/>
      <c r="TS36" s="184"/>
      <c r="TT36" s="184"/>
      <c r="TU36" s="184"/>
      <c r="TV36" s="184"/>
      <c r="TW36" s="184"/>
      <c r="TX36" s="184"/>
      <c r="TY36" s="184"/>
      <c r="TZ36" s="184"/>
      <c r="UA36" s="184"/>
      <c r="UB36" s="184"/>
      <c r="UC36" s="184"/>
      <c r="UD36" s="184"/>
      <c r="UE36" s="184"/>
      <c r="UF36" s="184"/>
      <c r="UG36" s="184"/>
      <c r="UH36" s="184"/>
      <c r="UI36" s="184"/>
      <c r="UJ36" s="184"/>
      <c r="UK36" s="184"/>
      <c r="UL36" s="184"/>
      <c r="UM36" s="184"/>
      <c r="UN36" s="184"/>
      <c r="UO36" s="184"/>
      <c r="UP36" s="184"/>
      <c r="UQ36" s="184"/>
      <c r="UR36" s="184"/>
      <c r="US36" s="184"/>
      <c r="UT36" s="184"/>
      <c r="UU36" s="184"/>
      <c r="UV36" s="184"/>
      <c r="UW36" s="184"/>
      <c r="UX36" s="184"/>
      <c r="UY36" s="184"/>
      <c r="UZ36" s="184"/>
      <c r="VA36" s="184"/>
      <c r="VB36" s="184"/>
      <c r="VC36" s="184"/>
      <c r="VD36" s="184"/>
      <c r="VE36" s="184"/>
      <c r="VF36" s="184"/>
      <c r="VG36" s="184"/>
      <c r="VH36" s="184"/>
      <c r="VI36" s="184"/>
      <c r="VJ36" s="184"/>
      <c r="VK36" s="184"/>
      <c r="VL36" s="184"/>
      <c r="VM36" s="184"/>
      <c r="VN36" s="184"/>
      <c r="VO36" s="184"/>
      <c r="VP36" s="184"/>
      <c r="VQ36" s="184"/>
      <c r="VR36" s="184"/>
      <c r="VS36" s="184"/>
      <c r="VT36" s="184"/>
      <c r="VU36" s="184"/>
      <c r="VV36" s="184"/>
      <c r="VW36" s="184"/>
      <c r="VX36" s="184"/>
      <c r="VY36" s="184"/>
      <c r="VZ36" s="184"/>
      <c r="WA36" s="184"/>
      <c r="WB36" s="184"/>
      <c r="WC36" s="184"/>
      <c r="WD36" s="184"/>
      <c r="WE36" s="184"/>
      <c r="WF36" s="184"/>
      <c r="WG36" s="184"/>
      <c r="WH36" s="184"/>
      <c r="WI36" s="184"/>
      <c r="WJ36" s="184"/>
      <c r="WK36" s="184"/>
      <c r="WL36" s="184"/>
      <c r="WM36" s="184"/>
      <c r="WN36" s="184"/>
      <c r="WO36" s="184"/>
      <c r="WP36" s="184"/>
      <c r="WQ36" s="184"/>
      <c r="WR36" s="184"/>
      <c r="WS36" s="184"/>
      <c r="WT36" s="184"/>
      <c r="WU36" s="184"/>
      <c r="WV36" s="184"/>
      <c r="WW36" s="184"/>
      <c r="WX36" s="184"/>
      <c r="WY36" s="184"/>
      <c r="WZ36" s="184"/>
      <c r="XA36" s="184"/>
      <c r="XB36" s="184"/>
      <c r="XC36" s="184"/>
      <c r="XD36" s="184"/>
      <c r="XE36" s="184"/>
      <c r="XF36" s="184"/>
      <c r="XG36" s="184"/>
      <c r="XH36" s="184"/>
      <c r="XI36" s="184"/>
      <c r="XJ36" s="184"/>
      <c r="XK36" s="184"/>
      <c r="XL36" s="184"/>
      <c r="XM36" s="184"/>
      <c r="XN36" s="184"/>
      <c r="XO36" s="184"/>
      <c r="XP36" s="184"/>
      <c r="XQ36" s="184"/>
      <c r="XR36" s="184"/>
      <c r="XS36" s="184"/>
      <c r="XT36" s="184"/>
    </row>
    <row r="37" spans="1:644" customFormat="1" ht="13.5" thickBot="1" x14ac:dyDescent="0.25">
      <c r="A37" s="157"/>
      <c r="B37" s="158" t="s">
        <v>44</v>
      </c>
      <c r="C37" s="159"/>
      <c r="D37" s="160"/>
      <c r="E37" s="160"/>
      <c r="F37" s="161"/>
      <c r="G37" s="159"/>
      <c r="H37" s="160"/>
      <c r="I37" s="160"/>
      <c r="J37" s="161"/>
      <c r="K37" s="184"/>
      <c r="L37" s="184"/>
      <c r="M37" s="157"/>
      <c r="N37" s="158" t="s">
        <v>44</v>
      </c>
      <c r="O37" s="159"/>
      <c r="P37" s="160"/>
      <c r="Q37" s="160"/>
      <c r="R37" s="161"/>
      <c r="S37" s="159"/>
      <c r="T37" s="160"/>
      <c r="U37" s="160"/>
      <c r="V37" s="161"/>
      <c r="W37" s="184"/>
      <c r="X37" s="184"/>
      <c r="Y37" s="184"/>
      <c r="Z37" s="184"/>
      <c r="AA37" s="184"/>
      <c r="AB37" s="184"/>
      <c r="AC37" s="184"/>
      <c r="AD37" s="184"/>
      <c r="AE37" s="184"/>
      <c r="AF37" s="184"/>
      <c r="AG37" s="184"/>
      <c r="AH37" s="184"/>
      <c r="AI37" s="184"/>
      <c r="AJ37" s="184"/>
      <c r="AK37" s="184"/>
      <c r="AL37" s="184"/>
      <c r="AM37" s="184"/>
      <c r="AN37" s="184"/>
      <c r="AO37" s="184"/>
      <c r="AP37" s="184"/>
      <c r="AQ37" s="184"/>
      <c r="AR37" s="184"/>
      <c r="AS37" s="184"/>
      <c r="AT37" s="184"/>
      <c r="AU37" s="184"/>
      <c r="AV37" s="184"/>
      <c r="AW37" s="184"/>
      <c r="AX37" s="184"/>
      <c r="AY37" s="184"/>
      <c r="AZ37" s="184"/>
      <c r="BA37" s="184"/>
      <c r="BB37" s="184"/>
      <c r="BC37" s="184"/>
      <c r="BD37" s="184"/>
      <c r="BE37" s="184"/>
      <c r="BF37" s="184"/>
      <c r="BG37" s="184"/>
      <c r="BH37" s="184"/>
      <c r="BI37" s="184"/>
      <c r="BJ37" s="184"/>
      <c r="BK37" s="184"/>
      <c r="BL37" s="184"/>
      <c r="BM37" s="184"/>
      <c r="BN37" s="184"/>
      <c r="BO37" s="184"/>
      <c r="BP37" s="184"/>
      <c r="BQ37" s="184"/>
      <c r="BR37" s="184"/>
      <c r="BS37" s="184"/>
      <c r="BT37" s="184"/>
      <c r="BU37" s="184"/>
      <c r="BV37" s="184"/>
      <c r="BW37" s="184"/>
      <c r="BX37" s="184"/>
      <c r="BY37" s="184"/>
      <c r="BZ37" s="184"/>
      <c r="CA37" s="184"/>
      <c r="CB37" s="184"/>
      <c r="CC37" s="184"/>
      <c r="CD37" s="184"/>
      <c r="CE37" s="184"/>
      <c r="CF37" s="184"/>
      <c r="CG37" s="184"/>
      <c r="CH37" s="184"/>
      <c r="CI37" s="184"/>
      <c r="CJ37" s="184"/>
      <c r="CK37" s="184"/>
      <c r="CL37" s="184"/>
      <c r="CM37" s="184"/>
      <c r="CN37" s="184"/>
      <c r="CO37" s="184"/>
      <c r="CP37" s="184"/>
      <c r="CQ37" s="184"/>
      <c r="CR37" s="184"/>
      <c r="CS37" s="184"/>
      <c r="CT37" s="184"/>
      <c r="CU37" s="184"/>
      <c r="CV37" s="184"/>
      <c r="CW37" s="184"/>
      <c r="CX37" s="184"/>
      <c r="CY37" s="184"/>
      <c r="CZ37" s="184"/>
      <c r="DA37" s="184"/>
      <c r="DB37" s="184"/>
      <c r="DC37" s="184"/>
      <c r="DD37" s="184"/>
      <c r="DE37" s="184"/>
      <c r="DF37" s="184"/>
      <c r="DG37" s="184"/>
      <c r="DH37" s="184"/>
      <c r="DI37" s="184"/>
      <c r="DJ37" s="184"/>
      <c r="DK37" s="184"/>
      <c r="DL37" s="184"/>
      <c r="DM37" s="184"/>
      <c r="DN37" s="184"/>
      <c r="DO37" s="184"/>
      <c r="DP37" s="184"/>
      <c r="DQ37" s="184"/>
      <c r="DR37" s="184"/>
      <c r="DS37" s="184"/>
      <c r="DT37" s="184"/>
      <c r="DU37" s="184"/>
      <c r="DV37" s="184"/>
      <c r="DW37" s="184"/>
      <c r="DX37" s="184"/>
      <c r="DY37" s="184"/>
      <c r="DZ37" s="184"/>
      <c r="EA37" s="184"/>
      <c r="EB37" s="184"/>
      <c r="EC37" s="184"/>
      <c r="ED37" s="184"/>
      <c r="EE37" s="184"/>
      <c r="EF37" s="184"/>
      <c r="EG37" s="184"/>
      <c r="EH37" s="184"/>
      <c r="EI37" s="184"/>
      <c r="EJ37" s="184"/>
      <c r="EK37" s="184"/>
      <c r="EL37" s="184"/>
      <c r="EM37" s="184"/>
      <c r="EN37" s="184"/>
      <c r="EO37" s="184"/>
      <c r="EP37" s="184"/>
      <c r="EQ37" s="184"/>
      <c r="ER37" s="184"/>
      <c r="ES37" s="184"/>
      <c r="ET37" s="184"/>
      <c r="EU37" s="184"/>
      <c r="EV37" s="184"/>
      <c r="EW37" s="184"/>
      <c r="EX37" s="184"/>
      <c r="EY37" s="184"/>
      <c r="EZ37" s="184"/>
      <c r="FA37" s="184"/>
      <c r="FB37" s="184"/>
      <c r="FC37" s="184"/>
      <c r="FD37" s="184"/>
      <c r="FE37" s="184"/>
      <c r="FF37" s="184"/>
      <c r="FG37" s="184"/>
      <c r="FH37" s="184"/>
      <c r="FI37" s="184"/>
      <c r="FJ37" s="184"/>
      <c r="FK37" s="184"/>
      <c r="FL37" s="184"/>
      <c r="FM37" s="184"/>
      <c r="FN37" s="184"/>
      <c r="FO37" s="184"/>
      <c r="FP37" s="184"/>
      <c r="FQ37" s="184"/>
      <c r="FR37" s="184"/>
      <c r="FS37" s="184"/>
      <c r="FT37" s="184"/>
      <c r="FU37" s="184"/>
      <c r="FV37" s="184"/>
      <c r="FW37" s="184"/>
      <c r="FX37" s="184"/>
      <c r="FY37" s="184"/>
      <c r="FZ37" s="184"/>
      <c r="GA37" s="184"/>
      <c r="GB37" s="184"/>
      <c r="GC37" s="184"/>
      <c r="GD37" s="184"/>
      <c r="GE37" s="184"/>
      <c r="GF37" s="184"/>
      <c r="GG37" s="184"/>
      <c r="GH37" s="184"/>
      <c r="GI37" s="184"/>
      <c r="GJ37" s="184"/>
      <c r="GK37" s="184"/>
      <c r="GL37" s="184"/>
      <c r="GM37" s="184"/>
      <c r="GN37" s="184"/>
      <c r="GO37" s="184"/>
      <c r="GP37" s="184"/>
      <c r="GQ37" s="184"/>
      <c r="GR37" s="184"/>
      <c r="GS37" s="184"/>
      <c r="GT37" s="184"/>
      <c r="GU37" s="184"/>
      <c r="GV37" s="184"/>
      <c r="GW37" s="184"/>
      <c r="GX37" s="184"/>
      <c r="GY37" s="184"/>
      <c r="GZ37" s="184"/>
      <c r="HA37" s="184"/>
      <c r="HB37" s="184"/>
      <c r="HC37" s="184"/>
      <c r="HD37" s="184"/>
      <c r="HE37" s="184"/>
      <c r="HF37" s="184"/>
      <c r="HG37" s="184"/>
      <c r="HH37" s="184"/>
      <c r="HI37" s="184"/>
      <c r="HJ37" s="184"/>
      <c r="HK37" s="184"/>
      <c r="HL37" s="184"/>
      <c r="HM37" s="184"/>
      <c r="HN37" s="184"/>
      <c r="HO37" s="184"/>
      <c r="HP37" s="184"/>
      <c r="HQ37" s="184"/>
      <c r="HR37" s="184"/>
      <c r="HS37" s="184"/>
      <c r="HT37" s="184"/>
      <c r="HU37" s="184"/>
      <c r="HV37" s="184"/>
      <c r="HW37" s="184"/>
      <c r="HX37" s="184"/>
      <c r="HY37" s="184"/>
      <c r="HZ37" s="184"/>
      <c r="IA37" s="184"/>
      <c r="IB37" s="184"/>
      <c r="IC37" s="184"/>
      <c r="ID37" s="184"/>
      <c r="IE37" s="184"/>
      <c r="IF37" s="184"/>
      <c r="IG37" s="184"/>
      <c r="IH37" s="184"/>
      <c r="II37" s="184"/>
      <c r="IJ37" s="184"/>
      <c r="IK37" s="184"/>
      <c r="IL37" s="184"/>
      <c r="IM37" s="184"/>
      <c r="IN37" s="184"/>
      <c r="IO37" s="184"/>
      <c r="IP37" s="184"/>
      <c r="IQ37" s="184"/>
      <c r="IR37" s="184"/>
      <c r="IS37" s="184"/>
      <c r="IT37" s="184"/>
      <c r="IU37" s="184"/>
      <c r="IV37" s="184"/>
      <c r="IW37" s="184"/>
      <c r="IX37" s="184"/>
      <c r="IY37" s="184"/>
      <c r="IZ37" s="184"/>
      <c r="JA37" s="184"/>
      <c r="JB37" s="184"/>
      <c r="JC37" s="184"/>
      <c r="JD37" s="184"/>
      <c r="JE37" s="184"/>
      <c r="JF37" s="184"/>
      <c r="JG37" s="184"/>
      <c r="JH37" s="184"/>
      <c r="JI37" s="184"/>
      <c r="JJ37" s="184"/>
      <c r="JK37" s="184"/>
      <c r="JL37" s="184"/>
      <c r="JM37" s="184"/>
      <c r="JN37" s="184"/>
      <c r="JO37" s="184"/>
      <c r="JP37" s="184"/>
      <c r="JQ37" s="184"/>
      <c r="JR37" s="184"/>
      <c r="JS37" s="184"/>
      <c r="JT37" s="184"/>
      <c r="JU37" s="184"/>
      <c r="JV37" s="184"/>
      <c r="JW37" s="184"/>
      <c r="JX37" s="184"/>
      <c r="JY37" s="184"/>
      <c r="JZ37" s="184"/>
      <c r="KA37" s="184"/>
      <c r="KB37" s="184"/>
      <c r="KC37" s="184"/>
      <c r="KD37" s="184"/>
      <c r="KE37" s="184"/>
      <c r="KF37" s="184"/>
      <c r="KG37" s="184"/>
      <c r="KH37" s="184"/>
      <c r="KI37" s="184"/>
      <c r="KJ37" s="184"/>
      <c r="KK37" s="184"/>
      <c r="KL37" s="184"/>
      <c r="KM37" s="184"/>
      <c r="KN37" s="184"/>
      <c r="KO37" s="184"/>
      <c r="KP37" s="184"/>
      <c r="KQ37" s="184"/>
      <c r="KR37" s="184"/>
      <c r="KS37" s="184"/>
      <c r="KT37" s="184"/>
      <c r="KU37" s="184"/>
      <c r="KV37" s="184"/>
      <c r="KW37" s="184"/>
      <c r="KX37" s="184"/>
      <c r="KY37" s="184"/>
      <c r="KZ37" s="184"/>
      <c r="LA37" s="184"/>
      <c r="LB37" s="184"/>
      <c r="LC37" s="184"/>
      <c r="LD37" s="184"/>
      <c r="LE37" s="184"/>
      <c r="LF37" s="184"/>
      <c r="LG37" s="184"/>
      <c r="LH37" s="184"/>
      <c r="LI37" s="184"/>
      <c r="LJ37" s="184"/>
      <c r="LK37" s="184"/>
      <c r="LL37" s="184"/>
      <c r="LM37" s="184"/>
      <c r="LN37" s="184"/>
      <c r="LO37" s="184"/>
      <c r="LP37" s="184"/>
      <c r="LQ37" s="184"/>
      <c r="LR37" s="184"/>
      <c r="LS37" s="184"/>
      <c r="LT37" s="184"/>
      <c r="LU37" s="184"/>
      <c r="LV37" s="184"/>
      <c r="LW37" s="184"/>
      <c r="LX37" s="184"/>
      <c r="LY37" s="184"/>
      <c r="LZ37" s="184"/>
      <c r="MA37" s="184"/>
      <c r="MB37" s="184"/>
      <c r="MC37" s="184"/>
      <c r="MD37" s="184"/>
      <c r="ME37" s="184"/>
      <c r="MF37" s="184"/>
      <c r="MG37" s="184"/>
      <c r="MH37" s="184"/>
      <c r="MI37" s="184"/>
      <c r="MJ37" s="184"/>
      <c r="MK37" s="184"/>
      <c r="ML37" s="184"/>
      <c r="MM37" s="184"/>
      <c r="MN37" s="184"/>
      <c r="MO37" s="184"/>
      <c r="MP37" s="184"/>
      <c r="MQ37" s="184"/>
      <c r="MR37" s="184"/>
      <c r="MS37" s="184"/>
      <c r="MT37" s="184"/>
      <c r="MU37" s="184"/>
      <c r="MV37" s="184"/>
      <c r="MW37" s="184"/>
      <c r="MX37" s="184"/>
      <c r="MY37" s="184"/>
      <c r="MZ37" s="184"/>
      <c r="NA37" s="184"/>
      <c r="NB37" s="184"/>
      <c r="NC37" s="184"/>
      <c r="ND37" s="184"/>
      <c r="NE37" s="184"/>
      <c r="NF37" s="184"/>
      <c r="NG37" s="184"/>
      <c r="NH37" s="184"/>
      <c r="NI37" s="184"/>
      <c r="NJ37" s="184"/>
      <c r="NK37" s="184"/>
      <c r="NL37" s="184"/>
      <c r="NM37" s="184"/>
      <c r="NN37" s="184"/>
      <c r="NO37" s="184"/>
      <c r="NP37" s="184"/>
      <c r="NQ37" s="184"/>
      <c r="NR37" s="184"/>
      <c r="NS37" s="184"/>
      <c r="NT37" s="184"/>
      <c r="NU37" s="184"/>
      <c r="NV37" s="184"/>
      <c r="NW37" s="184"/>
      <c r="NX37" s="184"/>
      <c r="NY37" s="184"/>
      <c r="NZ37" s="184"/>
      <c r="OA37" s="184"/>
      <c r="OB37" s="184"/>
      <c r="OC37" s="184"/>
      <c r="OD37" s="184"/>
      <c r="OE37" s="184"/>
      <c r="OF37" s="184"/>
      <c r="OG37" s="184"/>
      <c r="OH37" s="184"/>
      <c r="OI37" s="184"/>
      <c r="OJ37" s="184"/>
      <c r="OK37" s="184"/>
      <c r="OL37" s="184"/>
      <c r="OM37" s="184"/>
      <c r="ON37" s="184"/>
      <c r="OO37" s="184"/>
      <c r="OP37" s="184"/>
      <c r="OQ37" s="184"/>
      <c r="OR37" s="184"/>
      <c r="OS37" s="184"/>
      <c r="OT37" s="184"/>
      <c r="OU37" s="184"/>
      <c r="OV37" s="184"/>
      <c r="OW37" s="184"/>
      <c r="OX37" s="184"/>
      <c r="OY37" s="184"/>
      <c r="OZ37" s="184"/>
      <c r="PA37" s="184"/>
      <c r="PB37" s="184"/>
      <c r="PC37" s="184"/>
      <c r="PD37" s="184"/>
      <c r="PE37" s="184"/>
      <c r="PF37" s="184"/>
      <c r="PG37" s="184"/>
      <c r="PH37" s="184"/>
      <c r="PI37" s="184"/>
      <c r="PJ37" s="184"/>
      <c r="PK37" s="184"/>
      <c r="PL37" s="184"/>
      <c r="PM37" s="184"/>
      <c r="PN37" s="184"/>
      <c r="PO37" s="184"/>
      <c r="PP37" s="184"/>
      <c r="PQ37" s="184"/>
      <c r="PR37" s="184"/>
      <c r="PS37" s="184"/>
      <c r="PT37" s="184"/>
      <c r="PU37" s="184"/>
      <c r="PV37" s="184"/>
      <c r="PW37" s="184"/>
      <c r="PX37" s="184"/>
      <c r="PY37" s="184"/>
      <c r="PZ37" s="184"/>
      <c r="QA37" s="184"/>
      <c r="QB37" s="184"/>
      <c r="QC37" s="184"/>
      <c r="QD37" s="184"/>
      <c r="QE37" s="184"/>
      <c r="QF37" s="184"/>
      <c r="QG37" s="184"/>
      <c r="QH37" s="184"/>
      <c r="QI37" s="184"/>
      <c r="QJ37" s="184"/>
      <c r="QK37" s="184"/>
      <c r="QL37" s="184"/>
      <c r="QM37" s="184"/>
      <c r="QN37" s="184"/>
      <c r="QO37" s="184"/>
      <c r="QP37" s="184"/>
      <c r="QQ37" s="184"/>
      <c r="QR37" s="184"/>
      <c r="QS37" s="184"/>
      <c r="QT37" s="184"/>
      <c r="QU37" s="184"/>
      <c r="QV37" s="184"/>
      <c r="QW37" s="184"/>
      <c r="QX37" s="184"/>
      <c r="QY37" s="184"/>
      <c r="QZ37" s="184"/>
      <c r="RA37" s="184"/>
      <c r="RB37" s="184"/>
      <c r="RC37" s="184"/>
      <c r="RD37" s="184"/>
      <c r="RE37" s="184"/>
      <c r="RF37" s="184"/>
      <c r="RG37" s="184"/>
      <c r="RH37" s="184"/>
      <c r="RI37" s="184"/>
      <c r="RJ37" s="184"/>
      <c r="RK37" s="184"/>
      <c r="RL37" s="184"/>
      <c r="RM37" s="184"/>
      <c r="RN37" s="184"/>
      <c r="RO37" s="184"/>
      <c r="RP37" s="184"/>
      <c r="RQ37" s="184"/>
      <c r="RR37" s="184"/>
      <c r="RS37" s="184"/>
      <c r="RT37" s="184"/>
      <c r="RU37" s="184"/>
      <c r="RV37" s="184"/>
      <c r="RW37" s="184"/>
      <c r="RX37" s="184"/>
      <c r="RY37" s="184"/>
      <c r="RZ37" s="184"/>
      <c r="SA37" s="184"/>
      <c r="SB37" s="184"/>
      <c r="SC37" s="184"/>
      <c r="SD37" s="184"/>
      <c r="SE37" s="184"/>
      <c r="SF37" s="184"/>
      <c r="SG37" s="184"/>
      <c r="SH37" s="184"/>
      <c r="SI37" s="184"/>
      <c r="SJ37" s="184"/>
      <c r="SK37" s="184"/>
      <c r="SL37" s="184"/>
      <c r="SM37" s="184"/>
      <c r="SN37" s="184"/>
      <c r="SO37" s="184"/>
      <c r="SP37" s="184"/>
      <c r="SQ37" s="184"/>
      <c r="SR37" s="184"/>
      <c r="SS37" s="184"/>
      <c r="ST37" s="184"/>
      <c r="SU37" s="184"/>
      <c r="SV37" s="184"/>
      <c r="SW37" s="184"/>
      <c r="SX37" s="184"/>
      <c r="SY37" s="184"/>
      <c r="SZ37" s="184"/>
      <c r="TA37" s="184"/>
      <c r="TB37" s="184"/>
      <c r="TC37" s="184"/>
      <c r="TD37" s="184"/>
      <c r="TE37" s="184"/>
      <c r="TF37" s="184"/>
      <c r="TG37" s="184"/>
      <c r="TH37" s="184"/>
      <c r="TI37" s="184"/>
      <c r="TJ37" s="184"/>
      <c r="TK37" s="184"/>
      <c r="TL37" s="184"/>
      <c r="TM37" s="184"/>
      <c r="TN37" s="184"/>
      <c r="TO37" s="184"/>
      <c r="TP37" s="184"/>
      <c r="TQ37" s="184"/>
      <c r="TR37" s="184"/>
      <c r="TS37" s="184"/>
      <c r="TT37" s="184"/>
      <c r="TU37" s="184"/>
      <c r="TV37" s="184"/>
      <c r="TW37" s="184"/>
      <c r="TX37" s="184"/>
      <c r="TY37" s="184"/>
      <c r="TZ37" s="184"/>
      <c r="UA37" s="184"/>
      <c r="UB37" s="184"/>
      <c r="UC37" s="184"/>
      <c r="UD37" s="184"/>
      <c r="UE37" s="184"/>
      <c r="UF37" s="184"/>
      <c r="UG37" s="184"/>
      <c r="UH37" s="184"/>
      <c r="UI37" s="184"/>
      <c r="UJ37" s="184"/>
      <c r="UK37" s="184"/>
      <c r="UL37" s="184"/>
      <c r="UM37" s="184"/>
      <c r="UN37" s="184"/>
      <c r="UO37" s="184"/>
      <c r="UP37" s="184"/>
      <c r="UQ37" s="184"/>
      <c r="UR37" s="184"/>
      <c r="US37" s="184"/>
      <c r="UT37" s="184"/>
      <c r="UU37" s="184"/>
      <c r="UV37" s="184"/>
      <c r="UW37" s="184"/>
      <c r="UX37" s="184"/>
      <c r="UY37" s="184"/>
      <c r="UZ37" s="184"/>
      <c r="VA37" s="184"/>
      <c r="VB37" s="184"/>
      <c r="VC37" s="184"/>
      <c r="VD37" s="184"/>
      <c r="VE37" s="184"/>
      <c r="VF37" s="184"/>
      <c r="VG37" s="184"/>
      <c r="VH37" s="184"/>
      <c r="VI37" s="184"/>
      <c r="VJ37" s="184"/>
      <c r="VK37" s="184"/>
      <c r="VL37" s="184"/>
      <c r="VM37" s="184"/>
      <c r="VN37" s="184"/>
      <c r="VO37" s="184"/>
      <c r="VP37" s="184"/>
      <c r="VQ37" s="184"/>
      <c r="VR37" s="184"/>
      <c r="VS37" s="184"/>
      <c r="VT37" s="184"/>
      <c r="VU37" s="184"/>
      <c r="VV37" s="184"/>
      <c r="VW37" s="184"/>
      <c r="VX37" s="184"/>
      <c r="VY37" s="184"/>
      <c r="VZ37" s="184"/>
      <c r="WA37" s="184"/>
      <c r="WB37" s="184"/>
      <c r="WC37" s="184"/>
      <c r="WD37" s="184"/>
      <c r="WE37" s="184"/>
      <c r="WF37" s="184"/>
      <c r="WG37" s="184"/>
      <c r="WH37" s="184"/>
      <c r="WI37" s="184"/>
      <c r="WJ37" s="184"/>
      <c r="WK37" s="184"/>
      <c r="WL37" s="184"/>
      <c r="WM37" s="184"/>
      <c r="WN37" s="184"/>
      <c r="WO37" s="184"/>
      <c r="WP37" s="184"/>
      <c r="WQ37" s="184"/>
      <c r="WR37" s="184"/>
      <c r="WS37" s="184"/>
      <c r="WT37" s="184"/>
      <c r="WU37" s="184"/>
      <c r="WV37" s="184"/>
      <c r="WW37" s="184"/>
      <c r="WX37" s="184"/>
      <c r="WY37" s="184"/>
      <c r="WZ37" s="184"/>
      <c r="XA37" s="184"/>
      <c r="XB37" s="184"/>
      <c r="XC37" s="184"/>
      <c r="XD37" s="184"/>
      <c r="XE37" s="184"/>
      <c r="XF37" s="184"/>
      <c r="XG37" s="184"/>
      <c r="XH37" s="184"/>
      <c r="XI37" s="184"/>
      <c r="XJ37" s="184"/>
      <c r="XK37" s="184"/>
      <c r="XL37" s="184"/>
      <c r="XM37" s="184"/>
      <c r="XN37" s="184"/>
      <c r="XO37" s="184"/>
      <c r="XP37" s="184"/>
      <c r="XQ37" s="184"/>
      <c r="XR37" s="184"/>
      <c r="XS37" s="184"/>
      <c r="XT37" s="184"/>
    </row>
    <row r="38" spans="1:644" ht="13.5" thickBot="1" x14ac:dyDescent="0.25">
      <c r="E38" s="1646"/>
      <c r="F38" s="1646"/>
      <c r="Q38" s="1646"/>
      <c r="R38" s="1646"/>
    </row>
    <row r="39" spans="1:644" customFormat="1" x14ac:dyDescent="0.2">
      <c r="A39" s="135" t="s">
        <v>34</v>
      </c>
      <c r="B39" s="136"/>
      <c r="C39" s="2871" t="str">
        <f>'PAGE DE GARDE'!$B$16</f>
        <v>REALITE 2017</v>
      </c>
      <c r="D39" s="2871"/>
      <c r="E39" s="2871"/>
      <c r="F39" s="2871"/>
      <c r="G39" s="2871" t="str">
        <f>'PAGE DE GARDE'!$B$14</f>
        <v>REALITE 2018</v>
      </c>
      <c r="H39" s="2871"/>
      <c r="I39" s="2871"/>
      <c r="J39" s="2871"/>
      <c r="K39" s="184"/>
      <c r="L39" s="184"/>
      <c r="M39" s="135" t="s">
        <v>682</v>
      </c>
      <c r="N39" s="136"/>
      <c r="O39" s="2871" t="str">
        <f>'PAGE DE GARDE'!$B$16</f>
        <v>REALITE 2017</v>
      </c>
      <c r="P39" s="2871"/>
      <c r="Q39" s="2871"/>
      <c r="R39" s="2871"/>
      <c r="S39" s="2871" t="str">
        <f>'PAGE DE GARDE'!$B$14</f>
        <v>REALITE 2018</v>
      </c>
      <c r="T39" s="2871"/>
      <c r="U39" s="2871"/>
      <c r="V39" s="2871"/>
      <c r="W39" s="184"/>
      <c r="X39" s="184"/>
      <c r="Y39" s="184"/>
      <c r="Z39" s="184"/>
      <c r="AA39" s="184"/>
      <c r="AB39" s="184"/>
      <c r="AC39" s="184"/>
      <c r="AD39" s="184"/>
      <c r="AE39" s="184"/>
      <c r="AF39" s="184"/>
      <c r="AG39" s="184"/>
      <c r="AH39" s="184"/>
      <c r="AI39" s="184"/>
      <c r="AJ39" s="184"/>
      <c r="AK39" s="184"/>
      <c r="AL39" s="184"/>
      <c r="AM39" s="184"/>
      <c r="AN39" s="184"/>
      <c r="AO39" s="184"/>
      <c r="AP39" s="184"/>
      <c r="AQ39" s="184"/>
      <c r="AR39" s="184"/>
      <c r="AS39" s="184"/>
      <c r="AT39" s="184"/>
      <c r="AU39" s="184"/>
      <c r="AV39" s="184"/>
      <c r="AW39" s="184"/>
      <c r="AX39" s="184"/>
      <c r="AY39" s="184"/>
      <c r="AZ39" s="184"/>
      <c r="BA39" s="184"/>
      <c r="BB39" s="184"/>
      <c r="BC39" s="184"/>
      <c r="BD39" s="184"/>
      <c r="BE39" s="184"/>
      <c r="BF39" s="184"/>
      <c r="BG39" s="184"/>
      <c r="BH39" s="184"/>
      <c r="BI39" s="184"/>
      <c r="BJ39" s="184"/>
      <c r="BK39" s="184"/>
      <c r="BL39" s="184"/>
      <c r="BM39" s="184"/>
      <c r="BN39" s="184"/>
      <c r="BO39" s="184"/>
      <c r="BP39" s="184"/>
      <c r="BQ39" s="184"/>
      <c r="BR39" s="184"/>
      <c r="BS39" s="184"/>
      <c r="BT39" s="184"/>
      <c r="BU39" s="184"/>
      <c r="BV39" s="184"/>
      <c r="BW39" s="184"/>
      <c r="BX39" s="184"/>
      <c r="BY39" s="184"/>
      <c r="BZ39" s="184"/>
      <c r="CA39" s="184"/>
      <c r="CB39" s="184"/>
      <c r="CC39" s="184"/>
      <c r="CD39" s="184"/>
      <c r="CE39" s="184"/>
      <c r="CF39" s="184"/>
      <c r="CG39" s="184"/>
      <c r="CH39" s="184"/>
      <c r="CI39" s="184"/>
      <c r="CJ39" s="184"/>
      <c r="CK39" s="184"/>
      <c r="CL39" s="184"/>
      <c r="CM39" s="184"/>
      <c r="CN39" s="184"/>
      <c r="CO39" s="184"/>
      <c r="CP39" s="184"/>
      <c r="CQ39" s="184"/>
      <c r="CR39" s="184"/>
      <c r="CS39" s="184"/>
      <c r="CT39" s="184"/>
      <c r="CU39" s="184"/>
      <c r="CV39" s="184"/>
      <c r="CW39" s="184"/>
      <c r="CX39" s="184"/>
      <c r="CY39" s="184"/>
      <c r="CZ39" s="184"/>
      <c r="DA39" s="184"/>
      <c r="DB39" s="184"/>
      <c r="DC39" s="184"/>
      <c r="DD39" s="184"/>
      <c r="DE39" s="184"/>
      <c r="DF39" s="184"/>
      <c r="DG39" s="184"/>
      <c r="DH39" s="184"/>
      <c r="DI39" s="184"/>
      <c r="DJ39" s="184"/>
      <c r="DK39" s="184"/>
      <c r="DL39" s="184"/>
      <c r="DM39" s="184"/>
      <c r="DN39" s="184"/>
      <c r="DO39" s="184"/>
      <c r="DP39" s="184"/>
      <c r="DQ39" s="184"/>
      <c r="DR39" s="184"/>
      <c r="DS39" s="184"/>
      <c r="DT39" s="184"/>
      <c r="DU39" s="184"/>
      <c r="DV39" s="184"/>
      <c r="DW39" s="184"/>
      <c r="DX39" s="184"/>
      <c r="DY39" s="184"/>
      <c r="DZ39" s="184"/>
      <c r="EA39" s="184"/>
      <c r="EB39" s="184"/>
      <c r="EC39" s="184"/>
      <c r="ED39" s="184"/>
      <c r="EE39" s="184"/>
      <c r="EF39" s="184"/>
      <c r="EG39" s="184"/>
      <c r="EH39" s="184"/>
      <c r="EI39" s="184"/>
      <c r="EJ39" s="184"/>
      <c r="EK39" s="184"/>
      <c r="EL39" s="184"/>
      <c r="EM39" s="184"/>
      <c r="EN39" s="184"/>
      <c r="EO39" s="184"/>
      <c r="EP39" s="184"/>
      <c r="EQ39" s="184"/>
      <c r="ER39" s="184"/>
      <c r="ES39" s="184"/>
      <c r="ET39" s="184"/>
      <c r="EU39" s="184"/>
      <c r="EV39" s="184"/>
      <c r="EW39" s="184"/>
      <c r="EX39" s="184"/>
      <c r="EY39" s="184"/>
      <c r="EZ39" s="184"/>
      <c r="FA39" s="184"/>
      <c r="FB39" s="184"/>
      <c r="FC39" s="184"/>
      <c r="FD39" s="184"/>
      <c r="FE39" s="184"/>
      <c r="FF39" s="184"/>
      <c r="FG39" s="184"/>
      <c r="FH39" s="184"/>
      <c r="FI39" s="184"/>
      <c r="FJ39" s="184"/>
      <c r="FK39" s="184"/>
      <c r="FL39" s="184"/>
      <c r="FM39" s="184"/>
      <c r="FN39" s="184"/>
      <c r="FO39" s="184"/>
      <c r="FP39" s="184"/>
      <c r="FQ39" s="184"/>
      <c r="FR39" s="184"/>
      <c r="FS39" s="184"/>
      <c r="FT39" s="184"/>
      <c r="FU39" s="184"/>
      <c r="FV39" s="184"/>
      <c r="FW39" s="184"/>
      <c r="FX39" s="184"/>
      <c r="FY39" s="184"/>
      <c r="FZ39" s="184"/>
      <c r="GA39" s="184"/>
      <c r="GB39" s="184"/>
      <c r="GC39" s="184"/>
      <c r="GD39" s="184"/>
      <c r="GE39" s="184"/>
      <c r="GF39" s="184"/>
      <c r="GG39" s="184"/>
      <c r="GH39" s="184"/>
      <c r="GI39" s="184"/>
      <c r="GJ39" s="184"/>
      <c r="GK39" s="184"/>
      <c r="GL39" s="184"/>
      <c r="GM39" s="184"/>
      <c r="GN39" s="184"/>
      <c r="GO39" s="184"/>
      <c r="GP39" s="184"/>
      <c r="GQ39" s="184"/>
      <c r="GR39" s="184"/>
      <c r="GS39" s="184"/>
      <c r="GT39" s="184"/>
      <c r="GU39" s="184"/>
      <c r="GV39" s="184"/>
      <c r="GW39" s="184"/>
      <c r="GX39" s="184"/>
      <c r="GY39" s="184"/>
      <c r="GZ39" s="184"/>
      <c r="HA39" s="184"/>
      <c r="HB39" s="184"/>
      <c r="HC39" s="184"/>
      <c r="HD39" s="184"/>
      <c r="HE39" s="184"/>
      <c r="HF39" s="184"/>
      <c r="HG39" s="184"/>
      <c r="HH39" s="184"/>
      <c r="HI39" s="184"/>
      <c r="HJ39" s="184"/>
      <c r="HK39" s="184"/>
      <c r="HL39" s="184"/>
      <c r="HM39" s="184"/>
      <c r="HN39" s="184"/>
      <c r="HO39" s="184"/>
      <c r="HP39" s="184"/>
      <c r="HQ39" s="184"/>
      <c r="HR39" s="184"/>
      <c r="HS39" s="184"/>
      <c r="HT39" s="184"/>
      <c r="HU39" s="184"/>
      <c r="HV39" s="184"/>
      <c r="HW39" s="184"/>
      <c r="HX39" s="184"/>
      <c r="HY39" s="184"/>
      <c r="HZ39" s="184"/>
      <c r="IA39" s="184"/>
      <c r="IB39" s="184"/>
      <c r="IC39" s="184"/>
      <c r="ID39" s="184"/>
      <c r="IE39" s="184"/>
      <c r="IF39" s="184"/>
      <c r="IG39" s="184"/>
      <c r="IH39" s="184"/>
      <c r="II39" s="184"/>
      <c r="IJ39" s="184"/>
      <c r="IK39" s="184"/>
      <c r="IL39" s="184"/>
      <c r="IM39" s="184"/>
      <c r="IN39" s="184"/>
      <c r="IO39" s="184"/>
      <c r="IP39" s="184"/>
      <c r="IQ39" s="184"/>
      <c r="IR39" s="184"/>
      <c r="IS39" s="184"/>
      <c r="IT39" s="184"/>
      <c r="IU39" s="184"/>
      <c r="IV39" s="184"/>
      <c r="IW39" s="184"/>
      <c r="IX39" s="184"/>
      <c r="IY39" s="184"/>
      <c r="IZ39" s="184"/>
      <c r="JA39" s="184"/>
      <c r="JB39" s="184"/>
      <c r="JC39" s="184"/>
      <c r="JD39" s="184"/>
      <c r="JE39" s="184"/>
      <c r="JF39" s="184"/>
      <c r="JG39" s="184"/>
      <c r="JH39" s="184"/>
      <c r="JI39" s="184"/>
      <c r="JJ39" s="184"/>
      <c r="JK39" s="184"/>
      <c r="JL39" s="184"/>
      <c r="JM39" s="184"/>
      <c r="JN39" s="184"/>
      <c r="JO39" s="184"/>
      <c r="JP39" s="184"/>
      <c r="JQ39" s="184"/>
      <c r="JR39" s="184"/>
      <c r="JS39" s="184"/>
      <c r="JT39" s="184"/>
      <c r="JU39" s="184"/>
      <c r="JV39" s="184"/>
      <c r="JW39" s="184"/>
      <c r="JX39" s="184"/>
      <c r="JY39" s="184"/>
      <c r="JZ39" s="184"/>
      <c r="KA39" s="184"/>
      <c r="KB39" s="184"/>
      <c r="KC39" s="184"/>
      <c r="KD39" s="184"/>
      <c r="KE39" s="184"/>
      <c r="KF39" s="184"/>
      <c r="KG39" s="184"/>
      <c r="KH39" s="184"/>
      <c r="KI39" s="184"/>
      <c r="KJ39" s="184"/>
      <c r="KK39" s="184"/>
      <c r="KL39" s="184"/>
      <c r="KM39" s="184"/>
      <c r="KN39" s="184"/>
      <c r="KO39" s="184"/>
      <c r="KP39" s="184"/>
      <c r="KQ39" s="184"/>
      <c r="KR39" s="184"/>
      <c r="KS39" s="184"/>
      <c r="KT39" s="184"/>
      <c r="KU39" s="184"/>
      <c r="KV39" s="184"/>
      <c r="KW39" s="184"/>
      <c r="KX39" s="184"/>
      <c r="KY39" s="184"/>
      <c r="KZ39" s="184"/>
      <c r="LA39" s="184"/>
      <c r="LB39" s="184"/>
      <c r="LC39" s="184"/>
      <c r="LD39" s="184"/>
      <c r="LE39" s="184"/>
      <c r="LF39" s="184"/>
      <c r="LG39" s="184"/>
      <c r="LH39" s="184"/>
      <c r="LI39" s="184"/>
      <c r="LJ39" s="184"/>
      <c r="LK39" s="184"/>
      <c r="LL39" s="184"/>
      <c r="LM39" s="184"/>
      <c r="LN39" s="184"/>
      <c r="LO39" s="184"/>
      <c r="LP39" s="184"/>
      <c r="LQ39" s="184"/>
      <c r="LR39" s="184"/>
      <c r="LS39" s="184"/>
      <c r="LT39" s="184"/>
      <c r="LU39" s="184"/>
      <c r="LV39" s="184"/>
      <c r="LW39" s="184"/>
      <c r="LX39" s="184"/>
      <c r="LY39" s="184"/>
      <c r="LZ39" s="184"/>
      <c r="MA39" s="184"/>
      <c r="MB39" s="184"/>
      <c r="MC39" s="184"/>
      <c r="MD39" s="184"/>
      <c r="ME39" s="184"/>
      <c r="MF39" s="184"/>
      <c r="MG39" s="184"/>
      <c r="MH39" s="184"/>
      <c r="MI39" s="184"/>
      <c r="MJ39" s="184"/>
      <c r="MK39" s="184"/>
      <c r="ML39" s="184"/>
      <c r="MM39" s="184"/>
      <c r="MN39" s="184"/>
      <c r="MO39" s="184"/>
      <c r="MP39" s="184"/>
      <c r="MQ39" s="184"/>
      <c r="MR39" s="184"/>
      <c r="MS39" s="184"/>
      <c r="MT39" s="184"/>
      <c r="MU39" s="184"/>
      <c r="MV39" s="184"/>
      <c r="MW39" s="184"/>
      <c r="MX39" s="184"/>
      <c r="MY39" s="184"/>
      <c r="MZ39" s="184"/>
      <c r="NA39" s="184"/>
      <c r="NB39" s="184"/>
      <c r="NC39" s="184"/>
      <c r="ND39" s="184"/>
      <c r="NE39" s="184"/>
      <c r="NF39" s="184"/>
      <c r="NG39" s="184"/>
      <c r="NH39" s="184"/>
      <c r="NI39" s="184"/>
      <c r="NJ39" s="184"/>
      <c r="NK39" s="184"/>
      <c r="NL39" s="184"/>
      <c r="NM39" s="184"/>
      <c r="NN39" s="184"/>
      <c r="NO39" s="184"/>
      <c r="NP39" s="184"/>
      <c r="NQ39" s="184"/>
      <c r="NR39" s="184"/>
      <c r="NS39" s="184"/>
      <c r="NT39" s="184"/>
      <c r="NU39" s="184"/>
      <c r="NV39" s="184"/>
      <c r="NW39" s="184"/>
      <c r="NX39" s="184"/>
      <c r="NY39" s="184"/>
      <c r="NZ39" s="184"/>
      <c r="OA39" s="184"/>
      <c r="OB39" s="184"/>
      <c r="OC39" s="184"/>
      <c r="OD39" s="184"/>
      <c r="OE39" s="184"/>
      <c r="OF39" s="184"/>
      <c r="OG39" s="184"/>
      <c r="OH39" s="184"/>
      <c r="OI39" s="184"/>
      <c r="OJ39" s="184"/>
      <c r="OK39" s="184"/>
      <c r="OL39" s="184"/>
      <c r="OM39" s="184"/>
      <c r="ON39" s="184"/>
      <c r="OO39" s="184"/>
      <c r="OP39" s="184"/>
      <c r="OQ39" s="184"/>
      <c r="OR39" s="184"/>
      <c r="OS39" s="184"/>
      <c r="OT39" s="184"/>
      <c r="OU39" s="184"/>
      <c r="OV39" s="184"/>
      <c r="OW39" s="184"/>
      <c r="OX39" s="184"/>
      <c r="OY39" s="184"/>
      <c r="OZ39" s="184"/>
      <c r="PA39" s="184"/>
      <c r="PB39" s="184"/>
      <c r="PC39" s="184"/>
      <c r="PD39" s="184"/>
      <c r="PE39" s="184"/>
      <c r="PF39" s="184"/>
      <c r="PG39" s="184"/>
      <c r="PH39" s="184"/>
      <c r="PI39" s="184"/>
      <c r="PJ39" s="184"/>
      <c r="PK39" s="184"/>
      <c r="PL39" s="184"/>
      <c r="PM39" s="184"/>
      <c r="PN39" s="184"/>
      <c r="PO39" s="184"/>
      <c r="PP39" s="184"/>
      <c r="PQ39" s="184"/>
      <c r="PR39" s="184"/>
      <c r="PS39" s="184"/>
      <c r="PT39" s="184"/>
      <c r="PU39" s="184"/>
      <c r="PV39" s="184"/>
      <c r="PW39" s="184"/>
      <c r="PX39" s="184"/>
      <c r="PY39" s="184"/>
      <c r="PZ39" s="184"/>
      <c r="QA39" s="184"/>
      <c r="QB39" s="184"/>
      <c r="QC39" s="184"/>
      <c r="QD39" s="184"/>
      <c r="QE39" s="184"/>
      <c r="QF39" s="184"/>
      <c r="QG39" s="184"/>
      <c r="QH39" s="184"/>
      <c r="QI39" s="184"/>
      <c r="QJ39" s="184"/>
      <c r="QK39" s="184"/>
      <c r="QL39" s="184"/>
      <c r="QM39" s="184"/>
      <c r="QN39" s="184"/>
      <c r="QO39" s="184"/>
      <c r="QP39" s="184"/>
      <c r="QQ39" s="184"/>
      <c r="QR39" s="184"/>
      <c r="QS39" s="184"/>
      <c r="QT39" s="184"/>
      <c r="QU39" s="184"/>
      <c r="QV39" s="184"/>
      <c r="QW39" s="184"/>
      <c r="QX39" s="184"/>
      <c r="QY39" s="184"/>
      <c r="QZ39" s="184"/>
      <c r="RA39" s="184"/>
      <c r="RB39" s="184"/>
      <c r="RC39" s="184"/>
      <c r="RD39" s="184"/>
      <c r="RE39" s="184"/>
      <c r="RF39" s="184"/>
      <c r="RG39" s="184"/>
      <c r="RH39" s="184"/>
      <c r="RI39" s="184"/>
      <c r="RJ39" s="184"/>
      <c r="RK39" s="184"/>
      <c r="RL39" s="184"/>
      <c r="RM39" s="184"/>
      <c r="RN39" s="184"/>
      <c r="RO39" s="184"/>
      <c r="RP39" s="184"/>
      <c r="RQ39" s="184"/>
      <c r="RR39" s="184"/>
      <c r="RS39" s="184"/>
      <c r="RT39" s="184"/>
      <c r="RU39" s="184"/>
      <c r="RV39" s="184"/>
      <c r="RW39" s="184"/>
      <c r="RX39" s="184"/>
      <c r="RY39" s="184"/>
      <c r="RZ39" s="184"/>
      <c r="SA39" s="184"/>
      <c r="SB39" s="184"/>
      <c r="SC39" s="184"/>
      <c r="SD39" s="184"/>
      <c r="SE39" s="184"/>
      <c r="SF39" s="184"/>
      <c r="SG39" s="184"/>
      <c r="SH39" s="184"/>
      <c r="SI39" s="184"/>
      <c r="SJ39" s="184"/>
      <c r="SK39" s="184"/>
      <c r="SL39" s="184"/>
      <c r="SM39" s="184"/>
      <c r="SN39" s="184"/>
      <c r="SO39" s="184"/>
      <c r="SP39" s="184"/>
      <c r="SQ39" s="184"/>
      <c r="SR39" s="184"/>
      <c r="SS39" s="184"/>
      <c r="ST39" s="184"/>
      <c r="SU39" s="184"/>
      <c r="SV39" s="184"/>
      <c r="SW39" s="184"/>
      <c r="SX39" s="184"/>
      <c r="SY39" s="184"/>
      <c r="SZ39" s="184"/>
      <c r="TA39" s="184"/>
      <c r="TB39" s="184"/>
      <c r="TC39" s="184"/>
      <c r="TD39" s="184"/>
      <c r="TE39" s="184"/>
      <c r="TF39" s="184"/>
      <c r="TG39" s="184"/>
      <c r="TH39" s="184"/>
      <c r="TI39" s="184"/>
      <c r="TJ39" s="184"/>
      <c r="TK39" s="184"/>
      <c r="TL39" s="184"/>
      <c r="TM39" s="184"/>
      <c r="TN39" s="184"/>
      <c r="TO39" s="184"/>
      <c r="TP39" s="184"/>
      <c r="TQ39" s="184"/>
      <c r="TR39" s="184"/>
      <c r="TS39" s="184"/>
      <c r="TT39" s="184"/>
      <c r="TU39" s="184"/>
      <c r="TV39" s="184"/>
      <c r="TW39" s="184"/>
      <c r="TX39" s="184"/>
      <c r="TY39" s="184"/>
      <c r="TZ39" s="184"/>
      <c r="UA39" s="184"/>
      <c r="UB39" s="184"/>
      <c r="UC39" s="184"/>
      <c r="UD39" s="184"/>
      <c r="UE39" s="184"/>
      <c r="UF39" s="184"/>
      <c r="UG39" s="184"/>
      <c r="UH39" s="184"/>
      <c r="UI39" s="184"/>
      <c r="UJ39" s="184"/>
      <c r="UK39" s="184"/>
      <c r="UL39" s="184"/>
      <c r="UM39" s="184"/>
      <c r="UN39" s="184"/>
      <c r="UO39" s="184"/>
      <c r="UP39" s="184"/>
      <c r="UQ39" s="184"/>
      <c r="UR39" s="184"/>
      <c r="US39" s="184"/>
      <c r="UT39" s="184"/>
      <c r="UU39" s="184"/>
      <c r="UV39" s="184"/>
      <c r="UW39" s="184"/>
      <c r="UX39" s="184"/>
      <c r="UY39" s="184"/>
      <c r="UZ39" s="184"/>
      <c r="VA39" s="184"/>
      <c r="VB39" s="184"/>
      <c r="VC39" s="184"/>
      <c r="VD39" s="184"/>
      <c r="VE39" s="184"/>
      <c r="VF39" s="184"/>
      <c r="VG39" s="184"/>
      <c r="VH39" s="184"/>
      <c r="VI39" s="184"/>
      <c r="VJ39" s="184"/>
      <c r="VK39" s="184"/>
      <c r="VL39" s="184"/>
      <c r="VM39" s="184"/>
      <c r="VN39" s="184"/>
      <c r="VO39" s="184"/>
      <c r="VP39" s="184"/>
      <c r="VQ39" s="184"/>
      <c r="VR39" s="184"/>
      <c r="VS39" s="184"/>
      <c r="VT39" s="184"/>
      <c r="VU39" s="184"/>
      <c r="VV39" s="184"/>
      <c r="VW39" s="184"/>
      <c r="VX39" s="184"/>
      <c r="VY39" s="184"/>
      <c r="VZ39" s="184"/>
      <c r="WA39" s="184"/>
      <c r="WB39" s="184"/>
      <c r="WC39" s="184"/>
      <c r="WD39" s="184"/>
      <c r="WE39" s="184"/>
      <c r="WF39" s="184"/>
      <c r="WG39" s="184"/>
      <c r="WH39" s="184"/>
      <c r="WI39" s="184"/>
      <c r="WJ39" s="184"/>
      <c r="WK39" s="184"/>
      <c r="WL39" s="184"/>
      <c r="WM39" s="184"/>
      <c r="WN39" s="184"/>
      <c r="WO39" s="184"/>
      <c r="WP39" s="184"/>
      <c r="WQ39" s="184"/>
      <c r="WR39" s="184"/>
      <c r="WS39" s="184"/>
      <c r="WT39" s="184"/>
      <c r="WU39" s="184"/>
      <c r="WV39" s="184"/>
      <c r="WW39" s="184"/>
      <c r="WX39" s="184"/>
      <c r="WY39" s="184"/>
      <c r="WZ39" s="184"/>
      <c r="XA39" s="184"/>
      <c r="XB39" s="184"/>
      <c r="XC39" s="184"/>
      <c r="XD39" s="184"/>
      <c r="XE39" s="184"/>
      <c r="XF39" s="184"/>
      <c r="XG39" s="184"/>
      <c r="XH39" s="184"/>
      <c r="XI39" s="184"/>
      <c r="XJ39" s="184"/>
      <c r="XK39" s="184"/>
      <c r="XL39" s="184"/>
      <c r="XM39" s="184"/>
      <c r="XN39" s="184"/>
      <c r="XO39" s="184"/>
      <c r="XP39" s="184"/>
      <c r="XQ39" s="184"/>
      <c r="XR39" s="184"/>
      <c r="XS39" s="184"/>
      <c r="XT39" s="184"/>
    </row>
    <row r="40" spans="1:644" customFormat="1" x14ac:dyDescent="0.2">
      <c r="A40" s="137" t="s">
        <v>40</v>
      </c>
      <c r="B40" s="138" t="s">
        <v>41</v>
      </c>
      <c r="C40" s="139" t="s">
        <v>11</v>
      </c>
      <c r="D40" s="140" t="s">
        <v>358</v>
      </c>
      <c r="E40" s="140" t="s">
        <v>48</v>
      </c>
      <c r="F40" s="141" t="s">
        <v>42</v>
      </c>
      <c r="G40" s="139" t="s">
        <v>11</v>
      </c>
      <c r="H40" s="140" t="s">
        <v>358</v>
      </c>
      <c r="I40" s="140" t="s">
        <v>48</v>
      </c>
      <c r="J40" s="141" t="s">
        <v>42</v>
      </c>
      <c r="K40" s="184"/>
      <c r="L40" s="184"/>
      <c r="M40" s="137" t="s">
        <v>40</v>
      </c>
      <c r="N40" s="138" t="s">
        <v>41</v>
      </c>
      <c r="O40" s="139" t="s">
        <v>11</v>
      </c>
      <c r="P40" s="140" t="s">
        <v>358</v>
      </c>
      <c r="Q40" s="140" t="s">
        <v>48</v>
      </c>
      <c r="R40" s="141" t="s">
        <v>42</v>
      </c>
      <c r="S40" s="139" t="s">
        <v>11</v>
      </c>
      <c r="T40" s="140" t="s">
        <v>358</v>
      </c>
      <c r="U40" s="140" t="s">
        <v>48</v>
      </c>
      <c r="V40" s="141" t="s">
        <v>42</v>
      </c>
      <c r="W40" s="184"/>
      <c r="X40" s="184"/>
      <c r="Y40" s="184"/>
      <c r="Z40" s="184"/>
      <c r="AA40" s="184"/>
      <c r="AB40" s="184"/>
      <c r="AC40" s="184"/>
      <c r="AD40" s="184"/>
      <c r="AE40" s="184"/>
      <c r="AF40" s="184"/>
      <c r="AG40" s="184"/>
      <c r="AH40" s="184"/>
      <c r="AI40" s="184"/>
      <c r="AJ40" s="184"/>
      <c r="AK40" s="184"/>
      <c r="AL40" s="184"/>
      <c r="AM40" s="184"/>
      <c r="AN40" s="184"/>
      <c r="AO40" s="184"/>
      <c r="AP40" s="184"/>
      <c r="AQ40" s="184"/>
      <c r="AR40" s="184"/>
      <c r="AS40" s="184"/>
      <c r="AT40" s="184"/>
      <c r="AU40" s="184"/>
      <c r="AV40" s="184"/>
      <c r="AW40" s="184"/>
      <c r="AX40" s="184"/>
      <c r="AY40" s="184"/>
      <c r="AZ40" s="184"/>
      <c r="BA40" s="184"/>
      <c r="BB40" s="184"/>
      <c r="BC40" s="184"/>
      <c r="BD40" s="184"/>
      <c r="BE40" s="184"/>
      <c r="BF40" s="184"/>
      <c r="BG40" s="184"/>
      <c r="BH40" s="184"/>
      <c r="BI40" s="184"/>
      <c r="BJ40" s="184"/>
      <c r="BK40" s="184"/>
      <c r="BL40" s="184"/>
      <c r="BM40" s="184"/>
      <c r="BN40" s="184"/>
      <c r="BO40" s="184"/>
      <c r="BP40" s="184"/>
      <c r="BQ40" s="184"/>
      <c r="BR40" s="184"/>
      <c r="BS40" s="184"/>
      <c r="BT40" s="184"/>
      <c r="BU40" s="184"/>
      <c r="BV40" s="184"/>
      <c r="BW40" s="184"/>
      <c r="BX40" s="184"/>
      <c r="BY40" s="184"/>
      <c r="BZ40" s="184"/>
      <c r="CA40" s="184"/>
      <c r="CB40" s="184"/>
      <c r="CC40" s="184"/>
      <c r="CD40" s="184"/>
      <c r="CE40" s="184"/>
      <c r="CF40" s="184"/>
      <c r="CG40" s="184"/>
      <c r="CH40" s="184"/>
      <c r="CI40" s="184"/>
      <c r="CJ40" s="184"/>
      <c r="CK40" s="184"/>
      <c r="CL40" s="184"/>
      <c r="CM40" s="184"/>
      <c r="CN40" s="184"/>
      <c r="CO40" s="184"/>
      <c r="CP40" s="184"/>
      <c r="CQ40" s="184"/>
      <c r="CR40" s="184"/>
      <c r="CS40" s="184"/>
      <c r="CT40" s="184"/>
      <c r="CU40" s="184"/>
      <c r="CV40" s="184"/>
      <c r="CW40" s="184"/>
      <c r="CX40" s="184"/>
      <c r="CY40" s="184"/>
      <c r="CZ40" s="184"/>
      <c r="DA40" s="184"/>
      <c r="DB40" s="184"/>
      <c r="DC40" s="184"/>
      <c r="DD40" s="184"/>
      <c r="DE40" s="184"/>
      <c r="DF40" s="184"/>
      <c r="DG40" s="184"/>
      <c r="DH40" s="184"/>
      <c r="DI40" s="184"/>
      <c r="DJ40" s="184"/>
      <c r="DK40" s="184"/>
      <c r="DL40" s="184"/>
      <c r="DM40" s="184"/>
      <c r="DN40" s="184"/>
      <c r="DO40" s="184"/>
      <c r="DP40" s="184"/>
      <c r="DQ40" s="184"/>
      <c r="DR40" s="184"/>
      <c r="DS40" s="184"/>
      <c r="DT40" s="184"/>
      <c r="DU40" s="184"/>
      <c r="DV40" s="184"/>
      <c r="DW40" s="184"/>
      <c r="DX40" s="184"/>
      <c r="DY40" s="184"/>
      <c r="DZ40" s="184"/>
      <c r="EA40" s="184"/>
      <c r="EB40" s="184"/>
      <c r="EC40" s="184"/>
      <c r="ED40" s="184"/>
      <c r="EE40" s="184"/>
      <c r="EF40" s="184"/>
      <c r="EG40" s="184"/>
      <c r="EH40" s="184"/>
      <c r="EI40" s="184"/>
      <c r="EJ40" s="184"/>
      <c r="EK40" s="184"/>
      <c r="EL40" s="184"/>
      <c r="EM40" s="184"/>
      <c r="EN40" s="184"/>
      <c r="EO40" s="184"/>
      <c r="EP40" s="184"/>
      <c r="EQ40" s="184"/>
      <c r="ER40" s="184"/>
      <c r="ES40" s="184"/>
      <c r="ET40" s="184"/>
      <c r="EU40" s="184"/>
      <c r="EV40" s="184"/>
      <c r="EW40" s="184"/>
      <c r="EX40" s="184"/>
      <c r="EY40" s="184"/>
      <c r="EZ40" s="184"/>
      <c r="FA40" s="184"/>
      <c r="FB40" s="184"/>
      <c r="FC40" s="184"/>
      <c r="FD40" s="184"/>
      <c r="FE40" s="184"/>
      <c r="FF40" s="184"/>
      <c r="FG40" s="184"/>
      <c r="FH40" s="184"/>
      <c r="FI40" s="184"/>
      <c r="FJ40" s="184"/>
      <c r="FK40" s="184"/>
      <c r="FL40" s="184"/>
      <c r="FM40" s="184"/>
      <c r="FN40" s="184"/>
      <c r="FO40" s="184"/>
      <c r="FP40" s="184"/>
      <c r="FQ40" s="184"/>
      <c r="FR40" s="184"/>
      <c r="FS40" s="184"/>
      <c r="FT40" s="184"/>
      <c r="FU40" s="184"/>
      <c r="FV40" s="184"/>
      <c r="FW40" s="184"/>
      <c r="FX40" s="184"/>
      <c r="FY40" s="184"/>
      <c r="FZ40" s="184"/>
      <c r="GA40" s="184"/>
      <c r="GB40" s="184"/>
      <c r="GC40" s="184"/>
      <c r="GD40" s="184"/>
      <c r="GE40" s="184"/>
      <c r="GF40" s="184"/>
      <c r="GG40" s="184"/>
      <c r="GH40" s="184"/>
      <c r="GI40" s="184"/>
      <c r="GJ40" s="184"/>
      <c r="GK40" s="184"/>
      <c r="GL40" s="184"/>
      <c r="GM40" s="184"/>
      <c r="GN40" s="184"/>
      <c r="GO40" s="184"/>
      <c r="GP40" s="184"/>
      <c r="GQ40" s="184"/>
      <c r="GR40" s="184"/>
      <c r="GS40" s="184"/>
      <c r="GT40" s="184"/>
      <c r="GU40" s="184"/>
      <c r="GV40" s="184"/>
      <c r="GW40" s="184"/>
      <c r="GX40" s="184"/>
      <c r="GY40" s="184"/>
      <c r="GZ40" s="184"/>
      <c r="HA40" s="184"/>
      <c r="HB40" s="184"/>
      <c r="HC40" s="184"/>
      <c r="HD40" s="184"/>
      <c r="HE40" s="184"/>
      <c r="HF40" s="184"/>
      <c r="HG40" s="184"/>
      <c r="HH40" s="184"/>
      <c r="HI40" s="184"/>
      <c r="HJ40" s="184"/>
      <c r="HK40" s="184"/>
      <c r="HL40" s="184"/>
      <c r="HM40" s="184"/>
      <c r="HN40" s="184"/>
      <c r="HO40" s="184"/>
      <c r="HP40" s="184"/>
      <c r="HQ40" s="184"/>
      <c r="HR40" s="184"/>
      <c r="HS40" s="184"/>
      <c r="HT40" s="184"/>
      <c r="HU40" s="184"/>
      <c r="HV40" s="184"/>
      <c r="HW40" s="184"/>
      <c r="HX40" s="184"/>
      <c r="HY40" s="184"/>
      <c r="HZ40" s="184"/>
      <c r="IA40" s="184"/>
      <c r="IB40" s="184"/>
      <c r="IC40" s="184"/>
      <c r="ID40" s="184"/>
      <c r="IE40" s="184"/>
      <c r="IF40" s="184"/>
      <c r="IG40" s="184"/>
      <c r="IH40" s="184"/>
      <c r="II40" s="184"/>
      <c r="IJ40" s="184"/>
      <c r="IK40" s="184"/>
      <c r="IL40" s="184"/>
      <c r="IM40" s="184"/>
      <c r="IN40" s="184"/>
      <c r="IO40" s="184"/>
      <c r="IP40" s="184"/>
      <c r="IQ40" s="184"/>
      <c r="IR40" s="184"/>
      <c r="IS40" s="184"/>
      <c r="IT40" s="184"/>
      <c r="IU40" s="184"/>
      <c r="IV40" s="184"/>
      <c r="IW40" s="184"/>
      <c r="IX40" s="184"/>
      <c r="IY40" s="184"/>
      <c r="IZ40" s="184"/>
      <c r="JA40" s="184"/>
      <c r="JB40" s="184"/>
      <c r="JC40" s="184"/>
      <c r="JD40" s="184"/>
      <c r="JE40" s="184"/>
      <c r="JF40" s="184"/>
      <c r="JG40" s="184"/>
      <c r="JH40" s="184"/>
      <c r="JI40" s="184"/>
      <c r="JJ40" s="184"/>
      <c r="JK40" s="184"/>
      <c r="JL40" s="184"/>
      <c r="JM40" s="184"/>
      <c r="JN40" s="184"/>
      <c r="JO40" s="184"/>
      <c r="JP40" s="184"/>
      <c r="JQ40" s="184"/>
      <c r="JR40" s="184"/>
      <c r="JS40" s="184"/>
      <c r="JT40" s="184"/>
      <c r="JU40" s="184"/>
      <c r="JV40" s="184"/>
      <c r="JW40" s="184"/>
      <c r="JX40" s="184"/>
      <c r="JY40" s="184"/>
      <c r="JZ40" s="184"/>
      <c r="KA40" s="184"/>
      <c r="KB40" s="184"/>
      <c r="KC40" s="184"/>
      <c r="KD40" s="184"/>
      <c r="KE40" s="184"/>
      <c r="KF40" s="184"/>
      <c r="KG40" s="184"/>
      <c r="KH40" s="184"/>
      <c r="KI40" s="184"/>
      <c r="KJ40" s="184"/>
      <c r="KK40" s="184"/>
      <c r="KL40" s="184"/>
      <c r="KM40" s="184"/>
      <c r="KN40" s="184"/>
      <c r="KO40" s="184"/>
      <c r="KP40" s="184"/>
      <c r="KQ40" s="184"/>
      <c r="KR40" s="184"/>
      <c r="KS40" s="184"/>
      <c r="KT40" s="184"/>
      <c r="KU40" s="184"/>
      <c r="KV40" s="184"/>
      <c r="KW40" s="184"/>
      <c r="KX40" s="184"/>
      <c r="KY40" s="184"/>
      <c r="KZ40" s="184"/>
      <c r="LA40" s="184"/>
      <c r="LB40" s="184"/>
      <c r="LC40" s="184"/>
      <c r="LD40" s="184"/>
      <c r="LE40" s="184"/>
      <c r="LF40" s="184"/>
      <c r="LG40" s="184"/>
      <c r="LH40" s="184"/>
      <c r="LI40" s="184"/>
      <c r="LJ40" s="184"/>
      <c r="LK40" s="184"/>
      <c r="LL40" s="184"/>
      <c r="LM40" s="184"/>
      <c r="LN40" s="184"/>
      <c r="LO40" s="184"/>
      <c r="LP40" s="184"/>
      <c r="LQ40" s="184"/>
      <c r="LR40" s="184"/>
      <c r="LS40" s="184"/>
      <c r="LT40" s="184"/>
      <c r="LU40" s="184"/>
      <c r="LV40" s="184"/>
      <c r="LW40" s="184"/>
      <c r="LX40" s="184"/>
      <c r="LY40" s="184"/>
      <c r="LZ40" s="184"/>
      <c r="MA40" s="184"/>
      <c r="MB40" s="184"/>
      <c r="MC40" s="184"/>
      <c r="MD40" s="184"/>
      <c r="ME40" s="184"/>
      <c r="MF40" s="184"/>
      <c r="MG40" s="184"/>
      <c r="MH40" s="184"/>
      <c r="MI40" s="184"/>
      <c r="MJ40" s="184"/>
      <c r="MK40" s="184"/>
      <c r="ML40" s="184"/>
      <c r="MM40" s="184"/>
      <c r="MN40" s="184"/>
      <c r="MO40" s="184"/>
      <c r="MP40" s="184"/>
      <c r="MQ40" s="184"/>
      <c r="MR40" s="184"/>
      <c r="MS40" s="184"/>
      <c r="MT40" s="184"/>
      <c r="MU40" s="184"/>
      <c r="MV40" s="184"/>
      <c r="MW40" s="184"/>
      <c r="MX40" s="184"/>
      <c r="MY40" s="184"/>
      <c r="MZ40" s="184"/>
      <c r="NA40" s="184"/>
      <c r="NB40" s="184"/>
      <c r="NC40" s="184"/>
      <c r="ND40" s="184"/>
      <c r="NE40" s="184"/>
      <c r="NF40" s="184"/>
      <c r="NG40" s="184"/>
      <c r="NH40" s="184"/>
      <c r="NI40" s="184"/>
      <c r="NJ40" s="184"/>
      <c r="NK40" s="184"/>
      <c r="NL40" s="184"/>
      <c r="NM40" s="184"/>
      <c r="NN40" s="184"/>
      <c r="NO40" s="184"/>
      <c r="NP40" s="184"/>
      <c r="NQ40" s="184"/>
      <c r="NR40" s="184"/>
      <c r="NS40" s="184"/>
      <c r="NT40" s="184"/>
      <c r="NU40" s="184"/>
      <c r="NV40" s="184"/>
      <c r="NW40" s="184"/>
      <c r="NX40" s="184"/>
      <c r="NY40" s="184"/>
      <c r="NZ40" s="184"/>
      <c r="OA40" s="184"/>
      <c r="OB40" s="184"/>
      <c r="OC40" s="184"/>
      <c r="OD40" s="184"/>
      <c r="OE40" s="184"/>
      <c r="OF40" s="184"/>
      <c r="OG40" s="184"/>
      <c r="OH40" s="184"/>
      <c r="OI40" s="184"/>
      <c r="OJ40" s="184"/>
      <c r="OK40" s="184"/>
      <c r="OL40" s="184"/>
      <c r="OM40" s="184"/>
      <c r="ON40" s="184"/>
      <c r="OO40" s="184"/>
      <c r="OP40" s="184"/>
      <c r="OQ40" s="184"/>
      <c r="OR40" s="184"/>
      <c r="OS40" s="184"/>
      <c r="OT40" s="184"/>
      <c r="OU40" s="184"/>
      <c r="OV40" s="184"/>
      <c r="OW40" s="184"/>
      <c r="OX40" s="184"/>
      <c r="OY40" s="184"/>
      <c r="OZ40" s="184"/>
      <c r="PA40" s="184"/>
      <c r="PB40" s="184"/>
      <c r="PC40" s="184"/>
      <c r="PD40" s="184"/>
      <c r="PE40" s="184"/>
      <c r="PF40" s="184"/>
      <c r="PG40" s="184"/>
      <c r="PH40" s="184"/>
      <c r="PI40" s="184"/>
      <c r="PJ40" s="184"/>
      <c r="PK40" s="184"/>
      <c r="PL40" s="184"/>
      <c r="PM40" s="184"/>
      <c r="PN40" s="184"/>
      <c r="PO40" s="184"/>
      <c r="PP40" s="184"/>
      <c r="PQ40" s="184"/>
      <c r="PR40" s="184"/>
      <c r="PS40" s="184"/>
      <c r="PT40" s="184"/>
      <c r="PU40" s="184"/>
      <c r="PV40" s="184"/>
      <c r="PW40" s="184"/>
      <c r="PX40" s="184"/>
      <c r="PY40" s="184"/>
      <c r="PZ40" s="184"/>
      <c r="QA40" s="184"/>
      <c r="QB40" s="184"/>
      <c r="QC40" s="184"/>
      <c r="QD40" s="184"/>
      <c r="QE40" s="184"/>
      <c r="QF40" s="184"/>
      <c r="QG40" s="184"/>
      <c r="QH40" s="184"/>
      <c r="QI40" s="184"/>
      <c r="QJ40" s="184"/>
      <c r="QK40" s="184"/>
      <c r="QL40" s="184"/>
      <c r="QM40" s="184"/>
      <c r="QN40" s="184"/>
      <c r="QO40" s="184"/>
      <c r="QP40" s="184"/>
      <c r="QQ40" s="184"/>
      <c r="QR40" s="184"/>
      <c r="QS40" s="184"/>
      <c r="QT40" s="184"/>
      <c r="QU40" s="184"/>
      <c r="QV40" s="184"/>
      <c r="QW40" s="184"/>
      <c r="QX40" s="184"/>
      <c r="QY40" s="184"/>
      <c r="QZ40" s="184"/>
      <c r="RA40" s="184"/>
      <c r="RB40" s="184"/>
      <c r="RC40" s="184"/>
      <c r="RD40" s="184"/>
      <c r="RE40" s="184"/>
      <c r="RF40" s="184"/>
      <c r="RG40" s="184"/>
      <c r="RH40" s="184"/>
      <c r="RI40" s="184"/>
      <c r="RJ40" s="184"/>
      <c r="RK40" s="184"/>
      <c r="RL40" s="184"/>
      <c r="RM40" s="184"/>
      <c r="RN40" s="184"/>
      <c r="RO40" s="184"/>
      <c r="RP40" s="184"/>
      <c r="RQ40" s="184"/>
      <c r="RR40" s="184"/>
      <c r="RS40" s="184"/>
      <c r="RT40" s="184"/>
      <c r="RU40" s="184"/>
      <c r="RV40" s="184"/>
      <c r="RW40" s="184"/>
      <c r="RX40" s="184"/>
      <c r="RY40" s="184"/>
      <c r="RZ40" s="184"/>
      <c r="SA40" s="184"/>
      <c r="SB40" s="184"/>
      <c r="SC40" s="184"/>
      <c r="SD40" s="184"/>
      <c r="SE40" s="184"/>
      <c r="SF40" s="184"/>
      <c r="SG40" s="184"/>
      <c r="SH40" s="184"/>
      <c r="SI40" s="184"/>
      <c r="SJ40" s="184"/>
      <c r="SK40" s="184"/>
      <c r="SL40" s="184"/>
      <c r="SM40" s="184"/>
      <c r="SN40" s="184"/>
      <c r="SO40" s="184"/>
      <c r="SP40" s="184"/>
      <c r="SQ40" s="184"/>
      <c r="SR40" s="184"/>
      <c r="SS40" s="184"/>
      <c r="ST40" s="184"/>
      <c r="SU40" s="184"/>
      <c r="SV40" s="184"/>
      <c r="SW40" s="184"/>
      <c r="SX40" s="184"/>
      <c r="SY40" s="184"/>
      <c r="SZ40" s="184"/>
      <c r="TA40" s="184"/>
      <c r="TB40" s="184"/>
      <c r="TC40" s="184"/>
      <c r="TD40" s="184"/>
      <c r="TE40" s="184"/>
      <c r="TF40" s="184"/>
      <c r="TG40" s="184"/>
      <c r="TH40" s="184"/>
      <c r="TI40" s="184"/>
      <c r="TJ40" s="184"/>
      <c r="TK40" s="184"/>
      <c r="TL40" s="184"/>
      <c r="TM40" s="184"/>
      <c r="TN40" s="184"/>
      <c r="TO40" s="184"/>
      <c r="TP40" s="184"/>
      <c r="TQ40" s="184"/>
      <c r="TR40" s="184"/>
      <c r="TS40" s="184"/>
      <c r="TT40" s="184"/>
      <c r="TU40" s="184"/>
      <c r="TV40" s="184"/>
      <c r="TW40" s="184"/>
      <c r="TX40" s="184"/>
      <c r="TY40" s="184"/>
      <c r="TZ40" s="184"/>
      <c r="UA40" s="184"/>
      <c r="UB40" s="184"/>
      <c r="UC40" s="184"/>
      <c r="UD40" s="184"/>
      <c r="UE40" s="184"/>
      <c r="UF40" s="184"/>
      <c r="UG40" s="184"/>
      <c r="UH40" s="184"/>
      <c r="UI40" s="184"/>
      <c r="UJ40" s="184"/>
      <c r="UK40" s="184"/>
      <c r="UL40" s="184"/>
      <c r="UM40" s="184"/>
      <c r="UN40" s="184"/>
      <c r="UO40" s="184"/>
      <c r="UP40" s="184"/>
      <c r="UQ40" s="184"/>
      <c r="UR40" s="184"/>
      <c r="US40" s="184"/>
      <c r="UT40" s="184"/>
      <c r="UU40" s="184"/>
      <c r="UV40" s="184"/>
      <c r="UW40" s="184"/>
      <c r="UX40" s="184"/>
      <c r="UY40" s="184"/>
      <c r="UZ40" s="184"/>
      <c r="VA40" s="184"/>
      <c r="VB40" s="184"/>
      <c r="VC40" s="184"/>
      <c r="VD40" s="184"/>
      <c r="VE40" s="184"/>
      <c r="VF40" s="184"/>
      <c r="VG40" s="184"/>
      <c r="VH40" s="184"/>
      <c r="VI40" s="184"/>
      <c r="VJ40" s="184"/>
      <c r="VK40" s="184"/>
      <c r="VL40" s="184"/>
      <c r="VM40" s="184"/>
      <c r="VN40" s="184"/>
      <c r="VO40" s="184"/>
      <c r="VP40" s="184"/>
      <c r="VQ40" s="184"/>
      <c r="VR40" s="184"/>
      <c r="VS40" s="184"/>
      <c r="VT40" s="184"/>
      <c r="VU40" s="184"/>
      <c r="VV40" s="184"/>
      <c r="VW40" s="184"/>
      <c r="VX40" s="184"/>
      <c r="VY40" s="184"/>
      <c r="VZ40" s="184"/>
      <c r="WA40" s="184"/>
      <c r="WB40" s="184"/>
      <c r="WC40" s="184"/>
      <c r="WD40" s="184"/>
      <c r="WE40" s="184"/>
      <c r="WF40" s="184"/>
      <c r="WG40" s="184"/>
      <c r="WH40" s="184"/>
      <c r="WI40" s="184"/>
      <c r="WJ40" s="184"/>
      <c r="WK40" s="184"/>
      <c r="WL40" s="184"/>
      <c r="WM40" s="184"/>
      <c r="WN40" s="184"/>
      <c r="WO40" s="184"/>
      <c r="WP40" s="184"/>
      <c r="WQ40" s="184"/>
      <c r="WR40" s="184"/>
      <c r="WS40" s="184"/>
      <c r="WT40" s="184"/>
      <c r="WU40" s="184"/>
      <c r="WV40" s="184"/>
      <c r="WW40" s="184"/>
      <c r="WX40" s="184"/>
      <c r="WY40" s="184"/>
      <c r="WZ40" s="184"/>
      <c r="XA40" s="184"/>
      <c r="XB40" s="184"/>
      <c r="XC40" s="184"/>
      <c r="XD40" s="184"/>
      <c r="XE40" s="184"/>
      <c r="XF40" s="184"/>
      <c r="XG40" s="184"/>
      <c r="XH40" s="184"/>
      <c r="XI40" s="184"/>
      <c r="XJ40" s="184"/>
      <c r="XK40" s="184"/>
      <c r="XL40" s="184"/>
      <c r="XM40" s="184"/>
      <c r="XN40" s="184"/>
      <c r="XO40" s="184"/>
      <c r="XP40" s="184"/>
      <c r="XQ40" s="184"/>
      <c r="XR40" s="184"/>
      <c r="XS40" s="184"/>
      <c r="XT40" s="184"/>
    </row>
    <row r="41" spans="1:644" customFormat="1" x14ac:dyDescent="0.2">
      <c r="A41" s="142"/>
      <c r="B41" s="81"/>
      <c r="C41" s="143"/>
      <c r="D41" s="144"/>
      <c r="E41" s="144"/>
      <c r="F41" s="145"/>
      <c r="G41" s="143"/>
      <c r="H41" s="144"/>
      <c r="I41" s="144"/>
      <c r="J41" s="145"/>
      <c r="K41" s="184"/>
      <c r="L41" s="184"/>
      <c r="M41" s="142"/>
      <c r="N41" s="81"/>
      <c r="O41" s="143"/>
      <c r="P41" s="144"/>
      <c r="Q41" s="144"/>
      <c r="R41" s="145"/>
      <c r="S41" s="143"/>
      <c r="T41" s="144"/>
      <c r="U41" s="144"/>
      <c r="V41" s="145"/>
      <c r="W41" s="184"/>
      <c r="X41" s="184"/>
      <c r="Y41" s="184"/>
      <c r="Z41" s="184"/>
      <c r="AA41" s="184"/>
      <c r="AB41" s="184"/>
      <c r="AC41" s="184"/>
      <c r="AD41" s="184"/>
      <c r="AE41" s="184"/>
      <c r="AF41" s="184"/>
      <c r="AG41" s="184"/>
      <c r="AH41" s="184"/>
      <c r="AI41" s="184"/>
      <c r="AJ41" s="184"/>
      <c r="AK41" s="184"/>
      <c r="AL41" s="184"/>
      <c r="AM41" s="184"/>
      <c r="AN41" s="184"/>
      <c r="AO41" s="184"/>
      <c r="AP41" s="184"/>
      <c r="AQ41" s="184"/>
      <c r="AR41" s="184"/>
      <c r="AS41" s="184"/>
      <c r="AT41" s="184"/>
      <c r="AU41" s="184"/>
      <c r="AV41" s="184"/>
      <c r="AW41" s="184"/>
      <c r="AX41" s="184"/>
      <c r="AY41" s="184"/>
      <c r="AZ41" s="184"/>
      <c r="BA41" s="184"/>
      <c r="BB41" s="184"/>
      <c r="BC41" s="184"/>
      <c r="BD41" s="184"/>
      <c r="BE41" s="184"/>
      <c r="BF41" s="184"/>
      <c r="BG41" s="184"/>
      <c r="BH41" s="184"/>
      <c r="BI41" s="184"/>
      <c r="BJ41" s="184"/>
      <c r="BK41" s="184"/>
      <c r="BL41" s="184"/>
      <c r="BM41" s="184"/>
      <c r="BN41" s="184"/>
      <c r="BO41" s="184"/>
      <c r="BP41" s="184"/>
      <c r="BQ41" s="184"/>
      <c r="BR41" s="184"/>
      <c r="BS41" s="184"/>
      <c r="BT41" s="184"/>
      <c r="BU41" s="184"/>
      <c r="BV41" s="184"/>
      <c r="BW41" s="184"/>
      <c r="BX41" s="184"/>
      <c r="BY41" s="184"/>
      <c r="BZ41" s="184"/>
      <c r="CA41" s="184"/>
      <c r="CB41" s="184"/>
      <c r="CC41" s="184"/>
      <c r="CD41" s="184"/>
      <c r="CE41" s="184"/>
      <c r="CF41" s="184"/>
      <c r="CG41" s="184"/>
      <c r="CH41" s="184"/>
      <c r="CI41" s="184"/>
      <c r="CJ41" s="184"/>
      <c r="CK41" s="184"/>
      <c r="CL41" s="184"/>
      <c r="CM41" s="184"/>
      <c r="CN41" s="184"/>
      <c r="CO41" s="184"/>
      <c r="CP41" s="184"/>
      <c r="CQ41" s="184"/>
      <c r="CR41" s="184"/>
      <c r="CS41" s="184"/>
      <c r="CT41" s="184"/>
      <c r="CU41" s="184"/>
      <c r="CV41" s="184"/>
      <c r="CW41" s="184"/>
      <c r="CX41" s="184"/>
      <c r="CY41" s="184"/>
      <c r="CZ41" s="184"/>
      <c r="DA41" s="184"/>
      <c r="DB41" s="184"/>
      <c r="DC41" s="184"/>
      <c r="DD41" s="184"/>
      <c r="DE41" s="184"/>
      <c r="DF41" s="184"/>
      <c r="DG41" s="184"/>
      <c r="DH41" s="184"/>
      <c r="DI41" s="184"/>
      <c r="DJ41" s="184"/>
      <c r="DK41" s="184"/>
      <c r="DL41" s="184"/>
      <c r="DM41" s="184"/>
      <c r="DN41" s="184"/>
      <c r="DO41" s="184"/>
      <c r="DP41" s="184"/>
      <c r="DQ41" s="184"/>
      <c r="DR41" s="184"/>
      <c r="DS41" s="184"/>
      <c r="DT41" s="184"/>
      <c r="DU41" s="184"/>
      <c r="DV41" s="184"/>
      <c r="DW41" s="184"/>
      <c r="DX41" s="184"/>
      <c r="DY41" s="184"/>
      <c r="DZ41" s="184"/>
      <c r="EA41" s="184"/>
      <c r="EB41" s="184"/>
      <c r="EC41" s="184"/>
      <c r="ED41" s="184"/>
      <c r="EE41" s="184"/>
      <c r="EF41" s="184"/>
      <c r="EG41" s="184"/>
      <c r="EH41" s="184"/>
      <c r="EI41" s="184"/>
      <c r="EJ41" s="184"/>
      <c r="EK41" s="184"/>
      <c r="EL41" s="184"/>
      <c r="EM41" s="184"/>
      <c r="EN41" s="184"/>
      <c r="EO41" s="184"/>
      <c r="EP41" s="184"/>
      <c r="EQ41" s="184"/>
      <c r="ER41" s="184"/>
      <c r="ES41" s="184"/>
      <c r="ET41" s="184"/>
      <c r="EU41" s="184"/>
      <c r="EV41" s="184"/>
      <c r="EW41" s="184"/>
      <c r="EX41" s="184"/>
      <c r="EY41" s="184"/>
      <c r="EZ41" s="184"/>
      <c r="FA41" s="184"/>
      <c r="FB41" s="184"/>
      <c r="FC41" s="184"/>
      <c r="FD41" s="184"/>
      <c r="FE41" s="184"/>
      <c r="FF41" s="184"/>
      <c r="FG41" s="184"/>
      <c r="FH41" s="184"/>
      <c r="FI41" s="184"/>
      <c r="FJ41" s="184"/>
      <c r="FK41" s="184"/>
      <c r="FL41" s="184"/>
      <c r="FM41" s="184"/>
      <c r="FN41" s="184"/>
      <c r="FO41" s="184"/>
      <c r="FP41" s="184"/>
      <c r="FQ41" s="184"/>
      <c r="FR41" s="184"/>
      <c r="FS41" s="184"/>
      <c r="FT41" s="184"/>
      <c r="FU41" s="184"/>
      <c r="FV41" s="184"/>
      <c r="FW41" s="184"/>
      <c r="FX41" s="184"/>
      <c r="FY41" s="184"/>
      <c r="FZ41" s="184"/>
      <c r="GA41" s="184"/>
      <c r="GB41" s="184"/>
      <c r="GC41" s="184"/>
      <c r="GD41" s="184"/>
      <c r="GE41" s="184"/>
      <c r="GF41" s="184"/>
      <c r="GG41" s="184"/>
      <c r="GH41" s="184"/>
      <c r="GI41" s="184"/>
      <c r="GJ41" s="184"/>
      <c r="GK41" s="184"/>
      <c r="GL41" s="184"/>
      <c r="GM41" s="184"/>
      <c r="GN41" s="184"/>
      <c r="GO41" s="184"/>
      <c r="GP41" s="184"/>
      <c r="GQ41" s="184"/>
      <c r="GR41" s="184"/>
      <c r="GS41" s="184"/>
      <c r="GT41" s="184"/>
      <c r="GU41" s="184"/>
      <c r="GV41" s="184"/>
      <c r="GW41" s="184"/>
      <c r="GX41" s="184"/>
      <c r="GY41" s="184"/>
      <c r="GZ41" s="184"/>
      <c r="HA41" s="184"/>
      <c r="HB41" s="184"/>
      <c r="HC41" s="184"/>
      <c r="HD41" s="184"/>
      <c r="HE41" s="184"/>
      <c r="HF41" s="184"/>
      <c r="HG41" s="184"/>
      <c r="HH41" s="184"/>
      <c r="HI41" s="184"/>
      <c r="HJ41" s="184"/>
      <c r="HK41" s="184"/>
      <c r="HL41" s="184"/>
      <c r="HM41" s="184"/>
      <c r="HN41" s="184"/>
      <c r="HO41" s="184"/>
      <c r="HP41" s="184"/>
      <c r="HQ41" s="184"/>
      <c r="HR41" s="184"/>
      <c r="HS41" s="184"/>
      <c r="HT41" s="184"/>
      <c r="HU41" s="184"/>
      <c r="HV41" s="184"/>
      <c r="HW41" s="184"/>
      <c r="HX41" s="184"/>
      <c r="HY41" s="184"/>
      <c r="HZ41" s="184"/>
      <c r="IA41" s="184"/>
      <c r="IB41" s="184"/>
      <c r="IC41" s="184"/>
      <c r="ID41" s="184"/>
      <c r="IE41" s="184"/>
      <c r="IF41" s="184"/>
      <c r="IG41" s="184"/>
      <c r="IH41" s="184"/>
      <c r="II41" s="184"/>
      <c r="IJ41" s="184"/>
      <c r="IK41" s="184"/>
      <c r="IL41" s="184"/>
      <c r="IM41" s="184"/>
      <c r="IN41" s="184"/>
      <c r="IO41" s="184"/>
      <c r="IP41" s="184"/>
      <c r="IQ41" s="184"/>
      <c r="IR41" s="184"/>
      <c r="IS41" s="184"/>
      <c r="IT41" s="184"/>
      <c r="IU41" s="184"/>
      <c r="IV41" s="184"/>
      <c r="IW41" s="184"/>
      <c r="IX41" s="184"/>
      <c r="IY41" s="184"/>
      <c r="IZ41" s="184"/>
      <c r="JA41" s="184"/>
      <c r="JB41" s="184"/>
      <c r="JC41" s="184"/>
      <c r="JD41" s="184"/>
      <c r="JE41" s="184"/>
      <c r="JF41" s="184"/>
      <c r="JG41" s="184"/>
      <c r="JH41" s="184"/>
      <c r="JI41" s="184"/>
      <c r="JJ41" s="184"/>
      <c r="JK41" s="184"/>
      <c r="JL41" s="184"/>
      <c r="JM41" s="184"/>
      <c r="JN41" s="184"/>
      <c r="JO41" s="184"/>
      <c r="JP41" s="184"/>
      <c r="JQ41" s="184"/>
      <c r="JR41" s="184"/>
      <c r="JS41" s="184"/>
      <c r="JT41" s="184"/>
      <c r="JU41" s="184"/>
      <c r="JV41" s="184"/>
      <c r="JW41" s="184"/>
      <c r="JX41" s="184"/>
      <c r="JY41" s="184"/>
      <c r="JZ41" s="184"/>
      <c r="KA41" s="184"/>
      <c r="KB41" s="184"/>
      <c r="KC41" s="184"/>
      <c r="KD41" s="184"/>
      <c r="KE41" s="184"/>
      <c r="KF41" s="184"/>
      <c r="KG41" s="184"/>
      <c r="KH41" s="184"/>
      <c r="KI41" s="184"/>
      <c r="KJ41" s="184"/>
      <c r="KK41" s="184"/>
      <c r="KL41" s="184"/>
      <c r="KM41" s="184"/>
      <c r="KN41" s="184"/>
      <c r="KO41" s="184"/>
      <c r="KP41" s="184"/>
      <c r="KQ41" s="184"/>
      <c r="KR41" s="184"/>
      <c r="KS41" s="184"/>
      <c r="KT41" s="184"/>
      <c r="KU41" s="184"/>
      <c r="KV41" s="184"/>
      <c r="KW41" s="184"/>
      <c r="KX41" s="184"/>
      <c r="KY41" s="184"/>
      <c r="KZ41" s="184"/>
      <c r="LA41" s="184"/>
      <c r="LB41" s="184"/>
      <c r="LC41" s="184"/>
      <c r="LD41" s="184"/>
      <c r="LE41" s="184"/>
      <c r="LF41" s="184"/>
      <c r="LG41" s="184"/>
      <c r="LH41" s="184"/>
      <c r="LI41" s="184"/>
      <c r="LJ41" s="184"/>
      <c r="LK41" s="184"/>
      <c r="LL41" s="184"/>
      <c r="LM41" s="184"/>
      <c r="LN41" s="184"/>
      <c r="LO41" s="184"/>
      <c r="LP41" s="184"/>
      <c r="LQ41" s="184"/>
      <c r="LR41" s="184"/>
      <c r="LS41" s="184"/>
      <c r="LT41" s="184"/>
      <c r="LU41" s="184"/>
      <c r="LV41" s="184"/>
      <c r="LW41" s="184"/>
      <c r="LX41" s="184"/>
      <c r="LY41" s="184"/>
      <c r="LZ41" s="184"/>
      <c r="MA41" s="184"/>
      <c r="MB41" s="184"/>
      <c r="MC41" s="184"/>
      <c r="MD41" s="184"/>
      <c r="ME41" s="184"/>
      <c r="MF41" s="184"/>
      <c r="MG41" s="184"/>
      <c r="MH41" s="184"/>
      <c r="MI41" s="184"/>
      <c r="MJ41" s="184"/>
      <c r="MK41" s="184"/>
      <c r="ML41" s="184"/>
      <c r="MM41" s="184"/>
      <c r="MN41" s="184"/>
      <c r="MO41" s="184"/>
      <c r="MP41" s="184"/>
      <c r="MQ41" s="184"/>
      <c r="MR41" s="184"/>
      <c r="MS41" s="184"/>
      <c r="MT41" s="184"/>
      <c r="MU41" s="184"/>
      <c r="MV41" s="184"/>
      <c r="MW41" s="184"/>
      <c r="MX41" s="184"/>
      <c r="MY41" s="184"/>
      <c r="MZ41" s="184"/>
      <c r="NA41" s="184"/>
      <c r="NB41" s="184"/>
      <c r="NC41" s="184"/>
      <c r="ND41" s="184"/>
      <c r="NE41" s="184"/>
      <c r="NF41" s="184"/>
      <c r="NG41" s="184"/>
      <c r="NH41" s="184"/>
      <c r="NI41" s="184"/>
      <c r="NJ41" s="184"/>
      <c r="NK41" s="184"/>
      <c r="NL41" s="184"/>
      <c r="NM41" s="184"/>
      <c r="NN41" s="184"/>
      <c r="NO41" s="184"/>
      <c r="NP41" s="184"/>
      <c r="NQ41" s="184"/>
      <c r="NR41" s="184"/>
      <c r="NS41" s="184"/>
      <c r="NT41" s="184"/>
      <c r="NU41" s="184"/>
      <c r="NV41" s="184"/>
      <c r="NW41" s="184"/>
      <c r="NX41" s="184"/>
      <c r="NY41" s="184"/>
      <c r="NZ41" s="184"/>
      <c r="OA41" s="184"/>
      <c r="OB41" s="184"/>
      <c r="OC41" s="184"/>
      <c r="OD41" s="184"/>
      <c r="OE41" s="184"/>
      <c r="OF41" s="184"/>
      <c r="OG41" s="184"/>
      <c r="OH41" s="184"/>
      <c r="OI41" s="184"/>
      <c r="OJ41" s="184"/>
      <c r="OK41" s="184"/>
      <c r="OL41" s="184"/>
      <c r="OM41" s="184"/>
      <c r="ON41" s="184"/>
      <c r="OO41" s="184"/>
      <c r="OP41" s="184"/>
      <c r="OQ41" s="184"/>
      <c r="OR41" s="184"/>
      <c r="OS41" s="184"/>
      <c r="OT41" s="184"/>
      <c r="OU41" s="184"/>
      <c r="OV41" s="184"/>
      <c r="OW41" s="184"/>
      <c r="OX41" s="184"/>
      <c r="OY41" s="184"/>
      <c r="OZ41" s="184"/>
      <c r="PA41" s="184"/>
      <c r="PB41" s="184"/>
      <c r="PC41" s="184"/>
      <c r="PD41" s="184"/>
      <c r="PE41" s="184"/>
      <c r="PF41" s="184"/>
      <c r="PG41" s="184"/>
      <c r="PH41" s="184"/>
      <c r="PI41" s="184"/>
      <c r="PJ41" s="184"/>
      <c r="PK41" s="184"/>
      <c r="PL41" s="184"/>
      <c r="PM41" s="184"/>
      <c r="PN41" s="184"/>
      <c r="PO41" s="184"/>
      <c r="PP41" s="184"/>
      <c r="PQ41" s="184"/>
      <c r="PR41" s="184"/>
      <c r="PS41" s="184"/>
      <c r="PT41" s="184"/>
      <c r="PU41" s="184"/>
      <c r="PV41" s="184"/>
      <c r="PW41" s="184"/>
      <c r="PX41" s="184"/>
      <c r="PY41" s="184"/>
      <c r="PZ41" s="184"/>
      <c r="QA41" s="184"/>
      <c r="QB41" s="184"/>
      <c r="QC41" s="184"/>
      <c r="QD41" s="184"/>
      <c r="QE41" s="184"/>
      <c r="QF41" s="184"/>
      <c r="QG41" s="184"/>
      <c r="QH41" s="184"/>
      <c r="QI41" s="184"/>
      <c r="QJ41" s="184"/>
      <c r="QK41" s="184"/>
      <c r="QL41" s="184"/>
      <c r="QM41" s="184"/>
      <c r="QN41" s="184"/>
      <c r="QO41" s="184"/>
      <c r="QP41" s="184"/>
      <c r="QQ41" s="184"/>
      <c r="QR41" s="184"/>
      <c r="QS41" s="184"/>
      <c r="QT41" s="184"/>
      <c r="QU41" s="184"/>
      <c r="QV41" s="184"/>
      <c r="QW41" s="184"/>
      <c r="QX41" s="184"/>
      <c r="QY41" s="184"/>
      <c r="QZ41" s="184"/>
      <c r="RA41" s="184"/>
      <c r="RB41" s="184"/>
      <c r="RC41" s="184"/>
      <c r="RD41" s="184"/>
      <c r="RE41" s="184"/>
      <c r="RF41" s="184"/>
      <c r="RG41" s="184"/>
      <c r="RH41" s="184"/>
      <c r="RI41" s="184"/>
      <c r="RJ41" s="184"/>
      <c r="RK41" s="184"/>
      <c r="RL41" s="184"/>
      <c r="RM41" s="184"/>
      <c r="RN41" s="184"/>
      <c r="RO41" s="184"/>
      <c r="RP41" s="184"/>
      <c r="RQ41" s="184"/>
      <c r="RR41" s="184"/>
      <c r="RS41" s="184"/>
      <c r="RT41" s="184"/>
      <c r="RU41" s="184"/>
      <c r="RV41" s="184"/>
      <c r="RW41" s="184"/>
      <c r="RX41" s="184"/>
      <c r="RY41" s="184"/>
      <c r="RZ41" s="184"/>
      <c r="SA41" s="184"/>
      <c r="SB41" s="184"/>
      <c r="SC41" s="184"/>
      <c r="SD41" s="184"/>
      <c r="SE41" s="184"/>
      <c r="SF41" s="184"/>
      <c r="SG41" s="184"/>
      <c r="SH41" s="184"/>
      <c r="SI41" s="184"/>
      <c r="SJ41" s="184"/>
      <c r="SK41" s="184"/>
      <c r="SL41" s="184"/>
      <c r="SM41" s="184"/>
      <c r="SN41" s="184"/>
      <c r="SO41" s="184"/>
      <c r="SP41" s="184"/>
      <c r="SQ41" s="184"/>
      <c r="SR41" s="184"/>
      <c r="SS41" s="184"/>
      <c r="ST41" s="184"/>
      <c r="SU41" s="184"/>
      <c r="SV41" s="184"/>
      <c r="SW41" s="184"/>
      <c r="SX41" s="184"/>
      <c r="SY41" s="184"/>
      <c r="SZ41" s="184"/>
      <c r="TA41" s="184"/>
      <c r="TB41" s="184"/>
      <c r="TC41" s="184"/>
      <c r="TD41" s="184"/>
      <c r="TE41" s="184"/>
      <c r="TF41" s="184"/>
      <c r="TG41" s="184"/>
      <c r="TH41" s="184"/>
      <c r="TI41" s="184"/>
      <c r="TJ41" s="184"/>
      <c r="TK41" s="184"/>
      <c r="TL41" s="184"/>
      <c r="TM41" s="184"/>
      <c r="TN41" s="184"/>
      <c r="TO41" s="184"/>
      <c r="TP41" s="184"/>
      <c r="TQ41" s="184"/>
      <c r="TR41" s="184"/>
      <c r="TS41" s="184"/>
      <c r="TT41" s="184"/>
      <c r="TU41" s="184"/>
      <c r="TV41" s="184"/>
      <c r="TW41" s="184"/>
      <c r="TX41" s="184"/>
      <c r="TY41" s="184"/>
      <c r="TZ41" s="184"/>
      <c r="UA41" s="184"/>
      <c r="UB41" s="184"/>
      <c r="UC41" s="184"/>
      <c r="UD41" s="184"/>
      <c r="UE41" s="184"/>
      <c r="UF41" s="184"/>
      <c r="UG41" s="184"/>
      <c r="UH41" s="184"/>
      <c r="UI41" s="184"/>
      <c r="UJ41" s="184"/>
      <c r="UK41" s="184"/>
      <c r="UL41" s="184"/>
      <c r="UM41" s="184"/>
      <c r="UN41" s="184"/>
      <c r="UO41" s="184"/>
      <c r="UP41" s="184"/>
      <c r="UQ41" s="184"/>
      <c r="UR41" s="184"/>
      <c r="US41" s="184"/>
      <c r="UT41" s="184"/>
      <c r="UU41" s="184"/>
      <c r="UV41" s="184"/>
      <c r="UW41" s="184"/>
      <c r="UX41" s="184"/>
      <c r="UY41" s="184"/>
      <c r="UZ41" s="184"/>
      <c r="VA41" s="184"/>
      <c r="VB41" s="184"/>
      <c r="VC41" s="184"/>
      <c r="VD41" s="184"/>
      <c r="VE41" s="184"/>
      <c r="VF41" s="184"/>
      <c r="VG41" s="184"/>
      <c r="VH41" s="184"/>
      <c r="VI41" s="184"/>
      <c r="VJ41" s="184"/>
      <c r="VK41" s="184"/>
      <c r="VL41" s="184"/>
      <c r="VM41" s="184"/>
      <c r="VN41" s="184"/>
      <c r="VO41" s="184"/>
      <c r="VP41" s="184"/>
      <c r="VQ41" s="184"/>
      <c r="VR41" s="184"/>
      <c r="VS41" s="184"/>
      <c r="VT41" s="184"/>
      <c r="VU41" s="184"/>
      <c r="VV41" s="184"/>
      <c r="VW41" s="184"/>
      <c r="VX41" s="184"/>
      <c r="VY41" s="184"/>
      <c r="VZ41" s="184"/>
      <c r="WA41" s="184"/>
      <c r="WB41" s="184"/>
      <c r="WC41" s="184"/>
      <c r="WD41" s="184"/>
      <c r="WE41" s="184"/>
      <c r="WF41" s="184"/>
      <c r="WG41" s="184"/>
      <c r="WH41" s="184"/>
      <c r="WI41" s="184"/>
      <c r="WJ41" s="184"/>
      <c r="WK41" s="184"/>
      <c r="WL41" s="184"/>
      <c r="WM41" s="184"/>
      <c r="WN41" s="184"/>
      <c r="WO41" s="184"/>
      <c r="WP41" s="184"/>
      <c r="WQ41" s="184"/>
      <c r="WR41" s="184"/>
      <c r="WS41" s="184"/>
      <c r="WT41" s="184"/>
      <c r="WU41" s="184"/>
      <c r="WV41" s="184"/>
      <c r="WW41" s="184"/>
      <c r="WX41" s="184"/>
      <c r="WY41" s="184"/>
      <c r="WZ41" s="184"/>
      <c r="XA41" s="184"/>
      <c r="XB41" s="184"/>
      <c r="XC41" s="184"/>
      <c r="XD41" s="184"/>
      <c r="XE41" s="184"/>
      <c r="XF41" s="184"/>
      <c r="XG41" s="184"/>
      <c r="XH41" s="184"/>
      <c r="XI41" s="184"/>
      <c r="XJ41" s="184"/>
      <c r="XK41" s="184"/>
      <c r="XL41" s="184"/>
      <c r="XM41" s="184"/>
      <c r="XN41" s="184"/>
      <c r="XO41" s="184"/>
      <c r="XP41" s="184"/>
      <c r="XQ41" s="184"/>
      <c r="XR41" s="184"/>
      <c r="XS41" s="184"/>
      <c r="XT41" s="184"/>
    </row>
    <row r="42" spans="1:644" customFormat="1" x14ac:dyDescent="0.2">
      <c r="A42" s="142"/>
      <c r="B42" s="81"/>
      <c r="C42" s="146"/>
      <c r="D42" s="147"/>
      <c r="E42" s="147"/>
      <c r="F42" s="145"/>
      <c r="G42" s="146"/>
      <c r="H42" s="147"/>
      <c r="I42" s="147"/>
      <c r="J42" s="145"/>
      <c r="K42" s="184"/>
      <c r="L42" s="184"/>
      <c r="M42" s="142"/>
      <c r="N42" s="81"/>
      <c r="O42" s="146"/>
      <c r="P42" s="147"/>
      <c r="Q42" s="147"/>
      <c r="R42" s="145"/>
      <c r="S42" s="146"/>
      <c r="T42" s="147"/>
      <c r="U42" s="147"/>
      <c r="V42" s="145"/>
      <c r="W42" s="184"/>
      <c r="X42" s="184"/>
      <c r="Y42" s="184"/>
      <c r="Z42" s="184"/>
      <c r="AA42" s="184"/>
      <c r="AB42" s="184"/>
      <c r="AC42" s="184"/>
      <c r="AD42" s="184"/>
      <c r="AE42" s="184"/>
      <c r="AF42" s="184"/>
      <c r="AG42" s="184"/>
      <c r="AH42" s="184"/>
      <c r="AI42" s="184"/>
      <c r="AJ42" s="184"/>
      <c r="AK42" s="184"/>
      <c r="AL42" s="184"/>
      <c r="AM42" s="184"/>
      <c r="AN42" s="184"/>
      <c r="AO42" s="184"/>
      <c r="AP42" s="184"/>
      <c r="AQ42" s="184"/>
      <c r="AR42" s="184"/>
      <c r="AS42" s="184"/>
      <c r="AT42" s="184"/>
      <c r="AU42" s="184"/>
      <c r="AV42" s="184"/>
      <c r="AW42" s="184"/>
      <c r="AX42" s="184"/>
      <c r="AY42" s="184"/>
      <c r="AZ42" s="184"/>
      <c r="BA42" s="184"/>
      <c r="BB42" s="184"/>
      <c r="BC42" s="184"/>
      <c r="BD42" s="184"/>
      <c r="BE42" s="184"/>
      <c r="BF42" s="184"/>
      <c r="BG42" s="184"/>
      <c r="BH42" s="184"/>
      <c r="BI42" s="184"/>
      <c r="BJ42" s="184"/>
      <c r="BK42" s="184"/>
      <c r="BL42" s="184"/>
      <c r="BM42" s="184"/>
      <c r="BN42" s="184"/>
      <c r="BO42" s="184"/>
      <c r="BP42" s="184"/>
      <c r="BQ42" s="184"/>
      <c r="BR42" s="184"/>
      <c r="BS42" s="184"/>
      <c r="BT42" s="184"/>
      <c r="BU42" s="184"/>
      <c r="BV42" s="184"/>
      <c r="BW42" s="184"/>
      <c r="BX42" s="184"/>
      <c r="BY42" s="184"/>
      <c r="BZ42" s="184"/>
      <c r="CA42" s="184"/>
      <c r="CB42" s="184"/>
      <c r="CC42" s="184"/>
      <c r="CD42" s="184"/>
      <c r="CE42" s="184"/>
      <c r="CF42" s="184"/>
      <c r="CG42" s="184"/>
      <c r="CH42" s="184"/>
      <c r="CI42" s="184"/>
      <c r="CJ42" s="184"/>
      <c r="CK42" s="184"/>
      <c r="CL42" s="184"/>
      <c r="CM42" s="184"/>
      <c r="CN42" s="184"/>
      <c r="CO42" s="184"/>
      <c r="CP42" s="184"/>
      <c r="CQ42" s="184"/>
      <c r="CR42" s="184"/>
      <c r="CS42" s="184"/>
      <c r="CT42" s="184"/>
      <c r="CU42" s="184"/>
      <c r="CV42" s="184"/>
      <c r="CW42" s="184"/>
      <c r="CX42" s="184"/>
      <c r="CY42" s="184"/>
      <c r="CZ42" s="184"/>
      <c r="DA42" s="184"/>
      <c r="DB42" s="184"/>
      <c r="DC42" s="184"/>
      <c r="DD42" s="184"/>
      <c r="DE42" s="184"/>
      <c r="DF42" s="184"/>
      <c r="DG42" s="184"/>
      <c r="DH42" s="184"/>
      <c r="DI42" s="184"/>
      <c r="DJ42" s="184"/>
      <c r="DK42" s="184"/>
      <c r="DL42" s="184"/>
      <c r="DM42" s="184"/>
      <c r="DN42" s="184"/>
      <c r="DO42" s="184"/>
      <c r="DP42" s="184"/>
      <c r="DQ42" s="184"/>
      <c r="DR42" s="184"/>
      <c r="DS42" s="184"/>
      <c r="DT42" s="184"/>
      <c r="DU42" s="184"/>
      <c r="DV42" s="184"/>
      <c r="DW42" s="184"/>
      <c r="DX42" s="184"/>
      <c r="DY42" s="184"/>
      <c r="DZ42" s="184"/>
      <c r="EA42" s="184"/>
      <c r="EB42" s="184"/>
      <c r="EC42" s="184"/>
      <c r="ED42" s="184"/>
      <c r="EE42" s="184"/>
      <c r="EF42" s="184"/>
      <c r="EG42" s="184"/>
      <c r="EH42" s="184"/>
      <c r="EI42" s="184"/>
      <c r="EJ42" s="184"/>
      <c r="EK42" s="184"/>
      <c r="EL42" s="184"/>
      <c r="EM42" s="184"/>
      <c r="EN42" s="184"/>
      <c r="EO42" s="184"/>
      <c r="EP42" s="184"/>
      <c r="EQ42" s="184"/>
      <c r="ER42" s="184"/>
      <c r="ES42" s="184"/>
      <c r="ET42" s="184"/>
      <c r="EU42" s="184"/>
      <c r="EV42" s="184"/>
      <c r="EW42" s="184"/>
      <c r="EX42" s="184"/>
      <c r="EY42" s="184"/>
      <c r="EZ42" s="184"/>
      <c r="FA42" s="184"/>
      <c r="FB42" s="184"/>
      <c r="FC42" s="184"/>
      <c r="FD42" s="184"/>
      <c r="FE42" s="184"/>
      <c r="FF42" s="184"/>
      <c r="FG42" s="184"/>
      <c r="FH42" s="184"/>
      <c r="FI42" s="184"/>
      <c r="FJ42" s="184"/>
      <c r="FK42" s="184"/>
      <c r="FL42" s="184"/>
      <c r="FM42" s="184"/>
      <c r="FN42" s="184"/>
      <c r="FO42" s="184"/>
      <c r="FP42" s="184"/>
      <c r="FQ42" s="184"/>
      <c r="FR42" s="184"/>
      <c r="FS42" s="184"/>
      <c r="FT42" s="184"/>
      <c r="FU42" s="184"/>
      <c r="FV42" s="184"/>
      <c r="FW42" s="184"/>
      <c r="FX42" s="184"/>
      <c r="FY42" s="184"/>
      <c r="FZ42" s="184"/>
      <c r="GA42" s="184"/>
      <c r="GB42" s="184"/>
      <c r="GC42" s="184"/>
      <c r="GD42" s="184"/>
      <c r="GE42" s="184"/>
      <c r="GF42" s="184"/>
      <c r="GG42" s="184"/>
      <c r="GH42" s="184"/>
      <c r="GI42" s="184"/>
      <c r="GJ42" s="184"/>
      <c r="GK42" s="184"/>
      <c r="GL42" s="184"/>
      <c r="GM42" s="184"/>
      <c r="GN42" s="184"/>
      <c r="GO42" s="184"/>
      <c r="GP42" s="184"/>
      <c r="GQ42" s="184"/>
      <c r="GR42" s="184"/>
      <c r="GS42" s="184"/>
      <c r="GT42" s="184"/>
      <c r="GU42" s="184"/>
      <c r="GV42" s="184"/>
      <c r="GW42" s="184"/>
      <c r="GX42" s="184"/>
      <c r="GY42" s="184"/>
      <c r="GZ42" s="184"/>
      <c r="HA42" s="184"/>
      <c r="HB42" s="184"/>
      <c r="HC42" s="184"/>
      <c r="HD42" s="184"/>
      <c r="HE42" s="184"/>
      <c r="HF42" s="184"/>
      <c r="HG42" s="184"/>
      <c r="HH42" s="184"/>
      <c r="HI42" s="184"/>
      <c r="HJ42" s="184"/>
      <c r="HK42" s="184"/>
      <c r="HL42" s="184"/>
      <c r="HM42" s="184"/>
      <c r="HN42" s="184"/>
      <c r="HO42" s="184"/>
      <c r="HP42" s="184"/>
      <c r="HQ42" s="184"/>
      <c r="HR42" s="184"/>
      <c r="HS42" s="184"/>
      <c r="HT42" s="184"/>
      <c r="HU42" s="184"/>
      <c r="HV42" s="184"/>
      <c r="HW42" s="184"/>
      <c r="HX42" s="184"/>
      <c r="HY42" s="184"/>
      <c r="HZ42" s="184"/>
      <c r="IA42" s="184"/>
      <c r="IB42" s="184"/>
      <c r="IC42" s="184"/>
      <c r="ID42" s="184"/>
      <c r="IE42" s="184"/>
      <c r="IF42" s="184"/>
      <c r="IG42" s="184"/>
      <c r="IH42" s="184"/>
      <c r="II42" s="184"/>
      <c r="IJ42" s="184"/>
      <c r="IK42" s="184"/>
      <c r="IL42" s="184"/>
      <c r="IM42" s="184"/>
      <c r="IN42" s="184"/>
      <c r="IO42" s="184"/>
      <c r="IP42" s="184"/>
      <c r="IQ42" s="184"/>
      <c r="IR42" s="184"/>
      <c r="IS42" s="184"/>
      <c r="IT42" s="184"/>
      <c r="IU42" s="184"/>
      <c r="IV42" s="184"/>
      <c r="IW42" s="184"/>
      <c r="IX42" s="184"/>
      <c r="IY42" s="184"/>
      <c r="IZ42" s="184"/>
      <c r="JA42" s="184"/>
      <c r="JB42" s="184"/>
      <c r="JC42" s="184"/>
      <c r="JD42" s="184"/>
      <c r="JE42" s="184"/>
      <c r="JF42" s="184"/>
      <c r="JG42" s="184"/>
      <c r="JH42" s="184"/>
      <c r="JI42" s="184"/>
      <c r="JJ42" s="184"/>
      <c r="JK42" s="184"/>
      <c r="JL42" s="184"/>
      <c r="JM42" s="184"/>
      <c r="JN42" s="184"/>
      <c r="JO42" s="184"/>
      <c r="JP42" s="184"/>
      <c r="JQ42" s="184"/>
      <c r="JR42" s="184"/>
      <c r="JS42" s="184"/>
      <c r="JT42" s="184"/>
      <c r="JU42" s="184"/>
      <c r="JV42" s="184"/>
      <c r="JW42" s="184"/>
      <c r="JX42" s="184"/>
      <c r="JY42" s="184"/>
      <c r="JZ42" s="184"/>
      <c r="KA42" s="184"/>
      <c r="KB42" s="184"/>
      <c r="KC42" s="184"/>
      <c r="KD42" s="184"/>
      <c r="KE42" s="184"/>
      <c r="KF42" s="184"/>
      <c r="KG42" s="184"/>
      <c r="KH42" s="184"/>
      <c r="KI42" s="184"/>
      <c r="KJ42" s="184"/>
      <c r="KK42" s="184"/>
      <c r="KL42" s="184"/>
      <c r="KM42" s="184"/>
      <c r="KN42" s="184"/>
      <c r="KO42" s="184"/>
      <c r="KP42" s="184"/>
      <c r="KQ42" s="184"/>
      <c r="KR42" s="184"/>
      <c r="KS42" s="184"/>
      <c r="KT42" s="184"/>
      <c r="KU42" s="184"/>
      <c r="KV42" s="184"/>
      <c r="KW42" s="184"/>
      <c r="KX42" s="184"/>
      <c r="KY42" s="184"/>
      <c r="KZ42" s="184"/>
      <c r="LA42" s="184"/>
      <c r="LB42" s="184"/>
      <c r="LC42" s="184"/>
      <c r="LD42" s="184"/>
      <c r="LE42" s="184"/>
      <c r="LF42" s="184"/>
      <c r="LG42" s="184"/>
      <c r="LH42" s="184"/>
      <c r="LI42" s="184"/>
      <c r="LJ42" s="184"/>
      <c r="LK42" s="184"/>
      <c r="LL42" s="184"/>
      <c r="LM42" s="184"/>
      <c r="LN42" s="184"/>
      <c r="LO42" s="184"/>
      <c r="LP42" s="184"/>
      <c r="LQ42" s="184"/>
      <c r="LR42" s="184"/>
      <c r="LS42" s="184"/>
      <c r="LT42" s="184"/>
      <c r="LU42" s="184"/>
      <c r="LV42" s="184"/>
      <c r="LW42" s="184"/>
      <c r="LX42" s="184"/>
      <c r="LY42" s="184"/>
      <c r="LZ42" s="184"/>
      <c r="MA42" s="184"/>
      <c r="MB42" s="184"/>
      <c r="MC42" s="184"/>
      <c r="MD42" s="184"/>
      <c r="ME42" s="184"/>
      <c r="MF42" s="184"/>
      <c r="MG42" s="184"/>
      <c r="MH42" s="184"/>
      <c r="MI42" s="184"/>
      <c r="MJ42" s="184"/>
      <c r="MK42" s="184"/>
      <c r="ML42" s="184"/>
      <c r="MM42" s="184"/>
      <c r="MN42" s="184"/>
      <c r="MO42" s="184"/>
      <c r="MP42" s="184"/>
      <c r="MQ42" s="184"/>
      <c r="MR42" s="184"/>
      <c r="MS42" s="184"/>
      <c r="MT42" s="184"/>
      <c r="MU42" s="184"/>
      <c r="MV42" s="184"/>
      <c r="MW42" s="184"/>
      <c r="MX42" s="184"/>
      <c r="MY42" s="184"/>
      <c r="MZ42" s="184"/>
      <c r="NA42" s="184"/>
      <c r="NB42" s="184"/>
      <c r="NC42" s="184"/>
      <c r="ND42" s="184"/>
      <c r="NE42" s="184"/>
      <c r="NF42" s="184"/>
      <c r="NG42" s="184"/>
      <c r="NH42" s="184"/>
      <c r="NI42" s="184"/>
      <c r="NJ42" s="184"/>
      <c r="NK42" s="184"/>
      <c r="NL42" s="184"/>
      <c r="NM42" s="184"/>
      <c r="NN42" s="184"/>
      <c r="NO42" s="184"/>
      <c r="NP42" s="184"/>
      <c r="NQ42" s="184"/>
      <c r="NR42" s="184"/>
      <c r="NS42" s="184"/>
      <c r="NT42" s="184"/>
      <c r="NU42" s="184"/>
      <c r="NV42" s="184"/>
      <c r="NW42" s="184"/>
      <c r="NX42" s="184"/>
      <c r="NY42" s="184"/>
      <c r="NZ42" s="184"/>
      <c r="OA42" s="184"/>
      <c r="OB42" s="184"/>
      <c r="OC42" s="184"/>
      <c r="OD42" s="184"/>
      <c r="OE42" s="184"/>
      <c r="OF42" s="184"/>
      <c r="OG42" s="184"/>
      <c r="OH42" s="184"/>
      <c r="OI42" s="184"/>
      <c r="OJ42" s="184"/>
      <c r="OK42" s="184"/>
      <c r="OL42" s="184"/>
      <c r="OM42" s="184"/>
      <c r="ON42" s="184"/>
      <c r="OO42" s="184"/>
      <c r="OP42" s="184"/>
      <c r="OQ42" s="184"/>
      <c r="OR42" s="184"/>
      <c r="OS42" s="184"/>
      <c r="OT42" s="184"/>
      <c r="OU42" s="184"/>
      <c r="OV42" s="184"/>
      <c r="OW42" s="184"/>
      <c r="OX42" s="184"/>
      <c r="OY42" s="184"/>
      <c r="OZ42" s="184"/>
      <c r="PA42" s="184"/>
      <c r="PB42" s="184"/>
      <c r="PC42" s="184"/>
      <c r="PD42" s="184"/>
      <c r="PE42" s="184"/>
      <c r="PF42" s="184"/>
      <c r="PG42" s="184"/>
      <c r="PH42" s="184"/>
      <c r="PI42" s="184"/>
      <c r="PJ42" s="184"/>
      <c r="PK42" s="184"/>
      <c r="PL42" s="184"/>
      <c r="PM42" s="184"/>
      <c r="PN42" s="184"/>
      <c r="PO42" s="184"/>
      <c r="PP42" s="184"/>
      <c r="PQ42" s="184"/>
      <c r="PR42" s="184"/>
      <c r="PS42" s="184"/>
      <c r="PT42" s="184"/>
      <c r="PU42" s="184"/>
      <c r="PV42" s="184"/>
      <c r="PW42" s="184"/>
      <c r="PX42" s="184"/>
      <c r="PY42" s="184"/>
      <c r="PZ42" s="184"/>
      <c r="QA42" s="184"/>
      <c r="QB42" s="184"/>
      <c r="QC42" s="184"/>
      <c r="QD42" s="184"/>
      <c r="QE42" s="184"/>
      <c r="QF42" s="184"/>
      <c r="QG42" s="184"/>
      <c r="QH42" s="184"/>
      <c r="QI42" s="184"/>
      <c r="QJ42" s="184"/>
      <c r="QK42" s="184"/>
      <c r="QL42" s="184"/>
      <c r="QM42" s="184"/>
      <c r="QN42" s="184"/>
      <c r="QO42" s="184"/>
      <c r="QP42" s="184"/>
      <c r="QQ42" s="184"/>
      <c r="QR42" s="184"/>
      <c r="QS42" s="184"/>
      <c r="QT42" s="184"/>
      <c r="QU42" s="184"/>
      <c r="QV42" s="184"/>
      <c r="QW42" s="184"/>
      <c r="QX42" s="184"/>
      <c r="QY42" s="184"/>
      <c r="QZ42" s="184"/>
      <c r="RA42" s="184"/>
      <c r="RB42" s="184"/>
      <c r="RC42" s="184"/>
      <c r="RD42" s="184"/>
      <c r="RE42" s="184"/>
      <c r="RF42" s="184"/>
      <c r="RG42" s="184"/>
      <c r="RH42" s="184"/>
      <c r="RI42" s="184"/>
      <c r="RJ42" s="184"/>
      <c r="RK42" s="184"/>
      <c r="RL42" s="184"/>
      <c r="RM42" s="184"/>
      <c r="RN42" s="184"/>
      <c r="RO42" s="184"/>
      <c r="RP42" s="184"/>
      <c r="RQ42" s="184"/>
      <c r="RR42" s="184"/>
      <c r="RS42" s="184"/>
      <c r="RT42" s="184"/>
      <c r="RU42" s="184"/>
      <c r="RV42" s="184"/>
      <c r="RW42" s="184"/>
      <c r="RX42" s="184"/>
      <c r="RY42" s="184"/>
      <c r="RZ42" s="184"/>
      <c r="SA42" s="184"/>
      <c r="SB42" s="184"/>
      <c r="SC42" s="184"/>
      <c r="SD42" s="184"/>
      <c r="SE42" s="184"/>
      <c r="SF42" s="184"/>
      <c r="SG42" s="184"/>
      <c r="SH42" s="184"/>
      <c r="SI42" s="184"/>
      <c r="SJ42" s="184"/>
      <c r="SK42" s="184"/>
      <c r="SL42" s="184"/>
      <c r="SM42" s="184"/>
      <c r="SN42" s="184"/>
      <c r="SO42" s="184"/>
      <c r="SP42" s="184"/>
      <c r="SQ42" s="184"/>
      <c r="SR42" s="184"/>
      <c r="SS42" s="184"/>
      <c r="ST42" s="184"/>
      <c r="SU42" s="184"/>
      <c r="SV42" s="184"/>
      <c r="SW42" s="184"/>
      <c r="SX42" s="184"/>
      <c r="SY42" s="184"/>
      <c r="SZ42" s="184"/>
      <c r="TA42" s="184"/>
      <c r="TB42" s="184"/>
      <c r="TC42" s="184"/>
      <c r="TD42" s="184"/>
      <c r="TE42" s="184"/>
      <c r="TF42" s="184"/>
      <c r="TG42" s="184"/>
      <c r="TH42" s="184"/>
      <c r="TI42" s="184"/>
      <c r="TJ42" s="184"/>
      <c r="TK42" s="184"/>
      <c r="TL42" s="184"/>
      <c r="TM42" s="184"/>
      <c r="TN42" s="184"/>
      <c r="TO42" s="184"/>
      <c r="TP42" s="184"/>
      <c r="TQ42" s="184"/>
      <c r="TR42" s="184"/>
      <c r="TS42" s="184"/>
      <c r="TT42" s="184"/>
      <c r="TU42" s="184"/>
      <c r="TV42" s="184"/>
      <c r="TW42" s="184"/>
      <c r="TX42" s="184"/>
      <c r="TY42" s="184"/>
      <c r="TZ42" s="184"/>
      <c r="UA42" s="184"/>
      <c r="UB42" s="184"/>
      <c r="UC42" s="184"/>
      <c r="UD42" s="184"/>
      <c r="UE42" s="184"/>
      <c r="UF42" s="184"/>
      <c r="UG42" s="184"/>
      <c r="UH42" s="184"/>
      <c r="UI42" s="184"/>
      <c r="UJ42" s="184"/>
      <c r="UK42" s="184"/>
      <c r="UL42" s="184"/>
      <c r="UM42" s="184"/>
      <c r="UN42" s="184"/>
      <c r="UO42" s="184"/>
      <c r="UP42" s="184"/>
      <c r="UQ42" s="184"/>
      <c r="UR42" s="184"/>
      <c r="US42" s="184"/>
      <c r="UT42" s="184"/>
      <c r="UU42" s="184"/>
      <c r="UV42" s="184"/>
      <c r="UW42" s="184"/>
      <c r="UX42" s="184"/>
      <c r="UY42" s="184"/>
      <c r="UZ42" s="184"/>
      <c r="VA42" s="184"/>
      <c r="VB42" s="184"/>
      <c r="VC42" s="184"/>
      <c r="VD42" s="184"/>
      <c r="VE42" s="184"/>
      <c r="VF42" s="184"/>
      <c r="VG42" s="184"/>
      <c r="VH42" s="184"/>
      <c r="VI42" s="184"/>
      <c r="VJ42" s="184"/>
      <c r="VK42" s="184"/>
      <c r="VL42" s="184"/>
      <c r="VM42" s="184"/>
      <c r="VN42" s="184"/>
      <c r="VO42" s="184"/>
      <c r="VP42" s="184"/>
      <c r="VQ42" s="184"/>
      <c r="VR42" s="184"/>
      <c r="VS42" s="184"/>
      <c r="VT42" s="184"/>
      <c r="VU42" s="184"/>
      <c r="VV42" s="184"/>
      <c r="VW42" s="184"/>
      <c r="VX42" s="184"/>
      <c r="VY42" s="184"/>
      <c r="VZ42" s="184"/>
      <c r="WA42" s="184"/>
      <c r="WB42" s="184"/>
      <c r="WC42" s="184"/>
      <c r="WD42" s="184"/>
      <c r="WE42" s="184"/>
      <c r="WF42" s="184"/>
      <c r="WG42" s="184"/>
      <c r="WH42" s="184"/>
      <c r="WI42" s="184"/>
      <c r="WJ42" s="184"/>
      <c r="WK42" s="184"/>
      <c r="WL42" s="184"/>
      <c r="WM42" s="184"/>
      <c r="WN42" s="184"/>
      <c r="WO42" s="184"/>
      <c r="WP42" s="184"/>
      <c r="WQ42" s="184"/>
      <c r="WR42" s="184"/>
      <c r="WS42" s="184"/>
      <c r="WT42" s="184"/>
      <c r="WU42" s="184"/>
      <c r="WV42" s="184"/>
      <c r="WW42" s="184"/>
      <c r="WX42" s="184"/>
      <c r="WY42" s="184"/>
      <c r="WZ42" s="184"/>
      <c r="XA42" s="184"/>
      <c r="XB42" s="184"/>
      <c r="XC42" s="184"/>
      <c r="XD42" s="184"/>
      <c r="XE42" s="184"/>
      <c r="XF42" s="184"/>
      <c r="XG42" s="184"/>
      <c r="XH42" s="184"/>
      <c r="XI42" s="184"/>
      <c r="XJ42" s="184"/>
      <c r="XK42" s="184"/>
      <c r="XL42" s="184"/>
      <c r="XM42" s="184"/>
      <c r="XN42" s="184"/>
      <c r="XO42" s="184"/>
      <c r="XP42" s="184"/>
      <c r="XQ42" s="184"/>
      <c r="XR42" s="184"/>
      <c r="XS42" s="184"/>
      <c r="XT42" s="184"/>
    </row>
    <row r="43" spans="1:644" customFormat="1" x14ac:dyDescent="0.2">
      <c r="A43" s="142"/>
      <c r="B43" s="81"/>
      <c r="C43" s="146"/>
      <c r="D43" s="147"/>
      <c r="E43" s="147"/>
      <c r="F43" s="145"/>
      <c r="G43" s="146"/>
      <c r="H43" s="147"/>
      <c r="I43" s="147"/>
      <c r="J43" s="145"/>
      <c r="K43" s="184"/>
      <c r="L43" s="184"/>
      <c r="M43" s="142"/>
      <c r="N43" s="81"/>
      <c r="O43" s="146"/>
      <c r="P43" s="147"/>
      <c r="Q43" s="147"/>
      <c r="R43" s="145"/>
      <c r="S43" s="146"/>
      <c r="T43" s="147"/>
      <c r="U43" s="147"/>
      <c r="V43" s="145"/>
      <c r="W43" s="184"/>
      <c r="X43" s="184"/>
      <c r="Y43" s="184"/>
      <c r="Z43" s="184"/>
      <c r="AA43" s="184"/>
      <c r="AB43" s="184"/>
      <c r="AC43" s="184"/>
      <c r="AD43" s="184"/>
      <c r="AE43" s="184"/>
      <c r="AF43" s="184"/>
      <c r="AG43" s="184"/>
      <c r="AH43" s="184"/>
      <c r="AI43" s="184"/>
      <c r="AJ43" s="184"/>
      <c r="AK43" s="184"/>
      <c r="AL43" s="184"/>
      <c r="AM43" s="184"/>
      <c r="AN43" s="184"/>
      <c r="AO43" s="184"/>
      <c r="AP43" s="184"/>
      <c r="AQ43" s="184"/>
      <c r="AR43" s="184"/>
      <c r="AS43" s="184"/>
      <c r="AT43" s="184"/>
      <c r="AU43" s="184"/>
      <c r="AV43" s="184"/>
      <c r="AW43" s="184"/>
      <c r="AX43" s="184"/>
      <c r="AY43" s="184"/>
      <c r="AZ43" s="184"/>
      <c r="BA43" s="184"/>
      <c r="BB43" s="184"/>
      <c r="BC43" s="184"/>
      <c r="BD43" s="184"/>
      <c r="BE43" s="184"/>
      <c r="BF43" s="184"/>
      <c r="BG43" s="184"/>
      <c r="BH43" s="184"/>
      <c r="BI43" s="184"/>
      <c r="BJ43" s="184"/>
      <c r="BK43" s="184"/>
      <c r="BL43" s="184"/>
      <c r="BM43" s="184"/>
      <c r="BN43" s="184"/>
      <c r="BO43" s="184"/>
      <c r="BP43" s="184"/>
      <c r="BQ43" s="184"/>
      <c r="BR43" s="184"/>
      <c r="BS43" s="184"/>
      <c r="BT43" s="184"/>
      <c r="BU43" s="184"/>
      <c r="BV43" s="184"/>
      <c r="BW43" s="184"/>
      <c r="BX43" s="184"/>
      <c r="BY43" s="184"/>
      <c r="BZ43" s="184"/>
      <c r="CA43" s="184"/>
      <c r="CB43" s="184"/>
      <c r="CC43" s="184"/>
      <c r="CD43" s="184"/>
      <c r="CE43" s="184"/>
      <c r="CF43" s="184"/>
      <c r="CG43" s="184"/>
      <c r="CH43" s="184"/>
      <c r="CI43" s="184"/>
      <c r="CJ43" s="184"/>
      <c r="CK43" s="184"/>
      <c r="CL43" s="184"/>
      <c r="CM43" s="184"/>
      <c r="CN43" s="184"/>
      <c r="CO43" s="184"/>
      <c r="CP43" s="184"/>
      <c r="CQ43" s="184"/>
      <c r="CR43" s="184"/>
      <c r="CS43" s="184"/>
      <c r="CT43" s="184"/>
      <c r="CU43" s="184"/>
      <c r="CV43" s="184"/>
      <c r="CW43" s="184"/>
      <c r="CX43" s="184"/>
      <c r="CY43" s="184"/>
      <c r="CZ43" s="184"/>
      <c r="DA43" s="184"/>
      <c r="DB43" s="184"/>
      <c r="DC43" s="184"/>
      <c r="DD43" s="184"/>
      <c r="DE43" s="184"/>
      <c r="DF43" s="184"/>
      <c r="DG43" s="184"/>
      <c r="DH43" s="184"/>
      <c r="DI43" s="184"/>
      <c r="DJ43" s="184"/>
      <c r="DK43" s="184"/>
      <c r="DL43" s="184"/>
      <c r="DM43" s="184"/>
      <c r="DN43" s="184"/>
      <c r="DO43" s="184"/>
      <c r="DP43" s="184"/>
      <c r="DQ43" s="184"/>
      <c r="DR43" s="184"/>
      <c r="DS43" s="184"/>
      <c r="DT43" s="184"/>
      <c r="DU43" s="184"/>
      <c r="DV43" s="184"/>
      <c r="DW43" s="184"/>
      <c r="DX43" s="184"/>
      <c r="DY43" s="184"/>
      <c r="DZ43" s="184"/>
      <c r="EA43" s="184"/>
      <c r="EB43" s="184"/>
      <c r="EC43" s="184"/>
      <c r="ED43" s="184"/>
      <c r="EE43" s="184"/>
      <c r="EF43" s="184"/>
      <c r="EG43" s="184"/>
      <c r="EH43" s="184"/>
      <c r="EI43" s="184"/>
      <c r="EJ43" s="184"/>
      <c r="EK43" s="184"/>
      <c r="EL43" s="184"/>
      <c r="EM43" s="184"/>
      <c r="EN43" s="184"/>
      <c r="EO43" s="184"/>
      <c r="EP43" s="184"/>
      <c r="EQ43" s="184"/>
      <c r="ER43" s="184"/>
      <c r="ES43" s="184"/>
      <c r="ET43" s="184"/>
      <c r="EU43" s="184"/>
      <c r="EV43" s="184"/>
      <c r="EW43" s="184"/>
      <c r="EX43" s="184"/>
      <c r="EY43" s="184"/>
      <c r="EZ43" s="184"/>
      <c r="FA43" s="184"/>
      <c r="FB43" s="184"/>
      <c r="FC43" s="184"/>
      <c r="FD43" s="184"/>
      <c r="FE43" s="184"/>
      <c r="FF43" s="184"/>
      <c r="FG43" s="184"/>
      <c r="FH43" s="184"/>
      <c r="FI43" s="184"/>
      <c r="FJ43" s="184"/>
      <c r="FK43" s="184"/>
      <c r="FL43" s="184"/>
      <c r="FM43" s="184"/>
      <c r="FN43" s="184"/>
      <c r="FO43" s="184"/>
      <c r="FP43" s="184"/>
      <c r="FQ43" s="184"/>
      <c r="FR43" s="184"/>
      <c r="FS43" s="184"/>
      <c r="FT43" s="184"/>
      <c r="FU43" s="184"/>
      <c r="FV43" s="184"/>
      <c r="FW43" s="184"/>
      <c r="FX43" s="184"/>
      <c r="FY43" s="184"/>
      <c r="FZ43" s="184"/>
      <c r="GA43" s="184"/>
      <c r="GB43" s="184"/>
      <c r="GC43" s="184"/>
      <c r="GD43" s="184"/>
      <c r="GE43" s="184"/>
      <c r="GF43" s="184"/>
      <c r="GG43" s="184"/>
      <c r="GH43" s="184"/>
      <c r="GI43" s="184"/>
      <c r="GJ43" s="184"/>
      <c r="GK43" s="184"/>
      <c r="GL43" s="184"/>
      <c r="GM43" s="184"/>
      <c r="GN43" s="184"/>
      <c r="GO43" s="184"/>
      <c r="GP43" s="184"/>
      <c r="GQ43" s="184"/>
      <c r="GR43" s="184"/>
      <c r="GS43" s="184"/>
      <c r="GT43" s="184"/>
      <c r="GU43" s="184"/>
      <c r="GV43" s="184"/>
      <c r="GW43" s="184"/>
      <c r="GX43" s="184"/>
      <c r="GY43" s="184"/>
      <c r="GZ43" s="184"/>
      <c r="HA43" s="184"/>
      <c r="HB43" s="184"/>
      <c r="HC43" s="184"/>
      <c r="HD43" s="184"/>
      <c r="HE43" s="184"/>
      <c r="HF43" s="184"/>
      <c r="HG43" s="184"/>
      <c r="HH43" s="184"/>
      <c r="HI43" s="184"/>
      <c r="HJ43" s="184"/>
      <c r="HK43" s="184"/>
      <c r="HL43" s="184"/>
      <c r="HM43" s="184"/>
      <c r="HN43" s="184"/>
      <c r="HO43" s="184"/>
      <c r="HP43" s="184"/>
      <c r="HQ43" s="184"/>
      <c r="HR43" s="184"/>
      <c r="HS43" s="184"/>
      <c r="HT43" s="184"/>
      <c r="HU43" s="184"/>
      <c r="HV43" s="184"/>
      <c r="HW43" s="184"/>
      <c r="HX43" s="184"/>
      <c r="HY43" s="184"/>
      <c r="HZ43" s="184"/>
      <c r="IA43" s="184"/>
      <c r="IB43" s="184"/>
      <c r="IC43" s="184"/>
      <c r="ID43" s="184"/>
      <c r="IE43" s="184"/>
      <c r="IF43" s="184"/>
      <c r="IG43" s="184"/>
      <c r="IH43" s="184"/>
      <c r="II43" s="184"/>
      <c r="IJ43" s="184"/>
      <c r="IK43" s="184"/>
      <c r="IL43" s="184"/>
      <c r="IM43" s="184"/>
      <c r="IN43" s="184"/>
      <c r="IO43" s="184"/>
      <c r="IP43" s="184"/>
      <c r="IQ43" s="184"/>
      <c r="IR43" s="184"/>
      <c r="IS43" s="184"/>
      <c r="IT43" s="184"/>
      <c r="IU43" s="184"/>
      <c r="IV43" s="184"/>
      <c r="IW43" s="184"/>
      <c r="IX43" s="184"/>
      <c r="IY43" s="184"/>
      <c r="IZ43" s="184"/>
      <c r="JA43" s="184"/>
      <c r="JB43" s="184"/>
      <c r="JC43" s="184"/>
      <c r="JD43" s="184"/>
      <c r="JE43" s="184"/>
      <c r="JF43" s="184"/>
      <c r="JG43" s="184"/>
      <c r="JH43" s="184"/>
      <c r="JI43" s="184"/>
      <c r="JJ43" s="184"/>
      <c r="JK43" s="184"/>
      <c r="JL43" s="184"/>
      <c r="JM43" s="184"/>
      <c r="JN43" s="184"/>
      <c r="JO43" s="184"/>
      <c r="JP43" s="184"/>
      <c r="JQ43" s="184"/>
      <c r="JR43" s="184"/>
      <c r="JS43" s="184"/>
      <c r="JT43" s="184"/>
      <c r="JU43" s="184"/>
      <c r="JV43" s="184"/>
      <c r="JW43" s="184"/>
      <c r="JX43" s="184"/>
      <c r="JY43" s="184"/>
      <c r="JZ43" s="184"/>
      <c r="KA43" s="184"/>
      <c r="KB43" s="184"/>
      <c r="KC43" s="184"/>
      <c r="KD43" s="184"/>
      <c r="KE43" s="184"/>
      <c r="KF43" s="184"/>
      <c r="KG43" s="184"/>
      <c r="KH43" s="184"/>
      <c r="KI43" s="184"/>
      <c r="KJ43" s="184"/>
      <c r="KK43" s="184"/>
      <c r="KL43" s="184"/>
      <c r="KM43" s="184"/>
      <c r="KN43" s="184"/>
      <c r="KO43" s="184"/>
      <c r="KP43" s="184"/>
      <c r="KQ43" s="184"/>
      <c r="KR43" s="184"/>
      <c r="KS43" s="184"/>
      <c r="KT43" s="184"/>
      <c r="KU43" s="184"/>
      <c r="KV43" s="184"/>
      <c r="KW43" s="184"/>
      <c r="KX43" s="184"/>
      <c r="KY43" s="184"/>
      <c r="KZ43" s="184"/>
      <c r="LA43" s="184"/>
      <c r="LB43" s="184"/>
      <c r="LC43" s="184"/>
      <c r="LD43" s="184"/>
      <c r="LE43" s="184"/>
      <c r="LF43" s="184"/>
      <c r="LG43" s="184"/>
      <c r="LH43" s="184"/>
      <c r="LI43" s="184"/>
      <c r="LJ43" s="184"/>
      <c r="LK43" s="184"/>
      <c r="LL43" s="184"/>
      <c r="LM43" s="184"/>
      <c r="LN43" s="184"/>
      <c r="LO43" s="184"/>
      <c r="LP43" s="184"/>
      <c r="LQ43" s="184"/>
      <c r="LR43" s="184"/>
      <c r="LS43" s="184"/>
      <c r="LT43" s="184"/>
      <c r="LU43" s="184"/>
      <c r="LV43" s="184"/>
      <c r="LW43" s="184"/>
      <c r="LX43" s="184"/>
      <c r="LY43" s="184"/>
      <c r="LZ43" s="184"/>
      <c r="MA43" s="184"/>
      <c r="MB43" s="184"/>
      <c r="MC43" s="184"/>
      <c r="MD43" s="184"/>
      <c r="ME43" s="184"/>
      <c r="MF43" s="184"/>
      <c r="MG43" s="184"/>
      <c r="MH43" s="184"/>
      <c r="MI43" s="184"/>
      <c r="MJ43" s="184"/>
      <c r="MK43" s="184"/>
      <c r="ML43" s="184"/>
      <c r="MM43" s="184"/>
      <c r="MN43" s="184"/>
      <c r="MO43" s="184"/>
      <c r="MP43" s="184"/>
      <c r="MQ43" s="184"/>
      <c r="MR43" s="184"/>
      <c r="MS43" s="184"/>
      <c r="MT43" s="184"/>
      <c r="MU43" s="184"/>
      <c r="MV43" s="184"/>
      <c r="MW43" s="184"/>
      <c r="MX43" s="184"/>
      <c r="MY43" s="184"/>
      <c r="MZ43" s="184"/>
      <c r="NA43" s="184"/>
      <c r="NB43" s="184"/>
      <c r="NC43" s="184"/>
      <c r="ND43" s="184"/>
      <c r="NE43" s="184"/>
      <c r="NF43" s="184"/>
      <c r="NG43" s="184"/>
      <c r="NH43" s="184"/>
      <c r="NI43" s="184"/>
      <c r="NJ43" s="184"/>
      <c r="NK43" s="184"/>
      <c r="NL43" s="184"/>
      <c r="NM43" s="184"/>
      <c r="NN43" s="184"/>
      <c r="NO43" s="184"/>
      <c r="NP43" s="184"/>
      <c r="NQ43" s="184"/>
      <c r="NR43" s="184"/>
      <c r="NS43" s="184"/>
      <c r="NT43" s="184"/>
      <c r="NU43" s="184"/>
      <c r="NV43" s="184"/>
      <c r="NW43" s="184"/>
      <c r="NX43" s="184"/>
      <c r="NY43" s="184"/>
      <c r="NZ43" s="184"/>
      <c r="OA43" s="184"/>
      <c r="OB43" s="184"/>
      <c r="OC43" s="184"/>
      <c r="OD43" s="184"/>
      <c r="OE43" s="184"/>
      <c r="OF43" s="184"/>
      <c r="OG43" s="184"/>
      <c r="OH43" s="184"/>
      <c r="OI43" s="184"/>
      <c r="OJ43" s="184"/>
      <c r="OK43" s="184"/>
      <c r="OL43" s="184"/>
      <c r="OM43" s="184"/>
      <c r="ON43" s="184"/>
      <c r="OO43" s="184"/>
      <c r="OP43" s="184"/>
      <c r="OQ43" s="184"/>
      <c r="OR43" s="184"/>
      <c r="OS43" s="184"/>
      <c r="OT43" s="184"/>
      <c r="OU43" s="184"/>
      <c r="OV43" s="184"/>
      <c r="OW43" s="184"/>
      <c r="OX43" s="184"/>
      <c r="OY43" s="184"/>
      <c r="OZ43" s="184"/>
      <c r="PA43" s="184"/>
      <c r="PB43" s="184"/>
      <c r="PC43" s="184"/>
      <c r="PD43" s="184"/>
      <c r="PE43" s="184"/>
      <c r="PF43" s="184"/>
      <c r="PG43" s="184"/>
      <c r="PH43" s="184"/>
      <c r="PI43" s="184"/>
      <c r="PJ43" s="184"/>
      <c r="PK43" s="184"/>
      <c r="PL43" s="184"/>
      <c r="PM43" s="184"/>
      <c r="PN43" s="184"/>
      <c r="PO43" s="184"/>
      <c r="PP43" s="184"/>
      <c r="PQ43" s="184"/>
      <c r="PR43" s="184"/>
      <c r="PS43" s="184"/>
      <c r="PT43" s="184"/>
      <c r="PU43" s="184"/>
      <c r="PV43" s="184"/>
      <c r="PW43" s="184"/>
      <c r="PX43" s="184"/>
      <c r="PY43" s="184"/>
      <c r="PZ43" s="184"/>
      <c r="QA43" s="184"/>
      <c r="QB43" s="184"/>
      <c r="QC43" s="184"/>
      <c r="QD43" s="184"/>
      <c r="QE43" s="184"/>
      <c r="QF43" s="184"/>
      <c r="QG43" s="184"/>
      <c r="QH43" s="184"/>
      <c r="QI43" s="184"/>
      <c r="QJ43" s="184"/>
      <c r="QK43" s="184"/>
      <c r="QL43" s="184"/>
      <c r="QM43" s="184"/>
      <c r="QN43" s="184"/>
      <c r="QO43" s="184"/>
      <c r="QP43" s="184"/>
      <c r="QQ43" s="184"/>
      <c r="QR43" s="184"/>
      <c r="QS43" s="184"/>
      <c r="QT43" s="184"/>
      <c r="QU43" s="184"/>
      <c r="QV43" s="184"/>
      <c r="QW43" s="184"/>
      <c r="QX43" s="184"/>
      <c r="QY43" s="184"/>
      <c r="QZ43" s="184"/>
      <c r="RA43" s="184"/>
      <c r="RB43" s="184"/>
      <c r="RC43" s="184"/>
      <c r="RD43" s="184"/>
      <c r="RE43" s="184"/>
      <c r="RF43" s="184"/>
      <c r="RG43" s="184"/>
      <c r="RH43" s="184"/>
      <c r="RI43" s="184"/>
      <c r="RJ43" s="184"/>
      <c r="RK43" s="184"/>
      <c r="RL43" s="184"/>
      <c r="RM43" s="184"/>
      <c r="RN43" s="184"/>
      <c r="RO43" s="184"/>
      <c r="RP43" s="184"/>
      <c r="RQ43" s="184"/>
      <c r="RR43" s="184"/>
      <c r="RS43" s="184"/>
      <c r="RT43" s="184"/>
      <c r="RU43" s="184"/>
      <c r="RV43" s="184"/>
      <c r="RW43" s="184"/>
      <c r="RX43" s="184"/>
      <c r="RY43" s="184"/>
      <c r="RZ43" s="184"/>
      <c r="SA43" s="184"/>
      <c r="SB43" s="184"/>
      <c r="SC43" s="184"/>
      <c r="SD43" s="184"/>
      <c r="SE43" s="184"/>
      <c r="SF43" s="184"/>
      <c r="SG43" s="184"/>
      <c r="SH43" s="184"/>
      <c r="SI43" s="184"/>
      <c r="SJ43" s="184"/>
      <c r="SK43" s="184"/>
      <c r="SL43" s="184"/>
      <c r="SM43" s="184"/>
      <c r="SN43" s="184"/>
      <c r="SO43" s="184"/>
      <c r="SP43" s="184"/>
      <c r="SQ43" s="184"/>
      <c r="SR43" s="184"/>
      <c r="SS43" s="184"/>
      <c r="ST43" s="184"/>
      <c r="SU43" s="184"/>
      <c r="SV43" s="184"/>
      <c r="SW43" s="184"/>
      <c r="SX43" s="184"/>
      <c r="SY43" s="184"/>
      <c r="SZ43" s="184"/>
      <c r="TA43" s="184"/>
      <c r="TB43" s="184"/>
      <c r="TC43" s="184"/>
      <c r="TD43" s="184"/>
      <c r="TE43" s="184"/>
      <c r="TF43" s="184"/>
      <c r="TG43" s="184"/>
      <c r="TH43" s="184"/>
      <c r="TI43" s="184"/>
      <c r="TJ43" s="184"/>
      <c r="TK43" s="184"/>
      <c r="TL43" s="184"/>
      <c r="TM43" s="184"/>
      <c r="TN43" s="184"/>
      <c r="TO43" s="184"/>
      <c r="TP43" s="184"/>
      <c r="TQ43" s="184"/>
      <c r="TR43" s="184"/>
      <c r="TS43" s="184"/>
      <c r="TT43" s="184"/>
      <c r="TU43" s="184"/>
      <c r="TV43" s="184"/>
      <c r="TW43" s="184"/>
      <c r="TX43" s="184"/>
      <c r="TY43" s="184"/>
      <c r="TZ43" s="184"/>
      <c r="UA43" s="184"/>
      <c r="UB43" s="184"/>
      <c r="UC43" s="184"/>
      <c r="UD43" s="184"/>
      <c r="UE43" s="184"/>
      <c r="UF43" s="184"/>
      <c r="UG43" s="184"/>
      <c r="UH43" s="184"/>
      <c r="UI43" s="184"/>
      <c r="UJ43" s="184"/>
      <c r="UK43" s="184"/>
      <c r="UL43" s="184"/>
      <c r="UM43" s="184"/>
      <c r="UN43" s="184"/>
      <c r="UO43" s="184"/>
      <c r="UP43" s="184"/>
      <c r="UQ43" s="184"/>
      <c r="UR43" s="184"/>
      <c r="US43" s="184"/>
      <c r="UT43" s="184"/>
      <c r="UU43" s="184"/>
      <c r="UV43" s="184"/>
      <c r="UW43" s="184"/>
      <c r="UX43" s="184"/>
      <c r="UY43" s="184"/>
      <c r="UZ43" s="184"/>
      <c r="VA43" s="184"/>
      <c r="VB43" s="184"/>
      <c r="VC43" s="184"/>
      <c r="VD43" s="184"/>
      <c r="VE43" s="184"/>
      <c r="VF43" s="184"/>
      <c r="VG43" s="184"/>
      <c r="VH43" s="184"/>
      <c r="VI43" s="184"/>
      <c r="VJ43" s="184"/>
      <c r="VK43" s="184"/>
      <c r="VL43" s="184"/>
      <c r="VM43" s="184"/>
      <c r="VN43" s="184"/>
      <c r="VO43" s="184"/>
      <c r="VP43" s="184"/>
      <c r="VQ43" s="184"/>
      <c r="VR43" s="184"/>
      <c r="VS43" s="184"/>
      <c r="VT43" s="184"/>
      <c r="VU43" s="184"/>
      <c r="VV43" s="184"/>
      <c r="VW43" s="184"/>
      <c r="VX43" s="184"/>
      <c r="VY43" s="184"/>
      <c r="VZ43" s="184"/>
      <c r="WA43" s="184"/>
      <c r="WB43" s="184"/>
      <c r="WC43" s="184"/>
      <c r="WD43" s="184"/>
      <c r="WE43" s="184"/>
      <c r="WF43" s="184"/>
      <c r="WG43" s="184"/>
      <c r="WH43" s="184"/>
      <c r="WI43" s="184"/>
      <c r="WJ43" s="184"/>
      <c r="WK43" s="184"/>
      <c r="WL43" s="184"/>
      <c r="WM43" s="184"/>
      <c r="WN43" s="184"/>
      <c r="WO43" s="184"/>
      <c r="WP43" s="184"/>
      <c r="WQ43" s="184"/>
      <c r="WR43" s="184"/>
      <c r="WS43" s="184"/>
      <c r="WT43" s="184"/>
      <c r="WU43" s="184"/>
      <c r="WV43" s="184"/>
      <c r="WW43" s="184"/>
      <c r="WX43" s="184"/>
      <c r="WY43" s="184"/>
      <c r="WZ43" s="184"/>
      <c r="XA43" s="184"/>
      <c r="XB43" s="184"/>
      <c r="XC43" s="184"/>
      <c r="XD43" s="184"/>
      <c r="XE43" s="184"/>
      <c r="XF43" s="184"/>
      <c r="XG43" s="184"/>
      <c r="XH43" s="184"/>
      <c r="XI43" s="184"/>
      <c r="XJ43" s="184"/>
      <c r="XK43" s="184"/>
      <c r="XL43" s="184"/>
      <c r="XM43" s="184"/>
      <c r="XN43" s="184"/>
      <c r="XO43" s="184"/>
      <c r="XP43" s="184"/>
      <c r="XQ43" s="184"/>
      <c r="XR43" s="184"/>
      <c r="XS43" s="184"/>
      <c r="XT43" s="184"/>
    </row>
    <row r="44" spans="1:644" customFormat="1" x14ac:dyDescent="0.2">
      <c r="A44" s="142"/>
      <c r="B44" s="81"/>
      <c r="C44" s="146"/>
      <c r="D44" s="147"/>
      <c r="E44" s="147"/>
      <c r="F44" s="145"/>
      <c r="G44" s="146"/>
      <c r="H44" s="147"/>
      <c r="I44" s="147"/>
      <c r="J44" s="145"/>
      <c r="K44" s="184"/>
      <c r="L44" s="184"/>
      <c r="M44" s="142"/>
      <c r="N44" s="81"/>
      <c r="O44" s="146"/>
      <c r="P44" s="147"/>
      <c r="Q44" s="147"/>
      <c r="R44" s="145"/>
      <c r="S44" s="146"/>
      <c r="T44" s="147"/>
      <c r="U44" s="147"/>
      <c r="V44" s="145"/>
      <c r="W44" s="184"/>
      <c r="X44" s="184"/>
      <c r="Y44" s="184"/>
      <c r="Z44" s="184"/>
      <c r="AA44" s="184"/>
      <c r="AB44" s="184"/>
      <c r="AC44" s="184"/>
      <c r="AD44" s="184"/>
      <c r="AE44" s="184"/>
      <c r="AF44" s="184"/>
      <c r="AG44" s="184"/>
      <c r="AH44" s="184"/>
      <c r="AI44" s="184"/>
      <c r="AJ44" s="184"/>
      <c r="AK44" s="184"/>
      <c r="AL44" s="184"/>
      <c r="AM44" s="184"/>
      <c r="AN44" s="184"/>
      <c r="AO44" s="184"/>
      <c r="AP44" s="184"/>
      <c r="AQ44" s="184"/>
      <c r="AR44" s="184"/>
      <c r="AS44" s="184"/>
      <c r="AT44" s="184"/>
      <c r="AU44" s="184"/>
      <c r="AV44" s="184"/>
      <c r="AW44" s="184"/>
      <c r="AX44" s="184"/>
      <c r="AY44" s="184"/>
      <c r="AZ44" s="184"/>
      <c r="BA44" s="184"/>
      <c r="BB44" s="184"/>
      <c r="BC44" s="184"/>
      <c r="BD44" s="184"/>
      <c r="BE44" s="184"/>
      <c r="BF44" s="184"/>
      <c r="BG44" s="184"/>
      <c r="BH44" s="184"/>
      <c r="BI44" s="184"/>
      <c r="BJ44" s="184"/>
      <c r="BK44" s="184"/>
      <c r="BL44" s="184"/>
      <c r="BM44" s="184"/>
      <c r="BN44" s="184"/>
      <c r="BO44" s="184"/>
      <c r="BP44" s="184"/>
      <c r="BQ44" s="184"/>
      <c r="BR44" s="184"/>
      <c r="BS44" s="184"/>
      <c r="BT44" s="184"/>
      <c r="BU44" s="184"/>
      <c r="BV44" s="184"/>
      <c r="BW44" s="184"/>
      <c r="BX44" s="184"/>
      <c r="BY44" s="184"/>
      <c r="BZ44" s="184"/>
      <c r="CA44" s="184"/>
      <c r="CB44" s="184"/>
      <c r="CC44" s="184"/>
      <c r="CD44" s="184"/>
      <c r="CE44" s="184"/>
      <c r="CF44" s="184"/>
      <c r="CG44" s="184"/>
      <c r="CH44" s="184"/>
      <c r="CI44" s="184"/>
      <c r="CJ44" s="184"/>
      <c r="CK44" s="184"/>
      <c r="CL44" s="184"/>
      <c r="CM44" s="184"/>
      <c r="CN44" s="184"/>
      <c r="CO44" s="184"/>
      <c r="CP44" s="184"/>
      <c r="CQ44" s="184"/>
      <c r="CR44" s="184"/>
      <c r="CS44" s="184"/>
      <c r="CT44" s="184"/>
      <c r="CU44" s="184"/>
      <c r="CV44" s="184"/>
      <c r="CW44" s="184"/>
      <c r="CX44" s="184"/>
      <c r="CY44" s="184"/>
      <c r="CZ44" s="184"/>
      <c r="DA44" s="184"/>
      <c r="DB44" s="184"/>
      <c r="DC44" s="184"/>
      <c r="DD44" s="184"/>
      <c r="DE44" s="184"/>
      <c r="DF44" s="184"/>
      <c r="DG44" s="184"/>
      <c r="DH44" s="184"/>
      <c r="DI44" s="184"/>
      <c r="DJ44" s="184"/>
      <c r="DK44" s="184"/>
      <c r="DL44" s="184"/>
      <c r="DM44" s="184"/>
      <c r="DN44" s="184"/>
      <c r="DO44" s="184"/>
      <c r="DP44" s="184"/>
      <c r="DQ44" s="184"/>
      <c r="DR44" s="184"/>
      <c r="DS44" s="184"/>
      <c r="DT44" s="184"/>
      <c r="DU44" s="184"/>
      <c r="DV44" s="184"/>
      <c r="DW44" s="184"/>
      <c r="DX44" s="184"/>
      <c r="DY44" s="184"/>
      <c r="DZ44" s="184"/>
      <c r="EA44" s="184"/>
      <c r="EB44" s="184"/>
      <c r="EC44" s="184"/>
      <c r="ED44" s="184"/>
      <c r="EE44" s="184"/>
      <c r="EF44" s="184"/>
      <c r="EG44" s="184"/>
      <c r="EH44" s="184"/>
      <c r="EI44" s="184"/>
      <c r="EJ44" s="184"/>
      <c r="EK44" s="184"/>
      <c r="EL44" s="184"/>
      <c r="EM44" s="184"/>
      <c r="EN44" s="184"/>
      <c r="EO44" s="184"/>
      <c r="EP44" s="184"/>
      <c r="EQ44" s="184"/>
      <c r="ER44" s="184"/>
      <c r="ES44" s="184"/>
      <c r="ET44" s="184"/>
      <c r="EU44" s="184"/>
      <c r="EV44" s="184"/>
      <c r="EW44" s="184"/>
      <c r="EX44" s="184"/>
      <c r="EY44" s="184"/>
      <c r="EZ44" s="184"/>
      <c r="FA44" s="184"/>
      <c r="FB44" s="184"/>
      <c r="FC44" s="184"/>
      <c r="FD44" s="184"/>
      <c r="FE44" s="184"/>
      <c r="FF44" s="184"/>
      <c r="FG44" s="184"/>
      <c r="FH44" s="184"/>
      <c r="FI44" s="184"/>
      <c r="FJ44" s="184"/>
      <c r="FK44" s="184"/>
      <c r="FL44" s="184"/>
      <c r="FM44" s="184"/>
      <c r="FN44" s="184"/>
      <c r="FO44" s="184"/>
      <c r="FP44" s="184"/>
      <c r="FQ44" s="184"/>
      <c r="FR44" s="184"/>
      <c r="FS44" s="184"/>
      <c r="FT44" s="184"/>
      <c r="FU44" s="184"/>
      <c r="FV44" s="184"/>
      <c r="FW44" s="184"/>
      <c r="FX44" s="184"/>
      <c r="FY44" s="184"/>
      <c r="FZ44" s="184"/>
      <c r="GA44" s="184"/>
      <c r="GB44" s="184"/>
      <c r="GC44" s="184"/>
      <c r="GD44" s="184"/>
      <c r="GE44" s="184"/>
      <c r="GF44" s="184"/>
      <c r="GG44" s="184"/>
      <c r="GH44" s="184"/>
      <c r="GI44" s="184"/>
      <c r="GJ44" s="184"/>
      <c r="GK44" s="184"/>
      <c r="GL44" s="184"/>
      <c r="GM44" s="184"/>
      <c r="GN44" s="184"/>
      <c r="GO44" s="184"/>
      <c r="GP44" s="184"/>
      <c r="GQ44" s="184"/>
      <c r="GR44" s="184"/>
      <c r="GS44" s="184"/>
      <c r="GT44" s="184"/>
      <c r="GU44" s="184"/>
      <c r="GV44" s="184"/>
      <c r="GW44" s="184"/>
      <c r="GX44" s="184"/>
      <c r="GY44" s="184"/>
      <c r="GZ44" s="184"/>
      <c r="HA44" s="184"/>
      <c r="HB44" s="184"/>
      <c r="HC44" s="184"/>
      <c r="HD44" s="184"/>
      <c r="HE44" s="184"/>
      <c r="HF44" s="184"/>
      <c r="HG44" s="184"/>
      <c r="HH44" s="184"/>
      <c r="HI44" s="184"/>
      <c r="HJ44" s="184"/>
      <c r="HK44" s="184"/>
      <c r="HL44" s="184"/>
      <c r="HM44" s="184"/>
      <c r="HN44" s="184"/>
      <c r="HO44" s="184"/>
      <c r="HP44" s="184"/>
      <c r="HQ44" s="184"/>
      <c r="HR44" s="184"/>
      <c r="HS44" s="184"/>
      <c r="HT44" s="184"/>
      <c r="HU44" s="184"/>
      <c r="HV44" s="184"/>
      <c r="HW44" s="184"/>
      <c r="HX44" s="184"/>
      <c r="HY44" s="184"/>
      <c r="HZ44" s="184"/>
      <c r="IA44" s="184"/>
      <c r="IB44" s="184"/>
      <c r="IC44" s="184"/>
      <c r="ID44" s="184"/>
      <c r="IE44" s="184"/>
      <c r="IF44" s="184"/>
      <c r="IG44" s="184"/>
      <c r="IH44" s="184"/>
      <c r="II44" s="184"/>
      <c r="IJ44" s="184"/>
      <c r="IK44" s="184"/>
      <c r="IL44" s="184"/>
      <c r="IM44" s="184"/>
      <c r="IN44" s="184"/>
      <c r="IO44" s="184"/>
      <c r="IP44" s="184"/>
      <c r="IQ44" s="184"/>
      <c r="IR44" s="184"/>
      <c r="IS44" s="184"/>
      <c r="IT44" s="184"/>
      <c r="IU44" s="184"/>
      <c r="IV44" s="184"/>
      <c r="IW44" s="184"/>
      <c r="IX44" s="184"/>
      <c r="IY44" s="184"/>
      <c r="IZ44" s="184"/>
      <c r="JA44" s="184"/>
      <c r="JB44" s="184"/>
      <c r="JC44" s="184"/>
      <c r="JD44" s="184"/>
      <c r="JE44" s="184"/>
      <c r="JF44" s="184"/>
      <c r="JG44" s="184"/>
      <c r="JH44" s="184"/>
      <c r="JI44" s="184"/>
      <c r="JJ44" s="184"/>
      <c r="JK44" s="184"/>
      <c r="JL44" s="184"/>
      <c r="JM44" s="184"/>
      <c r="JN44" s="184"/>
      <c r="JO44" s="184"/>
      <c r="JP44" s="184"/>
      <c r="JQ44" s="184"/>
      <c r="JR44" s="184"/>
      <c r="JS44" s="184"/>
      <c r="JT44" s="184"/>
      <c r="JU44" s="184"/>
      <c r="JV44" s="184"/>
      <c r="JW44" s="184"/>
      <c r="JX44" s="184"/>
      <c r="JY44" s="184"/>
      <c r="JZ44" s="184"/>
      <c r="KA44" s="184"/>
      <c r="KB44" s="184"/>
      <c r="KC44" s="184"/>
      <c r="KD44" s="184"/>
      <c r="KE44" s="184"/>
      <c r="KF44" s="184"/>
      <c r="KG44" s="184"/>
      <c r="KH44" s="184"/>
      <c r="KI44" s="184"/>
      <c r="KJ44" s="184"/>
      <c r="KK44" s="184"/>
      <c r="KL44" s="184"/>
      <c r="KM44" s="184"/>
      <c r="KN44" s="184"/>
      <c r="KO44" s="184"/>
      <c r="KP44" s="184"/>
      <c r="KQ44" s="184"/>
      <c r="KR44" s="184"/>
      <c r="KS44" s="184"/>
      <c r="KT44" s="184"/>
      <c r="KU44" s="184"/>
      <c r="KV44" s="184"/>
      <c r="KW44" s="184"/>
      <c r="KX44" s="184"/>
      <c r="KY44" s="184"/>
      <c r="KZ44" s="184"/>
      <c r="LA44" s="184"/>
      <c r="LB44" s="184"/>
      <c r="LC44" s="184"/>
      <c r="LD44" s="184"/>
      <c r="LE44" s="184"/>
      <c r="LF44" s="184"/>
      <c r="LG44" s="184"/>
      <c r="LH44" s="184"/>
      <c r="LI44" s="184"/>
      <c r="LJ44" s="184"/>
      <c r="LK44" s="184"/>
      <c r="LL44" s="184"/>
      <c r="LM44" s="184"/>
      <c r="LN44" s="184"/>
      <c r="LO44" s="184"/>
      <c r="LP44" s="184"/>
      <c r="LQ44" s="184"/>
      <c r="LR44" s="184"/>
      <c r="LS44" s="184"/>
      <c r="LT44" s="184"/>
      <c r="LU44" s="184"/>
      <c r="LV44" s="184"/>
      <c r="LW44" s="184"/>
      <c r="LX44" s="184"/>
      <c r="LY44" s="184"/>
      <c r="LZ44" s="184"/>
      <c r="MA44" s="184"/>
      <c r="MB44" s="184"/>
      <c r="MC44" s="184"/>
      <c r="MD44" s="184"/>
      <c r="ME44" s="184"/>
      <c r="MF44" s="184"/>
      <c r="MG44" s="184"/>
      <c r="MH44" s="184"/>
      <c r="MI44" s="184"/>
      <c r="MJ44" s="184"/>
      <c r="MK44" s="184"/>
      <c r="ML44" s="184"/>
      <c r="MM44" s="184"/>
      <c r="MN44" s="184"/>
      <c r="MO44" s="184"/>
      <c r="MP44" s="184"/>
      <c r="MQ44" s="184"/>
      <c r="MR44" s="184"/>
      <c r="MS44" s="184"/>
      <c r="MT44" s="184"/>
      <c r="MU44" s="184"/>
      <c r="MV44" s="184"/>
      <c r="MW44" s="184"/>
      <c r="MX44" s="184"/>
      <c r="MY44" s="184"/>
      <c r="MZ44" s="184"/>
      <c r="NA44" s="184"/>
      <c r="NB44" s="184"/>
      <c r="NC44" s="184"/>
      <c r="ND44" s="184"/>
      <c r="NE44" s="184"/>
      <c r="NF44" s="184"/>
      <c r="NG44" s="184"/>
      <c r="NH44" s="184"/>
      <c r="NI44" s="184"/>
      <c r="NJ44" s="184"/>
      <c r="NK44" s="184"/>
      <c r="NL44" s="184"/>
      <c r="NM44" s="184"/>
      <c r="NN44" s="184"/>
      <c r="NO44" s="184"/>
      <c r="NP44" s="184"/>
      <c r="NQ44" s="184"/>
      <c r="NR44" s="184"/>
      <c r="NS44" s="184"/>
      <c r="NT44" s="184"/>
      <c r="NU44" s="184"/>
      <c r="NV44" s="184"/>
      <c r="NW44" s="184"/>
      <c r="NX44" s="184"/>
      <c r="NY44" s="184"/>
      <c r="NZ44" s="184"/>
      <c r="OA44" s="184"/>
      <c r="OB44" s="184"/>
      <c r="OC44" s="184"/>
      <c r="OD44" s="184"/>
      <c r="OE44" s="184"/>
      <c r="OF44" s="184"/>
      <c r="OG44" s="184"/>
      <c r="OH44" s="184"/>
      <c r="OI44" s="184"/>
      <c r="OJ44" s="184"/>
      <c r="OK44" s="184"/>
      <c r="OL44" s="184"/>
      <c r="OM44" s="184"/>
      <c r="ON44" s="184"/>
      <c r="OO44" s="184"/>
      <c r="OP44" s="184"/>
      <c r="OQ44" s="184"/>
      <c r="OR44" s="184"/>
      <c r="OS44" s="184"/>
      <c r="OT44" s="184"/>
      <c r="OU44" s="184"/>
      <c r="OV44" s="184"/>
      <c r="OW44" s="184"/>
      <c r="OX44" s="184"/>
      <c r="OY44" s="184"/>
      <c r="OZ44" s="184"/>
      <c r="PA44" s="184"/>
      <c r="PB44" s="184"/>
      <c r="PC44" s="184"/>
      <c r="PD44" s="184"/>
      <c r="PE44" s="184"/>
      <c r="PF44" s="184"/>
      <c r="PG44" s="184"/>
      <c r="PH44" s="184"/>
      <c r="PI44" s="184"/>
      <c r="PJ44" s="184"/>
      <c r="PK44" s="184"/>
      <c r="PL44" s="184"/>
      <c r="PM44" s="184"/>
      <c r="PN44" s="184"/>
      <c r="PO44" s="184"/>
      <c r="PP44" s="184"/>
      <c r="PQ44" s="184"/>
      <c r="PR44" s="184"/>
      <c r="PS44" s="184"/>
      <c r="PT44" s="184"/>
      <c r="PU44" s="184"/>
      <c r="PV44" s="184"/>
      <c r="PW44" s="184"/>
      <c r="PX44" s="184"/>
      <c r="PY44" s="184"/>
      <c r="PZ44" s="184"/>
      <c r="QA44" s="184"/>
      <c r="QB44" s="184"/>
      <c r="QC44" s="184"/>
      <c r="QD44" s="184"/>
      <c r="QE44" s="184"/>
      <c r="QF44" s="184"/>
      <c r="QG44" s="184"/>
      <c r="QH44" s="184"/>
      <c r="QI44" s="184"/>
      <c r="QJ44" s="184"/>
      <c r="QK44" s="184"/>
      <c r="QL44" s="184"/>
      <c r="QM44" s="184"/>
      <c r="QN44" s="184"/>
      <c r="QO44" s="184"/>
      <c r="QP44" s="184"/>
      <c r="QQ44" s="184"/>
      <c r="QR44" s="184"/>
      <c r="QS44" s="184"/>
      <c r="QT44" s="184"/>
      <c r="QU44" s="184"/>
      <c r="QV44" s="184"/>
      <c r="QW44" s="184"/>
      <c r="QX44" s="184"/>
      <c r="QY44" s="184"/>
      <c r="QZ44" s="184"/>
      <c r="RA44" s="184"/>
      <c r="RB44" s="184"/>
      <c r="RC44" s="184"/>
      <c r="RD44" s="184"/>
      <c r="RE44" s="184"/>
      <c r="RF44" s="184"/>
      <c r="RG44" s="184"/>
      <c r="RH44" s="184"/>
      <c r="RI44" s="184"/>
      <c r="RJ44" s="184"/>
      <c r="RK44" s="184"/>
      <c r="RL44" s="184"/>
      <c r="RM44" s="184"/>
      <c r="RN44" s="184"/>
      <c r="RO44" s="184"/>
      <c r="RP44" s="184"/>
      <c r="RQ44" s="184"/>
      <c r="RR44" s="184"/>
      <c r="RS44" s="184"/>
      <c r="RT44" s="184"/>
      <c r="RU44" s="184"/>
      <c r="RV44" s="184"/>
      <c r="RW44" s="184"/>
      <c r="RX44" s="184"/>
      <c r="RY44" s="184"/>
      <c r="RZ44" s="184"/>
      <c r="SA44" s="184"/>
      <c r="SB44" s="184"/>
      <c r="SC44" s="184"/>
      <c r="SD44" s="184"/>
      <c r="SE44" s="184"/>
      <c r="SF44" s="184"/>
      <c r="SG44" s="184"/>
      <c r="SH44" s="184"/>
      <c r="SI44" s="184"/>
      <c r="SJ44" s="184"/>
      <c r="SK44" s="184"/>
      <c r="SL44" s="184"/>
      <c r="SM44" s="184"/>
      <c r="SN44" s="184"/>
      <c r="SO44" s="184"/>
      <c r="SP44" s="184"/>
      <c r="SQ44" s="184"/>
      <c r="SR44" s="184"/>
      <c r="SS44" s="184"/>
      <c r="ST44" s="184"/>
      <c r="SU44" s="184"/>
      <c r="SV44" s="184"/>
      <c r="SW44" s="184"/>
      <c r="SX44" s="184"/>
      <c r="SY44" s="184"/>
      <c r="SZ44" s="184"/>
      <c r="TA44" s="184"/>
      <c r="TB44" s="184"/>
      <c r="TC44" s="184"/>
      <c r="TD44" s="184"/>
      <c r="TE44" s="184"/>
      <c r="TF44" s="184"/>
      <c r="TG44" s="184"/>
      <c r="TH44" s="184"/>
      <c r="TI44" s="184"/>
      <c r="TJ44" s="184"/>
      <c r="TK44" s="184"/>
      <c r="TL44" s="184"/>
      <c r="TM44" s="184"/>
      <c r="TN44" s="184"/>
      <c r="TO44" s="184"/>
      <c r="TP44" s="184"/>
      <c r="TQ44" s="184"/>
      <c r="TR44" s="184"/>
      <c r="TS44" s="184"/>
      <c r="TT44" s="184"/>
      <c r="TU44" s="184"/>
      <c r="TV44" s="184"/>
      <c r="TW44" s="184"/>
      <c r="TX44" s="184"/>
      <c r="TY44" s="184"/>
      <c r="TZ44" s="184"/>
      <c r="UA44" s="184"/>
      <c r="UB44" s="184"/>
      <c r="UC44" s="184"/>
      <c r="UD44" s="184"/>
      <c r="UE44" s="184"/>
      <c r="UF44" s="184"/>
      <c r="UG44" s="184"/>
      <c r="UH44" s="184"/>
      <c r="UI44" s="184"/>
      <c r="UJ44" s="184"/>
      <c r="UK44" s="184"/>
      <c r="UL44" s="184"/>
      <c r="UM44" s="184"/>
      <c r="UN44" s="184"/>
      <c r="UO44" s="184"/>
      <c r="UP44" s="184"/>
      <c r="UQ44" s="184"/>
      <c r="UR44" s="184"/>
      <c r="US44" s="184"/>
      <c r="UT44" s="184"/>
      <c r="UU44" s="184"/>
      <c r="UV44" s="184"/>
      <c r="UW44" s="184"/>
      <c r="UX44" s="184"/>
      <c r="UY44" s="184"/>
      <c r="UZ44" s="184"/>
      <c r="VA44" s="184"/>
      <c r="VB44" s="184"/>
      <c r="VC44" s="184"/>
      <c r="VD44" s="184"/>
      <c r="VE44" s="184"/>
      <c r="VF44" s="184"/>
      <c r="VG44" s="184"/>
      <c r="VH44" s="184"/>
      <c r="VI44" s="184"/>
      <c r="VJ44" s="184"/>
      <c r="VK44" s="184"/>
      <c r="VL44" s="184"/>
      <c r="VM44" s="184"/>
      <c r="VN44" s="184"/>
      <c r="VO44" s="184"/>
      <c r="VP44" s="184"/>
      <c r="VQ44" s="184"/>
      <c r="VR44" s="184"/>
      <c r="VS44" s="184"/>
      <c r="VT44" s="184"/>
      <c r="VU44" s="184"/>
      <c r="VV44" s="184"/>
      <c r="VW44" s="184"/>
      <c r="VX44" s="184"/>
      <c r="VY44" s="184"/>
      <c r="VZ44" s="184"/>
      <c r="WA44" s="184"/>
      <c r="WB44" s="184"/>
      <c r="WC44" s="184"/>
      <c r="WD44" s="184"/>
      <c r="WE44" s="184"/>
      <c r="WF44" s="184"/>
      <c r="WG44" s="184"/>
      <c r="WH44" s="184"/>
      <c r="WI44" s="184"/>
      <c r="WJ44" s="184"/>
      <c r="WK44" s="184"/>
      <c r="WL44" s="184"/>
      <c r="WM44" s="184"/>
      <c r="WN44" s="184"/>
      <c r="WO44" s="184"/>
      <c r="WP44" s="184"/>
      <c r="WQ44" s="184"/>
      <c r="WR44" s="184"/>
      <c r="WS44" s="184"/>
      <c r="WT44" s="184"/>
      <c r="WU44" s="184"/>
      <c r="WV44" s="184"/>
      <c r="WW44" s="184"/>
      <c r="WX44" s="184"/>
      <c r="WY44" s="184"/>
      <c r="WZ44" s="184"/>
      <c r="XA44" s="184"/>
      <c r="XB44" s="184"/>
      <c r="XC44" s="184"/>
      <c r="XD44" s="184"/>
      <c r="XE44" s="184"/>
      <c r="XF44" s="184"/>
      <c r="XG44" s="184"/>
      <c r="XH44" s="184"/>
      <c r="XI44" s="184"/>
      <c r="XJ44" s="184"/>
      <c r="XK44" s="184"/>
      <c r="XL44" s="184"/>
      <c r="XM44" s="184"/>
      <c r="XN44" s="184"/>
      <c r="XO44" s="184"/>
      <c r="XP44" s="184"/>
      <c r="XQ44" s="184"/>
      <c r="XR44" s="184"/>
      <c r="XS44" s="184"/>
      <c r="XT44" s="184"/>
    </row>
    <row r="45" spans="1:644" customFormat="1" x14ac:dyDescent="0.2">
      <c r="A45" s="142"/>
      <c r="B45" s="81"/>
      <c r="C45" s="146"/>
      <c r="D45" s="147"/>
      <c r="E45" s="147"/>
      <c r="F45" s="145"/>
      <c r="G45" s="146"/>
      <c r="H45" s="147"/>
      <c r="I45" s="147"/>
      <c r="J45" s="145"/>
      <c r="K45" s="184"/>
      <c r="L45" s="184"/>
      <c r="M45" s="142"/>
      <c r="N45" s="81"/>
      <c r="O45" s="146"/>
      <c r="P45" s="147"/>
      <c r="Q45" s="147"/>
      <c r="R45" s="145"/>
      <c r="S45" s="146"/>
      <c r="T45" s="147"/>
      <c r="U45" s="147"/>
      <c r="V45" s="145"/>
      <c r="W45" s="184"/>
      <c r="X45" s="184"/>
      <c r="Y45" s="184"/>
      <c r="Z45" s="184"/>
      <c r="AA45" s="184"/>
      <c r="AB45" s="184"/>
      <c r="AC45" s="184"/>
      <c r="AD45" s="184"/>
      <c r="AE45" s="184"/>
      <c r="AF45" s="184"/>
      <c r="AG45" s="184"/>
      <c r="AH45" s="184"/>
      <c r="AI45" s="184"/>
      <c r="AJ45" s="184"/>
      <c r="AK45" s="184"/>
      <c r="AL45" s="184"/>
      <c r="AM45" s="184"/>
      <c r="AN45" s="184"/>
      <c r="AO45" s="184"/>
      <c r="AP45" s="184"/>
      <c r="AQ45" s="184"/>
      <c r="AR45" s="184"/>
      <c r="AS45" s="184"/>
      <c r="AT45" s="184"/>
      <c r="AU45" s="184"/>
      <c r="AV45" s="184"/>
      <c r="AW45" s="184"/>
      <c r="AX45" s="184"/>
      <c r="AY45" s="184"/>
      <c r="AZ45" s="184"/>
      <c r="BA45" s="184"/>
      <c r="BB45" s="184"/>
      <c r="BC45" s="184"/>
      <c r="BD45" s="184"/>
      <c r="BE45" s="184"/>
      <c r="BF45" s="184"/>
      <c r="BG45" s="184"/>
      <c r="BH45" s="184"/>
      <c r="BI45" s="184"/>
      <c r="BJ45" s="184"/>
      <c r="BK45" s="184"/>
      <c r="BL45" s="184"/>
      <c r="BM45" s="184"/>
      <c r="BN45" s="184"/>
      <c r="BO45" s="184"/>
      <c r="BP45" s="184"/>
      <c r="BQ45" s="184"/>
      <c r="BR45" s="184"/>
      <c r="BS45" s="184"/>
      <c r="BT45" s="184"/>
      <c r="BU45" s="184"/>
      <c r="BV45" s="184"/>
      <c r="BW45" s="184"/>
      <c r="BX45" s="184"/>
      <c r="BY45" s="184"/>
      <c r="BZ45" s="184"/>
      <c r="CA45" s="184"/>
      <c r="CB45" s="184"/>
      <c r="CC45" s="184"/>
      <c r="CD45" s="184"/>
      <c r="CE45" s="184"/>
      <c r="CF45" s="184"/>
      <c r="CG45" s="184"/>
      <c r="CH45" s="184"/>
      <c r="CI45" s="184"/>
      <c r="CJ45" s="184"/>
      <c r="CK45" s="184"/>
      <c r="CL45" s="184"/>
      <c r="CM45" s="184"/>
      <c r="CN45" s="184"/>
      <c r="CO45" s="184"/>
      <c r="CP45" s="184"/>
      <c r="CQ45" s="184"/>
      <c r="CR45" s="184"/>
      <c r="CS45" s="184"/>
      <c r="CT45" s="184"/>
      <c r="CU45" s="184"/>
      <c r="CV45" s="184"/>
      <c r="CW45" s="184"/>
      <c r="CX45" s="184"/>
      <c r="CY45" s="184"/>
      <c r="CZ45" s="184"/>
      <c r="DA45" s="184"/>
      <c r="DB45" s="184"/>
      <c r="DC45" s="184"/>
      <c r="DD45" s="184"/>
      <c r="DE45" s="184"/>
      <c r="DF45" s="184"/>
      <c r="DG45" s="184"/>
      <c r="DH45" s="184"/>
      <c r="DI45" s="184"/>
      <c r="DJ45" s="184"/>
      <c r="DK45" s="184"/>
      <c r="DL45" s="184"/>
      <c r="DM45" s="184"/>
      <c r="DN45" s="184"/>
      <c r="DO45" s="184"/>
      <c r="DP45" s="184"/>
      <c r="DQ45" s="184"/>
      <c r="DR45" s="184"/>
      <c r="DS45" s="184"/>
      <c r="DT45" s="184"/>
      <c r="DU45" s="184"/>
      <c r="DV45" s="184"/>
      <c r="DW45" s="184"/>
      <c r="DX45" s="184"/>
      <c r="DY45" s="184"/>
      <c r="DZ45" s="184"/>
      <c r="EA45" s="184"/>
      <c r="EB45" s="184"/>
      <c r="EC45" s="184"/>
      <c r="ED45" s="184"/>
      <c r="EE45" s="184"/>
      <c r="EF45" s="184"/>
      <c r="EG45" s="184"/>
      <c r="EH45" s="184"/>
      <c r="EI45" s="184"/>
      <c r="EJ45" s="184"/>
      <c r="EK45" s="184"/>
      <c r="EL45" s="184"/>
      <c r="EM45" s="184"/>
      <c r="EN45" s="184"/>
      <c r="EO45" s="184"/>
      <c r="EP45" s="184"/>
      <c r="EQ45" s="184"/>
      <c r="ER45" s="184"/>
      <c r="ES45" s="184"/>
      <c r="ET45" s="184"/>
      <c r="EU45" s="184"/>
      <c r="EV45" s="184"/>
      <c r="EW45" s="184"/>
      <c r="EX45" s="184"/>
      <c r="EY45" s="184"/>
      <c r="EZ45" s="184"/>
      <c r="FA45" s="184"/>
      <c r="FB45" s="184"/>
      <c r="FC45" s="184"/>
      <c r="FD45" s="184"/>
      <c r="FE45" s="184"/>
      <c r="FF45" s="184"/>
      <c r="FG45" s="184"/>
      <c r="FH45" s="184"/>
      <c r="FI45" s="184"/>
      <c r="FJ45" s="184"/>
      <c r="FK45" s="184"/>
      <c r="FL45" s="184"/>
      <c r="FM45" s="184"/>
      <c r="FN45" s="184"/>
      <c r="FO45" s="184"/>
      <c r="FP45" s="184"/>
      <c r="FQ45" s="184"/>
      <c r="FR45" s="184"/>
      <c r="FS45" s="184"/>
      <c r="FT45" s="184"/>
      <c r="FU45" s="184"/>
      <c r="FV45" s="184"/>
      <c r="FW45" s="184"/>
      <c r="FX45" s="184"/>
      <c r="FY45" s="184"/>
      <c r="FZ45" s="184"/>
      <c r="GA45" s="184"/>
      <c r="GB45" s="184"/>
      <c r="GC45" s="184"/>
      <c r="GD45" s="184"/>
      <c r="GE45" s="184"/>
      <c r="GF45" s="184"/>
      <c r="GG45" s="184"/>
      <c r="GH45" s="184"/>
      <c r="GI45" s="184"/>
      <c r="GJ45" s="184"/>
      <c r="GK45" s="184"/>
      <c r="GL45" s="184"/>
      <c r="GM45" s="184"/>
      <c r="GN45" s="184"/>
      <c r="GO45" s="184"/>
      <c r="GP45" s="184"/>
      <c r="GQ45" s="184"/>
      <c r="GR45" s="184"/>
      <c r="GS45" s="184"/>
      <c r="GT45" s="184"/>
      <c r="GU45" s="184"/>
      <c r="GV45" s="184"/>
      <c r="GW45" s="184"/>
      <c r="GX45" s="184"/>
      <c r="GY45" s="184"/>
      <c r="GZ45" s="184"/>
      <c r="HA45" s="184"/>
      <c r="HB45" s="184"/>
      <c r="HC45" s="184"/>
      <c r="HD45" s="184"/>
      <c r="HE45" s="184"/>
      <c r="HF45" s="184"/>
      <c r="HG45" s="184"/>
      <c r="HH45" s="184"/>
      <c r="HI45" s="184"/>
      <c r="HJ45" s="184"/>
      <c r="HK45" s="184"/>
      <c r="HL45" s="184"/>
      <c r="HM45" s="184"/>
      <c r="HN45" s="184"/>
      <c r="HO45" s="184"/>
      <c r="HP45" s="184"/>
      <c r="HQ45" s="184"/>
      <c r="HR45" s="184"/>
      <c r="HS45" s="184"/>
      <c r="HT45" s="184"/>
      <c r="HU45" s="184"/>
      <c r="HV45" s="184"/>
      <c r="HW45" s="184"/>
      <c r="HX45" s="184"/>
      <c r="HY45" s="184"/>
      <c r="HZ45" s="184"/>
      <c r="IA45" s="184"/>
      <c r="IB45" s="184"/>
      <c r="IC45" s="184"/>
      <c r="ID45" s="184"/>
      <c r="IE45" s="184"/>
      <c r="IF45" s="184"/>
      <c r="IG45" s="184"/>
      <c r="IH45" s="184"/>
      <c r="II45" s="184"/>
      <c r="IJ45" s="184"/>
      <c r="IK45" s="184"/>
      <c r="IL45" s="184"/>
      <c r="IM45" s="184"/>
      <c r="IN45" s="184"/>
      <c r="IO45" s="184"/>
      <c r="IP45" s="184"/>
      <c r="IQ45" s="184"/>
      <c r="IR45" s="184"/>
      <c r="IS45" s="184"/>
      <c r="IT45" s="184"/>
      <c r="IU45" s="184"/>
      <c r="IV45" s="184"/>
      <c r="IW45" s="184"/>
      <c r="IX45" s="184"/>
      <c r="IY45" s="184"/>
      <c r="IZ45" s="184"/>
      <c r="JA45" s="184"/>
      <c r="JB45" s="184"/>
      <c r="JC45" s="184"/>
      <c r="JD45" s="184"/>
      <c r="JE45" s="184"/>
      <c r="JF45" s="184"/>
      <c r="JG45" s="184"/>
      <c r="JH45" s="184"/>
      <c r="JI45" s="184"/>
      <c r="JJ45" s="184"/>
      <c r="JK45" s="184"/>
      <c r="JL45" s="184"/>
      <c r="JM45" s="184"/>
      <c r="JN45" s="184"/>
      <c r="JO45" s="184"/>
      <c r="JP45" s="184"/>
      <c r="JQ45" s="184"/>
      <c r="JR45" s="184"/>
      <c r="JS45" s="184"/>
      <c r="JT45" s="184"/>
      <c r="JU45" s="184"/>
      <c r="JV45" s="184"/>
      <c r="JW45" s="184"/>
      <c r="JX45" s="184"/>
      <c r="JY45" s="184"/>
      <c r="JZ45" s="184"/>
      <c r="KA45" s="184"/>
      <c r="KB45" s="184"/>
      <c r="KC45" s="184"/>
      <c r="KD45" s="184"/>
      <c r="KE45" s="184"/>
      <c r="KF45" s="184"/>
      <c r="KG45" s="184"/>
      <c r="KH45" s="184"/>
      <c r="KI45" s="184"/>
      <c r="KJ45" s="184"/>
      <c r="KK45" s="184"/>
      <c r="KL45" s="184"/>
      <c r="KM45" s="184"/>
      <c r="KN45" s="184"/>
      <c r="KO45" s="184"/>
      <c r="KP45" s="184"/>
      <c r="KQ45" s="184"/>
      <c r="KR45" s="184"/>
      <c r="KS45" s="184"/>
      <c r="KT45" s="184"/>
      <c r="KU45" s="184"/>
      <c r="KV45" s="184"/>
      <c r="KW45" s="184"/>
      <c r="KX45" s="184"/>
      <c r="KY45" s="184"/>
      <c r="KZ45" s="184"/>
      <c r="LA45" s="184"/>
      <c r="LB45" s="184"/>
      <c r="LC45" s="184"/>
      <c r="LD45" s="184"/>
      <c r="LE45" s="184"/>
      <c r="LF45" s="184"/>
      <c r="LG45" s="184"/>
      <c r="LH45" s="184"/>
      <c r="LI45" s="184"/>
      <c r="LJ45" s="184"/>
      <c r="LK45" s="184"/>
      <c r="LL45" s="184"/>
      <c r="LM45" s="184"/>
      <c r="LN45" s="184"/>
      <c r="LO45" s="184"/>
      <c r="LP45" s="184"/>
      <c r="LQ45" s="184"/>
      <c r="LR45" s="184"/>
      <c r="LS45" s="184"/>
      <c r="LT45" s="184"/>
      <c r="LU45" s="184"/>
      <c r="LV45" s="184"/>
      <c r="LW45" s="184"/>
      <c r="LX45" s="184"/>
      <c r="LY45" s="184"/>
      <c r="LZ45" s="184"/>
      <c r="MA45" s="184"/>
      <c r="MB45" s="184"/>
      <c r="MC45" s="184"/>
      <c r="MD45" s="184"/>
      <c r="ME45" s="184"/>
      <c r="MF45" s="184"/>
      <c r="MG45" s="184"/>
      <c r="MH45" s="184"/>
      <c r="MI45" s="184"/>
      <c r="MJ45" s="184"/>
      <c r="MK45" s="184"/>
      <c r="ML45" s="184"/>
      <c r="MM45" s="184"/>
      <c r="MN45" s="184"/>
      <c r="MO45" s="184"/>
      <c r="MP45" s="184"/>
      <c r="MQ45" s="184"/>
      <c r="MR45" s="184"/>
      <c r="MS45" s="184"/>
      <c r="MT45" s="184"/>
      <c r="MU45" s="184"/>
      <c r="MV45" s="184"/>
      <c r="MW45" s="184"/>
      <c r="MX45" s="184"/>
      <c r="MY45" s="184"/>
      <c r="MZ45" s="184"/>
      <c r="NA45" s="184"/>
      <c r="NB45" s="184"/>
      <c r="NC45" s="184"/>
      <c r="ND45" s="184"/>
      <c r="NE45" s="184"/>
      <c r="NF45" s="184"/>
      <c r="NG45" s="184"/>
      <c r="NH45" s="184"/>
      <c r="NI45" s="184"/>
      <c r="NJ45" s="184"/>
      <c r="NK45" s="184"/>
      <c r="NL45" s="184"/>
      <c r="NM45" s="184"/>
      <c r="NN45" s="184"/>
      <c r="NO45" s="184"/>
      <c r="NP45" s="184"/>
      <c r="NQ45" s="184"/>
      <c r="NR45" s="184"/>
      <c r="NS45" s="184"/>
      <c r="NT45" s="184"/>
      <c r="NU45" s="184"/>
      <c r="NV45" s="184"/>
      <c r="NW45" s="184"/>
      <c r="NX45" s="184"/>
      <c r="NY45" s="184"/>
      <c r="NZ45" s="184"/>
      <c r="OA45" s="184"/>
      <c r="OB45" s="184"/>
      <c r="OC45" s="184"/>
      <c r="OD45" s="184"/>
      <c r="OE45" s="184"/>
      <c r="OF45" s="184"/>
      <c r="OG45" s="184"/>
      <c r="OH45" s="184"/>
      <c r="OI45" s="184"/>
      <c r="OJ45" s="184"/>
      <c r="OK45" s="184"/>
      <c r="OL45" s="184"/>
      <c r="OM45" s="184"/>
      <c r="ON45" s="184"/>
      <c r="OO45" s="184"/>
      <c r="OP45" s="184"/>
      <c r="OQ45" s="184"/>
      <c r="OR45" s="184"/>
      <c r="OS45" s="184"/>
      <c r="OT45" s="184"/>
      <c r="OU45" s="184"/>
      <c r="OV45" s="184"/>
      <c r="OW45" s="184"/>
      <c r="OX45" s="184"/>
      <c r="OY45" s="184"/>
      <c r="OZ45" s="184"/>
      <c r="PA45" s="184"/>
      <c r="PB45" s="184"/>
      <c r="PC45" s="184"/>
      <c r="PD45" s="184"/>
      <c r="PE45" s="184"/>
      <c r="PF45" s="184"/>
      <c r="PG45" s="184"/>
      <c r="PH45" s="184"/>
      <c r="PI45" s="184"/>
      <c r="PJ45" s="184"/>
      <c r="PK45" s="184"/>
      <c r="PL45" s="184"/>
      <c r="PM45" s="184"/>
      <c r="PN45" s="184"/>
      <c r="PO45" s="184"/>
      <c r="PP45" s="184"/>
      <c r="PQ45" s="184"/>
      <c r="PR45" s="184"/>
      <c r="PS45" s="184"/>
      <c r="PT45" s="184"/>
      <c r="PU45" s="184"/>
      <c r="PV45" s="184"/>
      <c r="PW45" s="184"/>
      <c r="PX45" s="184"/>
      <c r="PY45" s="184"/>
      <c r="PZ45" s="184"/>
      <c r="QA45" s="184"/>
      <c r="QB45" s="184"/>
      <c r="QC45" s="184"/>
      <c r="QD45" s="184"/>
      <c r="QE45" s="184"/>
      <c r="QF45" s="184"/>
      <c r="QG45" s="184"/>
      <c r="QH45" s="184"/>
      <c r="QI45" s="184"/>
      <c r="QJ45" s="184"/>
      <c r="QK45" s="184"/>
      <c r="QL45" s="184"/>
      <c r="QM45" s="184"/>
      <c r="QN45" s="184"/>
      <c r="QO45" s="184"/>
      <c r="QP45" s="184"/>
      <c r="QQ45" s="184"/>
      <c r="QR45" s="184"/>
      <c r="QS45" s="184"/>
      <c r="QT45" s="184"/>
      <c r="QU45" s="184"/>
      <c r="QV45" s="184"/>
      <c r="QW45" s="184"/>
      <c r="QX45" s="184"/>
      <c r="QY45" s="184"/>
      <c r="QZ45" s="184"/>
      <c r="RA45" s="184"/>
      <c r="RB45" s="184"/>
      <c r="RC45" s="184"/>
      <c r="RD45" s="184"/>
      <c r="RE45" s="184"/>
      <c r="RF45" s="184"/>
      <c r="RG45" s="184"/>
      <c r="RH45" s="184"/>
      <c r="RI45" s="184"/>
      <c r="RJ45" s="184"/>
      <c r="RK45" s="184"/>
      <c r="RL45" s="184"/>
      <c r="RM45" s="184"/>
      <c r="RN45" s="184"/>
      <c r="RO45" s="184"/>
      <c r="RP45" s="184"/>
      <c r="RQ45" s="184"/>
      <c r="RR45" s="184"/>
      <c r="RS45" s="184"/>
      <c r="RT45" s="184"/>
      <c r="RU45" s="184"/>
      <c r="RV45" s="184"/>
      <c r="RW45" s="184"/>
      <c r="RX45" s="184"/>
      <c r="RY45" s="184"/>
      <c r="RZ45" s="184"/>
      <c r="SA45" s="184"/>
      <c r="SB45" s="184"/>
      <c r="SC45" s="184"/>
      <c r="SD45" s="184"/>
      <c r="SE45" s="184"/>
      <c r="SF45" s="184"/>
      <c r="SG45" s="184"/>
      <c r="SH45" s="184"/>
      <c r="SI45" s="184"/>
      <c r="SJ45" s="184"/>
      <c r="SK45" s="184"/>
      <c r="SL45" s="184"/>
      <c r="SM45" s="184"/>
      <c r="SN45" s="184"/>
      <c r="SO45" s="184"/>
      <c r="SP45" s="184"/>
      <c r="SQ45" s="184"/>
      <c r="SR45" s="184"/>
      <c r="SS45" s="184"/>
      <c r="ST45" s="184"/>
      <c r="SU45" s="184"/>
      <c r="SV45" s="184"/>
      <c r="SW45" s="184"/>
      <c r="SX45" s="184"/>
      <c r="SY45" s="184"/>
      <c r="SZ45" s="184"/>
      <c r="TA45" s="184"/>
      <c r="TB45" s="184"/>
      <c r="TC45" s="184"/>
      <c r="TD45" s="184"/>
      <c r="TE45" s="184"/>
      <c r="TF45" s="184"/>
      <c r="TG45" s="184"/>
      <c r="TH45" s="184"/>
      <c r="TI45" s="184"/>
      <c r="TJ45" s="184"/>
      <c r="TK45" s="184"/>
      <c r="TL45" s="184"/>
      <c r="TM45" s="184"/>
      <c r="TN45" s="184"/>
      <c r="TO45" s="184"/>
      <c r="TP45" s="184"/>
      <c r="TQ45" s="184"/>
      <c r="TR45" s="184"/>
      <c r="TS45" s="184"/>
      <c r="TT45" s="184"/>
      <c r="TU45" s="184"/>
      <c r="TV45" s="184"/>
      <c r="TW45" s="184"/>
      <c r="TX45" s="184"/>
      <c r="TY45" s="184"/>
      <c r="TZ45" s="184"/>
      <c r="UA45" s="184"/>
      <c r="UB45" s="184"/>
      <c r="UC45" s="184"/>
      <c r="UD45" s="184"/>
      <c r="UE45" s="184"/>
      <c r="UF45" s="184"/>
      <c r="UG45" s="184"/>
      <c r="UH45" s="184"/>
      <c r="UI45" s="184"/>
      <c r="UJ45" s="184"/>
      <c r="UK45" s="184"/>
      <c r="UL45" s="184"/>
      <c r="UM45" s="184"/>
      <c r="UN45" s="184"/>
      <c r="UO45" s="184"/>
      <c r="UP45" s="184"/>
      <c r="UQ45" s="184"/>
      <c r="UR45" s="184"/>
      <c r="US45" s="184"/>
      <c r="UT45" s="184"/>
      <c r="UU45" s="184"/>
      <c r="UV45" s="184"/>
      <c r="UW45" s="184"/>
      <c r="UX45" s="184"/>
      <c r="UY45" s="184"/>
      <c r="UZ45" s="184"/>
      <c r="VA45" s="184"/>
      <c r="VB45" s="184"/>
      <c r="VC45" s="184"/>
      <c r="VD45" s="184"/>
      <c r="VE45" s="184"/>
      <c r="VF45" s="184"/>
      <c r="VG45" s="184"/>
      <c r="VH45" s="184"/>
      <c r="VI45" s="184"/>
      <c r="VJ45" s="184"/>
      <c r="VK45" s="184"/>
      <c r="VL45" s="184"/>
      <c r="VM45" s="184"/>
      <c r="VN45" s="184"/>
      <c r="VO45" s="184"/>
      <c r="VP45" s="184"/>
      <c r="VQ45" s="184"/>
      <c r="VR45" s="184"/>
      <c r="VS45" s="184"/>
      <c r="VT45" s="184"/>
      <c r="VU45" s="184"/>
      <c r="VV45" s="184"/>
      <c r="VW45" s="184"/>
      <c r="VX45" s="184"/>
      <c r="VY45" s="184"/>
      <c r="VZ45" s="184"/>
      <c r="WA45" s="184"/>
      <c r="WB45" s="184"/>
      <c r="WC45" s="184"/>
      <c r="WD45" s="184"/>
      <c r="WE45" s="184"/>
      <c r="WF45" s="184"/>
      <c r="WG45" s="184"/>
      <c r="WH45" s="184"/>
      <c r="WI45" s="184"/>
      <c r="WJ45" s="184"/>
      <c r="WK45" s="184"/>
      <c r="WL45" s="184"/>
      <c r="WM45" s="184"/>
      <c r="WN45" s="184"/>
      <c r="WO45" s="184"/>
      <c r="WP45" s="184"/>
      <c r="WQ45" s="184"/>
      <c r="WR45" s="184"/>
      <c r="WS45" s="184"/>
      <c r="WT45" s="184"/>
      <c r="WU45" s="184"/>
      <c r="WV45" s="184"/>
      <c r="WW45" s="184"/>
      <c r="WX45" s="184"/>
      <c r="WY45" s="184"/>
      <c r="WZ45" s="184"/>
      <c r="XA45" s="184"/>
      <c r="XB45" s="184"/>
      <c r="XC45" s="184"/>
      <c r="XD45" s="184"/>
      <c r="XE45" s="184"/>
      <c r="XF45" s="184"/>
      <c r="XG45" s="184"/>
      <c r="XH45" s="184"/>
      <c r="XI45" s="184"/>
      <c r="XJ45" s="184"/>
      <c r="XK45" s="184"/>
      <c r="XL45" s="184"/>
      <c r="XM45" s="184"/>
      <c r="XN45" s="184"/>
      <c r="XO45" s="184"/>
      <c r="XP45" s="184"/>
      <c r="XQ45" s="184"/>
      <c r="XR45" s="184"/>
      <c r="XS45" s="184"/>
      <c r="XT45" s="184"/>
    </row>
    <row r="46" spans="1:644" customFormat="1" x14ac:dyDescent="0.2">
      <c r="A46" s="142"/>
      <c r="B46" s="81"/>
      <c r="C46" s="146"/>
      <c r="D46" s="147"/>
      <c r="E46" s="147"/>
      <c r="F46" s="145"/>
      <c r="G46" s="146"/>
      <c r="H46" s="147"/>
      <c r="I46" s="147"/>
      <c r="J46" s="145"/>
      <c r="K46" s="184"/>
      <c r="L46" s="184"/>
      <c r="M46" s="142"/>
      <c r="N46" s="81"/>
      <c r="O46" s="146"/>
      <c r="P46" s="147"/>
      <c r="Q46" s="147"/>
      <c r="R46" s="145"/>
      <c r="S46" s="146"/>
      <c r="T46" s="147"/>
      <c r="U46" s="147"/>
      <c r="V46" s="145"/>
      <c r="W46" s="184"/>
      <c r="X46" s="184"/>
      <c r="Y46" s="184"/>
      <c r="Z46" s="184"/>
      <c r="AA46" s="184"/>
      <c r="AB46" s="184"/>
      <c r="AC46" s="184"/>
      <c r="AD46" s="184"/>
      <c r="AE46" s="184"/>
      <c r="AF46" s="184"/>
      <c r="AG46" s="184"/>
      <c r="AH46" s="184"/>
      <c r="AI46" s="184"/>
      <c r="AJ46" s="184"/>
      <c r="AK46" s="184"/>
      <c r="AL46" s="184"/>
      <c r="AM46" s="184"/>
      <c r="AN46" s="184"/>
      <c r="AO46" s="184"/>
      <c r="AP46" s="184"/>
      <c r="AQ46" s="184"/>
      <c r="AR46" s="184"/>
      <c r="AS46" s="184"/>
      <c r="AT46" s="184"/>
      <c r="AU46" s="184"/>
      <c r="AV46" s="184"/>
      <c r="AW46" s="184"/>
      <c r="AX46" s="184"/>
      <c r="AY46" s="184"/>
      <c r="AZ46" s="184"/>
      <c r="BA46" s="184"/>
      <c r="BB46" s="184"/>
      <c r="BC46" s="184"/>
      <c r="BD46" s="184"/>
      <c r="BE46" s="184"/>
      <c r="BF46" s="184"/>
      <c r="BG46" s="184"/>
      <c r="BH46" s="184"/>
      <c r="BI46" s="184"/>
      <c r="BJ46" s="184"/>
      <c r="BK46" s="184"/>
      <c r="BL46" s="184"/>
      <c r="BM46" s="184"/>
      <c r="BN46" s="184"/>
      <c r="BO46" s="184"/>
      <c r="BP46" s="184"/>
      <c r="BQ46" s="184"/>
      <c r="BR46" s="184"/>
      <c r="BS46" s="184"/>
      <c r="BT46" s="184"/>
      <c r="BU46" s="184"/>
      <c r="BV46" s="184"/>
      <c r="BW46" s="184"/>
      <c r="BX46" s="184"/>
      <c r="BY46" s="184"/>
      <c r="BZ46" s="184"/>
      <c r="CA46" s="184"/>
      <c r="CB46" s="184"/>
      <c r="CC46" s="184"/>
      <c r="CD46" s="184"/>
      <c r="CE46" s="184"/>
      <c r="CF46" s="184"/>
      <c r="CG46" s="184"/>
      <c r="CH46" s="184"/>
      <c r="CI46" s="184"/>
      <c r="CJ46" s="184"/>
      <c r="CK46" s="184"/>
      <c r="CL46" s="184"/>
      <c r="CM46" s="184"/>
      <c r="CN46" s="184"/>
      <c r="CO46" s="184"/>
      <c r="CP46" s="184"/>
      <c r="CQ46" s="184"/>
      <c r="CR46" s="184"/>
      <c r="CS46" s="184"/>
      <c r="CT46" s="184"/>
      <c r="CU46" s="184"/>
      <c r="CV46" s="184"/>
      <c r="CW46" s="184"/>
      <c r="CX46" s="184"/>
      <c r="CY46" s="184"/>
      <c r="CZ46" s="184"/>
      <c r="DA46" s="184"/>
      <c r="DB46" s="184"/>
      <c r="DC46" s="184"/>
      <c r="DD46" s="184"/>
      <c r="DE46" s="184"/>
      <c r="DF46" s="184"/>
      <c r="DG46" s="184"/>
      <c r="DH46" s="184"/>
      <c r="DI46" s="184"/>
      <c r="DJ46" s="184"/>
      <c r="DK46" s="184"/>
      <c r="DL46" s="184"/>
      <c r="DM46" s="184"/>
      <c r="DN46" s="184"/>
      <c r="DO46" s="184"/>
      <c r="DP46" s="184"/>
      <c r="DQ46" s="184"/>
      <c r="DR46" s="184"/>
      <c r="DS46" s="184"/>
      <c r="DT46" s="184"/>
      <c r="DU46" s="184"/>
      <c r="DV46" s="184"/>
      <c r="DW46" s="184"/>
      <c r="DX46" s="184"/>
      <c r="DY46" s="184"/>
      <c r="DZ46" s="184"/>
      <c r="EA46" s="184"/>
      <c r="EB46" s="184"/>
      <c r="EC46" s="184"/>
      <c r="ED46" s="184"/>
      <c r="EE46" s="184"/>
      <c r="EF46" s="184"/>
      <c r="EG46" s="184"/>
      <c r="EH46" s="184"/>
      <c r="EI46" s="184"/>
      <c r="EJ46" s="184"/>
      <c r="EK46" s="184"/>
      <c r="EL46" s="184"/>
      <c r="EM46" s="184"/>
      <c r="EN46" s="184"/>
      <c r="EO46" s="184"/>
      <c r="EP46" s="184"/>
      <c r="EQ46" s="184"/>
      <c r="ER46" s="184"/>
      <c r="ES46" s="184"/>
      <c r="ET46" s="184"/>
      <c r="EU46" s="184"/>
      <c r="EV46" s="184"/>
      <c r="EW46" s="184"/>
      <c r="EX46" s="184"/>
      <c r="EY46" s="184"/>
      <c r="EZ46" s="184"/>
      <c r="FA46" s="184"/>
      <c r="FB46" s="184"/>
      <c r="FC46" s="184"/>
      <c r="FD46" s="184"/>
      <c r="FE46" s="184"/>
      <c r="FF46" s="184"/>
      <c r="FG46" s="184"/>
      <c r="FH46" s="184"/>
      <c r="FI46" s="184"/>
      <c r="FJ46" s="184"/>
      <c r="FK46" s="184"/>
      <c r="FL46" s="184"/>
      <c r="FM46" s="184"/>
      <c r="FN46" s="184"/>
      <c r="FO46" s="184"/>
      <c r="FP46" s="184"/>
      <c r="FQ46" s="184"/>
      <c r="FR46" s="184"/>
      <c r="FS46" s="184"/>
      <c r="FT46" s="184"/>
      <c r="FU46" s="184"/>
      <c r="FV46" s="184"/>
      <c r="FW46" s="184"/>
      <c r="FX46" s="184"/>
      <c r="FY46" s="184"/>
      <c r="FZ46" s="184"/>
      <c r="GA46" s="184"/>
      <c r="GB46" s="184"/>
      <c r="GC46" s="184"/>
      <c r="GD46" s="184"/>
      <c r="GE46" s="184"/>
      <c r="GF46" s="184"/>
      <c r="GG46" s="184"/>
      <c r="GH46" s="184"/>
      <c r="GI46" s="184"/>
      <c r="GJ46" s="184"/>
      <c r="GK46" s="184"/>
      <c r="GL46" s="184"/>
      <c r="GM46" s="184"/>
      <c r="GN46" s="184"/>
      <c r="GO46" s="184"/>
      <c r="GP46" s="184"/>
      <c r="GQ46" s="184"/>
      <c r="GR46" s="184"/>
      <c r="GS46" s="184"/>
      <c r="GT46" s="184"/>
      <c r="GU46" s="184"/>
      <c r="GV46" s="184"/>
      <c r="GW46" s="184"/>
      <c r="GX46" s="184"/>
      <c r="GY46" s="184"/>
      <c r="GZ46" s="184"/>
      <c r="HA46" s="184"/>
      <c r="HB46" s="184"/>
      <c r="HC46" s="184"/>
      <c r="HD46" s="184"/>
      <c r="HE46" s="184"/>
      <c r="HF46" s="184"/>
      <c r="HG46" s="184"/>
      <c r="HH46" s="184"/>
      <c r="HI46" s="184"/>
      <c r="HJ46" s="184"/>
      <c r="HK46" s="184"/>
      <c r="HL46" s="184"/>
      <c r="HM46" s="184"/>
      <c r="HN46" s="184"/>
      <c r="HO46" s="184"/>
      <c r="HP46" s="184"/>
      <c r="HQ46" s="184"/>
      <c r="HR46" s="184"/>
      <c r="HS46" s="184"/>
      <c r="HT46" s="184"/>
      <c r="HU46" s="184"/>
      <c r="HV46" s="184"/>
      <c r="HW46" s="184"/>
      <c r="HX46" s="184"/>
      <c r="HY46" s="184"/>
      <c r="HZ46" s="184"/>
      <c r="IA46" s="184"/>
      <c r="IB46" s="184"/>
      <c r="IC46" s="184"/>
      <c r="ID46" s="184"/>
      <c r="IE46" s="184"/>
      <c r="IF46" s="184"/>
      <c r="IG46" s="184"/>
      <c r="IH46" s="184"/>
      <c r="II46" s="184"/>
      <c r="IJ46" s="184"/>
      <c r="IK46" s="184"/>
      <c r="IL46" s="184"/>
      <c r="IM46" s="184"/>
      <c r="IN46" s="184"/>
      <c r="IO46" s="184"/>
      <c r="IP46" s="184"/>
      <c r="IQ46" s="184"/>
      <c r="IR46" s="184"/>
      <c r="IS46" s="184"/>
      <c r="IT46" s="184"/>
      <c r="IU46" s="184"/>
      <c r="IV46" s="184"/>
      <c r="IW46" s="184"/>
      <c r="IX46" s="184"/>
      <c r="IY46" s="184"/>
      <c r="IZ46" s="184"/>
      <c r="JA46" s="184"/>
      <c r="JB46" s="184"/>
      <c r="JC46" s="184"/>
      <c r="JD46" s="184"/>
      <c r="JE46" s="184"/>
      <c r="JF46" s="184"/>
      <c r="JG46" s="184"/>
      <c r="JH46" s="184"/>
      <c r="JI46" s="184"/>
      <c r="JJ46" s="184"/>
      <c r="JK46" s="184"/>
      <c r="JL46" s="184"/>
      <c r="JM46" s="184"/>
      <c r="JN46" s="184"/>
      <c r="JO46" s="184"/>
      <c r="JP46" s="184"/>
      <c r="JQ46" s="184"/>
      <c r="JR46" s="184"/>
      <c r="JS46" s="184"/>
      <c r="JT46" s="184"/>
      <c r="JU46" s="184"/>
      <c r="JV46" s="184"/>
      <c r="JW46" s="184"/>
      <c r="JX46" s="184"/>
      <c r="JY46" s="184"/>
      <c r="JZ46" s="184"/>
      <c r="KA46" s="184"/>
      <c r="KB46" s="184"/>
      <c r="KC46" s="184"/>
      <c r="KD46" s="184"/>
      <c r="KE46" s="184"/>
      <c r="KF46" s="184"/>
      <c r="KG46" s="184"/>
      <c r="KH46" s="184"/>
      <c r="KI46" s="184"/>
      <c r="KJ46" s="184"/>
      <c r="KK46" s="184"/>
      <c r="KL46" s="184"/>
      <c r="KM46" s="184"/>
      <c r="KN46" s="184"/>
      <c r="KO46" s="184"/>
      <c r="KP46" s="184"/>
      <c r="KQ46" s="184"/>
      <c r="KR46" s="184"/>
      <c r="KS46" s="184"/>
      <c r="KT46" s="184"/>
      <c r="KU46" s="184"/>
      <c r="KV46" s="184"/>
      <c r="KW46" s="184"/>
      <c r="KX46" s="184"/>
      <c r="KY46" s="184"/>
      <c r="KZ46" s="184"/>
      <c r="LA46" s="184"/>
      <c r="LB46" s="184"/>
      <c r="LC46" s="184"/>
      <c r="LD46" s="184"/>
      <c r="LE46" s="184"/>
      <c r="LF46" s="184"/>
      <c r="LG46" s="184"/>
      <c r="LH46" s="184"/>
      <c r="LI46" s="184"/>
      <c r="LJ46" s="184"/>
      <c r="LK46" s="184"/>
      <c r="LL46" s="184"/>
      <c r="LM46" s="184"/>
      <c r="LN46" s="184"/>
      <c r="LO46" s="184"/>
      <c r="LP46" s="184"/>
      <c r="LQ46" s="184"/>
      <c r="LR46" s="184"/>
      <c r="LS46" s="184"/>
      <c r="LT46" s="184"/>
      <c r="LU46" s="184"/>
      <c r="LV46" s="184"/>
      <c r="LW46" s="184"/>
      <c r="LX46" s="184"/>
      <c r="LY46" s="184"/>
      <c r="LZ46" s="184"/>
      <c r="MA46" s="184"/>
      <c r="MB46" s="184"/>
      <c r="MC46" s="184"/>
      <c r="MD46" s="184"/>
      <c r="ME46" s="184"/>
      <c r="MF46" s="184"/>
      <c r="MG46" s="184"/>
      <c r="MH46" s="184"/>
      <c r="MI46" s="184"/>
      <c r="MJ46" s="184"/>
      <c r="MK46" s="184"/>
      <c r="ML46" s="184"/>
      <c r="MM46" s="184"/>
      <c r="MN46" s="184"/>
      <c r="MO46" s="184"/>
      <c r="MP46" s="184"/>
      <c r="MQ46" s="184"/>
      <c r="MR46" s="184"/>
      <c r="MS46" s="184"/>
      <c r="MT46" s="184"/>
      <c r="MU46" s="184"/>
      <c r="MV46" s="184"/>
      <c r="MW46" s="184"/>
      <c r="MX46" s="184"/>
      <c r="MY46" s="184"/>
      <c r="MZ46" s="184"/>
      <c r="NA46" s="184"/>
      <c r="NB46" s="184"/>
      <c r="NC46" s="184"/>
      <c r="ND46" s="184"/>
      <c r="NE46" s="184"/>
      <c r="NF46" s="184"/>
      <c r="NG46" s="184"/>
      <c r="NH46" s="184"/>
      <c r="NI46" s="184"/>
      <c r="NJ46" s="184"/>
      <c r="NK46" s="184"/>
      <c r="NL46" s="184"/>
      <c r="NM46" s="184"/>
      <c r="NN46" s="184"/>
      <c r="NO46" s="184"/>
      <c r="NP46" s="184"/>
      <c r="NQ46" s="184"/>
      <c r="NR46" s="184"/>
      <c r="NS46" s="184"/>
      <c r="NT46" s="184"/>
      <c r="NU46" s="184"/>
      <c r="NV46" s="184"/>
      <c r="NW46" s="184"/>
      <c r="NX46" s="184"/>
      <c r="NY46" s="184"/>
      <c r="NZ46" s="184"/>
      <c r="OA46" s="184"/>
      <c r="OB46" s="184"/>
      <c r="OC46" s="184"/>
      <c r="OD46" s="184"/>
      <c r="OE46" s="184"/>
      <c r="OF46" s="184"/>
      <c r="OG46" s="184"/>
      <c r="OH46" s="184"/>
      <c r="OI46" s="184"/>
      <c r="OJ46" s="184"/>
      <c r="OK46" s="184"/>
      <c r="OL46" s="184"/>
      <c r="OM46" s="184"/>
      <c r="ON46" s="184"/>
      <c r="OO46" s="184"/>
      <c r="OP46" s="184"/>
      <c r="OQ46" s="184"/>
      <c r="OR46" s="184"/>
      <c r="OS46" s="184"/>
      <c r="OT46" s="184"/>
      <c r="OU46" s="184"/>
      <c r="OV46" s="184"/>
      <c r="OW46" s="184"/>
      <c r="OX46" s="184"/>
      <c r="OY46" s="184"/>
      <c r="OZ46" s="184"/>
      <c r="PA46" s="184"/>
      <c r="PB46" s="184"/>
      <c r="PC46" s="184"/>
      <c r="PD46" s="184"/>
      <c r="PE46" s="184"/>
      <c r="PF46" s="184"/>
      <c r="PG46" s="184"/>
      <c r="PH46" s="184"/>
      <c r="PI46" s="184"/>
      <c r="PJ46" s="184"/>
      <c r="PK46" s="184"/>
      <c r="PL46" s="184"/>
      <c r="PM46" s="184"/>
      <c r="PN46" s="184"/>
      <c r="PO46" s="184"/>
      <c r="PP46" s="184"/>
      <c r="PQ46" s="184"/>
      <c r="PR46" s="184"/>
      <c r="PS46" s="184"/>
      <c r="PT46" s="184"/>
      <c r="PU46" s="184"/>
      <c r="PV46" s="184"/>
      <c r="PW46" s="184"/>
      <c r="PX46" s="184"/>
      <c r="PY46" s="184"/>
      <c r="PZ46" s="184"/>
      <c r="QA46" s="184"/>
      <c r="QB46" s="184"/>
      <c r="QC46" s="184"/>
      <c r="QD46" s="184"/>
      <c r="QE46" s="184"/>
      <c r="QF46" s="184"/>
      <c r="QG46" s="184"/>
      <c r="QH46" s="184"/>
      <c r="QI46" s="184"/>
      <c r="QJ46" s="184"/>
      <c r="QK46" s="184"/>
      <c r="QL46" s="184"/>
      <c r="QM46" s="184"/>
      <c r="QN46" s="184"/>
      <c r="QO46" s="184"/>
      <c r="QP46" s="184"/>
      <c r="QQ46" s="184"/>
      <c r="QR46" s="184"/>
      <c r="QS46" s="184"/>
      <c r="QT46" s="184"/>
      <c r="QU46" s="184"/>
      <c r="QV46" s="184"/>
      <c r="QW46" s="184"/>
      <c r="QX46" s="184"/>
      <c r="QY46" s="184"/>
      <c r="QZ46" s="184"/>
      <c r="RA46" s="184"/>
      <c r="RB46" s="184"/>
      <c r="RC46" s="184"/>
      <c r="RD46" s="184"/>
      <c r="RE46" s="184"/>
      <c r="RF46" s="184"/>
      <c r="RG46" s="184"/>
      <c r="RH46" s="184"/>
      <c r="RI46" s="184"/>
      <c r="RJ46" s="184"/>
      <c r="RK46" s="184"/>
      <c r="RL46" s="184"/>
      <c r="RM46" s="184"/>
      <c r="RN46" s="184"/>
      <c r="RO46" s="184"/>
      <c r="RP46" s="184"/>
      <c r="RQ46" s="184"/>
      <c r="RR46" s="184"/>
      <c r="RS46" s="184"/>
      <c r="RT46" s="184"/>
      <c r="RU46" s="184"/>
      <c r="RV46" s="184"/>
      <c r="RW46" s="184"/>
      <c r="RX46" s="184"/>
      <c r="RY46" s="184"/>
      <c r="RZ46" s="184"/>
      <c r="SA46" s="184"/>
      <c r="SB46" s="184"/>
      <c r="SC46" s="184"/>
      <c r="SD46" s="184"/>
      <c r="SE46" s="184"/>
      <c r="SF46" s="184"/>
      <c r="SG46" s="184"/>
      <c r="SH46" s="184"/>
      <c r="SI46" s="184"/>
      <c r="SJ46" s="184"/>
      <c r="SK46" s="184"/>
      <c r="SL46" s="184"/>
      <c r="SM46" s="184"/>
      <c r="SN46" s="184"/>
      <c r="SO46" s="184"/>
      <c r="SP46" s="184"/>
      <c r="SQ46" s="184"/>
      <c r="SR46" s="184"/>
      <c r="SS46" s="184"/>
      <c r="ST46" s="184"/>
      <c r="SU46" s="184"/>
      <c r="SV46" s="184"/>
      <c r="SW46" s="184"/>
      <c r="SX46" s="184"/>
      <c r="SY46" s="184"/>
      <c r="SZ46" s="184"/>
      <c r="TA46" s="184"/>
      <c r="TB46" s="184"/>
      <c r="TC46" s="184"/>
      <c r="TD46" s="184"/>
      <c r="TE46" s="184"/>
      <c r="TF46" s="184"/>
      <c r="TG46" s="184"/>
      <c r="TH46" s="184"/>
      <c r="TI46" s="184"/>
      <c r="TJ46" s="184"/>
      <c r="TK46" s="184"/>
      <c r="TL46" s="184"/>
      <c r="TM46" s="184"/>
      <c r="TN46" s="184"/>
      <c r="TO46" s="184"/>
      <c r="TP46" s="184"/>
      <c r="TQ46" s="184"/>
      <c r="TR46" s="184"/>
      <c r="TS46" s="184"/>
      <c r="TT46" s="184"/>
      <c r="TU46" s="184"/>
      <c r="TV46" s="184"/>
      <c r="TW46" s="184"/>
      <c r="TX46" s="184"/>
      <c r="TY46" s="184"/>
      <c r="TZ46" s="184"/>
      <c r="UA46" s="184"/>
      <c r="UB46" s="184"/>
      <c r="UC46" s="184"/>
      <c r="UD46" s="184"/>
      <c r="UE46" s="184"/>
      <c r="UF46" s="184"/>
      <c r="UG46" s="184"/>
      <c r="UH46" s="184"/>
      <c r="UI46" s="184"/>
      <c r="UJ46" s="184"/>
      <c r="UK46" s="184"/>
      <c r="UL46" s="184"/>
      <c r="UM46" s="184"/>
      <c r="UN46" s="184"/>
      <c r="UO46" s="184"/>
      <c r="UP46" s="184"/>
      <c r="UQ46" s="184"/>
      <c r="UR46" s="184"/>
      <c r="US46" s="184"/>
      <c r="UT46" s="184"/>
      <c r="UU46" s="184"/>
      <c r="UV46" s="184"/>
      <c r="UW46" s="184"/>
      <c r="UX46" s="184"/>
      <c r="UY46" s="184"/>
      <c r="UZ46" s="184"/>
      <c r="VA46" s="184"/>
      <c r="VB46" s="184"/>
      <c r="VC46" s="184"/>
      <c r="VD46" s="184"/>
      <c r="VE46" s="184"/>
      <c r="VF46" s="184"/>
      <c r="VG46" s="184"/>
      <c r="VH46" s="184"/>
      <c r="VI46" s="184"/>
      <c r="VJ46" s="184"/>
      <c r="VK46" s="184"/>
      <c r="VL46" s="184"/>
      <c r="VM46" s="184"/>
      <c r="VN46" s="184"/>
      <c r="VO46" s="184"/>
      <c r="VP46" s="184"/>
      <c r="VQ46" s="184"/>
      <c r="VR46" s="184"/>
      <c r="VS46" s="184"/>
      <c r="VT46" s="184"/>
      <c r="VU46" s="184"/>
      <c r="VV46" s="184"/>
      <c r="VW46" s="184"/>
      <c r="VX46" s="184"/>
      <c r="VY46" s="184"/>
      <c r="VZ46" s="184"/>
      <c r="WA46" s="184"/>
      <c r="WB46" s="184"/>
      <c r="WC46" s="184"/>
      <c r="WD46" s="184"/>
      <c r="WE46" s="184"/>
      <c r="WF46" s="184"/>
      <c r="WG46" s="184"/>
      <c r="WH46" s="184"/>
      <c r="WI46" s="184"/>
      <c r="WJ46" s="184"/>
      <c r="WK46" s="184"/>
      <c r="WL46" s="184"/>
      <c r="WM46" s="184"/>
      <c r="WN46" s="184"/>
      <c r="WO46" s="184"/>
      <c r="WP46" s="184"/>
      <c r="WQ46" s="184"/>
      <c r="WR46" s="184"/>
      <c r="WS46" s="184"/>
      <c r="WT46" s="184"/>
      <c r="WU46" s="184"/>
      <c r="WV46" s="184"/>
      <c r="WW46" s="184"/>
      <c r="WX46" s="184"/>
      <c r="WY46" s="184"/>
      <c r="WZ46" s="184"/>
      <c r="XA46" s="184"/>
      <c r="XB46" s="184"/>
      <c r="XC46" s="184"/>
      <c r="XD46" s="184"/>
      <c r="XE46" s="184"/>
      <c r="XF46" s="184"/>
      <c r="XG46" s="184"/>
      <c r="XH46" s="184"/>
      <c r="XI46" s="184"/>
      <c r="XJ46" s="184"/>
      <c r="XK46" s="184"/>
      <c r="XL46" s="184"/>
      <c r="XM46" s="184"/>
      <c r="XN46" s="184"/>
      <c r="XO46" s="184"/>
      <c r="XP46" s="184"/>
      <c r="XQ46" s="184"/>
      <c r="XR46" s="184"/>
      <c r="XS46" s="184"/>
      <c r="XT46" s="184"/>
    </row>
    <row r="47" spans="1:644" customFormat="1" x14ac:dyDescent="0.2">
      <c r="A47" s="142"/>
      <c r="B47" s="81"/>
      <c r="C47" s="146"/>
      <c r="D47" s="147"/>
      <c r="E47" s="147"/>
      <c r="F47" s="145"/>
      <c r="G47" s="146"/>
      <c r="H47" s="147"/>
      <c r="I47" s="147"/>
      <c r="J47" s="145"/>
      <c r="K47" s="184"/>
      <c r="L47" s="184"/>
      <c r="M47" s="142"/>
      <c r="N47" s="81"/>
      <c r="O47" s="146"/>
      <c r="P47" s="147"/>
      <c r="Q47" s="147"/>
      <c r="R47" s="145"/>
      <c r="S47" s="146"/>
      <c r="T47" s="147"/>
      <c r="U47" s="147"/>
      <c r="V47" s="145"/>
      <c r="W47" s="184"/>
      <c r="X47" s="184"/>
      <c r="Y47" s="184"/>
      <c r="Z47" s="184"/>
      <c r="AA47" s="184"/>
      <c r="AB47" s="184"/>
      <c r="AC47" s="184"/>
      <c r="AD47" s="184"/>
      <c r="AE47" s="184"/>
      <c r="AF47" s="184"/>
      <c r="AG47" s="184"/>
      <c r="AH47" s="184"/>
      <c r="AI47" s="184"/>
      <c r="AJ47" s="184"/>
      <c r="AK47" s="184"/>
      <c r="AL47" s="184"/>
      <c r="AM47" s="184"/>
      <c r="AN47" s="184"/>
      <c r="AO47" s="184"/>
      <c r="AP47" s="184"/>
      <c r="AQ47" s="184"/>
      <c r="AR47" s="184"/>
      <c r="AS47" s="184"/>
      <c r="AT47" s="184"/>
      <c r="AU47" s="184"/>
      <c r="AV47" s="184"/>
      <c r="AW47" s="184"/>
      <c r="AX47" s="184"/>
      <c r="AY47" s="184"/>
      <c r="AZ47" s="184"/>
      <c r="BA47" s="184"/>
      <c r="BB47" s="184"/>
      <c r="BC47" s="184"/>
      <c r="BD47" s="184"/>
      <c r="BE47" s="184"/>
      <c r="BF47" s="184"/>
      <c r="BG47" s="184"/>
      <c r="BH47" s="184"/>
      <c r="BI47" s="184"/>
      <c r="BJ47" s="184"/>
      <c r="BK47" s="184"/>
      <c r="BL47" s="184"/>
      <c r="BM47" s="184"/>
      <c r="BN47" s="184"/>
      <c r="BO47" s="184"/>
      <c r="BP47" s="184"/>
      <c r="BQ47" s="184"/>
      <c r="BR47" s="184"/>
      <c r="BS47" s="184"/>
      <c r="BT47" s="184"/>
      <c r="BU47" s="184"/>
      <c r="BV47" s="184"/>
      <c r="BW47" s="184"/>
      <c r="BX47" s="184"/>
      <c r="BY47" s="184"/>
      <c r="BZ47" s="184"/>
      <c r="CA47" s="184"/>
      <c r="CB47" s="184"/>
      <c r="CC47" s="184"/>
      <c r="CD47" s="184"/>
      <c r="CE47" s="184"/>
      <c r="CF47" s="184"/>
      <c r="CG47" s="184"/>
      <c r="CH47" s="184"/>
      <c r="CI47" s="184"/>
      <c r="CJ47" s="184"/>
      <c r="CK47" s="184"/>
      <c r="CL47" s="184"/>
      <c r="CM47" s="184"/>
      <c r="CN47" s="184"/>
      <c r="CO47" s="184"/>
      <c r="CP47" s="184"/>
      <c r="CQ47" s="184"/>
      <c r="CR47" s="184"/>
      <c r="CS47" s="184"/>
      <c r="CT47" s="184"/>
      <c r="CU47" s="184"/>
      <c r="CV47" s="184"/>
      <c r="CW47" s="184"/>
      <c r="CX47" s="184"/>
      <c r="CY47" s="184"/>
      <c r="CZ47" s="184"/>
      <c r="DA47" s="184"/>
      <c r="DB47" s="184"/>
      <c r="DC47" s="184"/>
      <c r="DD47" s="184"/>
      <c r="DE47" s="184"/>
      <c r="DF47" s="184"/>
      <c r="DG47" s="184"/>
      <c r="DH47" s="184"/>
      <c r="DI47" s="184"/>
      <c r="DJ47" s="184"/>
      <c r="DK47" s="184"/>
      <c r="DL47" s="184"/>
      <c r="DM47" s="184"/>
      <c r="DN47" s="184"/>
      <c r="DO47" s="184"/>
      <c r="DP47" s="184"/>
      <c r="DQ47" s="184"/>
      <c r="DR47" s="184"/>
      <c r="DS47" s="184"/>
      <c r="DT47" s="184"/>
      <c r="DU47" s="184"/>
      <c r="DV47" s="184"/>
      <c r="DW47" s="184"/>
      <c r="DX47" s="184"/>
      <c r="DY47" s="184"/>
      <c r="DZ47" s="184"/>
      <c r="EA47" s="184"/>
      <c r="EB47" s="184"/>
      <c r="EC47" s="184"/>
      <c r="ED47" s="184"/>
      <c r="EE47" s="184"/>
      <c r="EF47" s="184"/>
      <c r="EG47" s="184"/>
      <c r="EH47" s="184"/>
      <c r="EI47" s="184"/>
      <c r="EJ47" s="184"/>
      <c r="EK47" s="184"/>
      <c r="EL47" s="184"/>
      <c r="EM47" s="184"/>
      <c r="EN47" s="184"/>
      <c r="EO47" s="184"/>
      <c r="EP47" s="184"/>
      <c r="EQ47" s="184"/>
      <c r="ER47" s="184"/>
      <c r="ES47" s="184"/>
      <c r="ET47" s="184"/>
      <c r="EU47" s="184"/>
      <c r="EV47" s="184"/>
      <c r="EW47" s="184"/>
      <c r="EX47" s="184"/>
      <c r="EY47" s="184"/>
      <c r="EZ47" s="184"/>
      <c r="FA47" s="184"/>
      <c r="FB47" s="184"/>
      <c r="FC47" s="184"/>
      <c r="FD47" s="184"/>
      <c r="FE47" s="184"/>
      <c r="FF47" s="184"/>
      <c r="FG47" s="184"/>
      <c r="FH47" s="184"/>
      <c r="FI47" s="184"/>
      <c r="FJ47" s="184"/>
      <c r="FK47" s="184"/>
      <c r="FL47" s="184"/>
      <c r="FM47" s="184"/>
      <c r="FN47" s="184"/>
      <c r="FO47" s="184"/>
      <c r="FP47" s="184"/>
      <c r="FQ47" s="184"/>
      <c r="FR47" s="184"/>
      <c r="FS47" s="184"/>
      <c r="FT47" s="184"/>
      <c r="FU47" s="184"/>
      <c r="FV47" s="184"/>
      <c r="FW47" s="184"/>
      <c r="FX47" s="184"/>
      <c r="FY47" s="184"/>
      <c r="FZ47" s="184"/>
      <c r="GA47" s="184"/>
      <c r="GB47" s="184"/>
      <c r="GC47" s="184"/>
      <c r="GD47" s="184"/>
      <c r="GE47" s="184"/>
      <c r="GF47" s="184"/>
      <c r="GG47" s="184"/>
      <c r="GH47" s="184"/>
      <c r="GI47" s="184"/>
      <c r="GJ47" s="184"/>
      <c r="GK47" s="184"/>
      <c r="GL47" s="184"/>
      <c r="GM47" s="184"/>
      <c r="GN47" s="184"/>
      <c r="GO47" s="184"/>
      <c r="GP47" s="184"/>
      <c r="GQ47" s="184"/>
      <c r="GR47" s="184"/>
      <c r="GS47" s="184"/>
      <c r="GT47" s="184"/>
      <c r="GU47" s="184"/>
      <c r="GV47" s="184"/>
      <c r="GW47" s="184"/>
      <c r="GX47" s="184"/>
      <c r="GY47" s="184"/>
      <c r="GZ47" s="184"/>
      <c r="HA47" s="184"/>
      <c r="HB47" s="184"/>
      <c r="HC47" s="184"/>
      <c r="HD47" s="184"/>
      <c r="HE47" s="184"/>
      <c r="HF47" s="184"/>
      <c r="HG47" s="184"/>
      <c r="HH47" s="184"/>
      <c r="HI47" s="184"/>
      <c r="HJ47" s="184"/>
      <c r="HK47" s="184"/>
      <c r="HL47" s="184"/>
      <c r="HM47" s="184"/>
      <c r="HN47" s="184"/>
      <c r="HO47" s="184"/>
      <c r="HP47" s="184"/>
      <c r="HQ47" s="184"/>
      <c r="HR47" s="184"/>
      <c r="HS47" s="184"/>
      <c r="HT47" s="184"/>
      <c r="HU47" s="184"/>
      <c r="HV47" s="184"/>
      <c r="HW47" s="184"/>
      <c r="HX47" s="184"/>
      <c r="HY47" s="184"/>
      <c r="HZ47" s="184"/>
      <c r="IA47" s="184"/>
      <c r="IB47" s="184"/>
      <c r="IC47" s="184"/>
      <c r="ID47" s="184"/>
      <c r="IE47" s="184"/>
      <c r="IF47" s="184"/>
      <c r="IG47" s="184"/>
      <c r="IH47" s="184"/>
      <c r="II47" s="184"/>
      <c r="IJ47" s="184"/>
      <c r="IK47" s="184"/>
      <c r="IL47" s="184"/>
      <c r="IM47" s="184"/>
      <c r="IN47" s="184"/>
      <c r="IO47" s="184"/>
      <c r="IP47" s="184"/>
      <c r="IQ47" s="184"/>
      <c r="IR47" s="184"/>
      <c r="IS47" s="184"/>
      <c r="IT47" s="184"/>
      <c r="IU47" s="184"/>
      <c r="IV47" s="184"/>
      <c r="IW47" s="184"/>
      <c r="IX47" s="184"/>
      <c r="IY47" s="184"/>
      <c r="IZ47" s="184"/>
      <c r="JA47" s="184"/>
      <c r="JB47" s="184"/>
      <c r="JC47" s="184"/>
      <c r="JD47" s="184"/>
      <c r="JE47" s="184"/>
      <c r="JF47" s="184"/>
      <c r="JG47" s="184"/>
      <c r="JH47" s="184"/>
      <c r="JI47" s="184"/>
      <c r="JJ47" s="184"/>
      <c r="JK47" s="184"/>
      <c r="JL47" s="184"/>
      <c r="JM47" s="184"/>
      <c r="JN47" s="184"/>
      <c r="JO47" s="184"/>
      <c r="JP47" s="184"/>
      <c r="JQ47" s="184"/>
      <c r="JR47" s="184"/>
      <c r="JS47" s="184"/>
      <c r="JT47" s="184"/>
      <c r="JU47" s="184"/>
      <c r="JV47" s="184"/>
      <c r="JW47" s="184"/>
      <c r="JX47" s="184"/>
      <c r="JY47" s="184"/>
      <c r="JZ47" s="184"/>
      <c r="KA47" s="184"/>
      <c r="KB47" s="184"/>
      <c r="KC47" s="184"/>
      <c r="KD47" s="184"/>
      <c r="KE47" s="184"/>
      <c r="KF47" s="184"/>
      <c r="KG47" s="184"/>
      <c r="KH47" s="184"/>
      <c r="KI47" s="184"/>
      <c r="KJ47" s="184"/>
      <c r="KK47" s="184"/>
      <c r="KL47" s="184"/>
      <c r="KM47" s="184"/>
      <c r="KN47" s="184"/>
      <c r="KO47" s="184"/>
      <c r="KP47" s="184"/>
      <c r="KQ47" s="184"/>
      <c r="KR47" s="184"/>
      <c r="KS47" s="184"/>
      <c r="KT47" s="184"/>
      <c r="KU47" s="184"/>
      <c r="KV47" s="184"/>
      <c r="KW47" s="184"/>
      <c r="KX47" s="184"/>
      <c r="KY47" s="184"/>
      <c r="KZ47" s="184"/>
      <c r="LA47" s="184"/>
      <c r="LB47" s="184"/>
      <c r="LC47" s="184"/>
      <c r="LD47" s="184"/>
      <c r="LE47" s="184"/>
      <c r="LF47" s="184"/>
      <c r="LG47" s="184"/>
      <c r="LH47" s="184"/>
      <c r="LI47" s="184"/>
      <c r="LJ47" s="184"/>
      <c r="LK47" s="184"/>
      <c r="LL47" s="184"/>
      <c r="LM47" s="184"/>
      <c r="LN47" s="184"/>
      <c r="LO47" s="184"/>
      <c r="LP47" s="184"/>
      <c r="LQ47" s="184"/>
      <c r="LR47" s="184"/>
      <c r="LS47" s="184"/>
      <c r="LT47" s="184"/>
      <c r="LU47" s="184"/>
      <c r="LV47" s="184"/>
      <c r="LW47" s="184"/>
      <c r="LX47" s="184"/>
      <c r="LY47" s="184"/>
      <c r="LZ47" s="184"/>
      <c r="MA47" s="184"/>
      <c r="MB47" s="184"/>
      <c r="MC47" s="184"/>
      <c r="MD47" s="184"/>
      <c r="ME47" s="184"/>
      <c r="MF47" s="184"/>
      <c r="MG47" s="184"/>
      <c r="MH47" s="184"/>
      <c r="MI47" s="184"/>
      <c r="MJ47" s="184"/>
      <c r="MK47" s="184"/>
      <c r="ML47" s="184"/>
      <c r="MM47" s="184"/>
      <c r="MN47" s="184"/>
      <c r="MO47" s="184"/>
      <c r="MP47" s="184"/>
      <c r="MQ47" s="184"/>
      <c r="MR47" s="184"/>
      <c r="MS47" s="184"/>
      <c r="MT47" s="184"/>
      <c r="MU47" s="184"/>
      <c r="MV47" s="184"/>
      <c r="MW47" s="184"/>
      <c r="MX47" s="184"/>
      <c r="MY47" s="184"/>
      <c r="MZ47" s="184"/>
      <c r="NA47" s="184"/>
      <c r="NB47" s="184"/>
      <c r="NC47" s="184"/>
      <c r="ND47" s="184"/>
      <c r="NE47" s="184"/>
      <c r="NF47" s="184"/>
      <c r="NG47" s="184"/>
      <c r="NH47" s="184"/>
      <c r="NI47" s="184"/>
      <c r="NJ47" s="184"/>
      <c r="NK47" s="184"/>
      <c r="NL47" s="184"/>
      <c r="NM47" s="184"/>
      <c r="NN47" s="184"/>
      <c r="NO47" s="184"/>
      <c r="NP47" s="184"/>
      <c r="NQ47" s="184"/>
      <c r="NR47" s="184"/>
      <c r="NS47" s="184"/>
      <c r="NT47" s="184"/>
      <c r="NU47" s="184"/>
      <c r="NV47" s="184"/>
      <c r="NW47" s="184"/>
      <c r="NX47" s="184"/>
      <c r="NY47" s="184"/>
      <c r="NZ47" s="184"/>
      <c r="OA47" s="184"/>
      <c r="OB47" s="184"/>
      <c r="OC47" s="184"/>
      <c r="OD47" s="184"/>
      <c r="OE47" s="184"/>
      <c r="OF47" s="184"/>
      <c r="OG47" s="184"/>
      <c r="OH47" s="184"/>
      <c r="OI47" s="184"/>
      <c r="OJ47" s="184"/>
      <c r="OK47" s="184"/>
      <c r="OL47" s="184"/>
      <c r="OM47" s="184"/>
      <c r="ON47" s="184"/>
      <c r="OO47" s="184"/>
      <c r="OP47" s="184"/>
      <c r="OQ47" s="184"/>
      <c r="OR47" s="184"/>
      <c r="OS47" s="184"/>
      <c r="OT47" s="184"/>
      <c r="OU47" s="184"/>
      <c r="OV47" s="184"/>
      <c r="OW47" s="184"/>
      <c r="OX47" s="184"/>
      <c r="OY47" s="184"/>
      <c r="OZ47" s="184"/>
      <c r="PA47" s="184"/>
      <c r="PB47" s="184"/>
      <c r="PC47" s="184"/>
      <c r="PD47" s="184"/>
      <c r="PE47" s="184"/>
      <c r="PF47" s="184"/>
      <c r="PG47" s="184"/>
      <c r="PH47" s="184"/>
      <c r="PI47" s="184"/>
      <c r="PJ47" s="184"/>
      <c r="PK47" s="184"/>
      <c r="PL47" s="184"/>
      <c r="PM47" s="184"/>
      <c r="PN47" s="184"/>
      <c r="PO47" s="184"/>
      <c r="PP47" s="184"/>
      <c r="PQ47" s="184"/>
      <c r="PR47" s="184"/>
      <c r="PS47" s="184"/>
      <c r="PT47" s="184"/>
      <c r="PU47" s="184"/>
      <c r="PV47" s="184"/>
      <c r="PW47" s="184"/>
      <c r="PX47" s="184"/>
      <c r="PY47" s="184"/>
      <c r="PZ47" s="184"/>
      <c r="QA47" s="184"/>
      <c r="QB47" s="184"/>
      <c r="QC47" s="184"/>
      <c r="QD47" s="184"/>
      <c r="QE47" s="184"/>
      <c r="QF47" s="184"/>
      <c r="QG47" s="184"/>
      <c r="QH47" s="184"/>
      <c r="QI47" s="184"/>
      <c r="QJ47" s="184"/>
      <c r="QK47" s="184"/>
      <c r="QL47" s="184"/>
      <c r="QM47" s="184"/>
      <c r="QN47" s="184"/>
      <c r="QO47" s="184"/>
      <c r="QP47" s="184"/>
      <c r="QQ47" s="184"/>
      <c r="QR47" s="184"/>
      <c r="QS47" s="184"/>
      <c r="QT47" s="184"/>
      <c r="QU47" s="184"/>
      <c r="QV47" s="184"/>
      <c r="QW47" s="184"/>
      <c r="QX47" s="184"/>
      <c r="QY47" s="184"/>
      <c r="QZ47" s="184"/>
      <c r="RA47" s="184"/>
      <c r="RB47" s="184"/>
      <c r="RC47" s="184"/>
      <c r="RD47" s="184"/>
      <c r="RE47" s="184"/>
      <c r="RF47" s="184"/>
      <c r="RG47" s="184"/>
      <c r="RH47" s="184"/>
      <c r="RI47" s="184"/>
      <c r="RJ47" s="184"/>
      <c r="RK47" s="184"/>
      <c r="RL47" s="184"/>
      <c r="RM47" s="184"/>
      <c r="RN47" s="184"/>
      <c r="RO47" s="184"/>
      <c r="RP47" s="184"/>
      <c r="RQ47" s="184"/>
      <c r="RR47" s="184"/>
      <c r="RS47" s="184"/>
      <c r="RT47" s="184"/>
      <c r="RU47" s="184"/>
      <c r="RV47" s="184"/>
      <c r="RW47" s="184"/>
      <c r="RX47" s="184"/>
      <c r="RY47" s="184"/>
      <c r="RZ47" s="184"/>
      <c r="SA47" s="184"/>
      <c r="SB47" s="184"/>
      <c r="SC47" s="184"/>
      <c r="SD47" s="184"/>
      <c r="SE47" s="184"/>
      <c r="SF47" s="184"/>
      <c r="SG47" s="184"/>
      <c r="SH47" s="184"/>
      <c r="SI47" s="184"/>
      <c r="SJ47" s="184"/>
      <c r="SK47" s="184"/>
      <c r="SL47" s="184"/>
      <c r="SM47" s="184"/>
      <c r="SN47" s="184"/>
      <c r="SO47" s="184"/>
      <c r="SP47" s="184"/>
      <c r="SQ47" s="184"/>
      <c r="SR47" s="184"/>
      <c r="SS47" s="184"/>
      <c r="ST47" s="184"/>
      <c r="SU47" s="184"/>
      <c r="SV47" s="184"/>
      <c r="SW47" s="184"/>
      <c r="SX47" s="184"/>
      <c r="SY47" s="184"/>
      <c r="SZ47" s="184"/>
      <c r="TA47" s="184"/>
      <c r="TB47" s="184"/>
      <c r="TC47" s="184"/>
      <c r="TD47" s="184"/>
      <c r="TE47" s="184"/>
      <c r="TF47" s="184"/>
      <c r="TG47" s="184"/>
      <c r="TH47" s="184"/>
      <c r="TI47" s="184"/>
      <c r="TJ47" s="184"/>
      <c r="TK47" s="184"/>
      <c r="TL47" s="184"/>
      <c r="TM47" s="184"/>
      <c r="TN47" s="184"/>
      <c r="TO47" s="184"/>
      <c r="TP47" s="184"/>
      <c r="TQ47" s="184"/>
      <c r="TR47" s="184"/>
      <c r="TS47" s="184"/>
      <c r="TT47" s="184"/>
      <c r="TU47" s="184"/>
      <c r="TV47" s="184"/>
      <c r="TW47" s="184"/>
      <c r="TX47" s="184"/>
      <c r="TY47" s="184"/>
      <c r="TZ47" s="184"/>
      <c r="UA47" s="184"/>
      <c r="UB47" s="184"/>
      <c r="UC47" s="184"/>
      <c r="UD47" s="184"/>
      <c r="UE47" s="184"/>
      <c r="UF47" s="184"/>
      <c r="UG47" s="184"/>
      <c r="UH47" s="184"/>
      <c r="UI47" s="184"/>
      <c r="UJ47" s="184"/>
      <c r="UK47" s="184"/>
      <c r="UL47" s="184"/>
      <c r="UM47" s="184"/>
      <c r="UN47" s="184"/>
      <c r="UO47" s="184"/>
      <c r="UP47" s="184"/>
      <c r="UQ47" s="184"/>
      <c r="UR47" s="184"/>
      <c r="US47" s="184"/>
      <c r="UT47" s="184"/>
      <c r="UU47" s="184"/>
      <c r="UV47" s="184"/>
      <c r="UW47" s="184"/>
      <c r="UX47" s="184"/>
      <c r="UY47" s="184"/>
      <c r="UZ47" s="184"/>
      <c r="VA47" s="184"/>
      <c r="VB47" s="184"/>
      <c r="VC47" s="184"/>
      <c r="VD47" s="184"/>
      <c r="VE47" s="184"/>
      <c r="VF47" s="184"/>
      <c r="VG47" s="184"/>
      <c r="VH47" s="184"/>
      <c r="VI47" s="184"/>
      <c r="VJ47" s="184"/>
      <c r="VK47" s="184"/>
      <c r="VL47" s="184"/>
      <c r="VM47" s="184"/>
      <c r="VN47" s="184"/>
      <c r="VO47" s="184"/>
      <c r="VP47" s="184"/>
      <c r="VQ47" s="184"/>
      <c r="VR47" s="184"/>
      <c r="VS47" s="184"/>
      <c r="VT47" s="184"/>
      <c r="VU47" s="184"/>
      <c r="VV47" s="184"/>
      <c r="VW47" s="184"/>
      <c r="VX47" s="184"/>
      <c r="VY47" s="184"/>
      <c r="VZ47" s="184"/>
      <c r="WA47" s="184"/>
      <c r="WB47" s="184"/>
      <c r="WC47" s="184"/>
      <c r="WD47" s="184"/>
      <c r="WE47" s="184"/>
      <c r="WF47" s="184"/>
      <c r="WG47" s="184"/>
      <c r="WH47" s="184"/>
      <c r="WI47" s="184"/>
      <c r="WJ47" s="184"/>
      <c r="WK47" s="184"/>
      <c r="WL47" s="184"/>
      <c r="WM47" s="184"/>
      <c r="WN47" s="184"/>
      <c r="WO47" s="184"/>
      <c r="WP47" s="184"/>
      <c r="WQ47" s="184"/>
      <c r="WR47" s="184"/>
      <c r="WS47" s="184"/>
      <c r="WT47" s="184"/>
      <c r="WU47" s="184"/>
      <c r="WV47" s="184"/>
      <c r="WW47" s="184"/>
      <c r="WX47" s="184"/>
      <c r="WY47" s="184"/>
      <c r="WZ47" s="184"/>
      <c r="XA47" s="184"/>
      <c r="XB47" s="184"/>
      <c r="XC47" s="184"/>
      <c r="XD47" s="184"/>
      <c r="XE47" s="184"/>
      <c r="XF47" s="184"/>
      <c r="XG47" s="184"/>
      <c r="XH47" s="184"/>
      <c r="XI47" s="184"/>
      <c r="XJ47" s="184"/>
      <c r="XK47" s="184"/>
      <c r="XL47" s="184"/>
      <c r="XM47" s="184"/>
      <c r="XN47" s="184"/>
      <c r="XO47" s="184"/>
      <c r="XP47" s="184"/>
      <c r="XQ47" s="184"/>
      <c r="XR47" s="184"/>
      <c r="XS47" s="184"/>
      <c r="XT47" s="184"/>
    </row>
    <row r="48" spans="1:644" customFormat="1" x14ac:dyDescent="0.2">
      <c r="A48" s="142"/>
      <c r="B48" s="81"/>
      <c r="C48" s="146"/>
      <c r="D48" s="147"/>
      <c r="E48" s="147"/>
      <c r="F48" s="145"/>
      <c r="G48" s="146"/>
      <c r="H48" s="147"/>
      <c r="I48" s="147"/>
      <c r="J48" s="145"/>
      <c r="K48" s="184"/>
      <c r="L48" s="184"/>
      <c r="M48" s="142"/>
      <c r="N48" s="81"/>
      <c r="O48" s="146"/>
      <c r="P48" s="147"/>
      <c r="Q48" s="147"/>
      <c r="R48" s="145"/>
      <c r="S48" s="146"/>
      <c r="T48" s="147"/>
      <c r="U48" s="147"/>
      <c r="V48" s="145"/>
      <c r="W48" s="184"/>
      <c r="X48" s="184"/>
      <c r="Y48" s="184"/>
      <c r="Z48" s="184"/>
      <c r="AA48" s="184"/>
      <c r="AB48" s="184"/>
      <c r="AC48" s="184"/>
      <c r="AD48" s="184"/>
      <c r="AE48" s="184"/>
      <c r="AF48" s="184"/>
      <c r="AG48" s="184"/>
      <c r="AH48" s="184"/>
      <c r="AI48" s="184"/>
      <c r="AJ48" s="184"/>
      <c r="AK48" s="184"/>
      <c r="AL48" s="184"/>
      <c r="AM48" s="184"/>
      <c r="AN48" s="184"/>
      <c r="AO48" s="184"/>
      <c r="AP48" s="184"/>
      <c r="AQ48" s="184"/>
      <c r="AR48" s="184"/>
      <c r="AS48" s="184"/>
      <c r="AT48" s="184"/>
      <c r="AU48" s="184"/>
      <c r="AV48" s="184"/>
      <c r="AW48" s="184"/>
      <c r="AX48" s="184"/>
      <c r="AY48" s="184"/>
      <c r="AZ48" s="184"/>
      <c r="BA48" s="184"/>
      <c r="BB48" s="184"/>
      <c r="BC48" s="184"/>
      <c r="BD48" s="184"/>
      <c r="BE48" s="184"/>
      <c r="BF48" s="184"/>
      <c r="BG48" s="184"/>
      <c r="BH48" s="184"/>
      <c r="BI48" s="184"/>
      <c r="BJ48" s="184"/>
      <c r="BK48" s="184"/>
      <c r="BL48" s="184"/>
      <c r="BM48" s="184"/>
      <c r="BN48" s="184"/>
      <c r="BO48" s="184"/>
      <c r="BP48" s="184"/>
      <c r="BQ48" s="184"/>
      <c r="BR48" s="184"/>
      <c r="BS48" s="184"/>
      <c r="BT48" s="184"/>
      <c r="BU48" s="184"/>
      <c r="BV48" s="184"/>
      <c r="BW48" s="184"/>
      <c r="BX48" s="184"/>
      <c r="BY48" s="184"/>
      <c r="BZ48" s="184"/>
      <c r="CA48" s="184"/>
      <c r="CB48" s="184"/>
      <c r="CC48" s="184"/>
      <c r="CD48" s="184"/>
      <c r="CE48" s="184"/>
      <c r="CF48" s="184"/>
      <c r="CG48" s="184"/>
      <c r="CH48" s="184"/>
      <c r="CI48" s="184"/>
      <c r="CJ48" s="184"/>
      <c r="CK48" s="184"/>
      <c r="CL48" s="184"/>
      <c r="CM48" s="184"/>
      <c r="CN48" s="184"/>
      <c r="CO48" s="184"/>
      <c r="CP48" s="184"/>
      <c r="CQ48" s="184"/>
      <c r="CR48" s="184"/>
      <c r="CS48" s="184"/>
      <c r="CT48" s="184"/>
      <c r="CU48" s="184"/>
      <c r="CV48" s="184"/>
      <c r="CW48" s="184"/>
      <c r="CX48" s="184"/>
      <c r="CY48" s="184"/>
      <c r="CZ48" s="184"/>
      <c r="DA48" s="184"/>
      <c r="DB48" s="184"/>
      <c r="DC48" s="184"/>
      <c r="DD48" s="184"/>
      <c r="DE48" s="184"/>
      <c r="DF48" s="184"/>
      <c r="DG48" s="184"/>
      <c r="DH48" s="184"/>
      <c r="DI48" s="184"/>
      <c r="DJ48" s="184"/>
      <c r="DK48" s="184"/>
      <c r="DL48" s="184"/>
      <c r="DM48" s="184"/>
      <c r="DN48" s="184"/>
      <c r="DO48" s="184"/>
      <c r="DP48" s="184"/>
      <c r="DQ48" s="184"/>
      <c r="DR48" s="184"/>
      <c r="DS48" s="184"/>
      <c r="DT48" s="184"/>
      <c r="DU48" s="184"/>
      <c r="DV48" s="184"/>
      <c r="DW48" s="184"/>
      <c r="DX48" s="184"/>
      <c r="DY48" s="184"/>
      <c r="DZ48" s="184"/>
      <c r="EA48" s="184"/>
      <c r="EB48" s="184"/>
      <c r="EC48" s="184"/>
      <c r="ED48" s="184"/>
      <c r="EE48" s="184"/>
      <c r="EF48" s="184"/>
      <c r="EG48" s="184"/>
      <c r="EH48" s="184"/>
      <c r="EI48" s="184"/>
      <c r="EJ48" s="184"/>
      <c r="EK48" s="184"/>
      <c r="EL48" s="184"/>
      <c r="EM48" s="184"/>
      <c r="EN48" s="184"/>
      <c r="EO48" s="184"/>
      <c r="EP48" s="184"/>
      <c r="EQ48" s="184"/>
      <c r="ER48" s="184"/>
      <c r="ES48" s="184"/>
      <c r="ET48" s="184"/>
      <c r="EU48" s="184"/>
      <c r="EV48" s="184"/>
      <c r="EW48" s="184"/>
      <c r="EX48" s="184"/>
      <c r="EY48" s="184"/>
      <c r="EZ48" s="184"/>
      <c r="FA48" s="184"/>
      <c r="FB48" s="184"/>
      <c r="FC48" s="184"/>
      <c r="FD48" s="184"/>
      <c r="FE48" s="184"/>
      <c r="FF48" s="184"/>
      <c r="FG48" s="184"/>
      <c r="FH48" s="184"/>
      <c r="FI48" s="184"/>
      <c r="FJ48" s="184"/>
      <c r="FK48" s="184"/>
      <c r="FL48" s="184"/>
      <c r="FM48" s="184"/>
      <c r="FN48" s="184"/>
      <c r="FO48" s="184"/>
      <c r="FP48" s="184"/>
      <c r="FQ48" s="184"/>
      <c r="FR48" s="184"/>
      <c r="FS48" s="184"/>
      <c r="FT48" s="184"/>
      <c r="FU48" s="184"/>
      <c r="FV48" s="184"/>
      <c r="FW48" s="184"/>
      <c r="FX48" s="184"/>
      <c r="FY48" s="184"/>
      <c r="FZ48" s="184"/>
      <c r="GA48" s="184"/>
      <c r="GB48" s="184"/>
      <c r="GC48" s="184"/>
      <c r="GD48" s="184"/>
      <c r="GE48" s="184"/>
      <c r="GF48" s="184"/>
      <c r="GG48" s="184"/>
      <c r="GH48" s="184"/>
      <c r="GI48" s="184"/>
      <c r="GJ48" s="184"/>
      <c r="GK48" s="184"/>
      <c r="GL48" s="184"/>
      <c r="GM48" s="184"/>
      <c r="GN48" s="184"/>
      <c r="GO48" s="184"/>
      <c r="GP48" s="184"/>
      <c r="GQ48" s="184"/>
      <c r="GR48" s="184"/>
      <c r="GS48" s="184"/>
      <c r="GT48" s="184"/>
      <c r="GU48" s="184"/>
      <c r="GV48" s="184"/>
      <c r="GW48" s="184"/>
      <c r="GX48" s="184"/>
      <c r="GY48" s="184"/>
      <c r="GZ48" s="184"/>
      <c r="HA48" s="184"/>
      <c r="HB48" s="184"/>
      <c r="HC48" s="184"/>
      <c r="HD48" s="184"/>
      <c r="HE48" s="184"/>
      <c r="HF48" s="184"/>
      <c r="HG48" s="184"/>
      <c r="HH48" s="184"/>
      <c r="HI48" s="184"/>
      <c r="HJ48" s="184"/>
      <c r="HK48" s="184"/>
      <c r="HL48" s="184"/>
      <c r="HM48" s="184"/>
      <c r="HN48" s="184"/>
      <c r="HO48" s="184"/>
      <c r="HP48" s="184"/>
      <c r="HQ48" s="184"/>
      <c r="HR48" s="184"/>
      <c r="HS48" s="184"/>
      <c r="HT48" s="184"/>
      <c r="HU48" s="184"/>
      <c r="HV48" s="184"/>
      <c r="HW48" s="184"/>
      <c r="HX48" s="184"/>
      <c r="HY48" s="184"/>
      <c r="HZ48" s="184"/>
      <c r="IA48" s="184"/>
      <c r="IB48" s="184"/>
      <c r="IC48" s="184"/>
      <c r="ID48" s="184"/>
      <c r="IE48" s="184"/>
      <c r="IF48" s="184"/>
      <c r="IG48" s="184"/>
      <c r="IH48" s="184"/>
      <c r="II48" s="184"/>
      <c r="IJ48" s="184"/>
      <c r="IK48" s="184"/>
      <c r="IL48" s="184"/>
      <c r="IM48" s="184"/>
      <c r="IN48" s="184"/>
      <c r="IO48" s="184"/>
      <c r="IP48" s="184"/>
      <c r="IQ48" s="184"/>
      <c r="IR48" s="184"/>
      <c r="IS48" s="184"/>
      <c r="IT48" s="184"/>
      <c r="IU48" s="184"/>
      <c r="IV48" s="184"/>
      <c r="IW48" s="184"/>
      <c r="IX48" s="184"/>
      <c r="IY48" s="184"/>
      <c r="IZ48" s="184"/>
      <c r="JA48" s="184"/>
      <c r="JB48" s="184"/>
      <c r="JC48" s="184"/>
      <c r="JD48" s="184"/>
      <c r="JE48" s="184"/>
      <c r="JF48" s="184"/>
      <c r="JG48" s="184"/>
      <c r="JH48" s="184"/>
      <c r="JI48" s="184"/>
      <c r="JJ48" s="184"/>
      <c r="JK48" s="184"/>
      <c r="JL48" s="184"/>
      <c r="JM48" s="184"/>
      <c r="JN48" s="184"/>
      <c r="JO48" s="184"/>
      <c r="JP48" s="184"/>
      <c r="JQ48" s="184"/>
      <c r="JR48" s="184"/>
      <c r="JS48" s="184"/>
      <c r="JT48" s="184"/>
      <c r="JU48" s="184"/>
      <c r="JV48" s="184"/>
      <c r="JW48" s="184"/>
      <c r="JX48" s="184"/>
      <c r="JY48" s="184"/>
      <c r="JZ48" s="184"/>
      <c r="KA48" s="184"/>
      <c r="KB48" s="184"/>
      <c r="KC48" s="184"/>
      <c r="KD48" s="184"/>
      <c r="KE48" s="184"/>
      <c r="KF48" s="184"/>
      <c r="KG48" s="184"/>
      <c r="KH48" s="184"/>
      <c r="KI48" s="184"/>
      <c r="KJ48" s="184"/>
      <c r="KK48" s="184"/>
      <c r="KL48" s="184"/>
      <c r="KM48" s="184"/>
      <c r="KN48" s="184"/>
      <c r="KO48" s="184"/>
      <c r="KP48" s="184"/>
      <c r="KQ48" s="184"/>
      <c r="KR48" s="184"/>
      <c r="KS48" s="184"/>
      <c r="KT48" s="184"/>
      <c r="KU48" s="184"/>
      <c r="KV48" s="184"/>
      <c r="KW48" s="184"/>
      <c r="KX48" s="184"/>
      <c r="KY48" s="184"/>
      <c r="KZ48" s="184"/>
      <c r="LA48" s="184"/>
      <c r="LB48" s="184"/>
      <c r="LC48" s="184"/>
      <c r="LD48" s="184"/>
      <c r="LE48" s="184"/>
      <c r="LF48" s="184"/>
      <c r="LG48" s="184"/>
      <c r="LH48" s="184"/>
      <c r="LI48" s="184"/>
      <c r="LJ48" s="184"/>
      <c r="LK48" s="184"/>
      <c r="LL48" s="184"/>
      <c r="LM48" s="184"/>
      <c r="LN48" s="184"/>
      <c r="LO48" s="184"/>
      <c r="LP48" s="184"/>
      <c r="LQ48" s="184"/>
      <c r="LR48" s="184"/>
      <c r="LS48" s="184"/>
      <c r="LT48" s="184"/>
      <c r="LU48" s="184"/>
      <c r="LV48" s="184"/>
      <c r="LW48" s="184"/>
      <c r="LX48" s="184"/>
      <c r="LY48" s="184"/>
      <c r="LZ48" s="184"/>
      <c r="MA48" s="184"/>
      <c r="MB48" s="184"/>
      <c r="MC48" s="184"/>
      <c r="MD48" s="184"/>
      <c r="ME48" s="184"/>
      <c r="MF48" s="184"/>
      <c r="MG48" s="184"/>
      <c r="MH48" s="184"/>
      <c r="MI48" s="184"/>
      <c r="MJ48" s="184"/>
      <c r="MK48" s="184"/>
      <c r="ML48" s="184"/>
      <c r="MM48" s="184"/>
      <c r="MN48" s="184"/>
      <c r="MO48" s="184"/>
      <c r="MP48" s="184"/>
      <c r="MQ48" s="184"/>
      <c r="MR48" s="184"/>
      <c r="MS48" s="184"/>
      <c r="MT48" s="184"/>
      <c r="MU48" s="184"/>
      <c r="MV48" s="184"/>
      <c r="MW48" s="184"/>
      <c r="MX48" s="184"/>
      <c r="MY48" s="184"/>
      <c r="MZ48" s="184"/>
      <c r="NA48" s="184"/>
      <c r="NB48" s="184"/>
      <c r="NC48" s="184"/>
      <c r="ND48" s="184"/>
      <c r="NE48" s="184"/>
      <c r="NF48" s="184"/>
      <c r="NG48" s="184"/>
      <c r="NH48" s="184"/>
      <c r="NI48" s="184"/>
      <c r="NJ48" s="184"/>
      <c r="NK48" s="184"/>
      <c r="NL48" s="184"/>
      <c r="NM48" s="184"/>
      <c r="NN48" s="184"/>
      <c r="NO48" s="184"/>
      <c r="NP48" s="184"/>
      <c r="NQ48" s="184"/>
      <c r="NR48" s="184"/>
      <c r="NS48" s="184"/>
      <c r="NT48" s="184"/>
      <c r="NU48" s="184"/>
      <c r="NV48" s="184"/>
      <c r="NW48" s="184"/>
      <c r="NX48" s="184"/>
      <c r="NY48" s="184"/>
      <c r="NZ48" s="184"/>
      <c r="OA48" s="184"/>
      <c r="OB48" s="184"/>
      <c r="OC48" s="184"/>
      <c r="OD48" s="184"/>
      <c r="OE48" s="184"/>
      <c r="OF48" s="184"/>
      <c r="OG48" s="184"/>
      <c r="OH48" s="184"/>
      <c r="OI48" s="184"/>
      <c r="OJ48" s="184"/>
      <c r="OK48" s="184"/>
      <c r="OL48" s="184"/>
      <c r="OM48" s="184"/>
      <c r="ON48" s="184"/>
      <c r="OO48" s="184"/>
      <c r="OP48" s="184"/>
      <c r="OQ48" s="184"/>
      <c r="OR48" s="184"/>
      <c r="OS48" s="184"/>
      <c r="OT48" s="184"/>
      <c r="OU48" s="184"/>
      <c r="OV48" s="184"/>
      <c r="OW48" s="184"/>
      <c r="OX48" s="184"/>
      <c r="OY48" s="184"/>
      <c r="OZ48" s="184"/>
      <c r="PA48" s="184"/>
      <c r="PB48" s="184"/>
      <c r="PC48" s="184"/>
      <c r="PD48" s="184"/>
      <c r="PE48" s="184"/>
      <c r="PF48" s="184"/>
      <c r="PG48" s="184"/>
      <c r="PH48" s="184"/>
      <c r="PI48" s="184"/>
      <c r="PJ48" s="184"/>
      <c r="PK48" s="184"/>
      <c r="PL48" s="184"/>
      <c r="PM48" s="184"/>
      <c r="PN48" s="184"/>
      <c r="PO48" s="184"/>
      <c r="PP48" s="184"/>
      <c r="PQ48" s="184"/>
      <c r="PR48" s="184"/>
      <c r="PS48" s="184"/>
      <c r="PT48" s="184"/>
      <c r="PU48" s="184"/>
      <c r="PV48" s="184"/>
      <c r="PW48" s="184"/>
      <c r="PX48" s="184"/>
      <c r="PY48" s="184"/>
      <c r="PZ48" s="184"/>
      <c r="QA48" s="184"/>
      <c r="QB48" s="184"/>
      <c r="QC48" s="184"/>
      <c r="QD48" s="184"/>
      <c r="QE48" s="184"/>
      <c r="QF48" s="184"/>
      <c r="QG48" s="184"/>
      <c r="QH48" s="184"/>
      <c r="QI48" s="184"/>
      <c r="QJ48" s="184"/>
      <c r="QK48" s="184"/>
      <c r="QL48" s="184"/>
      <c r="QM48" s="184"/>
      <c r="QN48" s="184"/>
      <c r="QO48" s="184"/>
      <c r="QP48" s="184"/>
      <c r="QQ48" s="184"/>
      <c r="QR48" s="184"/>
      <c r="QS48" s="184"/>
      <c r="QT48" s="184"/>
      <c r="QU48" s="184"/>
      <c r="QV48" s="184"/>
      <c r="QW48" s="184"/>
      <c r="QX48" s="184"/>
      <c r="QY48" s="184"/>
      <c r="QZ48" s="184"/>
      <c r="RA48" s="184"/>
      <c r="RB48" s="184"/>
      <c r="RC48" s="184"/>
      <c r="RD48" s="184"/>
      <c r="RE48" s="184"/>
      <c r="RF48" s="184"/>
      <c r="RG48" s="184"/>
      <c r="RH48" s="184"/>
      <c r="RI48" s="184"/>
      <c r="RJ48" s="184"/>
      <c r="RK48" s="184"/>
      <c r="RL48" s="184"/>
      <c r="RM48" s="184"/>
      <c r="RN48" s="184"/>
      <c r="RO48" s="184"/>
      <c r="RP48" s="184"/>
      <c r="RQ48" s="184"/>
      <c r="RR48" s="184"/>
      <c r="RS48" s="184"/>
      <c r="RT48" s="184"/>
      <c r="RU48" s="184"/>
      <c r="RV48" s="184"/>
      <c r="RW48" s="184"/>
      <c r="RX48" s="184"/>
      <c r="RY48" s="184"/>
      <c r="RZ48" s="184"/>
      <c r="SA48" s="184"/>
      <c r="SB48" s="184"/>
      <c r="SC48" s="184"/>
      <c r="SD48" s="184"/>
      <c r="SE48" s="184"/>
      <c r="SF48" s="184"/>
      <c r="SG48" s="184"/>
      <c r="SH48" s="184"/>
      <c r="SI48" s="184"/>
      <c r="SJ48" s="184"/>
      <c r="SK48" s="184"/>
      <c r="SL48" s="184"/>
      <c r="SM48" s="184"/>
      <c r="SN48" s="184"/>
      <c r="SO48" s="184"/>
      <c r="SP48" s="184"/>
      <c r="SQ48" s="184"/>
      <c r="SR48" s="184"/>
      <c r="SS48" s="184"/>
      <c r="ST48" s="184"/>
      <c r="SU48" s="184"/>
      <c r="SV48" s="184"/>
      <c r="SW48" s="184"/>
      <c r="SX48" s="184"/>
      <c r="SY48" s="184"/>
      <c r="SZ48" s="184"/>
      <c r="TA48" s="184"/>
      <c r="TB48" s="184"/>
      <c r="TC48" s="184"/>
      <c r="TD48" s="184"/>
      <c r="TE48" s="184"/>
      <c r="TF48" s="184"/>
      <c r="TG48" s="184"/>
      <c r="TH48" s="184"/>
      <c r="TI48" s="184"/>
      <c r="TJ48" s="184"/>
      <c r="TK48" s="184"/>
      <c r="TL48" s="184"/>
      <c r="TM48" s="184"/>
      <c r="TN48" s="184"/>
      <c r="TO48" s="184"/>
      <c r="TP48" s="184"/>
      <c r="TQ48" s="184"/>
      <c r="TR48" s="184"/>
      <c r="TS48" s="184"/>
      <c r="TT48" s="184"/>
      <c r="TU48" s="184"/>
      <c r="TV48" s="184"/>
      <c r="TW48" s="184"/>
      <c r="TX48" s="184"/>
      <c r="TY48" s="184"/>
      <c r="TZ48" s="184"/>
      <c r="UA48" s="184"/>
      <c r="UB48" s="184"/>
      <c r="UC48" s="184"/>
      <c r="UD48" s="184"/>
      <c r="UE48" s="184"/>
      <c r="UF48" s="184"/>
      <c r="UG48" s="184"/>
      <c r="UH48" s="184"/>
      <c r="UI48" s="184"/>
      <c r="UJ48" s="184"/>
      <c r="UK48" s="184"/>
      <c r="UL48" s="184"/>
      <c r="UM48" s="184"/>
      <c r="UN48" s="184"/>
      <c r="UO48" s="184"/>
      <c r="UP48" s="184"/>
      <c r="UQ48" s="184"/>
      <c r="UR48" s="184"/>
      <c r="US48" s="184"/>
      <c r="UT48" s="184"/>
      <c r="UU48" s="184"/>
      <c r="UV48" s="184"/>
      <c r="UW48" s="184"/>
      <c r="UX48" s="184"/>
      <c r="UY48" s="184"/>
      <c r="UZ48" s="184"/>
      <c r="VA48" s="184"/>
      <c r="VB48" s="184"/>
      <c r="VC48" s="184"/>
      <c r="VD48" s="184"/>
      <c r="VE48" s="184"/>
      <c r="VF48" s="184"/>
      <c r="VG48" s="184"/>
      <c r="VH48" s="184"/>
      <c r="VI48" s="184"/>
      <c r="VJ48" s="184"/>
      <c r="VK48" s="184"/>
      <c r="VL48" s="184"/>
      <c r="VM48" s="184"/>
      <c r="VN48" s="184"/>
      <c r="VO48" s="184"/>
      <c r="VP48" s="184"/>
      <c r="VQ48" s="184"/>
      <c r="VR48" s="184"/>
      <c r="VS48" s="184"/>
      <c r="VT48" s="184"/>
      <c r="VU48" s="184"/>
      <c r="VV48" s="184"/>
      <c r="VW48" s="184"/>
      <c r="VX48" s="184"/>
      <c r="VY48" s="184"/>
      <c r="VZ48" s="184"/>
      <c r="WA48" s="184"/>
      <c r="WB48" s="184"/>
      <c r="WC48" s="184"/>
      <c r="WD48" s="184"/>
      <c r="WE48" s="184"/>
      <c r="WF48" s="184"/>
      <c r="WG48" s="184"/>
      <c r="WH48" s="184"/>
      <c r="WI48" s="184"/>
      <c r="WJ48" s="184"/>
      <c r="WK48" s="184"/>
      <c r="WL48" s="184"/>
      <c r="WM48" s="184"/>
      <c r="WN48" s="184"/>
      <c r="WO48" s="184"/>
      <c r="WP48" s="184"/>
      <c r="WQ48" s="184"/>
      <c r="WR48" s="184"/>
      <c r="WS48" s="184"/>
      <c r="WT48" s="184"/>
      <c r="WU48" s="184"/>
      <c r="WV48" s="184"/>
      <c r="WW48" s="184"/>
      <c r="WX48" s="184"/>
      <c r="WY48" s="184"/>
      <c r="WZ48" s="184"/>
      <c r="XA48" s="184"/>
      <c r="XB48" s="184"/>
      <c r="XC48" s="184"/>
      <c r="XD48" s="184"/>
      <c r="XE48" s="184"/>
      <c r="XF48" s="184"/>
      <c r="XG48" s="184"/>
      <c r="XH48" s="184"/>
      <c r="XI48" s="184"/>
      <c r="XJ48" s="184"/>
      <c r="XK48" s="184"/>
      <c r="XL48" s="184"/>
      <c r="XM48" s="184"/>
      <c r="XN48" s="184"/>
      <c r="XO48" s="184"/>
      <c r="XP48" s="184"/>
      <c r="XQ48" s="184"/>
      <c r="XR48" s="184"/>
      <c r="XS48" s="184"/>
      <c r="XT48" s="184"/>
    </row>
    <row r="49" spans="1:644" customFormat="1" x14ac:dyDescent="0.2">
      <c r="A49" s="142"/>
      <c r="B49" s="81"/>
      <c r="C49" s="146"/>
      <c r="D49" s="147"/>
      <c r="E49" s="147"/>
      <c r="F49" s="145"/>
      <c r="G49" s="146"/>
      <c r="H49" s="147"/>
      <c r="I49" s="147"/>
      <c r="J49" s="145"/>
      <c r="K49" s="184"/>
      <c r="L49" s="184"/>
      <c r="M49" s="142"/>
      <c r="N49" s="81"/>
      <c r="O49" s="146"/>
      <c r="P49" s="147"/>
      <c r="Q49" s="147"/>
      <c r="R49" s="145"/>
      <c r="S49" s="146"/>
      <c r="T49" s="147"/>
      <c r="U49" s="147"/>
      <c r="V49" s="145"/>
      <c r="W49" s="184"/>
      <c r="X49" s="184"/>
      <c r="Y49" s="184"/>
      <c r="Z49" s="184"/>
      <c r="AA49" s="184"/>
      <c r="AB49" s="184"/>
      <c r="AC49" s="184"/>
      <c r="AD49" s="184"/>
      <c r="AE49" s="184"/>
      <c r="AF49" s="184"/>
      <c r="AG49" s="184"/>
      <c r="AH49" s="184"/>
      <c r="AI49" s="184"/>
      <c r="AJ49" s="184"/>
      <c r="AK49" s="184"/>
      <c r="AL49" s="184"/>
      <c r="AM49" s="184"/>
      <c r="AN49" s="184"/>
      <c r="AO49" s="184"/>
      <c r="AP49" s="184"/>
      <c r="AQ49" s="184"/>
      <c r="AR49" s="184"/>
      <c r="AS49" s="184"/>
      <c r="AT49" s="184"/>
      <c r="AU49" s="184"/>
      <c r="AV49" s="184"/>
      <c r="AW49" s="184"/>
      <c r="AX49" s="184"/>
      <c r="AY49" s="184"/>
      <c r="AZ49" s="184"/>
      <c r="BA49" s="184"/>
      <c r="BB49" s="184"/>
      <c r="BC49" s="184"/>
      <c r="BD49" s="184"/>
      <c r="BE49" s="184"/>
      <c r="BF49" s="184"/>
      <c r="BG49" s="184"/>
      <c r="BH49" s="184"/>
      <c r="BI49" s="184"/>
      <c r="BJ49" s="184"/>
      <c r="BK49" s="184"/>
      <c r="BL49" s="184"/>
      <c r="BM49" s="184"/>
      <c r="BN49" s="184"/>
      <c r="BO49" s="184"/>
      <c r="BP49" s="184"/>
      <c r="BQ49" s="184"/>
      <c r="BR49" s="184"/>
      <c r="BS49" s="184"/>
      <c r="BT49" s="184"/>
      <c r="BU49" s="184"/>
      <c r="BV49" s="184"/>
      <c r="BW49" s="184"/>
      <c r="BX49" s="184"/>
      <c r="BY49" s="184"/>
      <c r="BZ49" s="184"/>
      <c r="CA49" s="184"/>
      <c r="CB49" s="184"/>
      <c r="CC49" s="184"/>
      <c r="CD49" s="184"/>
      <c r="CE49" s="184"/>
      <c r="CF49" s="184"/>
      <c r="CG49" s="184"/>
      <c r="CH49" s="184"/>
      <c r="CI49" s="184"/>
      <c r="CJ49" s="184"/>
      <c r="CK49" s="184"/>
      <c r="CL49" s="184"/>
      <c r="CM49" s="184"/>
      <c r="CN49" s="184"/>
      <c r="CO49" s="184"/>
      <c r="CP49" s="184"/>
      <c r="CQ49" s="184"/>
      <c r="CR49" s="184"/>
      <c r="CS49" s="184"/>
      <c r="CT49" s="184"/>
      <c r="CU49" s="184"/>
      <c r="CV49" s="184"/>
      <c r="CW49" s="184"/>
      <c r="CX49" s="184"/>
      <c r="CY49" s="184"/>
      <c r="CZ49" s="184"/>
      <c r="DA49" s="184"/>
      <c r="DB49" s="184"/>
      <c r="DC49" s="184"/>
      <c r="DD49" s="184"/>
      <c r="DE49" s="184"/>
      <c r="DF49" s="184"/>
      <c r="DG49" s="184"/>
      <c r="DH49" s="184"/>
      <c r="DI49" s="184"/>
      <c r="DJ49" s="184"/>
      <c r="DK49" s="184"/>
      <c r="DL49" s="184"/>
      <c r="DM49" s="184"/>
      <c r="DN49" s="184"/>
      <c r="DO49" s="184"/>
      <c r="DP49" s="184"/>
      <c r="DQ49" s="184"/>
      <c r="DR49" s="184"/>
      <c r="DS49" s="184"/>
      <c r="DT49" s="184"/>
      <c r="DU49" s="184"/>
      <c r="DV49" s="184"/>
      <c r="DW49" s="184"/>
      <c r="DX49" s="184"/>
      <c r="DY49" s="184"/>
      <c r="DZ49" s="184"/>
      <c r="EA49" s="184"/>
      <c r="EB49" s="184"/>
      <c r="EC49" s="184"/>
      <c r="ED49" s="184"/>
      <c r="EE49" s="184"/>
      <c r="EF49" s="184"/>
      <c r="EG49" s="184"/>
      <c r="EH49" s="184"/>
      <c r="EI49" s="184"/>
      <c r="EJ49" s="184"/>
      <c r="EK49" s="184"/>
      <c r="EL49" s="184"/>
      <c r="EM49" s="184"/>
      <c r="EN49" s="184"/>
      <c r="EO49" s="184"/>
      <c r="EP49" s="184"/>
      <c r="EQ49" s="184"/>
      <c r="ER49" s="184"/>
      <c r="ES49" s="184"/>
      <c r="ET49" s="184"/>
      <c r="EU49" s="184"/>
      <c r="EV49" s="184"/>
      <c r="EW49" s="184"/>
      <c r="EX49" s="184"/>
      <c r="EY49" s="184"/>
      <c r="EZ49" s="184"/>
      <c r="FA49" s="184"/>
      <c r="FB49" s="184"/>
      <c r="FC49" s="184"/>
      <c r="FD49" s="184"/>
      <c r="FE49" s="184"/>
      <c r="FF49" s="184"/>
      <c r="FG49" s="184"/>
      <c r="FH49" s="184"/>
      <c r="FI49" s="184"/>
      <c r="FJ49" s="184"/>
      <c r="FK49" s="184"/>
      <c r="FL49" s="184"/>
      <c r="FM49" s="184"/>
      <c r="FN49" s="184"/>
      <c r="FO49" s="184"/>
      <c r="FP49" s="184"/>
      <c r="FQ49" s="184"/>
      <c r="FR49" s="184"/>
      <c r="FS49" s="184"/>
      <c r="FT49" s="184"/>
      <c r="FU49" s="184"/>
      <c r="FV49" s="184"/>
      <c r="FW49" s="184"/>
      <c r="FX49" s="184"/>
      <c r="FY49" s="184"/>
      <c r="FZ49" s="184"/>
      <c r="GA49" s="184"/>
      <c r="GB49" s="184"/>
      <c r="GC49" s="184"/>
      <c r="GD49" s="184"/>
      <c r="GE49" s="184"/>
      <c r="GF49" s="184"/>
      <c r="GG49" s="184"/>
      <c r="GH49" s="184"/>
      <c r="GI49" s="184"/>
      <c r="GJ49" s="184"/>
      <c r="GK49" s="184"/>
      <c r="GL49" s="184"/>
      <c r="GM49" s="184"/>
      <c r="GN49" s="184"/>
      <c r="GO49" s="184"/>
      <c r="GP49" s="184"/>
      <c r="GQ49" s="184"/>
      <c r="GR49" s="184"/>
      <c r="GS49" s="184"/>
      <c r="GT49" s="184"/>
      <c r="GU49" s="184"/>
      <c r="GV49" s="184"/>
      <c r="GW49" s="184"/>
      <c r="GX49" s="184"/>
      <c r="GY49" s="184"/>
      <c r="GZ49" s="184"/>
      <c r="HA49" s="184"/>
      <c r="HB49" s="184"/>
      <c r="HC49" s="184"/>
      <c r="HD49" s="184"/>
      <c r="HE49" s="184"/>
      <c r="HF49" s="184"/>
      <c r="HG49" s="184"/>
      <c r="HH49" s="184"/>
      <c r="HI49" s="184"/>
      <c r="HJ49" s="184"/>
      <c r="HK49" s="184"/>
      <c r="HL49" s="184"/>
      <c r="HM49" s="184"/>
      <c r="HN49" s="184"/>
      <c r="HO49" s="184"/>
      <c r="HP49" s="184"/>
      <c r="HQ49" s="184"/>
      <c r="HR49" s="184"/>
      <c r="HS49" s="184"/>
      <c r="HT49" s="184"/>
      <c r="HU49" s="184"/>
      <c r="HV49" s="184"/>
      <c r="HW49" s="184"/>
      <c r="HX49" s="184"/>
      <c r="HY49" s="184"/>
      <c r="HZ49" s="184"/>
      <c r="IA49" s="184"/>
      <c r="IB49" s="184"/>
      <c r="IC49" s="184"/>
      <c r="ID49" s="184"/>
      <c r="IE49" s="184"/>
      <c r="IF49" s="184"/>
      <c r="IG49" s="184"/>
      <c r="IH49" s="184"/>
      <c r="II49" s="184"/>
      <c r="IJ49" s="184"/>
      <c r="IK49" s="184"/>
      <c r="IL49" s="184"/>
      <c r="IM49" s="184"/>
      <c r="IN49" s="184"/>
      <c r="IO49" s="184"/>
      <c r="IP49" s="184"/>
      <c r="IQ49" s="184"/>
      <c r="IR49" s="184"/>
      <c r="IS49" s="184"/>
      <c r="IT49" s="184"/>
      <c r="IU49" s="184"/>
      <c r="IV49" s="184"/>
      <c r="IW49" s="184"/>
      <c r="IX49" s="184"/>
      <c r="IY49" s="184"/>
      <c r="IZ49" s="184"/>
      <c r="JA49" s="184"/>
      <c r="JB49" s="184"/>
      <c r="JC49" s="184"/>
      <c r="JD49" s="184"/>
      <c r="JE49" s="184"/>
      <c r="JF49" s="184"/>
      <c r="JG49" s="184"/>
      <c r="JH49" s="184"/>
      <c r="JI49" s="184"/>
      <c r="JJ49" s="184"/>
      <c r="JK49" s="184"/>
      <c r="JL49" s="184"/>
      <c r="JM49" s="184"/>
      <c r="JN49" s="184"/>
      <c r="JO49" s="184"/>
      <c r="JP49" s="184"/>
      <c r="JQ49" s="184"/>
      <c r="JR49" s="184"/>
      <c r="JS49" s="184"/>
      <c r="JT49" s="184"/>
      <c r="JU49" s="184"/>
      <c r="JV49" s="184"/>
      <c r="JW49" s="184"/>
      <c r="JX49" s="184"/>
      <c r="JY49" s="184"/>
      <c r="JZ49" s="184"/>
      <c r="KA49" s="184"/>
      <c r="KB49" s="184"/>
      <c r="KC49" s="184"/>
      <c r="KD49" s="184"/>
      <c r="KE49" s="184"/>
      <c r="KF49" s="184"/>
      <c r="KG49" s="184"/>
      <c r="KH49" s="184"/>
      <c r="KI49" s="184"/>
      <c r="KJ49" s="184"/>
      <c r="KK49" s="184"/>
      <c r="KL49" s="184"/>
      <c r="KM49" s="184"/>
      <c r="KN49" s="184"/>
      <c r="KO49" s="184"/>
      <c r="KP49" s="184"/>
      <c r="KQ49" s="184"/>
      <c r="KR49" s="184"/>
      <c r="KS49" s="184"/>
      <c r="KT49" s="184"/>
      <c r="KU49" s="184"/>
      <c r="KV49" s="184"/>
      <c r="KW49" s="184"/>
      <c r="KX49" s="184"/>
      <c r="KY49" s="184"/>
      <c r="KZ49" s="184"/>
      <c r="LA49" s="184"/>
      <c r="LB49" s="184"/>
      <c r="LC49" s="184"/>
      <c r="LD49" s="184"/>
      <c r="LE49" s="184"/>
      <c r="LF49" s="184"/>
      <c r="LG49" s="184"/>
      <c r="LH49" s="184"/>
      <c r="LI49" s="184"/>
      <c r="LJ49" s="184"/>
      <c r="LK49" s="184"/>
      <c r="LL49" s="184"/>
      <c r="LM49" s="184"/>
      <c r="LN49" s="184"/>
      <c r="LO49" s="184"/>
      <c r="LP49" s="184"/>
      <c r="LQ49" s="184"/>
      <c r="LR49" s="184"/>
      <c r="LS49" s="184"/>
      <c r="LT49" s="184"/>
      <c r="LU49" s="184"/>
      <c r="LV49" s="184"/>
      <c r="LW49" s="184"/>
      <c r="LX49" s="184"/>
      <c r="LY49" s="184"/>
      <c r="LZ49" s="184"/>
      <c r="MA49" s="184"/>
      <c r="MB49" s="184"/>
      <c r="MC49" s="184"/>
      <c r="MD49" s="184"/>
      <c r="ME49" s="184"/>
      <c r="MF49" s="184"/>
      <c r="MG49" s="184"/>
      <c r="MH49" s="184"/>
      <c r="MI49" s="184"/>
      <c r="MJ49" s="184"/>
      <c r="MK49" s="184"/>
      <c r="ML49" s="184"/>
      <c r="MM49" s="184"/>
      <c r="MN49" s="184"/>
      <c r="MO49" s="184"/>
      <c r="MP49" s="184"/>
      <c r="MQ49" s="184"/>
      <c r="MR49" s="184"/>
      <c r="MS49" s="184"/>
      <c r="MT49" s="184"/>
      <c r="MU49" s="184"/>
      <c r="MV49" s="184"/>
      <c r="MW49" s="184"/>
      <c r="MX49" s="184"/>
      <c r="MY49" s="184"/>
      <c r="MZ49" s="184"/>
      <c r="NA49" s="184"/>
      <c r="NB49" s="184"/>
      <c r="NC49" s="184"/>
      <c r="ND49" s="184"/>
      <c r="NE49" s="184"/>
      <c r="NF49" s="184"/>
      <c r="NG49" s="184"/>
      <c r="NH49" s="184"/>
      <c r="NI49" s="184"/>
      <c r="NJ49" s="184"/>
      <c r="NK49" s="184"/>
      <c r="NL49" s="184"/>
      <c r="NM49" s="184"/>
      <c r="NN49" s="184"/>
      <c r="NO49" s="184"/>
      <c r="NP49" s="184"/>
      <c r="NQ49" s="184"/>
      <c r="NR49" s="184"/>
      <c r="NS49" s="184"/>
      <c r="NT49" s="184"/>
      <c r="NU49" s="184"/>
      <c r="NV49" s="184"/>
      <c r="NW49" s="184"/>
      <c r="NX49" s="184"/>
      <c r="NY49" s="184"/>
      <c r="NZ49" s="184"/>
      <c r="OA49" s="184"/>
      <c r="OB49" s="184"/>
      <c r="OC49" s="184"/>
      <c r="OD49" s="184"/>
      <c r="OE49" s="184"/>
      <c r="OF49" s="184"/>
      <c r="OG49" s="184"/>
      <c r="OH49" s="184"/>
      <c r="OI49" s="184"/>
      <c r="OJ49" s="184"/>
      <c r="OK49" s="184"/>
      <c r="OL49" s="184"/>
      <c r="OM49" s="184"/>
      <c r="ON49" s="184"/>
      <c r="OO49" s="184"/>
      <c r="OP49" s="184"/>
      <c r="OQ49" s="184"/>
      <c r="OR49" s="184"/>
      <c r="OS49" s="184"/>
      <c r="OT49" s="184"/>
      <c r="OU49" s="184"/>
      <c r="OV49" s="184"/>
      <c r="OW49" s="184"/>
      <c r="OX49" s="184"/>
      <c r="OY49" s="184"/>
      <c r="OZ49" s="184"/>
      <c r="PA49" s="184"/>
      <c r="PB49" s="184"/>
      <c r="PC49" s="184"/>
      <c r="PD49" s="184"/>
      <c r="PE49" s="184"/>
      <c r="PF49" s="184"/>
      <c r="PG49" s="184"/>
      <c r="PH49" s="184"/>
      <c r="PI49" s="184"/>
      <c r="PJ49" s="184"/>
      <c r="PK49" s="184"/>
      <c r="PL49" s="184"/>
      <c r="PM49" s="184"/>
      <c r="PN49" s="184"/>
      <c r="PO49" s="184"/>
      <c r="PP49" s="184"/>
      <c r="PQ49" s="184"/>
      <c r="PR49" s="184"/>
      <c r="PS49" s="184"/>
      <c r="PT49" s="184"/>
      <c r="PU49" s="184"/>
      <c r="PV49" s="184"/>
      <c r="PW49" s="184"/>
      <c r="PX49" s="184"/>
      <c r="PY49" s="184"/>
      <c r="PZ49" s="184"/>
      <c r="QA49" s="184"/>
      <c r="QB49" s="184"/>
      <c r="QC49" s="184"/>
      <c r="QD49" s="184"/>
      <c r="QE49" s="184"/>
      <c r="QF49" s="184"/>
      <c r="QG49" s="184"/>
      <c r="QH49" s="184"/>
      <c r="QI49" s="184"/>
      <c r="QJ49" s="184"/>
      <c r="QK49" s="184"/>
      <c r="QL49" s="184"/>
      <c r="QM49" s="184"/>
      <c r="QN49" s="184"/>
      <c r="QO49" s="184"/>
      <c r="QP49" s="184"/>
      <c r="QQ49" s="184"/>
      <c r="QR49" s="184"/>
      <c r="QS49" s="184"/>
      <c r="QT49" s="184"/>
      <c r="QU49" s="184"/>
      <c r="QV49" s="184"/>
      <c r="QW49" s="184"/>
      <c r="QX49" s="184"/>
      <c r="QY49" s="184"/>
      <c r="QZ49" s="184"/>
      <c r="RA49" s="184"/>
      <c r="RB49" s="184"/>
      <c r="RC49" s="184"/>
      <c r="RD49" s="184"/>
      <c r="RE49" s="184"/>
      <c r="RF49" s="184"/>
      <c r="RG49" s="184"/>
      <c r="RH49" s="184"/>
      <c r="RI49" s="184"/>
      <c r="RJ49" s="184"/>
      <c r="RK49" s="184"/>
      <c r="RL49" s="184"/>
      <c r="RM49" s="184"/>
      <c r="RN49" s="184"/>
      <c r="RO49" s="184"/>
      <c r="RP49" s="184"/>
      <c r="RQ49" s="184"/>
      <c r="RR49" s="184"/>
      <c r="RS49" s="184"/>
      <c r="RT49" s="184"/>
      <c r="RU49" s="184"/>
      <c r="RV49" s="184"/>
      <c r="RW49" s="184"/>
      <c r="RX49" s="184"/>
      <c r="RY49" s="184"/>
      <c r="RZ49" s="184"/>
      <c r="SA49" s="184"/>
      <c r="SB49" s="184"/>
      <c r="SC49" s="184"/>
      <c r="SD49" s="184"/>
      <c r="SE49" s="184"/>
      <c r="SF49" s="184"/>
      <c r="SG49" s="184"/>
      <c r="SH49" s="184"/>
      <c r="SI49" s="184"/>
      <c r="SJ49" s="184"/>
      <c r="SK49" s="184"/>
      <c r="SL49" s="184"/>
      <c r="SM49" s="184"/>
      <c r="SN49" s="184"/>
      <c r="SO49" s="184"/>
      <c r="SP49" s="184"/>
      <c r="SQ49" s="184"/>
      <c r="SR49" s="184"/>
      <c r="SS49" s="184"/>
      <c r="ST49" s="184"/>
      <c r="SU49" s="184"/>
      <c r="SV49" s="184"/>
      <c r="SW49" s="184"/>
      <c r="SX49" s="184"/>
      <c r="SY49" s="184"/>
      <c r="SZ49" s="184"/>
      <c r="TA49" s="184"/>
      <c r="TB49" s="184"/>
      <c r="TC49" s="184"/>
      <c r="TD49" s="184"/>
      <c r="TE49" s="184"/>
      <c r="TF49" s="184"/>
      <c r="TG49" s="184"/>
      <c r="TH49" s="184"/>
      <c r="TI49" s="184"/>
      <c r="TJ49" s="184"/>
      <c r="TK49" s="184"/>
      <c r="TL49" s="184"/>
      <c r="TM49" s="184"/>
      <c r="TN49" s="184"/>
      <c r="TO49" s="184"/>
      <c r="TP49" s="184"/>
      <c r="TQ49" s="184"/>
      <c r="TR49" s="184"/>
      <c r="TS49" s="184"/>
      <c r="TT49" s="184"/>
      <c r="TU49" s="184"/>
      <c r="TV49" s="184"/>
      <c r="TW49" s="184"/>
      <c r="TX49" s="184"/>
      <c r="TY49" s="184"/>
      <c r="TZ49" s="184"/>
      <c r="UA49" s="184"/>
      <c r="UB49" s="184"/>
      <c r="UC49" s="184"/>
      <c r="UD49" s="184"/>
      <c r="UE49" s="184"/>
      <c r="UF49" s="184"/>
      <c r="UG49" s="184"/>
      <c r="UH49" s="184"/>
      <c r="UI49" s="184"/>
      <c r="UJ49" s="184"/>
      <c r="UK49" s="184"/>
      <c r="UL49" s="184"/>
      <c r="UM49" s="184"/>
      <c r="UN49" s="184"/>
      <c r="UO49" s="184"/>
      <c r="UP49" s="184"/>
      <c r="UQ49" s="184"/>
      <c r="UR49" s="184"/>
      <c r="US49" s="184"/>
      <c r="UT49" s="184"/>
      <c r="UU49" s="184"/>
      <c r="UV49" s="184"/>
      <c r="UW49" s="184"/>
      <c r="UX49" s="184"/>
      <c r="UY49" s="184"/>
      <c r="UZ49" s="184"/>
      <c r="VA49" s="184"/>
      <c r="VB49" s="184"/>
      <c r="VC49" s="184"/>
      <c r="VD49" s="184"/>
      <c r="VE49" s="184"/>
      <c r="VF49" s="184"/>
      <c r="VG49" s="184"/>
      <c r="VH49" s="184"/>
      <c r="VI49" s="184"/>
      <c r="VJ49" s="184"/>
      <c r="VK49" s="184"/>
      <c r="VL49" s="184"/>
      <c r="VM49" s="184"/>
      <c r="VN49" s="184"/>
      <c r="VO49" s="184"/>
      <c r="VP49" s="184"/>
      <c r="VQ49" s="184"/>
      <c r="VR49" s="184"/>
      <c r="VS49" s="184"/>
      <c r="VT49" s="184"/>
      <c r="VU49" s="184"/>
      <c r="VV49" s="184"/>
      <c r="VW49" s="184"/>
      <c r="VX49" s="184"/>
      <c r="VY49" s="184"/>
      <c r="VZ49" s="184"/>
      <c r="WA49" s="184"/>
      <c r="WB49" s="184"/>
      <c r="WC49" s="184"/>
      <c r="WD49" s="184"/>
      <c r="WE49" s="184"/>
      <c r="WF49" s="184"/>
      <c r="WG49" s="184"/>
      <c r="WH49" s="184"/>
      <c r="WI49" s="184"/>
      <c r="WJ49" s="184"/>
      <c r="WK49" s="184"/>
      <c r="WL49" s="184"/>
      <c r="WM49" s="184"/>
      <c r="WN49" s="184"/>
      <c r="WO49" s="184"/>
      <c r="WP49" s="184"/>
      <c r="WQ49" s="184"/>
      <c r="WR49" s="184"/>
      <c r="WS49" s="184"/>
      <c r="WT49" s="184"/>
      <c r="WU49" s="184"/>
      <c r="WV49" s="184"/>
      <c r="WW49" s="184"/>
      <c r="WX49" s="184"/>
      <c r="WY49" s="184"/>
      <c r="WZ49" s="184"/>
      <c r="XA49" s="184"/>
      <c r="XB49" s="184"/>
      <c r="XC49" s="184"/>
      <c r="XD49" s="184"/>
      <c r="XE49" s="184"/>
      <c r="XF49" s="184"/>
      <c r="XG49" s="184"/>
      <c r="XH49" s="184"/>
      <c r="XI49" s="184"/>
      <c r="XJ49" s="184"/>
      <c r="XK49" s="184"/>
      <c r="XL49" s="184"/>
      <c r="XM49" s="184"/>
      <c r="XN49" s="184"/>
      <c r="XO49" s="184"/>
      <c r="XP49" s="184"/>
      <c r="XQ49" s="184"/>
      <c r="XR49" s="184"/>
      <c r="XS49" s="184"/>
      <c r="XT49" s="184"/>
    </row>
    <row r="50" spans="1:644" customFormat="1" x14ac:dyDescent="0.2">
      <c r="A50" s="142"/>
      <c r="B50" s="81"/>
      <c r="C50" s="146"/>
      <c r="D50" s="147"/>
      <c r="E50" s="147"/>
      <c r="F50" s="145"/>
      <c r="G50" s="146"/>
      <c r="H50" s="147"/>
      <c r="I50" s="147"/>
      <c r="J50" s="145"/>
      <c r="K50" s="184"/>
      <c r="L50" s="184"/>
      <c r="M50" s="142"/>
      <c r="N50" s="81"/>
      <c r="O50" s="146"/>
      <c r="P50" s="147"/>
      <c r="Q50" s="147"/>
      <c r="R50" s="145"/>
      <c r="S50" s="146"/>
      <c r="T50" s="147"/>
      <c r="U50" s="147"/>
      <c r="V50" s="145"/>
      <c r="W50" s="184"/>
      <c r="X50" s="184"/>
      <c r="Y50" s="184"/>
      <c r="Z50" s="184"/>
      <c r="AA50" s="184"/>
      <c r="AB50" s="184"/>
      <c r="AC50" s="184"/>
      <c r="AD50" s="184"/>
      <c r="AE50" s="184"/>
      <c r="AF50" s="184"/>
      <c r="AG50" s="184"/>
      <c r="AH50" s="184"/>
      <c r="AI50" s="184"/>
      <c r="AJ50" s="184"/>
      <c r="AK50" s="184"/>
      <c r="AL50" s="184"/>
      <c r="AM50" s="184"/>
      <c r="AN50" s="184"/>
      <c r="AO50" s="184"/>
      <c r="AP50" s="184"/>
      <c r="AQ50" s="184"/>
      <c r="AR50" s="184"/>
      <c r="AS50" s="184"/>
      <c r="AT50" s="184"/>
      <c r="AU50" s="184"/>
      <c r="AV50" s="184"/>
      <c r="AW50" s="184"/>
      <c r="AX50" s="184"/>
      <c r="AY50" s="184"/>
      <c r="AZ50" s="184"/>
      <c r="BA50" s="184"/>
      <c r="BB50" s="184"/>
      <c r="BC50" s="184"/>
      <c r="BD50" s="184"/>
      <c r="BE50" s="184"/>
      <c r="BF50" s="184"/>
      <c r="BG50" s="184"/>
      <c r="BH50" s="184"/>
      <c r="BI50" s="184"/>
      <c r="BJ50" s="184"/>
      <c r="BK50" s="184"/>
      <c r="BL50" s="184"/>
      <c r="BM50" s="184"/>
      <c r="BN50" s="184"/>
      <c r="BO50" s="184"/>
      <c r="BP50" s="184"/>
      <c r="BQ50" s="184"/>
      <c r="BR50" s="184"/>
      <c r="BS50" s="184"/>
      <c r="BT50" s="184"/>
      <c r="BU50" s="184"/>
      <c r="BV50" s="184"/>
      <c r="BW50" s="184"/>
      <c r="BX50" s="184"/>
      <c r="BY50" s="184"/>
      <c r="BZ50" s="184"/>
      <c r="CA50" s="184"/>
      <c r="CB50" s="184"/>
      <c r="CC50" s="184"/>
      <c r="CD50" s="184"/>
      <c r="CE50" s="184"/>
      <c r="CF50" s="184"/>
      <c r="CG50" s="184"/>
      <c r="CH50" s="184"/>
      <c r="CI50" s="184"/>
      <c r="CJ50" s="184"/>
      <c r="CK50" s="184"/>
      <c r="CL50" s="184"/>
      <c r="CM50" s="184"/>
      <c r="CN50" s="184"/>
      <c r="CO50" s="184"/>
      <c r="CP50" s="184"/>
      <c r="CQ50" s="184"/>
      <c r="CR50" s="184"/>
      <c r="CS50" s="184"/>
      <c r="CT50" s="184"/>
      <c r="CU50" s="184"/>
      <c r="CV50" s="184"/>
      <c r="CW50" s="184"/>
      <c r="CX50" s="184"/>
      <c r="CY50" s="184"/>
      <c r="CZ50" s="184"/>
      <c r="DA50" s="184"/>
      <c r="DB50" s="184"/>
      <c r="DC50" s="184"/>
      <c r="DD50" s="184"/>
      <c r="DE50" s="184"/>
      <c r="DF50" s="184"/>
      <c r="DG50" s="184"/>
      <c r="DH50" s="184"/>
      <c r="DI50" s="184"/>
      <c r="DJ50" s="184"/>
      <c r="DK50" s="184"/>
      <c r="DL50" s="184"/>
      <c r="DM50" s="184"/>
      <c r="DN50" s="184"/>
      <c r="DO50" s="184"/>
      <c r="DP50" s="184"/>
      <c r="DQ50" s="184"/>
      <c r="DR50" s="184"/>
      <c r="DS50" s="184"/>
      <c r="DT50" s="184"/>
      <c r="DU50" s="184"/>
      <c r="DV50" s="184"/>
      <c r="DW50" s="184"/>
      <c r="DX50" s="184"/>
      <c r="DY50" s="184"/>
      <c r="DZ50" s="184"/>
      <c r="EA50" s="184"/>
      <c r="EB50" s="184"/>
      <c r="EC50" s="184"/>
      <c r="ED50" s="184"/>
      <c r="EE50" s="184"/>
      <c r="EF50" s="184"/>
      <c r="EG50" s="184"/>
      <c r="EH50" s="184"/>
      <c r="EI50" s="184"/>
      <c r="EJ50" s="184"/>
      <c r="EK50" s="184"/>
      <c r="EL50" s="184"/>
      <c r="EM50" s="184"/>
      <c r="EN50" s="184"/>
      <c r="EO50" s="184"/>
      <c r="EP50" s="184"/>
      <c r="EQ50" s="184"/>
      <c r="ER50" s="184"/>
      <c r="ES50" s="184"/>
      <c r="ET50" s="184"/>
      <c r="EU50" s="184"/>
      <c r="EV50" s="184"/>
      <c r="EW50" s="184"/>
      <c r="EX50" s="184"/>
      <c r="EY50" s="184"/>
      <c r="EZ50" s="184"/>
      <c r="FA50" s="184"/>
      <c r="FB50" s="184"/>
      <c r="FC50" s="184"/>
      <c r="FD50" s="184"/>
      <c r="FE50" s="184"/>
      <c r="FF50" s="184"/>
      <c r="FG50" s="184"/>
      <c r="FH50" s="184"/>
      <c r="FI50" s="184"/>
      <c r="FJ50" s="184"/>
      <c r="FK50" s="184"/>
      <c r="FL50" s="184"/>
      <c r="FM50" s="184"/>
      <c r="FN50" s="184"/>
      <c r="FO50" s="184"/>
      <c r="FP50" s="184"/>
      <c r="FQ50" s="184"/>
      <c r="FR50" s="184"/>
      <c r="FS50" s="184"/>
      <c r="FT50" s="184"/>
      <c r="FU50" s="184"/>
      <c r="FV50" s="184"/>
      <c r="FW50" s="184"/>
      <c r="FX50" s="184"/>
      <c r="FY50" s="184"/>
      <c r="FZ50" s="184"/>
      <c r="GA50" s="184"/>
      <c r="GB50" s="184"/>
      <c r="GC50" s="184"/>
      <c r="GD50" s="184"/>
      <c r="GE50" s="184"/>
      <c r="GF50" s="184"/>
      <c r="GG50" s="184"/>
      <c r="GH50" s="184"/>
      <c r="GI50" s="184"/>
      <c r="GJ50" s="184"/>
      <c r="GK50" s="184"/>
      <c r="GL50" s="184"/>
      <c r="GM50" s="184"/>
      <c r="GN50" s="184"/>
      <c r="GO50" s="184"/>
      <c r="GP50" s="184"/>
      <c r="GQ50" s="184"/>
      <c r="GR50" s="184"/>
      <c r="GS50" s="184"/>
      <c r="GT50" s="184"/>
      <c r="GU50" s="184"/>
      <c r="GV50" s="184"/>
      <c r="GW50" s="184"/>
      <c r="GX50" s="184"/>
      <c r="GY50" s="184"/>
      <c r="GZ50" s="184"/>
      <c r="HA50" s="184"/>
      <c r="HB50" s="184"/>
      <c r="HC50" s="184"/>
      <c r="HD50" s="184"/>
      <c r="HE50" s="184"/>
      <c r="HF50" s="184"/>
      <c r="HG50" s="184"/>
      <c r="HH50" s="184"/>
      <c r="HI50" s="184"/>
      <c r="HJ50" s="184"/>
      <c r="HK50" s="184"/>
      <c r="HL50" s="184"/>
      <c r="HM50" s="184"/>
      <c r="HN50" s="184"/>
      <c r="HO50" s="184"/>
      <c r="HP50" s="184"/>
      <c r="HQ50" s="184"/>
      <c r="HR50" s="184"/>
      <c r="HS50" s="184"/>
      <c r="HT50" s="184"/>
      <c r="HU50" s="184"/>
      <c r="HV50" s="184"/>
      <c r="HW50" s="184"/>
      <c r="HX50" s="184"/>
      <c r="HY50" s="184"/>
      <c r="HZ50" s="184"/>
      <c r="IA50" s="184"/>
      <c r="IB50" s="184"/>
      <c r="IC50" s="184"/>
      <c r="ID50" s="184"/>
      <c r="IE50" s="184"/>
      <c r="IF50" s="184"/>
      <c r="IG50" s="184"/>
      <c r="IH50" s="184"/>
      <c r="II50" s="184"/>
      <c r="IJ50" s="184"/>
      <c r="IK50" s="184"/>
      <c r="IL50" s="184"/>
      <c r="IM50" s="184"/>
      <c r="IN50" s="184"/>
      <c r="IO50" s="184"/>
      <c r="IP50" s="184"/>
      <c r="IQ50" s="184"/>
      <c r="IR50" s="184"/>
      <c r="IS50" s="184"/>
      <c r="IT50" s="184"/>
      <c r="IU50" s="184"/>
      <c r="IV50" s="184"/>
      <c r="IW50" s="184"/>
      <c r="IX50" s="184"/>
      <c r="IY50" s="184"/>
      <c r="IZ50" s="184"/>
      <c r="JA50" s="184"/>
      <c r="JB50" s="184"/>
      <c r="JC50" s="184"/>
      <c r="JD50" s="184"/>
      <c r="JE50" s="184"/>
      <c r="JF50" s="184"/>
      <c r="JG50" s="184"/>
      <c r="JH50" s="184"/>
      <c r="JI50" s="184"/>
      <c r="JJ50" s="184"/>
      <c r="JK50" s="184"/>
      <c r="JL50" s="184"/>
      <c r="JM50" s="184"/>
      <c r="JN50" s="184"/>
      <c r="JO50" s="184"/>
      <c r="JP50" s="184"/>
      <c r="JQ50" s="184"/>
      <c r="JR50" s="184"/>
      <c r="JS50" s="184"/>
      <c r="JT50" s="184"/>
      <c r="JU50" s="184"/>
      <c r="JV50" s="184"/>
      <c r="JW50" s="184"/>
      <c r="JX50" s="184"/>
      <c r="JY50" s="184"/>
      <c r="JZ50" s="184"/>
      <c r="KA50" s="184"/>
      <c r="KB50" s="184"/>
      <c r="KC50" s="184"/>
      <c r="KD50" s="184"/>
      <c r="KE50" s="184"/>
      <c r="KF50" s="184"/>
      <c r="KG50" s="184"/>
      <c r="KH50" s="184"/>
      <c r="KI50" s="184"/>
      <c r="KJ50" s="184"/>
      <c r="KK50" s="184"/>
      <c r="KL50" s="184"/>
      <c r="KM50" s="184"/>
      <c r="KN50" s="184"/>
      <c r="KO50" s="184"/>
      <c r="KP50" s="184"/>
      <c r="KQ50" s="184"/>
      <c r="KR50" s="184"/>
      <c r="KS50" s="184"/>
      <c r="KT50" s="184"/>
      <c r="KU50" s="184"/>
      <c r="KV50" s="184"/>
      <c r="KW50" s="184"/>
      <c r="KX50" s="184"/>
      <c r="KY50" s="184"/>
      <c r="KZ50" s="184"/>
      <c r="LA50" s="184"/>
      <c r="LB50" s="184"/>
      <c r="LC50" s="184"/>
      <c r="LD50" s="184"/>
      <c r="LE50" s="184"/>
      <c r="LF50" s="184"/>
      <c r="LG50" s="184"/>
      <c r="LH50" s="184"/>
      <c r="LI50" s="184"/>
      <c r="LJ50" s="184"/>
      <c r="LK50" s="184"/>
      <c r="LL50" s="184"/>
      <c r="LM50" s="184"/>
      <c r="LN50" s="184"/>
      <c r="LO50" s="184"/>
      <c r="LP50" s="184"/>
      <c r="LQ50" s="184"/>
      <c r="LR50" s="184"/>
      <c r="LS50" s="184"/>
      <c r="LT50" s="184"/>
      <c r="LU50" s="184"/>
      <c r="LV50" s="184"/>
      <c r="LW50" s="184"/>
      <c r="LX50" s="184"/>
      <c r="LY50" s="184"/>
      <c r="LZ50" s="184"/>
      <c r="MA50" s="184"/>
      <c r="MB50" s="184"/>
      <c r="MC50" s="184"/>
      <c r="MD50" s="184"/>
      <c r="ME50" s="184"/>
      <c r="MF50" s="184"/>
      <c r="MG50" s="184"/>
      <c r="MH50" s="184"/>
      <c r="MI50" s="184"/>
      <c r="MJ50" s="184"/>
      <c r="MK50" s="184"/>
      <c r="ML50" s="184"/>
      <c r="MM50" s="184"/>
      <c r="MN50" s="184"/>
      <c r="MO50" s="184"/>
      <c r="MP50" s="184"/>
      <c r="MQ50" s="184"/>
      <c r="MR50" s="184"/>
      <c r="MS50" s="184"/>
      <c r="MT50" s="184"/>
      <c r="MU50" s="184"/>
      <c r="MV50" s="184"/>
      <c r="MW50" s="184"/>
      <c r="MX50" s="184"/>
      <c r="MY50" s="184"/>
      <c r="MZ50" s="184"/>
      <c r="NA50" s="184"/>
      <c r="NB50" s="184"/>
      <c r="NC50" s="184"/>
      <c r="ND50" s="184"/>
      <c r="NE50" s="184"/>
      <c r="NF50" s="184"/>
      <c r="NG50" s="184"/>
      <c r="NH50" s="184"/>
      <c r="NI50" s="184"/>
      <c r="NJ50" s="184"/>
      <c r="NK50" s="184"/>
      <c r="NL50" s="184"/>
      <c r="NM50" s="184"/>
      <c r="NN50" s="184"/>
      <c r="NO50" s="184"/>
      <c r="NP50" s="184"/>
      <c r="NQ50" s="184"/>
      <c r="NR50" s="184"/>
      <c r="NS50" s="184"/>
      <c r="NT50" s="184"/>
      <c r="NU50" s="184"/>
      <c r="NV50" s="184"/>
      <c r="NW50" s="184"/>
      <c r="NX50" s="184"/>
      <c r="NY50" s="184"/>
      <c r="NZ50" s="184"/>
      <c r="OA50" s="184"/>
      <c r="OB50" s="184"/>
      <c r="OC50" s="184"/>
      <c r="OD50" s="184"/>
      <c r="OE50" s="184"/>
      <c r="OF50" s="184"/>
      <c r="OG50" s="184"/>
      <c r="OH50" s="184"/>
      <c r="OI50" s="184"/>
      <c r="OJ50" s="184"/>
      <c r="OK50" s="184"/>
      <c r="OL50" s="184"/>
      <c r="OM50" s="184"/>
      <c r="ON50" s="184"/>
      <c r="OO50" s="184"/>
      <c r="OP50" s="184"/>
      <c r="OQ50" s="184"/>
      <c r="OR50" s="184"/>
      <c r="OS50" s="184"/>
      <c r="OT50" s="184"/>
      <c r="OU50" s="184"/>
      <c r="OV50" s="184"/>
      <c r="OW50" s="184"/>
      <c r="OX50" s="184"/>
      <c r="OY50" s="184"/>
      <c r="OZ50" s="184"/>
      <c r="PA50" s="184"/>
      <c r="PB50" s="184"/>
      <c r="PC50" s="184"/>
      <c r="PD50" s="184"/>
      <c r="PE50" s="184"/>
      <c r="PF50" s="184"/>
      <c r="PG50" s="184"/>
      <c r="PH50" s="184"/>
      <c r="PI50" s="184"/>
      <c r="PJ50" s="184"/>
      <c r="PK50" s="184"/>
      <c r="PL50" s="184"/>
      <c r="PM50" s="184"/>
      <c r="PN50" s="184"/>
      <c r="PO50" s="184"/>
      <c r="PP50" s="184"/>
      <c r="PQ50" s="184"/>
      <c r="PR50" s="184"/>
      <c r="PS50" s="184"/>
      <c r="PT50" s="184"/>
      <c r="PU50" s="184"/>
      <c r="PV50" s="184"/>
      <c r="PW50" s="184"/>
      <c r="PX50" s="184"/>
      <c r="PY50" s="184"/>
      <c r="PZ50" s="184"/>
      <c r="QA50" s="184"/>
      <c r="QB50" s="184"/>
      <c r="QC50" s="184"/>
      <c r="QD50" s="184"/>
      <c r="QE50" s="184"/>
      <c r="QF50" s="184"/>
      <c r="QG50" s="184"/>
      <c r="QH50" s="184"/>
      <c r="QI50" s="184"/>
      <c r="QJ50" s="184"/>
      <c r="QK50" s="184"/>
      <c r="QL50" s="184"/>
      <c r="QM50" s="184"/>
      <c r="QN50" s="184"/>
      <c r="QO50" s="184"/>
      <c r="QP50" s="184"/>
      <c r="QQ50" s="184"/>
      <c r="QR50" s="184"/>
      <c r="QS50" s="184"/>
      <c r="QT50" s="184"/>
      <c r="QU50" s="184"/>
      <c r="QV50" s="184"/>
      <c r="QW50" s="184"/>
      <c r="QX50" s="184"/>
      <c r="QY50" s="184"/>
      <c r="QZ50" s="184"/>
      <c r="RA50" s="184"/>
      <c r="RB50" s="184"/>
      <c r="RC50" s="184"/>
      <c r="RD50" s="184"/>
      <c r="RE50" s="184"/>
      <c r="RF50" s="184"/>
      <c r="RG50" s="184"/>
      <c r="RH50" s="184"/>
      <c r="RI50" s="184"/>
      <c r="RJ50" s="184"/>
      <c r="RK50" s="184"/>
      <c r="RL50" s="184"/>
      <c r="RM50" s="184"/>
      <c r="RN50" s="184"/>
      <c r="RO50" s="184"/>
      <c r="RP50" s="184"/>
      <c r="RQ50" s="184"/>
      <c r="RR50" s="184"/>
      <c r="RS50" s="184"/>
      <c r="RT50" s="184"/>
      <c r="RU50" s="184"/>
      <c r="RV50" s="184"/>
      <c r="RW50" s="184"/>
      <c r="RX50" s="184"/>
      <c r="RY50" s="184"/>
      <c r="RZ50" s="184"/>
      <c r="SA50" s="184"/>
      <c r="SB50" s="184"/>
      <c r="SC50" s="184"/>
      <c r="SD50" s="184"/>
      <c r="SE50" s="184"/>
      <c r="SF50" s="184"/>
      <c r="SG50" s="184"/>
      <c r="SH50" s="184"/>
      <c r="SI50" s="184"/>
      <c r="SJ50" s="184"/>
      <c r="SK50" s="184"/>
      <c r="SL50" s="184"/>
      <c r="SM50" s="184"/>
      <c r="SN50" s="184"/>
      <c r="SO50" s="184"/>
      <c r="SP50" s="184"/>
      <c r="SQ50" s="184"/>
      <c r="SR50" s="184"/>
      <c r="SS50" s="184"/>
      <c r="ST50" s="184"/>
      <c r="SU50" s="184"/>
      <c r="SV50" s="184"/>
      <c r="SW50" s="184"/>
      <c r="SX50" s="184"/>
      <c r="SY50" s="184"/>
      <c r="SZ50" s="184"/>
      <c r="TA50" s="184"/>
      <c r="TB50" s="184"/>
      <c r="TC50" s="184"/>
      <c r="TD50" s="184"/>
      <c r="TE50" s="184"/>
      <c r="TF50" s="184"/>
      <c r="TG50" s="184"/>
      <c r="TH50" s="184"/>
      <c r="TI50" s="184"/>
      <c r="TJ50" s="184"/>
      <c r="TK50" s="184"/>
      <c r="TL50" s="184"/>
      <c r="TM50" s="184"/>
      <c r="TN50" s="184"/>
      <c r="TO50" s="184"/>
      <c r="TP50" s="184"/>
      <c r="TQ50" s="184"/>
      <c r="TR50" s="184"/>
      <c r="TS50" s="184"/>
      <c r="TT50" s="184"/>
      <c r="TU50" s="184"/>
      <c r="TV50" s="184"/>
      <c r="TW50" s="184"/>
      <c r="TX50" s="184"/>
      <c r="TY50" s="184"/>
      <c r="TZ50" s="184"/>
      <c r="UA50" s="184"/>
      <c r="UB50" s="184"/>
      <c r="UC50" s="184"/>
      <c r="UD50" s="184"/>
      <c r="UE50" s="184"/>
      <c r="UF50" s="184"/>
      <c r="UG50" s="184"/>
      <c r="UH50" s="184"/>
      <c r="UI50" s="184"/>
      <c r="UJ50" s="184"/>
      <c r="UK50" s="184"/>
      <c r="UL50" s="184"/>
      <c r="UM50" s="184"/>
      <c r="UN50" s="184"/>
      <c r="UO50" s="184"/>
      <c r="UP50" s="184"/>
      <c r="UQ50" s="184"/>
      <c r="UR50" s="184"/>
      <c r="US50" s="184"/>
      <c r="UT50" s="184"/>
      <c r="UU50" s="184"/>
      <c r="UV50" s="184"/>
      <c r="UW50" s="184"/>
      <c r="UX50" s="184"/>
      <c r="UY50" s="184"/>
      <c r="UZ50" s="184"/>
      <c r="VA50" s="184"/>
      <c r="VB50" s="184"/>
      <c r="VC50" s="184"/>
      <c r="VD50" s="184"/>
      <c r="VE50" s="184"/>
      <c r="VF50" s="184"/>
      <c r="VG50" s="184"/>
      <c r="VH50" s="184"/>
      <c r="VI50" s="184"/>
      <c r="VJ50" s="184"/>
      <c r="VK50" s="184"/>
      <c r="VL50" s="184"/>
      <c r="VM50" s="184"/>
      <c r="VN50" s="184"/>
      <c r="VO50" s="184"/>
      <c r="VP50" s="184"/>
      <c r="VQ50" s="184"/>
      <c r="VR50" s="184"/>
      <c r="VS50" s="184"/>
      <c r="VT50" s="184"/>
      <c r="VU50" s="184"/>
      <c r="VV50" s="184"/>
      <c r="VW50" s="184"/>
      <c r="VX50" s="184"/>
      <c r="VY50" s="184"/>
      <c r="VZ50" s="184"/>
      <c r="WA50" s="184"/>
      <c r="WB50" s="184"/>
      <c r="WC50" s="184"/>
      <c r="WD50" s="184"/>
      <c r="WE50" s="184"/>
      <c r="WF50" s="184"/>
      <c r="WG50" s="184"/>
      <c r="WH50" s="184"/>
      <c r="WI50" s="184"/>
      <c r="WJ50" s="184"/>
      <c r="WK50" s="184"/>
      <c r="WL50" s="184"/>
      <c r="WM50" s="184"/>
      <c r="WN50" s="184"/>
      <c r="WO50" s="184"/>
      <c r="WP50" s="184"/>
      <c r="WQ50" s="184"/>
      <c r="WR50" s="184"/>
      <c r="WS50" s="184"/>
      <c r="WT50" s="184"/>
      <c r="WU50" s="184"/>
      <c r="WV50" s="184"/>
      <c r="WW50" s="184"/>
      <c r="WX50" s="184"/>
      <c r="WY50" s="184"/>
      <c r="WZ50" s="184"/>
      <c r="XA50" s="184"/>
      <c r="XB50" s="184"/>
      <c r="XC50" s="184"/>
      <c r="XD50" s="184"/>
      <c r="XE50" s="184"/>
      <c r="XF50" s="184"/>
      <c r="XG50" s="184"/>
      <c r="XH50" s="184"/>
      <c r="XI50" s="184"/>
      <c r="XJ50" s="184"/>
      <c r="XK50" s="184"/>
      <c r="XL50" s="184"/>
      <c r="XM50" s="184"/>
      <c r="XN50" s="184"/>
      <c r="XO50" s="184"/>
      <c r="XP50" s="184"/>
      <c r="XQ50" s="184"/>
      <c r="XR50" s="184"/>
      <c r="XS50" s="184"/>
      <c r="XT50" s="184"/>
    </row>
    <row r="51" spans="1:644" customFormat="1" x14ac:dyDescent="0.2">
      <c r="A51" s="142"/>
      <c r="B51" s="81"/>
      <c r="C51" s="146"/>
      <c r="D51" s="147"/>
      <c r="E51" s="147"/>
      <c r="F51" s="145"/>
      <c r="G51" s="146"/>
      <c r="H51" s="147"/>
      <c r="I51" s="147"/>
      <c r="J51" s="145"/>
      <c r="K51" s="184"/>
      <c r="L51" s="184"/>
      <c r="M51" s="142"/>
      <c r="N51" s="81"/>
      <c r="O51" s="146"/>
      <c r="P51" s="147"/>
      <c r="Q51" s="147"/>
      <c r="R51" s="145"/>
      <c r="S51" s="146"/>
      <c r="T51" s="147"/>
      <c r="U51" s="147"/>
      <c r="V51" s="145"/>
      <c r="W51" s="184"/>
      <c r="X51" s="184"/>
      <c r="Y51" s="184"/>
      <c r="Z51" s="184"/>
      <c r="AA51" s="184"/>
      <c r="AB51" s="184"/>
      <c r="AC51" s="184"/>
      <c r="AD51" s="184"/>
      <c r="AE51" s="184"/>
      <c r="AF51" s="184"/>
      <c r="AG51" s="184"/>
      <c r="AH51" s="184"/>
      <c r="AI51" s="184"/>
      <c r="AJ51" s="184"/>
      <c r="AK51" s="184"/>
      <c r="AL51" s="184"/>
      <c r="AM51" s="184"/>
      <c r="AN51" s="184"/>
      <c r="AO51" s="184"/>
      <c r="AP51" s="184"/>
      <c r="AQ51" s="184"/>
      <c r="AR51" s="184"/>
      <c r="AS51" s="184"/>
      <c r="AT51" s="184"/>
      <c r="AU51" s="184"/>
      <c r="AV51" s="184"/>
      <c r="AW51" s="184"/>
      <c r="AX51" s="184"/>
      <c r="AY51" s="184"/>
      <c r="AZ51" s="184"/>
      <c r="BA51" s="184"/>
      <c r="BB51" s="184"/>
      <c r="BC51" s="184"/>
      <c r="BD51" s="184"/>
      <c r="BE51" s="184"/>
      <c r="BF51" s="184"/>
      <c r="BG51" s="184"/>
      <c r="BH51" s="184"/>
      <c r="BI51" s="184"/>
      <c r="BJ51" s="184"/>
      <c r="BK51" s="184"/>
      <c r="BL51" s="184"/>
      <c r="BM51" s="184"/>
      <c r="BN51" s="184"/>
      <c r="BO51" s="184"/>
      <c r="BP51" s="184"/>
      <c r="BQ51" s="184"/>
      <c r="BR51" s="184"/>
      <c r="BS51" s="184"/>
      <c r="BT51" s="184"/>
      <c r="BU51" s="184"/>
      <c r="BV51" s="184"/>
      <c r="BW51" s="184"/>
      <c r="BX51" s="184"/>
      <c r="BY51" s="184"/>
      <c r="BZ51" s="184"/>
      <c r="CA51" s="184"/>
      <c r="CB51" s="184"/>
      <c r="CC51" s="184"/>
      <c r="CD51" s="184"/>
      <c r="CE51" s="184"/>
      <c r="CF51" s="184"/>
      <c r="CG51" s="184"/>
      <c r="CH51" s="184"/>
      <c r="CI51" s="184"/>
      <c r="CJ51" s="184"/>
      <c r="CK51" s="184"/>
      <c r="CL51" s="184"/>
      <c r="CM51" s="184"/>
      <c r="CN51" s="184"/>
      <c r="CO51" s="184"/>
      <c r="CP51" s="184"/>
      <c r="CQ51" s="184"/>
      <c r="CR51" s="184"/>
      <c r="CS51" s="184"/>
      <c r="CT51" s="184"/>
      <c r="CU51" s="184"/>
      <c r="CV51" s="184"/>
      <c r="CW51" s="184"/>
      <c r="CX51" s="184"/>
      <c r="CY51" s="184"/>
      <c r="CZ51" s="184"/>
      <c r="DA51" s="184"/>
      <c r="DB51" s="184"/>
      <c r="DC51" s="184"/>
      <c r="DD51" s="184"/>
      <c r="DE51" s="184"/>
      <c r="DF51" s="184"/>
      <c r="DG51" s="184"/>
      <c r="DH51" s="184"/>
      <c r="DI51" s="184"/>
      <c r="DJ51" s="184"/>
      <c r="DK51" s="184"/>
      <c r="DL51" s="184"/>
      <c r="DM51" s="184"/>
      <c r="DN51" s="184"/>
      <c r="DO51" s="184"/>
      <c r="DP51" s="184"/>
      <c r="DQ51" s="184"/>
      <c r="DR51" s="184"/>
      <c r="DS51" s="184"/>
      <c r="DT51" s="184"/>
      <c r="DU51" s="184"/>
      <c r="DV51" s="184"/>
      <c r="DW51" s="184"/>
      <c r="DX51" s="184"/>
      <c r="DY51" s="184"/>
      <c r="DZ51" s="184"/>
      <c r="EA51" s="184"/>
      <c r="EB51" s="184"/>
      <c r="EC51" s="184"/>
      <c r="ED51" s="184"/>
      <c r="EE51" s="184"/>
      <c r="EF51" s="184"/>
      <c r="EG51" s="184"/>
      <c r="EH51" s="184"/>
      <c r="EI51" s="184"/>
      <c r="EJ51" s="184"/>
      <c r="EK51" s="184"/>
      <c r="EL51" s="184"/>
      <c r="EM51" s="184"/>
      <c r="EN51" s="184"/>
      <c r="EO51" s="184"/>
      <c r="EP51" s="184"/>
      <c r="EQ51" s="184"/>
      <c r="ER51" s="184"/>
      <c r="ES51" s="184"/>
      <c r="ET51" s="184"/>
      <c r="EU51" s="184"/>
      <c r="EV51" s="184"/>
      <c r="EW51" s="184"/>
      <c r="EX51" s="184"/>
      <c r="EY51" s="184"/>
      <c r="EZ51" s="184"/>
      <c r="FA51" s="184"/>
      <c r="FB51" s="184"/>
      <c r="FC51" s="184"/>
      <c r="FD51" s="184"/>
      <c r="FE51" s="184"/>
      <c r="FF51" s="184"/>
      <c r="FG51" s="184"/>
      <c r="FH51" s="184"/>
      <c r="FI51" s="184"/>
      <c r="FJ51" s="184"/>
      <c r="FK51" s="184"/>
      <c r="FL51" s="184"/>
      <c r="FM51" s="184"/>
      <c r="FN51" s="184"/>
      <c r="FO51" s="184"/>
      <c r="FP51" s="184"/>
      <c r="FQ51" s="184"/>
      <c r="FR51" s="184"/>
      <c r="FS51" s="184"/>
      <c r="FT51" s="184"/>
      <c r="FU51" s="184"/>
      <c r="FV51" s="184"/>
      <c r="FW51" s="184"/>
      <c r="FX51" s="184"/>
      <c r="FY51" s="184"/>
      <c r="FZ51" s="184"/>
      <c r="GA51" s="184"/>
      <c r="GB51" s="184"/>
      <c r="GC51" s="184"/>
      <c r="GD51" s="184"/>
      <c r="GE51" s="184"/>
      <c r="GF51" s="184"/>
      <c r="GG51" s="184"/>
      <c r="GH51" s="184"/>
      <c r="GI51" s="184"/>
      <c r="GJ51" s="184"/>
      <c r="GK51" s="184"/>
      <c r="GL51" s="184"/>
      <c r="GM51" s="184"/>
      <c r="GN51" s="184"/>
      <c r="GO51" s="184"/>
      <c r="GP51" s="184"/>
      <c r="GQ51" s="184"/>
      <c r="GR51" s="184"/>
      <c r="GS51" s="184"/>
      <c r="GT51" s="184"/>
      <c r="GU51" s="184"/>
      <c r="GV51" s="184"/>
      <c r="GW51" s="184"/>
      <c r="GX51" s="184"/>
      <c r="GY51" s="184"/>
      <c r="GZ51" s="184"/>
      <c r="HA51" s="184"/>
      <c r="HB51" s="184"/>
      <c r="HC51" s="184"/>
      <c r="HD51" s="184"/>
      <c r="HE51" s="184"/>
      <c r="HF51" s="184"/>
      <c r="HG51" s="184"/>
      <c r="HH51" s="184"/>
      <c r="HI51" s="184"/>
      <c r="HJ51" s="184"/>
      <c r="HK51" s="184"/>
      <c r="HL51" s="184"/>
      <c r="HM51" s="184"/>
      <c r="HN51" s="184"/>
      <c r="HO51" s="184"/>
      <c r="HP51" s="184"/>
      <c r="HQ51" s="184"/>
      <c r="HR51" s="184"/>
      <c r="HS51" s="184"/>
      <c r="HT51" s="184"/>
      <c r="HU51" s="184"/>
      <c r="HV51" s="184"/>
      <c r="HW51" s="184"/>
      <c r="HX51" s="184"/>
      <c r="HY51" s="184"/>
      <c r="HZ51" s="184"/>
      <c r="IA51" s="184"/>
      <c r="IB51" s="184"/>
      <c r="IC51" s="184"/>
      <c r="ID51" s="184"/>
      <c r="IE51" s="184"/>
      <c r="IF51" s="184"/>
      <c r="IG51" s="184"/>
      <c r="IH51" s="184"/>
      <c r="II51" s="184"/>
      <c r="IJ51" s="184"/>
      <c r="IK51" s="184"/>
      <c r="IL51" s="184"/>
      <c r="IM51" s="184"/>
      <c r="IN51" s="184"/>
      <c r="IO51" s="184"/>
      <c r="IP51" s="184"/>
      <c r="IQ51" s="184"/>
      <c r="IR51" s="184"/>
      <c r="IS51" s="184"/>
      <c r="IT51" s="184"/>
      <c r="IU51" s="184"/>
      <c r="IV51" s="184"/>
      <c r="IW51" s="184"/>
      <c r="IX51" s="184"/>
      <c r="IY51" s="184"/>
      <c r="IZ51" s="184"/>
      <c r="JA51" s="184"/>
      <c r="JB51" s="184"/>
      <c r="JC51" s="184"/>
      <c r="JD51" s="184"/>
      <c r="JE51" s="184"/>
      <c r="JF51" s="184"/>
      <c r="JG51" s="184"/>
      <c r="JH51" s="184"/>
      <c r="JI51" s="184"/>
      <c r="JJ51" s="184"/>
      <c r="JK51" s="184"/>
      <c r="JL51" s="184"/>
      <c r="JM51" s="184"/>
      <c r="JN51" s="184"/>
      <c r="JO51" s="184"/>
      <c r="JP51" s="184"/>
      <c r="JQ51" s="184"/>
      <c r="JR51" s="184"/>
      <c r="JS51" s="184"/>
      <c r="JT51" s="184"/>
      <c r="JU51" s="184"/>
      <c r="JV51" s="184"/>
      <c r="JW51" s="184"/>
      <c r="JX51" s="184"/>
      <c r="JY51" s="184"/>
      <c r="JZ51" s="184"/>
      <c r="KA51" s="184"/>
      <c r="KB51" s="184"/>
      <c r="KC51" s="184"/>
      <c r="KD51" s="184"/>
      <c r="KE51" s="184"/>
      <c r="KF51" s="184"/>
      <c r="KG51" s="184"/>
      <c r="KH51" s="184"/>
      <c r="KI51" s="184"/>
      <c r="KJ51" s="184"/>
      <c r="KK51" s="184"/>
      <c r="KL51" s="184"/>
      <c r="KM51" s="184"/>
      <c r="KN51" s="184"/>
      <c r="KO51" s="184"/>
      <c r="KP51" s="184"/>
      <c r="KQ51" s="184"/>
      <c r="KR51" s="184"/>
      <c r="KS51" s="184"/>
      <c r="KT51" s="184"/>
      <c r="KU51" s="184"/>
      <c r="KV51" s="184"/>
      <c r="KW51" s="184"/>
      <c r="KX51" s="184"/>
      <c r="KY51" s="184"/>
      <c r="KZ51" s="184"/>
      <c r="LA51" s="184"/>
      <c r="LB51" s="184"/>
      <c r="LC51" s="184"/>
      <c r="LD51" s="184"/>
      <c r="LE51" s="184"/>
      <c r="LF51" s="184"/>
      <c r="LG51" s="184"/>
      <c r="LH51" s="184"/>
      <c r="LI51" s="184"/>
      <c r="LJ51" s="184"/>
      <c r="LK51" s="184"/>
      <c r="LL51" s="184"/>
      <c r="LM51" s="184"/>
      <c r="LN51" s="184"/>
      <c r="LO51" s="184"/>
      <c r="LP51" s="184"/>
      <c r="LQ51" s="184"/>
      <c r="LR51" s="184"/>
      <c r="LS51" s="184"/>
      <c r="LT51" s="184"/>
      <c r="LU51" s="184"/>
      <c r="LV51" s="184"/>
      <c r="LW51" s="184"/>
      <c r="LX51" s="184"/>
      <c r="LY51" s="184"/>
      <c r="LZ51" s="184"/>
      <c r="MA51" s="184"/>
      <c r="MB51" s="184"/>
      <c r="MC51" s="184"/>
      <c r="MD51" s="184"/>
      <c r="ME51" s="184"/>
      <c r="MF51" s="184"/>
      <c r="MG51" s="184"/>
      <c r="MH51" s="184"/>
      <c r="MI51" s="184"/>
      <c r="MJ51" s="184"/>
      <c r="MK51" s="184"/>
      <c r="ML51" s="184"/>
      <c r="MM51" s="184"/>
      <c r="MN51" s="184"/>
      <c r="MO51" s="184"/>
      <c r="MP51" s="184"/>
      <c r="MQ51" s="184"/>
      <c r="MR51" s="184"/>
      <c r="MS51" s="184"/>
      <c r="MT51" s="184"/>
      <c r="MU51" s="184"/>
      <c r="MV51" s="184"/>
      <c r="MW51" s="184"/>
      <c r="MX51" s="184"/>
      <c r="MY51" s="184"/>
      <c r="MZ51" s="184"/>
      <c r="NA51" s="184"/>
      <c r="NB51" s="184"/>
      <c r="NC51" s="184"/>
      <c r="ND51" s="184"/>
      <c r="NE51" s="184"/>
      <c r="NF51" s="184"/>
      <c r="NG51" s="184"/>
      <c r="NH51" s="184"/>
      <c r="NI51" s="184"/>
      <c r="NJ51" s="184"/>
      <c r="NK51" s="184"/>
      <c r="NL51" s="184"/>
      <c r="NM51" s="184"/>
      <c r="NN51" s="184"/>
      <c r="NO51" s="184"/>
      <c r="NP51" s="184"/>
      <c r="NQ51" s="184"/>
      <c r="NR51" s="184"/>
      <c r="NS51" s="184"/>
      <c r="NT51" s="184"/>
      <c r="NU51" s="184"/>
      <c r="NV51" s="184"/>
      <c r="NW51" s="184"/>
      <c r="NX51" s="184"/>
      <c r="NY51" s="184"/>
      <c r="NZ51" s="184"/>
      <c r="OA51" s="184"/>
      <c r="OB51" s="184"/>
      <c r="OC51" s="184"/>
      <c r="OD51" s="184"/>
      <c r="OE51" s="184"/>
      <c r="OF51" s="184"/>
      <c r="OG51" s="184"/>
      <c r="OH51" s="184"/>
      <c r="OI51" s="184"/>
      <c r="OJ51" s="184"/>
      <c r="OK51" s="184"/>
      <c r="OL51" s="184"/>
      <c r="OM51" s="184"/>
      <c r="ON51" s="184"/>
      <c r="OO51" s="184"/>
      <c r="OP51" s="184"/>
      <c r="OQ51" s="184"/>
      <c r="OR51" s="184"/>
      <c r="OS51" s="184"/>
      <c r="OT51" s="184"/>
      <c r="OU51" s="184"/>
      <c r="OV51" s="184"/>
      <c r="OW51" s="184"/>
      <c r="OX51" s="184"/>
      <c r="OY51" s="184"/>
      <c r="OZ51" s="184"/>
      <c r="PA51" s="184"/>
      <c r="PB51" s="184"/>
      <c r="PC51" s="184"/>
      <c r="PD51" s="184"/>
      <c r="PE51" s="184"/>
      <c r="PF51" s="184"/>
      <c r="PG51" s="184"/>
      <c r="PH51" s="184"/>
      <c r="PI51" s="184"/>
      <c r="PJ51" s="184"/>
      <c r="PK51" s="184"/>
      <c r="PL51" s="184"/>
      <c r="PM51" s="184"/>
      <c r="PN51" s="184"/>
      <c r="PO51" s="184"/>
      <c r="PP51" s="184"/>
      <c r="PQ51" s="184"/>
      <c r="PR51" s="184"/>
      <c r="PS51" s="184"/>
      <c r="PT51" s="184"/>
      <c r="PU51" s="184"/>
      <c r="PV51" s="184"/>
      <c r="PW51" s="184"/>
      <c r="PX51" s="184"/>
      <c r="PY51" s="184"/>
      <c r="PZ51" s="184"/>
      <c r="QA51" s="184"/>
      <c r="QB51" s="184"/>
      <c r="QC51" s="184"/>
      <c r="QD51" s="184"/>
      <c r="QE51" s="184"/>
      <c r="QF51" s="184"/>
      <c r="QG51" s="184"/>
      <c r="QH51" s="184"/>
      <c r="QI51" s="184"/>
      <c r="QJ51" s="184"/>
      <c r="QK51" s="184"/>
      <c r="QL51" s="184"/>
      <c r="QM51" s="184"/>
      <c r="QN51" s="184"/>
      <c r="QO51" s="184"/>
      <c r="QP51" s="184"/>
      <c r="QQ51" s="184"/>
      <c r="QR51" s="184"/>
      <c r="QS51" s="184"/>
      <c r="QT51" s="184"/>
      <c r="QU51" s="184"/>
      <c r="QV51" s="184"/>
      <c r="QW51" s="184"/>
      <c r="QX51" s="184"/>
      <c r="QY51" s="184"/>
      <c r="QZ51" s="184"/>
      <c r="RA51" s="184"/>
      <c r="RB51" s="184"/>
      <c r="RC51" s="184"/>
      <c r="RD51" s="184"/>
      <c r="RE51" s="184"/>
      <c r="RF51" s="184"/>
      <c r="RG51" s="184"/>
      <c r="RH51" s="184"/>
      <c r="RI51" s="184"/>
      <c r="RJ51" s="184"/>
      <c r="RK51" s="184"/>
      <c r="RL51" s="184"/>
      <c r="RM51" s="184"/>
      <c r="RN51" s="184"/>
      <c r="RO51" s="184"/>
      <c r="RP51" s="184"/>
      <c r="RQ51" s="184"/>
      <c r="RR51" s="184"/>
      <c r="RS51" s="184"/>
      <c r="RT51" s="184"/>
      <c r="RU51" s="184"/>
      <c r="RV51" s="184"/>
      <c r="RW51" s="184"/>
      <c r="RX51" s="184"/>
      <c r="RY51" s="184"/>
      <c r="RZ51" s="184"/>
      <c r="SA51" s="184"/>
      <c r="SB51" s="184"/>
      <c r="SC51" s="184"/>
      <c r="SD51" s="184"/>
      <c r="SE51" s="184"/>
      <c r="SF51" s="184"/>
      <c r="SG51" s="184"/>
      <c r="SH51" s="184"/>
      <c r="SI51" s="184"/>
      <c r="SJ51" s="184"/>
      <c r="SK51" s="184"/>
      <c r="SL51" s="184"/>
      <c r="SM51" s="184"/>
      <c r="SN51" s="184"/>
      <c r="SO51" s="184"/>
      <c r="SP51" s="184"/>
      <c r="SQ51" s="184"/>
      <c r="SR51" s="184"/>
      <c r="SS51" s="184"/>
      <c r="ST51" s="184"/>
      <c r="SU51" s="184"/>
      <c r="SV51" s="184"/>
      <c r="SW51" s="184"/>
      <c r="SX51" s="184"/>
      <c r="SY51" s="184"/>
      <c r="SZ51" s="184"/>
      <c r="TA51" s="184"/>
      <c r="TB51" s="184"/>
      <c r="TC51" s="184"/>
      <c r="TD51" s="184"/>
      <c r="TE51" s="184"/>
      <c r="TF51" s="184"/>
      <c r="TG51" s="184"/>
      <c r="TH51" s="184"/>
      <c r="TI51" s="184"/>
      <c r="TJ51" s="184"/>
      <c r="TK51" s="184"/>
      <c r="TL51" s="184"/>
      <c r="TM51" s="184"/>
      <c r="TN51" s="184"/>
      <c r="TO51" s="184"/>
      <c r="TP51" s="184"/>
      <c r="TQ51" s="184"/>
      <c r="TR51" s="184"/>
      <c r="TS51" s="184"/>
      <c r="TT51" s="184"/>
      <c r="TU51" s="184"/>
      <c r="TV51" s="184"/>
      <c r="TW51" s="184"/>
      <c r="TX51" s="184"/>
      <c r="TY51" s="184"/>
      <c r="TZ51" s="184"/>
      <c r="UA51" s="184"/>
      <c r="UB51" s="184"/>
      <c r="UC51" s="184"/>
      <c r="UD51" s="184"/>
      <c r="UE51" s="184"/>
      <c r="UF51" s="184"/>
      <c r="UG51" s="184"/>
      <c r="UH51" s="184"/>
      <c r="UI51" s="184"/>
      <c r="UJ51" s="184"/>
      <c r="UK51" s="184"/>
      <c r="UL51" s="184"/>
      <c r="UM51" s="184"/>
      <c r="UN51" s="184"/>
      <c r="UO51" s="184"/>
      <c r="UP51" s="184"/>
      <c r="UQ51" s="184"/>
      <c r="UR51" s="184"/>
      <c r="US51" s="184"/>
      <c r="UT51" s="184"/>
      <c r="UU51" s="184"/>
      <c r="UV51" s="184"/>
      <c r="UW51" s="184"/>
      <c r="UX51" s="184"/>
      <c r="UY51" s="184"/>
      <c r="UZ51" s="184"/>
      <c r="VA51" s="184"/>
      <c r="VB51" s="184"/>
      <c r="VC51" s="184"/>
      <c r="VD51" s="184"/>
      <c r="VE51" s="184"/>
      <c r="VF51" s="184"/>
      <c r="VG51" s="184"/>
      <c r="VH51" s="184"/>
      <c r="VI51" s="184"/>
      <c r="VJ51" s="184"/>
      <c r="VK51" s="184"/>
      <c r="VL51" s="184"/>
      <c r="VM51" s="184"/>
      <c r="VN51" s="184"/>
      <c r="VO51" s="184"/>
      <c r="VP51" s="184"/>
      <c r="VQ51" s="184"/>
      <c r="VR51" s="184"/>
      <c r="VS51" s="184"/>
      <c r="VT51" s="184"/>
      <c r="VU51" s="184"/>
      <c r="VV51" s="184"/>
      <c r="VW51" s="184"/>
      <c r="VX51" s="184"/>
      <c r="VY51" s="184"/>
      <c r="VZ51" s="184"/>
      <c r="WA51" s="184"/>
      <c r="WB51" s="184"/>
      <c r="WC51" s="184"/>
      <c r="WD51" s="184"/>
      <c r="WE51" s="184"/>
      <c r="WF51" s="184"/>
      <c r="WG51" s="184"/>
      <c r="WH51" s="184"/>
      <c r="WI51" s="184"/>
      <c r="WJ51" s="184"/>
      <c r="WK51" s="184"/>
      <c r="WL51" s="184"/>
      <c r="WM51" s="184"/>
      <c r="WN51" s="184"/>
      <c r="WO51" s="184"/>
      <c r="WP51" s="184"/>
      <c r="WQ51" s="184"/>
      <c r="WR51" s="184"/>
      <c r="WS51" s="184"/>
      <c r="WT51" s="184"/>
      <c r="WU51" s="184"/>
      <c r="WV51" s="184"/>
      <c r="WW51" s="184"/>
      <c r="WX51" s="184"/>
      <c r="WY51" s="184"/>
      <c r="WZ51" s="184"/>
      <c r="XA51" s="184"/>
      <c r="XB51" s="184"/>
      <c r="XC51" s="184"/>
      <c r="XD51" s="184"/>
      <c r="XE51" s="184"/>
      <c r="XF51" s="184"/>
      <c r="XG51" s="184"/>
      <c r="XH51" s="184"/>
      <c r="XI51" s="184"/>
      <c r="XJ51" s="184"/>
      <c r="XK51" s="184"/>
      <c r="XL51" s="184"/>
      <c r="XM51" s="184"/>
      <c r="XN51" s="184"/>
      <c r="XO51" s="184"/>
      <c r="XP51" s="184"/>
      <c r="XQ51" s="184"/>
      <c r="XR51" s="184"/>
      <c r="XS51" s="184"/>
      <c r="XT51" s="184"/>
    </row>
    <row r="52" spans="1:644" customFormat="1" x14ac:dyDescent="0.2">
      <c r="A52" s="142"/>
      <c r="B52" s="81"/>
      <c r="C52" s="146"/>
      <c r="D52" s="147"/>
      <c r="E52" s="147"/>
      <c r="F52" s="145"/>
      <c r="G52" s="146"/>
      <c r="H52" s="147"/>
      <c r="I52" s="147"/>
      <c r="J52" s="145"/>
      <c r="K52" s="184"/>
      <c r="L52" s="184"/>
      <c r="M52" s="142"/>
      <c r="N52" s="81"/>
      <c r="O52" s="146"/>
      <c r="P52" s="147"/>
      <c r="Q52" s="147"/>
      <c r="R52" s="145"/>
      <c r="S52" s="146"/>
      <c r="T52" s="147"/>
      <c r="U52" s="147"/>
      <c r="V52" s="145"/>
      <c r="W52" s="184"/>
      <c r="X52" s="184"/>
      <c r="Y52" s="184"/>
      <c r="Z52" s="184"/>
      <c r="AA52" s="184"/>
      <c r="AB52" s="184"/>
      <c r="AC52" s="184"/>
      <c r="AD52" s="184"/>
      <c r="AE52" s="184"/>
      <c r="AF52" s="184"/>
      <c r="AG52" s="184"/>
      <c r="AH52" s="184"/>
      <c r="AI52" s="184"/>
      <c r="AJ52" s="184"/>
      <c r="AK52" s="184"/>
      <c r="AL52" s="184"/>
      <c r="AM52" s="184"/>
      <c r="AN52" s="184"/>
      <c r="AO52" s="184"/>
      <c r="AP52" s="184"/>
      <c r="AQ52" s="184"/>
      <c r="AR52" s="184"/>
      <c r="AS52" s="184"/>
      <c r="AT52" s="184"/>
      <c r="AU52" s="184"/>
      <c r="AV52" s="184"/>
      <c r="AW52" s="184"/>
      <c r="AX52" s="184"/>
      <c r="AY52" s="184"/>
      <c r="AZ52" s="184"/>
      <c r="BA52" s="184"/>
      <c r="BB52" s="184"/>
      <c r="BC52" s="184"/>
      <c r="BD52" s="184"/>
      <c r="BE52" s="184"/>
      <c r="BF52" s="184"/>
      <c r="BG52" s="184"/>
      <c r="BH52" s="184"/>
      <c r="BI52" s="184"/>
      <c r="BJ52" s="184"/>
      <c r="BK52" s="184"/>
      <c r="BL52" s="184"/>
      <c r="BM52" s="184"/>
      <c r="BN52" s="184"/>
      <c r="BO52" s="184"/>
      <c r="BP52" s="184"/>
      <c r="BQ52" s="184"/>
      <c r="BR52" s="184"/>
      <c r="BS52" s="184"/>
      <c r="BT52" s="184"/>
      <c r="BU52" s="184"/>
      <c r="BV52" s="184"/>
      <c r="BW52" s="184"/>
      <c r="BX52" s="184"/>
      <c r="BY52" s="184"/>
      <c r="BZ52" s="184"/>
      <c r="CA52" s="184"/>
      <c r="CB52" s="184"/>
      <c r="CC52" s="184"/>
      <c r="CD52" s="184"/>
      <c r="CE52" s="184"/>
      <c r="CF52" s="184"/>
      <c r="CG52" s="184"/>
      <c r="CH52" s="184"/>
      <c r="CI52" s="184"/>
      <c r="CJ52" s="184"/>
      <c r="CK52" s="184"/>
      <c r="CL52" s="184"/>
      <c r="CM52" s="184"/>
      <c r="CN52" s="184"/>
      <c r="CO52" s="184"/>
      <c r="CP52" s="184"/>
      <c r="CQ52" s="184"/>
      <c r="CR52" s="184"/>
      <c r="CS52" s="184"/>
      <c r="CT52" s="184"/>
      <c r="CU52" s="184"/>
      <c r="CV52" s="184"/>
      <c r="CW52" s="184"/>
      <c r="CX52" s="184"/>
      <c r="CY52" s="184"/>
      <c r="CZ52" s="184"/>
      <c r="DA52" s="184"/>
      <c r="DB52" s="184"/>
      <c r="DC52" s="184"/>
      <c r="DD52" s="184"/>
      <c r="DE52" s="184"/>
      <c r="DF52" s="184"/>
      <c r="DG52" s="184"/>
      <c r="DH52" s="184"/>
      <c r="DI52" s="184"/>
      <c r="DJ52" s="184"/>
      <c r="DK52" s="184"/>
      <c r="DL52" s="184"/>
      <c r="DM52" s="184"/>
      <c r="DN52" s="184"/>
      <c r="DO52" s="184"/>
      <c r="DP52" s="184"/>
      <c r="DQ52" s="184"/>
      <c r="DR52" s="184"/>
      <c r="DS52" s="184"/>
      <c r="DT52" s="184"/>
      <c r="DU52" s="184"/>
      <c r="DV52" s="184"/>
      <c r="DW52" s="184"/>
      <c r="DX52" s="184"/>
      <c r="DY52" s="184"/>
      <c r="DZ52" s="184"/>
      <c r="EA52" s="184"/>
      <c r="EB52" s="184"/>
      <c r="EC52" s="184"/>
      <c r="ED52" s="184"/>
      <c r="EE52" s="184"/>
      <c r="EF52" s="184"/>
      <c r="EG52" s="184"/>
      <c r="EH52" s="184"/>
      <c r="EI52" s="184"/>
      <c r="EJ52" s="184"/>
      <c r="EK52" s="184"/>
      <c r="EL52" s="184"/>
      <c r="EM52" s="184"/>
      <c r="EN52" s="184"/>
      <c r="EO52" s="184"/>
      <c r="EP52" s="184"/>
      <c r="EQ52" s="184"/>
      <c r="ER52" s="184"/>
      <c r="ES52" s="184"/>
      <c r="ET52" s="184"/>
      <c r="EU52" s="184"/>
      <c r="EV52" s="184"/>
      <c r="EW52" s="184"/>
      <c r="EX52" s="184"/>
      <c r="EY52" s="184"/>
      <c r="EZ52" s="184"/>
      <c r="FA52" s="184"/>
      <c r="FB52" s="184"/>
      <c r="FC52" s="184"/>
      <c r="FD52" s="184"/>
      <c r="FE52" s="184"/>
      <c r="FF52" s="184"/>
      <c r="FG52" s="184"/>
      <c r="FH52" s="184"/>
      <c r="FI52" s="184"/>
      <c r="FJ52" s="184"/>
      <c r="FK52" s="184"/>
      <c r="FL52" s="184"/>
      <c r="FM52" s="184"/>
      <c r="FN52" s="184"/>
      <c r="FO52" s="184"/>
      <c r="FP52" s="184"/>
      <c r="FQ52" s="184"/>
      <c r="FR52" s="184"/>
      <c r="FS52" s="184"/>
      <c r="FT52" s="184"/>
      <c r="FU52" s="184"/>
      <c r="FV52" s="184"/>
      <c r="FW52" s="184"/>
      <c r="FX52" s="184"/>
      <c r="FY52" s="184"/>
      <c r="FZ52" s="184"/>
      <c r="GA52" s="184"/>
      <c r="GB52" s="184"/>
      <c r="GC52" s="184"/>
      <c r="GD52" s="184"/>
      <c r="GE52" s="184"/>
      <c r="GF52" s="184"/>
      <c r="GG52" s="184"/>
      <c r="GH52" s="184"/>
      <c r="GI52" s="184"/>
      <c r="GJ52" s="184"/>
      <c r="GK52" s="184"/>
      <c r="GL52" s="184"/>
      <c r="GM52" s="184"/>
      <c r="GN52" s="184"/>
      <c r="GO52" s="184"/>
      <c r="GP52" s="184"/>
      <c r="GQ52" s="184"/>
      <c r="GR52" s="184"/>
      <c r="GS52" s="184"/>
      <c r="GT52" s="184"/>
      <c r="GU52" s="184"/>
      <c r="GV52" s="184"/>
      <c r="GW52" s="184"/>
      <c r="GX52" s="184"/>
      <c r="GY52" s="184"/>
      <c r="GZ52" s="184"/>
      <c r="HA52" s="184"/>
      <c r="HB52" s="184"/>
      <c r="HC52" s="184"/>
      <c r="HD52" s="184"/>
      <c r="HE52" s="184"/>
      <c r="HF52" s="184"/>
      <c r="HG52" s="184"/>
      <c r="HH52" s="184"/>
      <c r="HI52" s="184"/>
      <c r="HJ52" s="184"/>
      <c r="HK52" s="184"/>
      <c r="HL52" s="184"/>
      <c r="HM52" s="184"/>
      <c r="HN52" s="184"/>
      <c r="HO52" s="184"/>
      <c r="HP52" s="184"/>
      <c r="HQ52" s="184"/>
      <c r="HR52" s="184"/>
      <c r="HS52" s="184"/>
      <c r="HT52" s="184"/>
      <c r="HU52" s="184"/>
      <c r="HV52" s="184"/>
      <c r="HW52" s="184"/>
      <c r="HX52" s="184"/>
      <c r="HY52" s="184"/>
      <c r="HZ52" s="184"/>
      <c r="IA52" s="184"/>
      <c r="IB52" s="184"/>
      <c r="IC52" s="184"/>
      <c r="ID52" s="184"/>
      <c r="IE52" s="184"/>
      <c r="IF52" s="184"/>
      <c r="IG52" s="184"/>
      <c r="IH52" s="184"/>
      <c r="II52" s="184"/>
      <c r="IJ52" s="184"/>
      <c r="IK52" s="184"/>
      <c r="IL52" s="184"/>
      <c r="IM52" s="184"/>
      <c r="IN52" s="184"/>
      <c r="IO52" s="184"/>
      <c r="IP52" s="184"/>
      <c r="IQ52" s="184"/>
      <c r="IR52" s="184"/>
      <c r="IS52" s="184"/>
      <c r="IT52" s="184"/>
      <c r="IU52" s="184"/>
      <c r="IV52" s="184"/>
      <c r="IW52" s="184"/>
      <c r="IX52" s="184"/>
      <c r="IY52" s="184"/>
      <c r="IZ52" s="184"/>
      <c r="JA52" s="184"/>
      <c r="JB52" s="184"/>
      <c r="JC52" s="184"/>
      <c r="JD52" s="184"/>
      <c r="JE52" s="184"/>
      <c r="JF52" s="184"/>
      <c r="JG52" s="184"/>
      <c r="JH52" s="184"/>
      <c r="JI52" s="184"/>
      <c r="JJ52" s="184"/>
      <c r="JK52" s="184"/>
      <c r="JL52" s="184"/>
      <c r="JM52" s="184"/>
      <c r="JN52" s="184"/>
      <c r="JO52" s="184"/>
      <c r="JP52" s="184"/>
      <c r="JQ52" s="184"/>
      <c r="JR52" s="184"/>
      <c r="JS52" s="184"/>
      <c r="JT52" s="184"/>
      <c r="JU52" s="184"/>
      <c r="JV52" s="184"/>
      <c r="JW52" s="184"/>
      <c r="JX52" s="184"/>
      <c r="JY52" s="184"/>
      <c r="JZ52" s="184"/>
      <c r="KA52" s="184"/>
      <c r="KB52" s="184"/>
      <c r="KC52" s="184"/>
      <c r="KD52" s="184"/>
      <c r="KE52" s="184"/>
      <c r="KF52" s="184"/>
      <c r="KG52" s="184"/>
      <c r="KH52" s="184"/>
      <c r="KI52" s="184"/>
      <c r="KJ52" s="184"/>
      <c r="KK52" s="184"/>
      <c r="KL52" s="184"/>
      <c r="KM52" s="184"/>
      <c r="KN52" s="184"/>
      <c r="KO52" s="184"/>
      <c r="KP52" s="184"/>
      <c r="KQ52" s="184"/>
      <c r="KR52" s="184"/>
      <c r="KS52" s="184"/>
      <c r="KT52" s="184"/>
      <c r="KU52" s="184"/>
      <c r="KV52" s="184"/>
      <c r="KW52" s="184"/>
      <c r="KX52" s="184"/>
      <c r="KY52" s="184"/>
      <c r="KZ52" s="184"/>
      <c r="LA52" s="184"/>
      <c r="LB52" s="184"/>
      <c r="LC52" s="184"/>
      <c r="LD52" s="184"/>
      <c r="LE52" s="184"/>
      <c r="LF52" s="184"/>
      <c r="LG52" s="184"/>
      <c r="LH52" s="184"/>
      <c r="LI52" s="184"/>
      <c r="LJ52" s="184"/>
      <c r="LK52" s="184"/>
      <c r="LL52" s="184"/>
      <c r="LM52" s="184"/>
      <c r="LN52" s="184"/>
      <c r="LO52" s="184"/>
      <c r="LP52" s="184"/>
      <c r="LQ52" s="184"/>
      <c r="LR52" s="184"/>
      <c r="LS52" s="184"/>
      <c r="LT52" s="184"/>
      <c r="LU52" s="184"/>
      <c r="LV52" s="184"/>
      <c r="LW52" s="184"/>
      <c r="LX52" s="184"/>
      <c r="LY52" s="184"/>
      <c r="LZ52" s="184"/>
      <c r="MA52" s="184"/>
      <c r="MB52" s="184"/>
      <c r="MC52" s="184"/>
      <c r="MD52" s="184"/>
      <c r="ME52" s="184"/>
      <c r="MF52" s="184"/>
      <c r="MG52" s="184"/>
      <c r="MH52" s="184"/>
      <c r="MI52" s="184"/>
      <c r="MJ52" s="184"/>
      <c r="MK52" s="184"/>
      <c r="ML52" s="184"/>
      <c r="MM52" s="184"/>
      <c r="MN52" s="184"/>
      <c r="MO52" s="184"/>
      <c r="MP52" s="184"/>
      <c r="MQ52" s="184"/>
      <c r="MR52" s="184"/>
      <c r="MS52" s="184"/>
      <c r="MT52" s="184"/>
      <c r="MU52" s="184"/>
      <c r="MV52" s="184"/>
      <c r="MW52" s="184"/>
      <c r="MX52" s="184"/>
      <c r="MY52" s="184"/>
      <c r="MZ52" s="184"/>
      <c r="NA52" s="184"/>
      <c r="NB52" s="184"/>
      <c r="NC52" s="184"/>
      <c r="ND52" s="184"/>
      <c r="NE52" s="184"/>
      <c r="NF52" s="184"/>
      <c r="NG52" s="184"/>
      <c r="NH52" s="184"/>
      <c r="NI52" s="184"/>
      <c r="NJ52" s="184"/>
      <c r="NK52" s="184"/>
      <c r="NL52" s="184"/>
      <c r="NM52" s="184"/>
      <c r="NN52" s="184"/>
      <c r="NO52" s="184"/>
      <c r="NP52" s="184"/>
      <c r="NQ52" s="184"/>
      <c r="NR52" s="184"/>
      <c r="NS52" s="184"/>
      <c r="NT52" s="184"/>
      <c r="NU52" s="184"/>
      <c r="NV52" s="184"/>
      <c r="NW52" s="184"/>
      <c r="NX52" s="184"/>
      <c r="NY52" s="184"/>
      <c r="NZ52" s="184"/>
      <c r="OA52" s="184"/>
      <c r="OB52" s="184"/>
      <c r="OC52" s="184"/>
      <c r="OD52" s="184"/>
      <c r="OE52" s="184"/>
      <c r="OF52" s="184"/>
      <c r="OG52" s="184"/>
      <c r="OH52" s="184"/>
      <c r="OI52" s="184"/>
      <c r="OJ52" s="184"/>
      <c r="OK52" s="184"/>
      <c r="OL52" s="184"/>
      <c r="OM52" s="184"/>
      <c r="ON52" s="184"/>
      <c r="OO52" s="184"/>
      <c r="OP52" s="184"/>
      <c r="OQ52" s="184"/>
      <c r="OR52" s="184"/>
      <c r="OS52" s="184"/>
      <c r="OT52" s="184"/>
      <c r="OU52" s="184"/>
      <c r="OV52" s="184"/>
      <c r="OW52" s="184"/>
      <c r="OX52" s="184"/>
      <c r="OY52" s="184"/>
      <c r="OZ52" s="184"/>
      <c r="PA52" s="184"/>
      <c r="PB52" s="184"/>
      <c r="PC52" s="184"/>
      <c r="PD52" s="184"/>
      <c r="PE52" s="184"/>
      <c r="PF52" s="184"/>
      <c r="PG52" s="184"/>
      <c r="PH52" s="184"/>
      <c r="PI52" s="184"/>
      <c r="PJ52" s="184"/>
      <c r="PK52" s="184"/>
      <c r="PL52" s="184"/>
      <c r="PM52" s="184"/>
      <c r="PN52" s="184"/>
      <c r="PO52" s="184"/>
      <c r="PP52" s="184"/>
      <c r="PQ52" s="184"/>
      <c r="PR52" s="184"/>
      <c r="PS52" s="184"/>
      <c r="PT52" s="184"/>
      <c r="PU52" s="184"/>
      <c r="PV52" s="184"/>
      <c r="PW52" s="184"/>
      <c r="PX52" s="184"/>
      <c r="PY52" s="184"/>
      <c r="PZ52" s="184"/>
      <c r="QA52" s="184"/>
      <c r="QB52" s="184"/>
      <c r="QC52" s="184"/>
      <c r="QD52" s="184"/>
      <c r="QE52" s="184"/>
      <c r="QF52" s="184"/>
      <c r="QG52" s="184"/>
      <c r="QH52" s="184"/>
      <c r="QI52" s="184"/>
      <c r="QJ52" s="184"/>
      <c r="QK52" s="184"/>
      <c r="QL52" s="184"/>
      <c r="QM52" s="184"/>
      <c r="QN52" s="184"/>
      <c r="QO52" s="184"/>
      <c r="QP52" s="184"/>
      <c r="QQ52" s="184"/>
      <c r="QR52" s="184"/>
      <c r="QS52" s="184"/>
      <c r="QT52" s="184"/>
      <c r="QU52" s="184"/>
      <c r="QV52" s="184"/>
      <c r="QW52" s="184"/>
      <c r="QX52" s="184"/>
      <c r="QY52" s="184"/>
      <c r="QZ52" s="184"/>
      <c r="RA52" s="184"/>
      <c r="RB52" s="184"/>
      <c r="RC52" s="184"/>
      <c r="RD52" s="184"/>
      <c r="RE52" s="184"/>
      <c r="RF52" s="184"/>
      <c r="RG52" s="184"/>
      <c r="RH52" s="184"/>
      <c r="RI52" s="184"/>
      <c r="RJ52" s="184"/>
      <c r="RK52" s="184"/>
      <c r="RL52" s="184"/>
      <c r="RM52" s="184"/>
      <c r="RN52" s="184"/>
      <c r="RO52" s="184"/>
      <c r="RP52" s="184"/>
      <c r="RQ52" s="184"/>
      <c r="RR52" s="184"/>
      <c r="RS52" s="184"/>
      <c r="RT52" s="184"/>
      <c r="RU52" s="184"/>
      <c r="RV52" s="184"/>
      <c r="RW52" s="184"/>
      <c r="RX52" s="184"/>
      <c r="RY52" s="184"/>
      <c r="RZ52" s="184"/>
      <c r="SA52" s="184"/>
      <c r="SB52" s="184"/>
      <c r="SC52" s="184"/>
      <c r="SD52" s="184"/>
      <c r="SE52" s="184"/>
      <c r="SF52" s="184"/>
      <c r="SG52" s="184"/>
      <c r="SH52" s="184"/>
      <c r="SI52" s="184"/>
      <c r="SJ52" s="184"/>
      <c r="SK52" s="184"/>
      <c r="SL52" s="184"/>
      <c r="SM52" s="184"/>
      <c r="SN52" s="184"/>
      <c r="SO52" s="184"/>
      <c r="SP52" s="184"/>
      <c r="SQ52" s="184"/>
      <c r="SR52" s="184"/>
      <c r="SS52" s="184"/>
      <c r="ST52" s="184"/>
      <c r="SU52" s="184"/>
      <c r="SV52" s="184"/>
      <c r="SW52" s="184"/>
      <c r="SX52" s="184"/>
      <c r="SY52" s="184"/>
      <c r="SZ52" s="184"/>
      <c r="TA52" s="184"/>
      <c r="TB52" s="184"/>
      <c r="TC52" s="184"/>
      <c r="TD52" s="184"/>
      <c r="TE52" s="184"/>
      <c r="TF52" s="184"/>
      <c r="TG52" s="184"/>
      <c r="TH52" s="184"/>
      <c r="TI52" s="184"/>
      <c r="TJ52" s="184"/>
      <c r="TK52" s="184"/>
      <c r="TL52" s="184"/>
      <c r="TM52" s="184"/>
      <c r="TN52" s="184"/>
      <c r="TO52" s="184"/>
      <c r="TP52" s="184"/>
      <c r="TQ52" s="184"/>
      <c r="TR52" s="184"/>
      <c r="TS52" s="184"/>
      <c r="TT52" s="184"/>
      <c r="TU52" s="184"/>
      <c r="TV52" s="184"/>
      <c r="TW52" s="184"/>
      <c r="TX52" s="184"/>
      <c r="TY52" s="184"/>
      <c r="TZ52" s="184"/>
      <c r="UA52" s="184"/>
      <c r="UB52" s="184"/>
      <c r="UC52" s="184"/>
      <c r="UD52" s="184"/>
      <c r="UE52" s="184"/>
      <c r="UF52" s="184"/>
      <c r="UG52" s="184"/>
      <c r="UH52" s="184"/>
      <c r="UI52" s="184"/>
      <c r="UJ52" s="184"/>
      <c r="UK52" s="184"/>
      <c r="UL52" s="184"/>
      <c r="UM52" s="184"/>
      <c r="UN52" s="184"/>
      <c r="UO52" s="184"/>
      <c r="UP52" s="184"/>
      <c r="UQ52" s="184"/>
      <c r="UR52" s="184"/>
      <c r="US52" s="184"/>
      <c r="UT52" s="184"/>
      <c r="UU52" s="184"/>
      <c r="UV52" s="184"/>
      <c r="UW52" s="184"/>
      <c r="UX52" s="184"/>
      <c r="UY52" s="184"/>
      <c r="UZ52" s="184"/>
      <c r="VA52" s="184"/>
      <c r="VB52" s="184"/>
      <c r="VC52" s="184"/>
      <c r="VD52" s="184"/>
      <c r="VE52" s="184"/>
      <c r="VF52" s="184"/>
      <c r="VG52" s="184"/>
      <c r="VH52" s="184"/>
      <c r="VI52" s="184"/>
      <c r="VJ52" s="184"/>
      <c r="VK52" s="184"/>
      <c r="VL52" s="184"/>
      <c r="VM52" s="184"/>
      <c r="VN52" s="184"/>
      <c r="VO52" s="184"/>
      <c r="VP52" s="184"/>
      <c r="VQ52" s="184"/>
      <c r="VR52" s="184"/>
      <c r="VS52" s="184"/>
      <c r="VT52" s="184"/>
      <c r="VU52" s="184"/>
      <c r="VV52" s="184"/>
      <c r="VW52" s="184"/>
      <c r="VX52" s="184"/>
      <c r="VY52" s="184"/>
      <c r="VZ52" s="184"/>
      <c r="WA52" s="184"/>
      <c r="WB52" s="184"/>
      <c r="WC52" s="184"/>
      <c r="WD52" s="184"/>
      <c r="WE52" s="184"/>
      <c r="WF52" s="184"/>
      <c r="WG52" s="184"/>
      <c r="WH52" s="184"/>
      <c r="WI52" s="184"/>
      <c r="WJ52" s="184"/>
      <c r="WK52" s="184"/>
      <c r="WL52" s="184"/>
      <c r="WM52" s="184"/>
      <c r="WN52" s="184"/>
      <c r="WO52" s="184"/>
      <c r="WP52" s="184"/>
      <c r="WQ52" s="184"/>
      <c r="WR52" s="184"/>
      <c r="WS52" s="184"/>
      <c r="WT52" s="184"/>
      <c r="WU52" s="184"/>
      <c r="WV52" s="184"/>
      <c r="WW52" s="184"/>
      <c r="WX52" s="184"/>
      <c r="WY52" s="184"/>
      <c r="WZ52" s="184"/>
      <c r="XA52" s="184"/>
      <c r="XB52" s="184"/>
      <c r="XC52" s="184"/>
      <c r="XD52" s="184"/>
      <c r="XE52" s="184"/>
      <c r="XF52" s="184"/>
      <c r="XG52" s="184"/>
      <c r="XH52" s="184"/>
      <c r="XI52" s="184"/>
      <c r="XJ52" s="184"/>
      <c r="XK52" s="184"/>
      <c r="XL52" s="184"/>
      <c r="XM52" s="184"/>
      <c r="XN52" s="184"/>
      <c r="XO52" s="184"/>
      <c r="XP52" s="184"/>
      <c r="XQ52" s="184"/>
      <c r="XR52" s="184"/>
      <c r="XS52" s="184"/>
      <c r="XT52" s="184"/>
    </row>
    <row r="53" spans="1:644" customFormat="1" x14ac:dyDescent="0.2">
      <c r="A53" s="142"/>
      <c r="B53" s="81"/>
      <c r="C53" s="146"/>
      <c r="D53" s="147"/>
      <c r="E53" s="147"/>
      <c r="F53" s="145"/>
      <c r="G53" s="146"/>
      <c r="H53" s="147"/>
      <c r="I53" s="147"/>
      <c r="J53" s="145"/>
      <c r="K53" s="184"/>
      <c r="L53" s="184"/>
      <c r="M53" s="142"/>
      <c r="N53" s="81"/>
      <c r="O53" s="146"/>
      <c r="P53" s="147"/>
      <c r="Q53" s="147"/>
      <c r="R53" s="145"/>
      <c r="S53" s="146"/>
      <c r="T53" s="147"/>
      <c r="U53" s="147"/>
      <c r="V53" s="145"/>
      <c r="W53" s="184"/>
      <c r="X53" s="184"/>
      <c r="Y53" s="184"/>
      <c r="Z53" s="184"/>
      <c r="AA53" s="184"/>
      <c r="AB53" s="184"/>
      <c r="AC53" s="184"/>
      <c r="AD53" s="184"/>
      <c r="AE53" s="184"/>
      <c r="AF53" s="184"/>
      <c r="AG53" s="184"/>
      <c r="AH53" s="184"/>
      <c r="AI53" s="184"/>
      <c r="AJ53" s="184"/>
      <c r="AK53" s="184"/>
      <c r="AL53" s="184"/>
      <c r="AM53" s="184"/>
      <c r="AN53" s="184"/>
      <c r="AO53" s="184"/>
      <c r="AP53" s="184"/>
      <c r="AQ53" s="184"/>
      <c r="AR53" s="184"/>
      <c r="AS53" s="184"/>
      <c r="AT53" s="184"/>
      <c r="AU53" s="184"/>
      <c r="AV53" s="184"/>
      <c r="AW53" s="184"/>
      <c r="AX53" s="184"/>
      <c r="AY53" s="184"/>
      <c r="AZ53" s="184"/>
      <c r="BA53" s="184"/>
      <c r="BB53" s="184"/>
      <c r="BC53" s="184"/>
      <c r="BD53" s="184"/>
      <c r="BE53" s="184"/>
      <c r="BF53" s="184"/>
      <c r="BG53" s="184"/>
      <c r="BH53" s="184"/>
      <c r="BI53" s="184"/>
      <c r="BJ53" s="184"/>
      <c r="BK53" s="184"/>
      <c r="BL53" s="184"/>
      <c r="BM53" s="184"/>
      <c r="BN53" s="184"/>
      <c r="BO53" s="184"/>
      <c r="BP53" s="184"/>
      <c r="BQ53" s="184"/>
      <c r="BR53" s="184"/>
      <c r="BS53" s="184"/>
      <c r="BT53" s="184"/>
      <c r="BU53" s="184"/>
      <c r="BV53" s="184"/>
      <c r="BW53" s="184"/>
      <c r="BX53" s="184"/>
      <c r="BY53" s="184"/>
      <c r="BZ53" s="184"/>
      <c r="CA53" s="184"/>
      <c r="CB53" s="184"/>
      <c r="CC53" s="184"/>
      <c r="CD53" s="184"/>
      <c r="CE53" s="184"/>
      <c r="CF53" s="184"/>
      <c r="CG53" s="184"/>
      <c r="CH53" s="184"/>
      <c r="CI53" s="184"/>
      <c r="CJ53" s="184"/>
      <c r="CK53" s="184"/>
      <c r="CL53" s="184"/>
      <c r="CM53" s="184"/>
      <c r="CN53" s="184"/>
      <c r="CO53" s="184"/>
      <c r="CP53" s="184"/>
      <c r="CQ53" s="184"/>
      <c r="CR53" s="184"/>
      <c r="CS53" s="184"/>
      <c r="CT53" s="184"/>
      <c r="CU53" s="184"/>
      <c r="CV53" s="184"/>
      <c r="CW53" s="184"/>
      <c r="CX53" s="184"/>
      <c r="CY53" s="184"/>
      <c r="CZ53" s="184"/>
      <c r="DA53" s="184"/>
      <c r="DB53" s="184"/>
      <c r="DC53" s="184"/>
      <c r="DD53" s="184"/>
      <c r="DE53" s="184"/>
      <c r="DF53" s="184"/>
      <c r="DG53" s="184"/>
      <c r="DH53" s="184"/>
      <c r="DI53" s="184"/>
      <c r="DJ53" s="184"/>
      <c r="DK53" s="184"/>
      <c r="DL53" s="184"/>
      <c r="DM53" s="184"/>
      <c r="DN53" s="184"/>
      <c r="DO53" s="184"/>
      <c r="DP53" s="184"/>
      <c r="DQ53" s="184"/>
      <c r="DR53" s="184"/>
      <c r="DS53" s="184"/>
      <c r="DT53" s="184"/>
      <c r="DU53" s="184"/>
      <c r="DV53" s="184"/>
      <c r="DW53" s="184"/>
      <c r="DX53" s="184"/>
      <c r="DY53" s="184"/>
      <c r="DZ53" s="184"/>
      <c r="EA53" s="184"/>
      <c r="EB53" s="184"/>
      <c r="EC53" s="184"/>
      <c r="ED53" s="184"/>
      <c r="EE53" s="184"/>
      <c r="EF53" s="184"/>
      <c r="EG53" s="184"/>
      <c r="EH53" s="184"/>
      <c r="EI53" s="184"/>
      <c r="EJ53" s="184"/>
      <c r="EK53" s="184"/>
      <c r="EL53" s="184"/>
      <c r="EM53" s="184"/>
      <c r="EN53" s="184"/>
      <c r="EO53" s="184"/>
      <c r="EP53" s="184"/>
      <c r="EQ53" s="184"/>
      <c r="ER53" s="184"/>
      <c r="ES53" s="184"/>
      <c r="ET53" s="184"/>
      <c r="EU53" s="184"/>
      <c r="EV53" s="184"/>
      <c r="EW53" s="184"/>
      <c r="EX53" s="184"/>
      <c r="EY53" s="184"/>
      <c r="EZ53" s="184"/>
      <c r="FA53" s="184"/>
      <c r="FB53" s="184"/>
      <c r="FC53" s="184"/>
      <c r="FD53" s="184"/>
      <c r="FE53" s="184"/>
      <c r="FF53" s="184"/>
      <c r="FG53" s="184"/>
      <c r="FH53" s="184"/>
      <c r="FI53" s="184"/>
      <c r="FJ53" s="184"/>
      <c r="FK53" s="184"/>
      <c r="FL53" s="184"/>
      <c r="FM53" s="184"/>
      <c r="FN53" s="184"/>
      <c r="FO53" s="184"/>
      <c r="FP53" s="184"/>
      <c r="FQ53" s="184"/>
      <c r="FR53" s="184"/>
      <c r="FS53" s="184"/>
      <c r="FT53" s="184"/>
      <c r="FU53" s="184"/>
      <c r="FV53" s="184"/>
      <c r="FW53" s="184"/>
      <c r="FX53" s="184"/>
      <c r="FY53" s="184"/>
      <c r="FZ53" s="184"/>
      <c r="GA53" s="184"/>
      <c r="GB53" s="184"/>
      <c r="GC53" s="184"/>
      <c r="GD53" s="184"/>
      <c r="GE53" s="184"/>
      <c r="GF53" s="184"/>
      <c r="GG53" s="184"/>
      <c r="GH53" s="184"/>
      <c r="GI53" s="184"/>
      <c r="GJ53" s="184"/>
      <c r="GK53" s="184"/>
      <c r="GL53" s="184"/>
      <c r="GM53" s="184"/>
      <c r="GN53" s="184"/>
      <c r="GO53" s="184"/>
      <c r="GP53" s="184"/>
      <c r="GQ53" s="184"/>
      <c r="GR53" s="184"/>
      <c r="GS53" s="184"/>
      <c r="GT53" s="184"/>
      <c r="GU53" s="184"/>
      <c r="GV53" s="184"/>
      <c r="GW53" s="184"/>
      <c r="GX53" s="184"/>
      <c r="GY53" s="184"/>
      <c r="GZ53" s="184"/>
      <c r="HA53" s="184"/>
      <c r="HB53" s="184"/>
      <c r="HC53" s="184"/>
      <c r="HD53" s="184"/>
      <c r="HE53" s="184"/>
      <c r="HF53" s="184"/>
      <c r="HG53" s="184"/>
      <c r="HH53" s="184"/>
      <c r="HI53" s="184"/>
      <c r="HJ53" s="184"/>
      <c r="HK53" s="184"/>
      <c r="HL53" s="184"/>
      <c r="HM53" s="184"/>
      <c r="HN53" s="184"/>
      <c r="HO53" s="184"/>
      <c r="HP53" s="184"/>
      <c r="HQ53" s="184"/>
      <c r="HR53" s="184"/>
      <c r="HS53" s="184"/>
      <c r="HT53" s="184"/>
      <c r="HU53" s="184"/>
      <c r="HV53" s="184"/>
      <c r="HW53" s="184"/>
      <c r="HX53" s="184"/>
      <c r="HY53" s="184"/>
      <c r="HZ53" s="184"/>
      <c r="IA53" s="184"/>
      <c r="IB53" s="184"/>
      <c r="IC53" s="184"/>
      <c r="ID53" s="184"/>
      <c r="IE53" s="184"/>
      <c r="IF53" s="184"/>
      <c r="IG53" s="184"/>
      <c r="IH53" s="184"/>
      <c r="II53" s="184"/>
      <c r="IJ53" s="184"/>
      <c r="IK53" s="184"/>
      <c r="IL53" s="184"/>
      <c r="IM53" s="184"/>
      <c r="IN53" s="184"/>
      <c r="IO53" s="184"/>
      <c r="IP53" s="184"/>
      <c r="IQ53" s="184"/>
      <c r="IR53" s="184"/>
      <c r="IS53" s="184"/>
      <c r="IT53" s="184"/>
      <c r="IU53" s="184"/>
      <c r="IV53" s="184"/>
      <c r="IW53" s="184"/>
      <c r="IX53" s="184"/>
      <c r="IY53" s="184"/>
      <c r="IZ53" s="184"/>
      <c r="JA53" s="184"/>
      <c r="JB53" s="184"/>
      <c r="JC53" s="184"/>
      <c r="JD53" s="184"/>
      <c r="JE53" s="184"/>
      <c r="JF53" s="184"/>
      <c r="JG53" s="184"/>
      <c r="JH53" s="184"/>
      <c r="JI53" s="184"/>
      <c r="JJ53" s="184"/>
      <c r="JK53" s="184"/>
      <c r="JL53" s="184"/>
      <c r="JM53" s="184"/>
      <c r="JN53" s="184"/>
      <c r="JO53" s="184"/>
      <c r="JP53" s="184"/>
      <c r="JQ53" s="184"/>
      <c r="JR53" s="184"/>
      <c r="JS53" s="184"/>
      <c r="JT53" s="184"/>
      <c r="JU53" s="184"/>
      <c r="JV53" s="184"/>
      <c r="JW53" s="184"/>
      <c r="JX53" s="184"/>
      <c r="JY53" s="184"/>
      <c r="JZ53" s="184"/>
      <c r="KA53" s="184"/>
      <c r="KB53" s="184"/>
      <c r="KC53" s="184"/>
      <c r="KD53" s="184"/>
      <c r="KE53" s="184"/>
      <c r="KF53" s="184"/>
      <c r="KG53" s="184"/>
      <c r="KH53" s="184"/>
      <c r="KI53" s="184"/>
      <c r="KJ53" s="184"/>
      <c r="KK53" s="184"/>
      <c r="KL53" s="184"/>
      <c r="KM53" s="184"/>
      <c r="KN53" s="184"/>
      <c r="KO53" s="184"/>
      <c r="KP53" s="184"/>
      <c r="KQ53" s="184"/>
      <c r="KR53" s="184"/>
      <c r="KS53" s="184"/>
      <c r="KT53" s="184"/>
      <c r="KU53" s="184"/>
      <c r="KV53" s="184"/>
      <c r="KW53" s="184"/>
      <c r="KX53" s="184"/>
      <c r="KY53" s="184"/>
      <c r="KZ53" s="184"/>
      <c r="LA53" s="184"/>
      <c r="LB53" s="184"/>
      <c r="LC53" s="184"/>
      <c r="LD53" s="184"/>
      <c r="LE53" s="184"/>
      <c r="LF53" s="184"/>
      <c r="LG53" s="184"/>
      <c r="LH53" s="184"/>
      <c r="LI53" s="184"/>
      <c r="LJ53" s="184"/>
      <c r="LK53" s="184"/>
      <c r="LL53" s="184"/>
      <c r="LM53" s="184"/>
      <c r="LN53" s="184"/>
      <c r="LO53" s="184"/>
      <c r="LP53" s="184"/>
      <c r="LQ53" s="184"/>
      <c r="LR53" s="184"/>
      <c r="LS53" s="184"/>
      <c r="LT53" s="184"/>
      <c r="LU53" s="184"/>
      <c r="LV53" s="184"/>
      <c r="LW53" s="184"/>
      <c r="LX53" s="184"/>
      <c r="LY53" s="184"/>
      <c r="LZ53" s="184"/>
      <c r="MA53" s="184"/>
      <c r="MB53" s="184"/>
      <c r="MC53" s="184"/>
      <c r="MD53" s="184"/>
      <c r="ME53" s="184"/>
      <c r="MF53" s="184"/>
      <c r="MG53" s="184"/>
      <c r="MH53" s="184"/>
      <c r="MI53" s="184"/>
      <c r="MJ53" s="184"/>
      <c r="MK53" s="184"/>
      <c r="ML53" s="184"/>
      <c r="MM53" s="184"/>
      <c r="MN53" s="184"/>
      <c r="MO53" s="184"/>
      <c r="MP53" s="184"/>
      <c r="MQ53" s="184"/>
      <c r="MR53" s="184"/>
      <c r="MS53" s="184"/>
      <c r="MT53" s="184"/>
      <c r="MU53" s="184"/>
      <c r="MV53" s="184"/>
      <c r="MW53" s="184"/>
      <c r="MX53" s="184"/>
      <c r="MY53" s="184"/>
      <c r="MZ53" s="184"/>
      <c r="NA53" s="184"/>
      <c r="NB53" s="184"/>
      <c r="NC53" s="184"/>
      <c r="ND53" s="184"/>
      <c r="NE53" s="184"/>
      <c r="NF53" s="184"/>
      <c r="NG53" s="184"/>
      <c r="NH53" s="184"/>
      <c r="NI53" s="184"/>
      <c r="NJ53" s="184"/>
      <c r="NK53" s="184"/>
      <c r="NL53" s="184"/>
      <c r="NM53" s="184"/>
      <c r="NN53" s="184"/>
      <c r="NO53" s="184"/>
      <c r="NP53" s="184"/>
      <c r="NQ53" s="184"/>
      <c r="NR53" s="184"/>
      <c r="NS53" s="184"/>
      <c r="NT53" s="184"/>
      <c r="NU53" s="184"/>
      <c r="NV53" s="184"/>
      <c r="NW53" s="184"/>
      <c r="NX53" s="184"/>
      <c r="NY53" s="184"/>
      <c r="NZ53" s="184"/>
      <c r="OA53" s="184"/>
      <c r="OB53" s="184"/>
      <c r="OC53" s="184"/>
      <c r="OD53" s="184"/>
      <c r="OE53" s="184"/>
      <c r="OF53" s="184"/>
      <c r="OG53" s="184"/>
      <c r="OH53" s="184"/>
      <c r="OI53" s="184"/>
      <c r="OJ53" s="184"/>
      <c r="OK53" s="184"/>
      <c r="OL53" s="184"/>
      <c r="OM53" s="184"/>
      <c r="ON53" s="184"/>
      <c r="OO53" s="184"/>
      <c r="OP53" s="184"/>
      <c r="OQ53" s="184"/>
      <c r="OR53" s="184"/>
      <c r="OS53" s="184"/>
      <c r="OT53" s="184"/>
      <c r="OU53" s="184"/>
      <c r="OV53" s="184"/>
      <c r="OW53" s="184"/>
      <c r="OX53" s="184"/>
      <c r="OY53" s="184"/>
      <c r="OZ53" s="184"/>
      <c r="PA53" s="184"/>
      <c r="PB53" s="184"/>
      <c r="PC53" s="184"/>
      <c r="PD53" s="184"/>
      <c r="PE53" s="184"/>
      <c r="PF53" s="184"/>
      <c r="PG53" s="184"/>
      <c r="PH53" s="184"/>
      <c r="PI53" s="184"/>
      <c r="PJ53" s="184"/>
      <c r="PK53" s="184"/>
      <c r="PL53" s="184"/>
      <c r="PM53" s="184"/>
      <c r="PN53" s="184"/>
      <c r="PO53" s="184"/>
      <c r="PP53" s="184"/>
      <c r="PQ53" s="184"/>
      <c r="PR53" s="184"/>
      <c r="PS53" s="184"/>
      <c r="PT53" s="184"/>
      <c r="PU53" s="184"/>
      <c r="PV53" s="184"/>
      <c r="PW53" s="184"/>
      <c r="PX53" s="184"/>
      <c r="PY53" s="184"/>
      <c r="PZ53" s="184"/>
      <c r="QA53" s="184"/>
      <c r="QB53" s="184"/>
      <c r="QC53" s="184"/>
      <c r="QD53" s="184"/>
      <c r="QE53" s="184"/>
      <c r="QF53" s="184"/>
      <c r="QG53" s="184"/>
      <c r="QH53" s="184"/>
      <c r="QI53" s="184"/>
      <c r="QJ53" s="184"/>
      <c r="QK53" s="184"/>
      <c r="QL53" s="184"/>
      <c r="QM53" s="184"/>
      <c r="QN53" s="184"/>
      <c r="QO53" s="184"/>
      <c r="QP53" s="184"/>
      <c r="QQ53" s="184"/>
      <c r="QR53" s="184"/>
      <c r="QS53" s="184"/>
      <c r="QT53" s="184"/>
      <c r="QU53" s="184"/>
      <c r="QV53" s="184"/>
      <c r="QW53" s="184"/>
      <c r="QX53" s="184"/>
      <c r="QY53" s="184"/>
      <c r="QZ53" s="184"/>
      <c r="RA53" s="184"/>
      <c r="RB53" s="184"/>
      <c r="RC53" s="184"/>
      <c r="RD53" s="184"/>
      <c r="RE53" s="184"/>
      <c r="RF53" s="184"/>
      <c r="RG53" s="184"/>
      <c r="RH53" s="184"/>
      <c r="RI53" s="184"/>
      <c r="RJ53" s="184"/>
      <c r="RK53" s="184"/>
      <c r="RL53" s="184"/>
      <c r="RM53" s="184"/>
      <c r="RN53" s="184"/>
      <c r="RO53" s="184"/>
      <c r="RP53" s="184"/>
      <c r="RQ53" s="184"/>
      <c r="RR53" s="184"/>
      <c r="RS53" s="184"/>
      <c r="RT53" s="184"/>
      <c r="RU53" s="184"/>
      <c r="RV53" s="184"/>
      <c r="RW53" s="184"/>
      <c r="RX53" s="184"/>
      <c r="RY53" s="184"/>
      <c r="RZ53" s="184"/>
      <c r="SA53" s="184"/>
      <c r="SB53" s="184"/>
      <c r="SC53" s="184"/>
      <c r="SD53" s="184"/>
      <c r="SE53" s="184"/>
      <c r="SF53" s="184"/>
      <c r="SG53" s="184"/>
      <c r="SH53" s="184"/>
      <c r="SI53" s="184"/>
      <c r="SJ53" s="184"/>
      <c r="SK53" s="184"/>
      <c r="SL53" s="184"/>
      <c r="SM53" s="184"/>
      <c r="SN53" s="184"/>
      <c r="SO53" s="184"/>
      <c r="SP53" s="184"/>
      <c r="SQ53" s="184"/>
      <c r="SR53" s="184"/>
      <c r="SS53" s="184"/>
      <c r="ST53" s="184"/>
      <c r="SU53" s="184"/>
      <c r="SV53" s="184"/>
      <c r="SW53" s="184"/>
      <c r="SX53" s="184"/>
      <c r="SY53" s="184"/>
      <c r="SZ53" s="184"/>
      <c r="TA53" s="184"/>
      <c r="TB53" s="184"/>
      <c r="TC53" s="184"/>
      <c r="TD53" s="184"/>
      <c r="TE53" s="184"/>
      <c r="TF53" s="184"/>
      <c r="TG53" s="184"/>
      <c r="TH53" s="184"/>
      <c r="TI53" s="184"/>
      <c r="TJ53" s="184"/>
      <c r="TK53" s="184"/>
      <c r="TL53" s="184"/>
      <c r="TM53" s="184"/>
      <c r="TN53" s="184"/>
      <c r="TO53" s="184"/>
      <c r="TP53" s="184"/>
      <c r="TQ53" s="184"/>
      <c r="TR53" s="184"/>
      <c r="TS53" s="184"/>
      <c r="TT53" s="184"/>
      <c r="TU53" s="184"/>
      <c r="TV53" s="184"/>
      <c r="TW53" s="184"/>
      <c r="TX53" s="184"/>
      <c r="TY53" s="184"/>
      <c r="TZ53" s="184"/>
      <c r="UA53" s="184"/>
      <c r="UB53" s="184"/>
      <c r="UC53" s="184"/>
      <c r="UD53" s="184"/>
      <c r="UE53" s="184"/>
      <c r="UF53" s="184"/>
      <c r="UG53" s="184"/>
      <c r="UH53" s="184"/>
      <c r="UI53" s="184"/>
      <c r="UJ53" s="184"/>
      <c r="UK53" s="184"/>
      <c r="UL53" s="184"/>
      <c r="UM53" s="184"/>
      <c r="UN53" s="184"/>
      <c r="UO53" s="184"/>
      <c r="UP53" s="184"/>
      <c r="UQ53" s="184"/>
      <c r="UR53" s="184"/>
      <c r="US53" s="184"/>
      <c r="UT53" s="184"/>
      <c r="UU53" s="184"/>
      <c r="UV53" s="184"/>
      <c r="UW53" s="184"/>
      <c r="UX53" s="184"/>
      <c r="UY53" s="184"/>
      <c r="UZ53" s="184"/>
      <c r="VA53" s="184"/>
      <c r="VB53" s="184"/>
      <c r="VC53" s="184"/>
      <c r="VD53" s="184"/>
      <c r="VE53" s="184"/>
      <c r="VF53" s="184"/>
      <c r="VG53" s="184"/>
      <c r="VH53" s="184"/>
      <c r="VI53" s="184"/>
      <c r="VJ53" s="184"/>
      <c r="VK53" s="184"/>
      <c r="VL53" s="184"/>
      <c r="VM53" s="184"/>
      <c r="VN53" s="184"/>
      <c r="VO53" s="184"/>
      <c r="VP53" s="184"/>
      <c r="VQ53" s="184"/>
      <c r="VR53" s="184"/>
      <c r="VS53" s="184"/>
      <c r="VT53" s="184"/>
      <c r="VU53" s="184"/>
      <c r="VV53" s="184"/>
      <c r="VW53" s="184"/>
      <c r="VX53" s="184"/>
      <c r="VY53" s="184"/>
      <c r="VZ53" s="184"/>
      <c r="WA53" s="184"/>
      <c r="WB53" s="184"/>
      <c r="WC53" s="184"/>
      <c r="WD53" s="184"/>
      <c r="WE53" s="184"/>
      <c r="WF53" s="184"/>
      <c r="WG53" s="184"/>
      <c r="WH53" s="184"/>
      <c r="WI53" s="184"/>
      <c r="WJ53" s="184"/>
      <c r="WK53" s="184"/>
      <c r="WL53" s="184"/>
      <c r="WM53" s="184"/>
      <c r="WN53" s="184"/>
      <c r="WO53" s="184"/>
      <c r="WP53" s="184"/>
      <c r="WQ53" s="184"/>
      <c r="WR53" s="184"/>
      <c r="WS53" s="184"/>
      <c r="WT53" s="184"/>
      <c r="WU53" s="184"/>
      <c r="WV53" s="184"/>
      <c r="WW53" s="184"/>
      <c r="WX53" s="184"/>
      <c r="WY53" s="184"/>
      <c r="WZ53" s="184"/>
      <c r="XA53" s="184"/>
      <c r="XB53" s="184"/>
      <c r="XC53" s="184"/>
      <c r="XD53" s="184"/>
      <c r="XE53" s="184"/>
      <c r="XF53" s="184"/>
      <c r="XG53" s="184"/>
      <c r="XH53" s="184"/>
      <c r="XI53" s="184"/>
      <c r="XJ53" s="184"/>
      <c r="XK53" s="184"/>
      <c r="XL53" s="184"/>
      <c r="XM53" s="184"/>
      <c r="XN53" s="184"/>
      <c r="XO53" s="184"/>
      <c r="XP53" s="184"/>
      <c r="XQ53" s="184"/>
      <c r="XR53" s="184"/>
      <c r="XS53" s="184"/>
      <c r="XT53" s="184"/>
    </row>
    <row r="54" spans="1:644" customFormat="1" x14ac:dyDescent="0.2">
      <c r="A54" s="142"/>
      <c r="B54" s="81"/>
      <c r="C54" s="146"/>
      <c r="D54" s="147"/>
      <c r="E54" s="147"/>
      <c r="F54" s="145"/>
      <c r="G54" s="146"/>
      <c r="H54" s="147"/>
      <c r="I54" s="147"/>
      <c r="J54" s="145"/>
      <c r="K54" s="184"/>
      <c r="L54" s="184"/>
      <c r="M54" s="142"/>
      <c r="N54" s="81"/>
      <c r="O54" s="146"/>
      <c r="P54" s="147"/>
      <c r="Q54" s="147"/>
      <c r="R54" s="145"/>
      <c r="S54" s="146"/>
      <c r="T54" s="147"/>
      <c r="U54" s="147"/>
      <c r="V54" s="145"/>
      <c r="W54" s="184"/>
      <c r="X54" s="184"/>
      <c r="Y54" s="184"/>
      <c r="Z54" s="184"/>
      <c r="AA54" s="184"/>
      <c r="AB54" s="184"/>
      <c r="AC54" s="184"/>
      <c r="AD54" s="184"/>
      <c r="AE54" s="184"/>
      <c r="AF54" s="184"/>
      <c r="AG54" s="184"/>
      <c r="AH54" s="184"/>
      <c r="AI54" s="184"/>
      <c r="AJ54" s="184"/>
      <c r="AK54" s="184"/>
      <c r="AL54" s="184"/>
      <c r="AM54" s="184"/>
      <c r="AN54" s="184"/>
      <c r="AO54" s="184"/>
      <c r="AP54" s="184"/>
      <c r="AQ54" s="184"/>
      <c r="AR54" s="184"/>
      <c r="AS54" s="184"/>
      <c r="AT54" s="184"/>
      <c r="AU54" s="184"/>
      <c r="AV54" s="184"/>
      <c r="AW54" s="184"/>
      <c r="AX54" s="184"/>
      <c r="AY54" s="184"/>
      <c r="AZ54" s="184"/>
      <c r="BA54" s="184"/>
      <c r="BB54" s="184"/>
      <c r="BC54" s="184"/>
      <c r="BD54" s="184"/>
      <c r="BE54" s="184"/>
      <c r="BF54" s="184"/>
      <c r="BG54" s="184"/>
      <c r="BH54" s="184"/>
      <c r="BI54" s="184"/>
      <c r="BJ54" s="184"/>
      <c r="BK54" s="184"/>
      <c r="BL54" s="184"/>
      <c r="BM54" s="184"/>
      <c r="BN54" s="184"/>
      <c r="BO54" s="184"/>
      <c r="BP54" s="184"/>
      <c r="BQ54" s="184"/>
      <c r="BR54" s="184"/>
      <c r="BS54" s="184"/>
      <c r="BT54" s="184"/>
      <c r="BU54" s="184"/>
      <c r="BV54" s="184"/>
      <c r="BW54" s="184"/>
      <c r="BX54" s="184"/>
      <c r="BY54" s="184"/>
      <c r="BZ54" s="184"/>
      <c r="CA54" s="184"/>
      <c r="CB54" s="184"/>
      <c r="CC54" s="184"/>
      <c r="CD54" s="184"/>
      <c r="CE54" s="184"/>
      <c r="CF54" s="184"/>
      <c r="CG54" s="184"/>
      <c r="CH54" s="184"/>
      <c r="CI54" s="184"/>
      <c r="CJ54" s="184"/>
      <c r="CK54" s="184"/>
      <c r="CL54" s="184"/>
      <c r="CM54" s="184"/>
      <c r="CN54" s="184"/>
      <c r="CO54" s="184"/>
      <c r="CP54" s="184"/>
      <c r="CQ54" s="184"/>
      <c r="CR54" s="184"/>
      <c r="CS54" s="184"/>
      <c r="CT54" s="184"/>
      <c r="CU54" s="184"/>
      <c r="CV54" s="184"/>
      <c r="CW54" s="184"/>
      <c r="CX54" s="184"/>
      <c r="CY54" s="184"/>
      <c r="CZ54" s="184"/>
      <c r="DA54" s="184"/>
      <c r="DB54" s="184"/>
      <c r="DC54" s="184"/>
      <c r="DD54" s="184"/>
      <c r="DE54" s="184"/>
      <c r="DF54" s="184"/>
      <c r="DG54" s="184"/>
      <c r="DH54" s="184"/>
      <c r="DI54" s="184"/>
      <c r="DJ54" s="184"/>
      <c r="DK54" s="184"/>
      <c r="DL54" s="184"/>
      <c r="DM54" s="184"/>
      <c r="DN54" s="184"/>
      <c r="DO54" s="184"/>
      <c r="DP54" s="184"/>
      <c r="DQ54" s="184"/>
      <c r="DR54" s="184"/>
      <c r="DS54" s="184"/>
      <c r="DT54" s="184"/>
      <c r="DU54" s="184"/>
      <c r="DV54" s="184"/>
      <c r="DW54" s="184"/>
      <c r="DX54" s="184"/>
      <c r="DY54" s="184"/>
      <c r="DZ54" s="184"/>
      <c r="EA54" s="184"/>
      <c r="EB54" s="184"/>
      <c r="EC54" s="184"/>
      <c r="ED54" s="184"/>
      <c r="EE54" s="184"/>
      <c r="EF54" s="184"/>
      <c r="EG54" s="184"/>
      <c r="EH54" s="184"/>
      <c r="EI54" s="184"/>
      <c r="EJ54" s="184"/>
      <c r="EK54" s="184"/>
      <c r="EL54" s="184"/>
      <c r="EM54" s="184"/>
      <c r="EN54" s="184"/>
      <c r="EO54" s="184"/>
      <c r="EP54" s="184"/>
      <c r="EQ54" s="184"/>
      <c r="ER54" s="184"/>
      <c r="ES54" s="184"/>
      <c r="ET54" s="184"/>
      <c r="EU54" s="184"/>
      <c r="EV54" s="184"/>
      <c r="EW54" s="184"/>
      <c r="EX54" s="184"/>
      <c r="EY54" s="184"/>
      <c r="EZ54" s="184"/>
      <c r="FA54" s="184"/>
      <c r="FB54" s="184"/>
      <c r="FC54" s="184"/>
      <c r="FD54" s="184"/>
      <c r="FE54" s="184"/>
      <c r="FF54" s="184"/>
      <c r="FG54" s="184"/>
      <c r="FH54" s="184"/>
      <c r="FI54" s="184"/>
      <c r="FJ54" s="184"/>
      <c r="FK54" s="184"/>
      <c r="FL54" s="184"/>
      <c r="FM54" s="184"/>
      <c r="FN54" s="184"/>
      <c r="FO54" s="184"/>
      <c r="FP54" s="184"/>
      <c r="FQ54" s="184"/>
      <c r="FR54" s="184"/>
      <c r="FS54" s="184"/>
      <c r="FT54" s="184"/>
      <c r="FU54" s="184"/>
      <c r="FV54" s="184"/>
      <c r="FW54" s="184"/>
      <c r="FX54" s="184"/>
      <c r="FY54" s="184"/>
      <c r="FZ54" s="184"/>
      <c r="GA54" s="184"/>
      <c r="GB54" s="184"/>
      <c r="GC54" s="184"/>
      <c r="GD54" s="184"/>
      <c r="GE54" s="184"/>
      <c r="GF54" s="184"/>
      <c r="GG54" s="184"/>
      <c r="GH54" s="184"/>
      <c r="GI54" s="184"/>
      <c r="GJ54" s="184"/>
      <c r="GK54" s="184"/>
      <c r="GL54" s="184"/>
      <c r="GM54" s="184"/>
      <c r="GN54" s="184"/>
      <c r="GO54" s="184"/>
      <c r="GP54" s="184"/>
      <c r="GQ54" s="184"/>
      <c r="GR54" s="184"/>
      <c r="GS54" s="184"/>
      <c r="GT54" s="184"/>
      <c r="GU54" s="184"/>
      <c r="GV54" s="184"/>
      <c r="GW54" s="184"/>
      <c r="GX54" s="184"/>
      <c r="GY54" s="184"/>
      <c r="GZ54" s="184"/>
      <c r="HA54" s="184"/>
      <c r="HB54" s="184"/>
      <c r="HC54" s="184"/>
      <c r="HD54" s="184"/>
      <c r="HE54" s="184"/>
      <c r="HF54" s="184"/>
      <c r="HG54" s="184"/>
      <c r="HH54" s="184"/>
      <c r="HI54" s="184"/>
      <c r="HJ54" s="184"/>
      <c r="HK54" s="184"/>
      <c r="HL54" s="184"/>
      <c r="HM54" s="184"/>
      <c r="HN54" s="184"/>
      <c r="HO54" s="184"/>
      <c r="HP54" s="184"/>
      <c r="HQ54" s="184"/>
      <c r="HR54" s="184"/>
      <c r="HS54" s="184"/>
      <c r="HT54" s="184"/>
      <c r="HU54" s="184"/>
      <c r="HV54" s="184"/>
      <c r="HW54" s="184"/>
      <c r="HX54" s="184"/>
      <c r="HY54" s="184"/>
      <c r="HZ54" s="184"/>
      <c r="IA54" s="184"/>
      <c r="IB54" s="184"/>
      <c r="IC54" s="184"/>
      <c r="ID54" s="184"/>
      <c r="IE54" s="184"/>
      <c r="IF54" s="184"/>
      <c r="IG54" s="184"/>
      <c r="IH54" s="184"/>
      <c r="II54" s="184"/>
      <c r="IJ54" s="184"/>
      <c r="IK54" s="184"/>
      <c r="IL54" s="184"/>
      <c r="IM54" s="184"/>
      <c r="IN54" s="184"/>
      <c r="IO54" s="184"/>
      <c r="IP54" s="184"/>
      <c r="IQ54" s="184"/>
      <c r="IR54" s="184"/>
      <c r="IS54" s="184"/>
      <c r="IT54" s="184"/>
      <c r="IU54" s="184"/>
      <c r="IV54" s="184"/>
      <c r="IW54" s="184"/>
      <c r="IX54" s="184"/>
      <c r="IY54" s="184"/>
      <c r="IZ54" s="184"/>
      <c r="JA54" s="184"/>
      <c r="JB54" s="184"/>
      <c r="JC54" s="184"/>
      <c r="JD54" s="184"/>
      <c r="JE54" s="184"/>
      <c r="JF54" s="184"/>
      <c r="JG54" s="184"/>
      <c r="JH54" s="184"/>
      <c r="JI54" s="184"/>
      <c r="JJ54" s="184"/>
      <c r="JK54" s="184"/>
      <c r="JL54" s="184"/>
      <c r="JM54" s="184"/>
      <c r="JN54" s="184"/>
      <c r="JO54" s="184"/>
      <c r="JP54" s="184"/>
      <c r="JQ54" s="184"/>
      <c r="JR54" s="184"/>
      <c r="JS54" s="184"/>
      <c r="JT54" s="184"/>
      <c r="JU54" s="184"/>
      <c r="JV54" s="184"/>
      <c r="JW54" s="184"/>
      <c r="JX54" s="184"/>
      <c r="JY54" s="184"/>
      <c r="JZ54" s="184"/>
      <c r="KA54" s="184"/>
      <c r="KB54" s="184"/>
      <c r="KC54" s="184"/>
      <c r="KD54" s="184"/>
      <c r="KE54" s="184"/>
      <c r="KF54" s="184"/>
      <c r="KG54" s="184"/>
      <c r="KH54" s="184"/>
      <c r="KI54" s="184"/>
      <c r="KJ54" s="184"/>
      <c r="KK54" s="184"/>
      <c r="KL54" s="184"/>
      <c r="KM54" s="184"/>
      <c r="KN54" s="184"/>
      <c r="KO54" s="184"/>
      <c r="KP54" s="184"/>
      <c r="KQ54" s="184"/>
      <c r="KR54" s="184"/>
      <c r="KS54" s="184"/>
      <c r="KT54" s="184"/>
      <c r="KU54" s="184"/>
      <c r="KV54" s="184"/>
      <c r="KW54" s="184"/>
      <c r="KX54" s="184"/>
      <c r="KY54" s="184"/>
      <c r="KZ54" s="184"/>
      <c r="LA54" s="184"/>
      <c r="LB54" s="184"/>
      <c r="LC54" s="184"/>
      <c r="LD54" s="184"/>
      <c r="LE54" s="184"/>
      <c r="LF54" s="184"/>
      <c r="LG54" s="184"/>
      <c r="LH54" s="184"/>
      <c r="LI54" s="184"/>
      <c r="LJ54" s="184"/>
      <c r="LK54" s="184"/>
      <c r="LL54" s="184"/>
      <c r="LM54" s="184"/>
      <c r="LN54" s="184"/>
      <c r="LO54" s="184"/>
      <c r="LP54" s="184"/>
      <c r="LQ54" s="184"/>
      <c r="LR54" s="184"/>
      <c r="LS54" s="184"/>
      <c r="LT54" s="184"/>
      <c r="LU54" s="184"/>
      <c r="LV54" s="184"/>
      <c r="LW54" s="184"/>
      <c r="LX54" s="184"/>
      <c r="LY54" s="184"/>
      <c r="LZ54" s="184"/>
      <c r="MA54" s="184"/>
      <c r="MB54" s="184"/>
      <c r="MC54" s="184"/>
      <c r="MD54" s="184"/>
      <c r="ME54" s="184"/>
      <c r="MF54" s="184"/>
      <c r="MG54" s="184"/>
      <c r="MH54" s="184"/>
      <c r="MI54" s="184"/>
      <c r="MJ54" s="184"/>
      <c r="MK54" s="184"/>
      <c r="ML54" s="184"/>
      <c r="MM54" s="184"/>
      <c r="MN54" s="184"/>
      <c r="MO54" s="184"/>
      <c r="MP54" s="184"/>
      <c r="MQ54" s="184"/>
      <c r="MR54" s="184"/>
      <c r="MS54" s="184"/>
      <c r="MT54" s="184"/>
      <c r="MU54" s="184"/>
      <c r="MV54" s="184"/>
      <c r="MW54" s="184"/>
      <c r="MX54" s="184"/>
      <c r="MY54" s="184"/>
      <c r="MZ54" s="184"/>
      <c r="NA54" s="184"/>
      <c r="NB54" s="184"/>
      <c r="NC54" s="184"/>
      <c r="ND54" s="184"/>
      <c r="NE54" s="184"/>
      <c r="NF54" s="184"/>
      <c r="NG54" s="184"/>
      <c r="NH54" s="184"/>
      <c r="NI54" s="184"/>
      <c r="NJ54" s="184"/>
      <c r="NK54" s="184"/>
      <c r="NL54" s="184"/>
      <c r="NM54" s="184"/>
      <c r="NN54" s="184"/>
      <c r="NO54" s="184"/>
      <c r="NP54" s="184"/>
      <c r="NQ54" s="184"/>
      <c r="NR54" s="184"/>
      <c r="NS54" s="184"/>
      <c r="NT54" s="184"/>
      <c r="NU54" s="184"/>
      <c r="NV54" s="184"/>
      <c r="NW54" s="184"/>
      <c r="NX54" s="184"/>
      <c r="NY54" s="184"/>
      <c r="NZ54" s="184"/>
      <c r="OA54" s="184"/>
      <c r="OB54" s="184"/>
      <c r="OC54" s="184"/>
      <c r="OD54" s="184"/>
      <c r="OE54" s="184"/>
      <c r="OF54" s="184"/>
      <c r="OG54" s="184"/>
      <c r="OH54" s="184"/>
      <c r="OI54" s="184"/>
      <c r="OJ54" s="184"/>
      <c r="OK54" s="184"/>
      <c r="OL54" s="184"/>
      <c r="OM54" s="184"/>
      <c r="ON54" s="184"/>
      <c r="OO54" s="184"/>
      <c r="OP54" s="184"/>
      <c r="OQ54" s="184"/>
      <c r="OR54" s="184"/>
      <c r="OS54" s="184"/>
      <c r="OT54" s="184"/>
      <c r="OU54" s="184"/>
      <c r="OV54" s="184"/>
      <c r="OW54" s="184"/>
      <c r="OX54" s="184"/>
      <c r="OY54" s="184"/>
      <c r="OZ54" s="184"/>
      <c r="PA54" s="184"/>
      <c r="PB54" s="184"/>
      <c r="PC54" s="184"/>
      <c r="PD54" s="184"/>
      <c r="PE54" s="184"/>
      <c r="PF54" s="184"/>
      <c r="PG54" s="184"/>
      <c r="PH54" s="184"/>
      <c r="PI54" s="184"/>
      <c r="PJ54" s="184"/>
      <c r="PK54" s="184"/>
      <c r="PL54" s="184"/>
      <c r="PM54" s="184"/>
      <c r="PN54" s="184"/>
      <c r="PO54" s="184"/>
      <c r="PP54" s="184"/>
      <c r="PQ54" s="184"/>
      <c r="PR54" s="184"/>
      <c r="PS54" s="184"/>
      <c r="PT54" s="184"/>
      <c r="PU54" s="184"/>
      <c r="PV54" s="184"/>
      <c r="PW54" s="184"/>
      <c r="PX54" s="184"/>
      <c r="PY54" s="184"/>
      <c r="PZ54" s="184"/>
      <c r="QA54" s="184"/>
      <c r="QB54" s="184"/>
      <c r="QC54" s="184"/>
      <c r="QD54" s="184"/>
      <c r="QE54" s="184"/>
      <c r="QF54" s="184"/>
      <c r="QG54" s="184"/>
      <c r="QH54" s="184"/>
      <c r="QI54" s="184"/>
      <c r="QJ54" s="184"/>
      <c r="QK54" s="184"/>
      <c r="QL54" s="184"/>
      <c r="QM54" s="184"/>
      <c r="QN54" s="184"/>
      <c r="QO54" s="184"/>
      <c r="QP54" s="184"/>
      <c r="QQ54" s="184"/>
      <c r="QR54" s="184"/>
      <c r="QS54" s="184"/>
      <c r="QT54" s="184"/>
      <c r="QU54" s="184"/>
      <c r="QV54" s="184"/>
      <c r="QW54" s="184"/>
      <c r="QX54" s="184"/>
      <c r="QY54" s="184"/>
      <c r="QZ54" s="184"/>
      <c r="RA54" s="184"/>
      <c r="RB54" s="184"/>
      <c r="RC54" s="184"/>
      <c r="RD54" s="184"/>
      <c r="RE54" s="184"/>
      <c r="RF54" s="184"/>
      <c r="RG54" s="184"/>
      <c r="RH54" s="184"/>
      <c r="RI54" s="184"/>
      <c r="RJ54" s="184"/>
      <c r="RK54" s="184"/>
      <c r="RL54" s="184"/>
      <c r="RM54" s="184"/>
      <c r="RN54" s="184"/>
      <c r="RO54" s="184"/>
      <c r="RP54" s="184"/>
      <c r="RQ54" s="184"/>
      <c r="RR54" s="184"/>
      <c r="RS54" s="184"/>
      <c r="RT54" s="184"/>
      <c r="RU54" s="184"/>
      <c r="RV54" s="184"/>
      <c r="RW54" s="184"/>
      <c r="RX54" s="184"/>
      <c r="RY54" s="184"/>
      <c r="RZ54" s="184"/>
      <c r="SA54" s="184"/>
      <c r="SB54" s="184"/>
      <c r="SC54" s="184"/>
      <c r="SD54" s="184"/>
      <c r="SE54" s="184"/>
      <c r="SF54" s="184"/>
      <c r="SG54" s="184"/>
      <c r="SH54" s="184"/>
      <c r="SI54" s="184"/>
      <c r="SJ54" s="184"/>
      <c r="SK54" s="184"/>
      <c r="SL54" s="184"/>
      <c r="SM54" s="184"/>
      <c r="SN54" s="184"/>
      <c r="SO54" s="184"/>
      <c r="SP54" s="184"/>
      <c r="SQ54" s="184"/>
      <c r="SR54" s="184"/>
      <c r="SS54" s="184"/>
      <c r="ST54" s="184"/>
      <c r="SU54" s="184"/>
      <c r="SV54" s="184"/>
      <c r="SW54" s="184"/>
      <c r="SX54" s="184"/>
      <c r="SY54" s="184"/>
      <c r="SZ54" s="184"/>
      <c r="TA54" s="184"/>
      <c r="TB54" s="184"/>
      <c r="TC54" s="184"/>
      <c r="TD54" s="184"/>
      <c r="TE54" s="184"/>
      <c r="TF54" s="184"/>
      <c r="TG54" s="184"/>
      <c r="TH54" s="184"/>
      <c r="TI54" s="184"/>
      <c r="TJ54" s="184"/>
      <c r="TK54" s="184"/>
      <c r="TL54" s="184"/>
      <c r="TM54" s="184"/>
      <c r="TN54" s="184"/>
      <c r="TO54" s="184"/>
      <c r="TP54" s="184"/>
      <c r="TQ54" s="184"/>
      <c r="TR54" s="184"/>
      <c r="TS54" s="184"/>
      <c r="TT54" s="184"/>
      <c r="TU54" s="184"/>
      <c r="TV54" s="184"/>
      <c r="TW54" s="184"/>
      <c r="TX54" s="184"/>
      <c r="TY54" s="184"/>
      <c r="TZ54" s="184"/>
      <c r="UA54" s="184"/>
      <c r="UB54" s="184"/>
      <c r="UC54" s="184"/>
      <c r="UD54" s="184"/>
      <c r="UE54" s="184"/>
      <c r="UF54" s="184"/>
      <c r="UG54" s="184"/>
      <c r="UH54" s="184"/>
      <c r="UI54" s="184"/>
      <c r="UJ54" s="184"/>
      <c r="UK54" s="184"/>
      <c r="UL54" s="184"/>
      <c r="UM54" s="184"/>
      <c r="UN54" s="184"/>
      <c r="UO54" s="184"/>
      <c r="UP54" s="184"/>
      <c r="UQ54" s="184"/>
      <c r="UR54" s="184"/>
      <c r="US54" s="184"/>
      <c r="UT54" s="184"/>
      <c r="UU54" s="184"/>
      <c r="UV54" s="184"/>
      <c r="UW54" s="184"/>
      <c r="UX54" s="184"/>
      <c r="UY54" s="184"/>
      <c r="UZ54" s="184"/>
      <c r="VA54" s="184"/>
      <c r="VB54" s="184"/>
      <c r="VC54" s="184"/>
      <c r="VD54" s="184"/>
      <c r="VE54" s="184"/>
      <c r="VF54" s="184"/>
      <c r="VG54" s="184"/>
      <c r="VH54" s="184"/>
      <c r="VI54" s="184"/>
      <c r="VJ54" s="184"/>
      <c r="VK54" s="184"/>
      <c r="VL54" s="184"/>
      <c r="VM54" s="184"/>
      <c r="VN54" s="184"/>
      <c r="VO54" s="184"/>
      <c r="VP54" s="184"/>
      <c r="VQ54" s="184"/>
      <c r="VR54" s="184"/>
      <c r="VS54" s="184"/>
      <c r="VT54" s="184"/>
      <c r="VU54" s="184"/>
      <c r="VV54" s="184"/>
      <c r="VW54" s="184"/>
      <c r="VX54" s="184"/>
      <c r="VY54" s="184"/>
      <c r="VZ54" s="184"/>
      <c r="WA54" s="184"/>
      <c r="WB54" s="184"/>
      <c r="WC54" s="184"/>
      <c r="WD54" s="184"/>
      <c r="WE54" s="184"/>
      <c r="WF54" s="184"/>
      <c r="WG54" s="184"/>
      <c r="WH54" s="184"/>
      <c r="WI54" s="184"/>
      <c r="WJ54" s="184"/>
      <c r="WK54" s="184"/>
      <c r="WL54" s="184"/>
      <c r="WM54" s="184"/>
      <c r="WN54" s="184"/>
      <c r="WO54" s="184"/>
      <c r="WP54" s="184"/>
      <c r="WQ54" s="184"/>
      <c r="WR54" s="184"/>
      <c r="WS54" s="184"/>
      <c r="WT54" s="184"/>
      <c r="WU54" s="184"/>
      <c r="WV54" s="184"/>
      <c r="WW54" s="184"/>
      <c r="WX54" s="184"/>
      <c r="WY54" s="184"/>
      <c r="WZ54" s="184"/>
      <c r="XA54" s="184"/>
      <c r="XB54" s="184"/>
      <c r="XC54" s="184"/>
      <c r="XD54" s="184"/>
      <c r="XE54" s="184"/>
      <c r="XF54" s="184"/>
      <c r="XG54" s="184"/>
      <c r="XH54" s="184"/>
      <c r="XI54" s="184"/>
      <c r="XJ54" s="184"/>
      <c r="XK54" s="184"/>
      <c r="XL54" s="184"/>
      <c r="XM54" s="184"/>
      <c r="XN54" s="184"/>
      <c r="XO54" s="184"/>
      <c r="XP54" s="184"/>
      <c r="XQ54" s="184"/>
      <c r="XR54" s="184"/>
      <c r="XS54" s="184"/>
      <c r="XT54" s="184"/>
    </row>
    <row r="55" spans="1:644" customFormat="1" x14ac:dyDescent="0.2">
      <c r="A55" s="142"/>
      <c r="B55" s="81"/>
      <c r="C55" s="146"/>
      <c r="D55" s="147"/>
      <c r="E55" s="147"/>
      <c r="F55" s="145"/>
      <c r="G55" s="146"/>
      <c r="H55" s="147"/>
      <c r="I55" s="147"/>
      <c r="J55" s="145"/>
      <c r="K55" s="184"/>
      <c r="L55" s="184"/>
      <c r="M55" s="142"/>
      <c r="N55" s="81"/>
      <c r="O55" s="146"/>
      <c r="P55" s="147"/>
      <c r="Q55" s="147"/>
      <c r="R55" s="145"/>
      <c r="S55" s="146"/>
      <c r="T55" s="147"/>
      <c r="U55" s="147"/>
      <c r="V55" s="145"/>
      <c r="W55" s="184"/>
      <c r="X55" s="184"/>
      <c r="Y55" s="184"/>
      <c r="Z55" s="184"/>
      <c r="AA55" s="184"/>
      <c r="AB55" s="184"/>
      <c r="AC55" s="184"/>
      <c r="AD55" s="184"/>
      <c r="AE55" s="184"/>
      <c r="AF55" s="184"/>
      <c r="AG55" s="184"/>
      <c r="AH55" s="184"/>
      <c r="AI55" s="184"/>
      <c r="AJ55" s="184"/>
      <c r="AK55" s="184"/>
      <c r="AL55" s="184"/>
      <c r="AM55" s="184"/>
      <c r="AN55" s="184"/>
      <c r="AO55" s="184"/>
      <c r="AP55" s="184"/>
      <c r="AQ55" s="184"/>
      <c r="AR55" s="184"/>
      <c r="AS55" s="184"/>
      <c r="AT55" s="184"/>
      <c r="AU55" s="184"/>
      <c r="AV55" s="184"/>
      <c r="AW55" s="184"/>
      <c r="AX55" s="184"/>
      <c r="AY55" s="184"/>
      <c r="AZ55" s="184"/>
      <c r="BA55" s="184"/>
      <c r="BB55" s="184"/>
      <c r="BC55" s="184"/>
      <c r="BD55" s="184"/>
      <c r="BE55" s="184"/>
      <c r="BF55" s="184"/>
      <c r="BG55" s="184"/>
      <c r="BH55" s="184"/>
      <c r="BI55" s="184"/>
      <c r="BJ55" s="184"/>
      <c r="BK55" s="184"/>
      <c r="BL55" s="184"/>
      <c r="BM55" s="184"/>
      <c r="BN55" s="184"/>
      <c r="BO55" s="184"/>
      <c r="BP55" s="184"/>
      <c r="BQ55" s="184"/>
      <c r="BR55" s="184"/>
      <c r="BS55" s="184"/>
      <c r="BT55" s="184"/>
      <c r="BU55" s="184"/>
      <c r="BV55" s="184"/>
      <c r="BW55" s="184"/>
      <c r="BX55" s="184"/>
      <c r="BY55" s="184"/>
      <c r="BZ55" s="184"/>
      <c r="CA55" s="184"/>
      <c r="CB55" s="184"/>
      <c r="CC55" s="184"/>
      <c r="CD55" s="184"/>
      <c r="CE55" s="184"/>
      <c r="CF55" s="184"/>
      <c r="CG55" s="184"/>
      <c r="CH55" s="184"/>
      <c r="CI55" s="184"/>
      <c r="CJ55" s="184"/>
      <c r="CK55" s="184"/>
      <c r="CL55" s="184"/>
      <c r="CM55" s="184"/>
      <c r="CN55" s="184"/>
      <c r="CO55" s="184"/>
      <c r="CP55" s="184"/>
      <c r="CQ55" s="184"/>
      <c r="CR55" s="184"/>
      <c r="CS55" s="184"/>
      <c r="CT55" s="184"/>
      <c r="CU55" s="184"/>
      <c r="CV55" s="184"/>
      <c r="CW55" s="184"/>
      <c r="CX55" s="184"/>
      <c r="CY55" s="184"/>
      <c r="CZ55" s="184"/>
      <c r="DA55" s="184"/>
      <c r="DB55" s="184"/>
      <c r="DC55" s="184"/>
      <c r="DD55" s="184"/>
      <c r="DE55" s="184"/>
      <c r="DF55" s="184"/>
      <c r="DG55" s="184"/>
      <c r="DH55" s="184"/>
      <c r="DI55" s="184"/>
      <c r="DJ55" s="184"/>
      <c r="DK55" s="184"/>
      <c r="DL55" s="184"/>
      <c r="DM55" s="184"/>
      <c r="DN55" s="184"/>
      <c r="DO55" s="184"/>
      <c r="DP55" s="184"/>
      <c r="DQ55" s="184"/>
      <c r="DR55" s="184"/>
      <c r="DS55" s="184"/>
      <c r="DT55" s="184"/>
      <c r="DU55" s="184"/>
      <c r="DV55" s="184"/>
      <c r="DW55" s="184"/>
      <c r="DX55" s="184"/>
      <c r="DY55" s="184"/>
      <c r="DZ55" s="184"/>
      <c r="EA55" s="184"/>
      <c r="EB55" s="184"/>
      <c r="EC55" s="184"/>
      <c r="ED55" s="184"/>
      <c r="EE55" s="184"/>
      <c r="EF55" s="184"/>
      <c r="EG55" s="184"/>
      <c r="EH55" s="184"/>
      <c r="EI55" s="184"/>
      <c r="EJ55" s="184"/>
      <c r="EK55" s="184"/>
      <c r="EL55" s="184"/>
      <c r="EM55" s="184"/>
      <c r="EN55" s="184"/>
      <c r="EO55" s="184"/>
      <c r="EP55" s="184"/>
      <c r="EQ55" s="184"/>
      <c r="ER55" s="184"/>
      <c r="ES55" s="184"/>
      <c r="ET55" s="184"/>
      <c r="EU55" s="184"/>
      <c r="EV55" s="184"/>
      <c r="EW55" s="184"/>
      <c r="EX55" s="184"/>
      <c r="EY55" s="184"/>
      <c r="EZ55" s="184"/>
      <c r="FA55" s="184"/>
      <c r="FB55" s="184"/>
      <c r="FC55" s="184"/>
      <c r="FD55" s="184"/>
      <c r="FE55" s="184"/>
      <c r="FF55" s="184"/>
      <c r="FG55" s="184"/>
      <c r="FH55" s="184"/>
      <c r="FI55" s="184"/>
      <c r="FJ55" s="184"/>
      <c r="FK55" s="184"/>
      <c r="FL55" s="184"/>
      <c r="FM55" s="184"/>
      <c r="FN55" s="184"/>
      <c r="FO55" s="184"/>
      <c r="FP55" s="184"/>
      <c r="FQ55" s="184"/>
      <c r="FR55" s="184"/>
      <c r="FS55" s="184"/>
      <c r="FT55" s="184"/>
      <c r="FU55" s="184"/>
      <c r="FV55" s="184"/>
      <c r="FW55" s="184"/>
      <c r="FX55" s="184"/>
      <c r="FY55" s="184"/>
      <c r="FZ55" s="184"/>
      <c r="GA55" s="184"/>
      <c r="GB55" s="184"/>
      <c r="GC55" s="184"/>
      <c r="GD55" s="184"/>
      <c r="GE55" s="184"/>
      <c r="GF55" s="184"/>
      <c r="GG55" s="184"/>
      <c r="GH55" s="184"/>
      <c r="GI55" s="184"/>
      <c r="GJ55" s="184"/>
      <c r="GK55" s="184"/>
      <c r="GL55" s="184"/>
      <c r="GM55" s="184"/>
      <c r="GN55" s="184"/>
      <c r="GO55" s="184"/>
      <c r="GP55" s="184"/>
      <c r="GQ55" s="184"/>
      <c r="GR55" s="184"/>
      <c r="GS55" s="184"/>
      <c r="GT55" s="184"/>
      <c r="GU55" s="184"/>
      <c r="GV55" s="184"/>
      <c r="GW55" s="184"/>
      <c r="GX55" s="184"/>
      <c r="GY55" s="184"/>
      <c r="GZ55" s="184"/>
      <c r="HA55" s="184"/>
      <c r="HB55" s="184"/>
      <c r="HC55" s="184"/>
      <c r="HD55" s="184"/>
      <c r="HE55" s="184"/>
      <c r="HF55" s="184"/>
      <c r="HG55" s="184"/>
      <c r="HH55" s="184"/>
      <c r="HI55" s="184"/>
      <c r="HJ55" s="184"/>
      <c r="HK55" s="184"/>
      <c r="HL55" s="184"/>
      <c r="HM55" s="184"/>
      <c r="HN55" s="184"/>
      <c r="HO55" s="184"/>
      <c r="HP55" s="184"/>
      <c r="HQ55" s="184"/>
      <c r="HR55" s="184"/>
      <c r="HS55" s="184"/>
      <c r="HT55" s="184"/>
      <c r="HU55" s="184"/>
      <c r="HV55" s="184"/>
      <c r="HW55" s="184"/>
      <c r="HX55" s="184"/>
      <c r="HY55" s="184"/>
      <c r="HZ55" s="184"/>
      <c r="IA55" s="184"/>
      <c r="IB55" s="184"/>
      <c r="IC55" s="184"/>
      <c r="ID55" s="184"/>
      <c r="IE55" s="184"/>
      <c r="IF55" s="184"/>
      <c r="IG55" s="184"/>
      <c r="IH55" s="184"/>
      <c r="II55" s="184"/>
      <c r="IJ55" s="184"/>
      <c r="IK55" s="184"/>
      <c r="IL55" s="184"/>
      <c r="IM55" s="184"/>
      <c r="IN55" s="184"/>
      <c r="IO55" s="184"/>
      <c r="IP55" s="184"/>
      <c r="IQ55" s="184"/>
      <c r="IR55" s="184"/>
      <c r="IS55" s="184"/>
      <c r="IT55" s="184"/>
      <c r="IU55" s="184"/>
      <c r="IV55" s="184"/>
      <c r="IW55" s="184"/>
      <c r="IX55" s="184"/>
      <c r="IY55" s="184"/>
      <c r="IZ55" s="184"/>
      <c r="JA55" s="184"/>
      <c r="JB55" s="184"/>
      <c r="JC55" s="184"/>
      <c r="JD55" s="184"/>
      <c r="JE55" s="184"/>
      <c r="JF55" s="184"/>
      <c r="JG55" s="184"/>
      <c r="JH55" s="184"/>
      <c r="JI55" s="184"/>
      <c r="JJ55" s="184"/>
      <c r="JK55" s="184"/>
      <c r="JL55" s="184"/>
      <c r="JM55" s="184"/>
      <c r="JN55" s="184"/>
      <c r="JO55" s="184"/>
      <c r="JP55" s="184"/>
      <c r="JQ55" s="184"/>
      <c r="JR55" s="184"/>
      <c r="JS55" s="184"/>
      <c r="JT55" s="184"/>
      <c r="JU55" s="184"/>
      <c r="JV55" s="184"/>
      <c r="JW55" s="184"/>
      <c r="JX55" s="184"/>
      <c r="JY55" s="184"/>
      <c r="JZ55" s="184"/>
      <c r="KA55" s="184"/>
      <c r="KB55" s="184"/>
      <c r="KC55" s="184"/>
      <c r="KD55" s="184"/>
      <c r="KE55" s="184"/>
      <c r="KF55" s="184"/>
      <c r="KG55" s="184"/>
      <c r="KH55" s="184"/>
      <c r="KI55" s="184"/>
      <c r="KJ55" s="184"/>
      <c r="KK55" s="184"/>
      <c r="KL55" s="184"/>
      <c r="KM55" s="184"/>
      <c r="KN55" s="184"/>
      <c r="KO55" s="184"/>
      <c r="KP55" s="184"/>
      <c r="KQ55" s="184"/>
      <c r="KR55" s="184"/>
      <c r="KS55" s="184"/>
      <c r="KT55" s="184"/>
      <c r="KU55" s="184"/>
      <c r="KV55" s="184"/>
      <c r="KW55" s="184"/>
      <c r="KX55" s="184"/>
      <c r="KY55" s="184"/>
      <c r="KZ55" s="184"/>
      <c r="LA55" s="184"/>
      <c r="LB55" s="184"/>
      <c r="LC55" s="184"/>
      <c r="LD55" s="184"/>
      <c r="LE55" s="184"/>
      <c r="LF55" s="184"/>
      <c r="LG55" s="184"/>
      <c r="LH55" s="184"/>
      <c r="LI55" s="184"/>
      <c r="LJ55" s="184"/>
      <c r="LK55" s="184"/>
      <c r="LL55" s="184"/>
      <c r="LM55" s="184"/>
      <c r="LN55" s="184"/>
      <c r="LO55" s="184"/>
      <c r="LP55" s="184"/>
      <c r="LQ55" s="184"/>
      <c r="LR55" s="184"/>
      <c r="LS55" s="184"/>
      <c r="LT55" s="184"/>
      <c r="LU55" s="184"/>
      <c r="LV55" s="184"/>
      <c r="LW55" s="184"/>
      <c r="LX55" s="184"/>
      <c r="LY55" s="184"/>
      <c r="LZ55" s="184"/>
      <c r="MA55" s="184"/>
      <c r="MB55" s="184"/>
      <c r="MC55" s="184"/>
      <c r="MD55" s="184"/>
      <c r="ME55" s="184"/>
      <c r="MF55" s="184"/>
      <c r="MG55" s="184"/>
      <c r="MH55" s="184"/>
      <c r="MI55" s="184"/>
      <c r="MJ55" s="184"/>
      <c r="MK55" s="184"/>
      <c r="ML55" s="184"/>
      <c r="MM55" s="184"/>
      <c r="MN55" s="184"/>
      <c r="MO55" s="184"/>
      <c r="MP55" s="184"/>
      <c r="MQ55" s="184"/>
      <c r="MR55" s="184"/>
      <c r="MS55" s="184"/>
      <c r="MT55" s="184"/>
      <c r="MU55" s="184"/>
      <c r="MV55" s="184"/>
      <c r="MW55" s="184"/>
      <c r="MX55" s="184"/>
      <c r="MY55" s="184"/>
      <c r="MZ55" s="184"/>
      <c r="NA55" s="184"/>
      <c r="NB55" s="184"/>
      <c r="NC55" s="184"/>
      <c r="ND55" s="184"/>
      <c r="NE55" s="184"/>
      <c r="NF55" s="184"/>
      <c r="NG55" s="184"/>
      <c r="NH55" s="184"/>
      <c r="NI55" s="184"/>
      <c r="NJ55" s="184"/>
      <c r="NK55" s="184"/>
      <c r="NL55" s="184"/>
      <c r="NM55" s="184"/>
      <c r="NN55" s="184"/>
      <c r="NO55" s="184"/>
      <c r="NP55" s="184"/>
      <c r="NQ55" s="184"/>
      <c r="NR55" s="184"/>
      <c r="NS55" s="184"/>
      <c r="NT55" s="184"/>
      <c r="NU55" s="184"/>
      <c r="NV55" s="184"/>
      <c r="NW55" s="184"/>
      <c r="NX55" s="184"/>
      <c r="NY55" s="184"/>
      <c r="NZ55" s="184"/>
      <c r="OA55" s="184"/>
      <c r="OB55" s="184"/>
      <c r="OC55" s="184"/>
      <c r="OD55" s="184"/>
      <c r="OE55" s="184"/>
      <c r="OF55" s="184"/>
      <c r="OG55" s="184"/>
      <c r="OH55" s="184"/>
      <c r="OI55" s="184"/>
      <c r="OJ55" s="184"/>
      <c r="OK55" s="184"/>
      <c r="OL55" s="184"/>
      <c r="OM55" s="184"/>
      <c r="ON55" s="184"/>
      <c r="OO55" s="184"/>
      <c r="OP55" s="184"/>
      <c r="OQ55" s="184"/>
      <c r="OR55" s="184"/>
      <c r="OS55" s="184"/>
      <c r="OT55" s="184"/>
      <c r="OU55" s="184"/>
      <c r="OV55" s="184"/>
      <c r="OW55" s="184"/>
      <c r="OX55" s="184"/>
      <c r="OY55" s="184"/>
      <c r="OZ55" s="184"/>
      <c r="PA55" s="184"/>
      <c r="PB55" s="184"/>
      <c r="PC55" s="184"/>
      <c r="PD55" s="184"/>
      <c r="PE55" s="184"/>
      <c r="PF55" s="184"/>
      <c r="PG55" s="184"/>
      <c r="PH55" s="184"/>
      <c r="PI55" s="184"/>
      <c r="PJ55" s="184"/>
      <c r="PK55" s="184"/>
      <c r="PL55" s="184"/>
      <c r="PM55" s="184"/>
      <c r="PN55" s="184"/>
      <c r="PO55" s="184"/>
      <c r="PP55" s="184"/>
      <c r="PQ55" s="184"/>
      <c r="PR55" s="184"/>
      <c r="PS55" s="184"/>
      <c r="PT55" s="184"/>
      <c r="PU55" s="184"/>
      <c r="PV55" s="184"/>
      <c r="PW55" s="184"/>
      <c r="PX55" s="184"/>
      <c r="PY55" s="184"/>
      <c r="PZ55" s="184"/>
      <c r="QA55" s="184"/>
      <c r="QB55" s="184"/>
      <c r="QC55" s="184"/>
      <c r="QD55" s="184"/>
      <c r="QE55" s="184"/>
      <c r="QF55" s="184"/>
      <c r="QG55" s="184"/>
      <c r="QH55" s="184"/>
      <c r="QI55" s="184"/>
      <c r="QJ55" s="184"/>
      <c r="QK55" s="184"/>
      <c r="QL55" s="184"/>
      <c r="QM55" s="184"/>
      <c r="QN55" s="184"/>
      <c r="QO55" s="184"/>
      <c r="QP55" s="184"/>
      <c r="QQ55" s="184"/>
      <c r="QR55" s="184"/>
      <c r="QS55" s="184"/>
      <c r="QT55" s="184"/>
      <c r="QU55" s="184"/>
      <c r="QV55" s="184"/>
      <c r="QW55" s="184"/>
      <c r="QX55" s="184"/>
      <c r="QY55" s="184"/>
      <c r="QZ55" s="184"/>
      <c r="RA55" s="184"/>
      <c r="RB55" s="184"/>
      <c r="RC55" s="184"/>
      <c r="RD55" s="184"/>
      <c r="RE55" s="184"/>
      <c r="RF55" s="184"/>
      <c r="RG55" s="184"/>
      <c r="RH55" s="184"/>
      <c r="RI55" s="184"/>
      <c r="RJ55" s="184"/>
      <c r="RK55" s="184"/>
      <c r="RL55" s="184"/>
      <c r="RM55" s="184"/>
      <c r="RN55" s="184"/>
      <c r="RO55" s="184"/>
      <c r="RP55" s="184"/>
      <c r="RQ55" s="184"/>
      <c r="RR55" s="184"/>
      <c r="RS55" s="184"/>
      <c r="RT55" s="184"/>
      <c r="RU55" s="184"/>
      <c r="RV55" s="184"/>
      <c r="RW55" s="184"/>
      <c r="RX55" s="184"/>
      <c r="RY55" s="184"/>
      <c r="RZ55" s="184"/>
      <c r="SA55" s="184"/>
      <c r="SB55" s="184"/>
      <c r="SC55" s="184"/>
      <c r="SD55" s="184"/>
      <c r="SE55" s="184"/>
      <c r="SF55" s="184"/>
      <c r="SG55" s="184"/>
      <c r="SH55" s="184"/>
      <c r="SI55" s="184"/>
      <c r="SJ55" s="184"/>
      <c r="SK55" s="184"/>
      <c r="SL55" s="184"/>
      <c r="SM55" s="184"/>
      <c r="SN55" s="184"/>
      <c r="SO55" s="184"/>
      <c r="SP55" s="184"/>
      <c r="SQ55" s="184"/>
      <c r="SR55" s="184"/>
      <c r="SS55" s="184"/>
      <c r="ST55" s="184"/>
      <c r="SU55" s="184"/>
      <c r="SV55" s="184"/>
      <c r="SW55" s="184"/>
      <c r="SX55" s="184"/>
      <c r="SY55" s="184"/>
      <c r="SZ55" s="184"/>
      <c r="TA55" s="184"/>
      <c r="TB55" s="184"/>
      <c r="TC55" s="184"/>
      <c r="TD55" s="184"/>
      <c r="TE55" s="184"/>
      <c r="TF55" s="184"/>
      <c r="TG55" s="184"/>
      <c r="TH55" s="184"/>
      <c r="TI55" s="184"/>
      <c r="TJ55" s="184"/>
      <c r="TK55" s="184"/>
      <c r="TL55" s="184"/>
      <c r="TM55" s="184"/>
      <c r="TN55" s="184"/>
      <c r="TO55" s="184"/>
      <c r="TP55" s="184"/>
      <c r="TQ55" s="184"/>
      <c r="TR55" s="184"/>
      <c r="TS55" s="184"/>
      <c r="TT55" s="184"/>
      <c r="TU55" s="184"/>
      <c r="TV55" s="184"/>
      <c r="TW55" s="184"/>
      <c r="TX55" s="184"/>
      <c r="TY55" s="184"/>
      <c r="TZ55" s="184"/>
      <c r="UA55" s="184"/>
      <c r="UB55" s="184"/>
      <c r="UC55" s="184"/>
      <c r="UD55" s="184"/>
      <c r="UE55" s="184"/>
      <c r="UF55" s="184"/>
      <c r="UG55" s="184"/>
      <c r="UH55" s="184"/>
      <c r="UI55" s="184"/>
      <c r="UJ55" s="184"/>
      <c r="UK55" s="184"/>
      <c r="UL55" s="184"/>
      <c r="UM55" s="184"/>
      <c r="UN55" s="184"/>
      <c r="UO55" s="184"/>
      <c r="UP55" s="184"/>
      <c r="UQ55" s="184"/>
      <c r="UR55" s="184"/>
      <c r="US55" s="184"/>
      <c r="UT55" s="184"/>
      <c r="UU55" s="184"/>
      <c r="UV55" s="184"/>
      <c r="UW55" s="184"/>
      <c r="UX55" s="184"/>
      <c r="UY55" s="184"/>
      <c r="UZ55" s="184"/>
      <c r="VA55" s="184"/>
      <c r="VB55" s="184"/>
      <c r="VC55" s="184"/>
      <c r="VD55" s="184"/>
      <c r="VE55" s="184"/>
      <c r="VF55" s="184"/>
      <c r="VG55" s="184"/>
      <c r="VH55" s="184"/>
      <c r="VI55" s="184"/>
      <c r="VJ55" s="184"/>
      <c r="VK55" s="184"/>
      <c r="VL55" s="184"/>
      <c r="VM55" s="184"/>
      <c r="VN55" s="184"/>
      <c r="VO55" s="184"/>
      <c r="VP55" s="184"/>
      <c r="VQ55" s="184"/>
      <c r="VR55" s="184"/>
      <c r="VS55" s="184"/>
      <c r="VT55" s="184"/>
      <c r="VU55" s="184"/>
      <c r="VV55" s="184"/>
      <c r="VW55" s="184"/>
      <c r="VX55" s="184"/>
      <c r="VY55" s="184"/>
      <c r="VZ55" s="184"/>
      <c r="WA55" s="184"/>
      <c r="WB55" s="184"/>
      <c r="WC55" s="184"/>
      <c r="WD55" s="184"/>
      <c r="WE55" s="184"/>
      <c r="WF55" s="184"/>
      <c r="WG55" s="184"/>
      <c r="WH55" s="184"/>
      <c r="WI55" s="184"/>
      <c r="WJ55" s="184"/>
      <c r="WK55" s="184"/>
      <c r="WL55" s="184"/>
      <c r="WM55" s="184"/>
      <c r="WN55" s="184"/>
      <c r="WO55" s="184"/>
      <c r="WP55" s="184"/>
      <c r="WQ55" s="184"/>
      <c r="WR55" s="184"/>
      <c r="WS55" s="184"/>
      <c r="WT55" s="184"/>
      <c r="WU55" s="184"/>
      <c r="WV55" s="184"/>
      <c r="WW55" s="184"/>
      <c r="WX55" s="184"/>
      <c r="WY55" s="184"/>
      <c r="WZ55" s="184"/>
      <c r="XA55" s="184"/>
      <c r="XB55" s="184"/>
      <c r="XC55" s="184"/>
      <c r="XD55" s="184"/>
      <c r="XE55" s="184"/>
      <c r="XF55" s="184"/>
      <c r="XG55" s="184"/>
      <c r="XH55" s="184"/>
      <c r="XI55" s="184"/>
      <c r="XJ55" s="184"/>
      <c r="XK55" s="184"/>
      <c r="XL55" s="184"/>
      <c r="XM55" s="184"/>
      <c r="XN55" s="184"/>
      <c r="XO55" s="184"/>
      <c r="XP55" s="184"/>
      <c r="XQ55" s="184"/>
      <c r="XR55" s="184"/>
      <c r="XS55" s="184"/>
      <c r="XT55" s="184"/>
    </row>
    <row r="56" spans="1:644" customFormat="1" x14ac:dyDescent="0.2">
      <c r="A56" s="142"/>
      <c r="B56" s="81"/>
      <c r="C56" s="146"/>
      <c r="D56" s="147"/>
      <c r="E56" s="147"/>
      <c r="F56" s="145"/>
      <c r="G56" s="146"/>
      <c r="H56" s="147"/>
      <c r="I56" s="147"/>
      <c r="J56" s="145"/>
      <c r="K56" s="184"/>
      <c r="L56" s="184"/>
      <c r="M56" s="142"/>
      <c r="N56" s="81"/>
      <c r="O56" s="146"/>
      <c r="P56" s="147"/>
      <c r="Q56" s="147"/>
      <c r="R56" s="145"/>
      <c r="S56" s="146"/>
      <c r="T56" s="147"/>
      <c r="U56" s="147"/>
      <c r="V56" s="145"/>
      <c r="W56" s="184"/>
      <c r="X56" s="184"/>
      <c r="Y56" s="184"/>
      <c r="Z56" s="184"/>
      <c r="AA56" s="184"/>
      <c r="AB56" s="184"/>
      <c r="AC56" s="184"/>
      <c r="AD56" s="184"/>
      <c r="AE56" s="184"/>
      <c r="AF56" s="184"/>
      <c r="AG56" s="184"/>
      <c r="AH56" s="184"/>
      <c r="AI56" s="184"/>
      <c r="AJ56" s="184"/>
      <c r="AK56" s="184"/>
      <c r="AL56" s="184"/>
      <c r="AM56" s="184"/>
      <c r="AN56" s="184"/>
      <c r="AO56" s="184"/>
      <c r="AP56" s="184"/>
      <c r="AQ56" s="184"/>
      <c r="AR56" s="184"/>
      <c r="AS56" s="184"/>
      <c r="AT56" s="184"/>
      <c r="AU56" s="184"/>
      <c r="AV56" s="184"/>
      <c r="AW56" s="184"/>
      <c r="AX56" s="184"/>
      <c r="AY56" s="184"/>
      <c r="AZ56" s="184"/>
      <c r="BA56" s="184"/>
      <c r="BB56" s="184"/>
      <c r="BC56" s="184"/>
      <c r="BD56" s="184"/>
      <c r="BE56" s="184"/>
      <c r="BF56" s="184"/>
      <c r="BG56" s="184"/>
      <c r="BH56" s="184"/>
      <c r="BI56" s="184"/>
      <c r="BJ56" s="184"/>
      <c r="BK56" s="184"/>
      <c r="BL56" s="184"/>
      <c r="BM56" s="184"/>
      <c r="BN56" s="184"/>
      <c r="BO56" s="184"/>
      <c r="BP56" s="184"/>
      <c r="BQ56" s="184"/>
      <c r="BR56" s="184"/>
      <c r="BS56" s="184"/>
      <c r="BT56" s="184"/>
      <c r="BU56" s="184"/>
      <c r="BV56" s="184"/>
      <c r="BW56" s="184"/>
      <c r="BX56" s="184"/>
      <c r="BY56" s="184"/>
      <c r="BZ56" s="184"/>
      <c r="CA56" s="184"/>
      <c r="CB56" s="184"/>
      <c r="CC56" s="184"/>
      <c r="CD56" s="184"/>
      <c r="CE56" s="184"/>
      <c r="CF56" s="184"/>
      <c r="CG56" s="184"/>
      <c r="CH56" s="184"/>
      <c r="CI56" s="184"/>
      <c r="CJ56" s="184"/>
      <c r="CK56" s="184"/>
      <c r="CL56" s="184"/>
      <c r="CM56" s="184"/>
      <c r="CN56" s="184"/>
      <c r="CO56" s="184"/>
      <c r="CP56" s="184"/>
      <c r="CQ56" s="184"/>
      <c r="CR56" s="184"/>
      <c r="CS56" s="184"/>
      <c r="CT56" s="184"/>
      <c r="CU56" s="184"/>
      <c r="CV56" s="184"/>
      <c r="CW56" s="184"/>
      <c r="CX56" s="184"/>
      <c r="CY56" s="184"/>
      <c r="CZ56" s="184"/>
      <c r="DA56" s="184"/>
      <c r="DB56" s="184"/>
      <c r="DC56" s="184"/>
      <c r="DD56" s="184"/>
      <c r="DE56" s="184"/>
      <c r="DF56" s="184"/>
      <c r="DG56" s="184"/>
      <c r="DH56" s="184"/>
      <c r="DI56" s="184"/>
      <c r="DJ56" s="184"/>
      <c r="DK56" s="184"/>
      <c r="DL56" s="184"/>
      <c r="DM56" s="184"/>
      <c r="DN56" s="184"/>
      <c r="DO56" s="184"/>
      <c r="DP56" s="184"/>
      <c r="DQ56" s="184"/>
      <c r="DR56" s="184"/>
      <c r="DS56" s="184"/>
      <c r="DT56" s="184"/>
      <c r="DU56" s="184"/>
      <c r="DV56" s="184"/>
      <c r="DW56" s="184"/>
      <c r="DX56" s="184"/>
      <c r="DY56" s="184"/>
      <c r="DZ56" s="184"/>
      <c r="EA56" s="184"/>
      <c r="EB56" s="184"/>
      <c r="EC56" s="184"/>
      <c r="ED56" s="184"/>
      <c r="EE56" s="184"/>
      <c r="EF56" s="184"/>
      <c r="EG56" s="184"/>
      <c r="EH56" s="184"/>
      <c r="EI56" s="184"/>
      <c r="EJ56" s="184"/>
      <c r="EK56" s="184"/>
      <c r="EL56" s="184"/>
      <c r="EM56" s="184"/>
      <c r="EN56" s="184"/>
      <c r="EO56" s="184"/>
      <c r="EP56" s="184"/>
      <c r="EQ56" s="184"/>
      <c r="ER56" s="184"/>
      <c r="ES56" s="184"/>
      <c r="ET56" s="184"/>
      <c r="EU56" s="184"/>
      <c r="EV56" s="184"/>
      <c r="EW56" s="184"/>
      <c r="EX56" s="184"/>
      <c r="EY56" s="184"/>
      <c r="EZ56" s="184"/>
      <c r="FA56" s="184"/>
      <c r="FB56" s="184"/>
      <c r="FC56" s="184"/>
      <c r="FD56" s="184"/>
      <c r="FE56" s="184"/>
      <c r="FF56" s="184"/>
      <c r="FG56" s="184"/>
      <c r="FH56" s="184"/>
      <c r="FI56" s="184"/>
      <c r="FJ56" s="184"/>
      <c r="FK56" s="184"/>
      <c r="FL56" s="184"/>
      <c r="FM56" s="184"/>
      <c r="FN56" s="184"/>
      <c r="FO56" s="184"/>
      <c r="FP56" s="184"/>
      <c r="FQ56" s="184"/>
      <c r="FR56" s="184"/>
      <c r="FS56" s="184"/>
      <c r="FT56" s="184"/>
      <c r="FU56" s="184"/>
      <c r="FV56" s="184"/>
      <c r="FW56" s="184"/>
      <c r="FX56" s="184"/>
      <c r="FY56" s="184"/>
      <c r="FZ56" s="184"/>
      <c r="GA56" s="184"/>
      <c r="GB56" s="184"/>
      <c r="GC56" s="184"/>
      <c r="GD56" s="184"/>
      <c r="GE56" s="184"/>
      <c r="GF56" s="184"/>
      <c r="GG56" s="184"/>
      <c r="GH56" s="184"/>
      <c r="GI56" s="184"/>
      <c r="GJ56" s="184"/>
      <c r="GK56" s="184"/>
      <c r="GL56" s="184"/>
      <c r="GM56" s="184"/>
      <c r="GN56" s="184"/>
      <c r="GO56" s="184"/>
      <c r="GP56" s="184"/>
      <c r="GQ56" s="184"/>
      <c r="GR56" s="184"/>
      <c r="GS56" s="184"/>
      <c r="GT56" s="184"/>
      <c r="GU56" s="184"/>
      <c r="GV56" s="184"/>
      <c r="GW56" s="184"/>
      <c r="GX56" s="184"/>
      <c r="GY56" s="184"/>
      <c r="GZ56" s="184"/>
      <c r="HA56" s="184"/>
      <c r="HB56" s="184"/>
      <c r="HC56" s="184"/>
      <c r="HD56" s="184"/>
      <c r="HE56" s="184"/>
      <c r="HF56" s="184"/>
      <c r="HG56" s="184"/>
      <c r="HH56" s="184"/>
      <c r="HI56" s="184"/>
      <c r="HJ56" s="184"/>
      <c r="HK56" s="184"/>
      <c r="HL56" s="184"/>
      <c r="HM56" s="184"/>
      <c r="HN56" s="184"/>
      <c r="HO56" s="184"/>
      <c r="HP56" s="184"/>
      <c r="HQ56" s="184"/>
      <c r="HR56" s="184"/>
      <c r="HS56" s="184"/>
      <c r="HT56" s="184"/>
      <c r="HU56" s="184"/>
      <c r="HV56" s="184"/>
      <c r="HW56" s="184"/>
      <c r="HX56" s="184"/>
      <c r="HY56" s="184"/>
      <c r="HZ56" s="184"/>
      <c r="IA56" s="184"/>
      <c r="IB56" s="184"/>
      <c r="IC56" s="184"/>
      <c r="ID56" s="184"/>
      <c r="IE56" s="184"/>
      <c r="IF56" s="184"/>
      <c r="IG56" s="184"/>
      <c r="IH56" s="184"/>
      <c r="II56" s="184"/>
      <c r="IJ56" s="184"/>
      <c r="IK56" s="184"/>
      <c r="IL56" s="184"/>
      <c r="IM56" s="184"/>
      <c r="IN56" s="184"/>
      <c r="IO56" s="184"/>
      <c r="IP56" s="184"/>
      <c r="IQ56" s="184"/>
      <c r="IR56" s="184"/>
      <c r="IS56" s="184"/>
      <c r="IT56" s="184"/>
      <c r="IU56" s="184"/>
      <c r="IV56" s="184"/>
      <c r="IW56" s="184"/>
      <c r="IX56" s="184"/>
      <c r="IY56" s="184"/>
      <c r="IZ56" s="184"/>
      <c r="JA56" s="184"/>
      <c r="JB56" s="184"/>
      <c r="JC56" s="184"/>
      <c r="JD56" s="184"/>
      <c r="JE56" s="184"/>
      <c r="JF56" s="184"/>
      <c r="JG56" s="184"/>
      <c r="JH56" s="184"/>
      <c r="JI56" s="184"/>
      <c r="JJ56" s="184"/>
      <c r="JK56" s="184"/>
      <c r="JL56" s="184"/>
      <c r="JM56" s="184"/>
      <c r="JN56" s="184"/>
      <c r="JO56" s="184"/>
      <c r="JP56" s="184"/>
      <c r="JQ56" s="184"/>
      <c r="JR56" s="184"/>
      <c r="JS56" s="184"/>
      <c r="JT56" s="184"/>
      <c r="JU56" s="184"/>
      <c r="JV56" s="184"/>
      <c r="JW56" s="184"/>
      <c r="JX56" s="184"/>
      <c r="JY56" s="184"/>
      <c r="JZ56" s="184"/>
      <c r="KA56" s="184"/>
      <c r="KB56" s="184"/>
      <c r="KC56" s="184"/>
      <c r="KD56" s="184"/>
      <c r="KE56" s="184"/>
      <c r="KF56" s="184"/>
      <c r="KG56" s="184"/>
      <c r="KH56" s="184"/>
      <c r="KI56" s="184"/>
      <c r="KJ56" s="184"/>
      <c r="KK56" s="184"/>
      <c r="KL56" s="184"/>
      <c r="KM56" s="184"/>
      <c r="KN56" s="184"/>
      <c r="KO56" s="184"/>
      <c r="KP56" s="184"/>
      <c r="KQ56" s="184"/>
      <c r="KR56" s="184"/>
      <c r="KS56" s="184"/>
      <c r="KT56" s="184"/>
      <c r="KU56" s="184"/>
      <c r="KV56" s="184"/>
      <c r="KW56" s="184"/>
      <c r="KX56" s="184"/>
      <c r="KY56" s="184"/>
      <c r="KZ56" s="184"/>
      <c r="LA56" s="184"/>
      <c r="LB56" s="184"/>
      <c r="LC56" s="184"/>
      <c r="LD56" s="184"/>
      <c r="LE56" s="184"/>
      <c r="LF56" s="184"/>
      <c r="LG56" s="184"/>
      <c r="LH56" s="184"/>
      <c r="LI56" s="184"/>
      <c r="LJ56" s="184"/>
      <c r="LK56" s="184"/>
      <c r="LL56" s="184"/>
      <c r="LM56" s="184"/>
      <c r="LN56" s="184"/>
      <c r="LO56" s="184"/>
      <c r="LP56" s="184"/>
      <c r="LQ56" s="184"/>
      <c r="LR56" s="184"/>
      <c r="LS56" s="184"/>
      <c r="LT56" s="184"/>
      <c r="LU56" s="184"/>
      <c r="LV56" s="184"/>
      <c r="LW56" s="184"/>
      <c r="LX56" s="184"/>
      <c r="LY56" s="184"/>
      <c r="LZ56" s="184"/>
      <c r="MA56" s="184"/>
      <c r="MB56" s="184"/>
      <c r="MC56" s="184"/>
      <c r="MD56" s="184"/>
      <c r="ME56" s="184"/>
      <c r="MF56" s="184"/>
      <c r="MG56" s="184"/>
      <c r="MH56" s="184"/>
      <c r="MI56" s="184"/>
      <c r="MJ56" s="184"/>
      <c r="MK56" s="184"/>
      <c r="ML56" s="184"/>
      <c r="MM56" s="184"/>
      <c r="MN56" s="184"/>
      <c r="MO56" s="184"/>
      <c r="MP56" s="184"/>
      <c r="MQ56" s="184"/>
      <c r="MR56" s="184"/>
      <c r="MS56" s="184"/>
      <c r="MT56" s="184"/>
      <c r="MU56" s="184"/>
      <c r="MV56" s="184"/>
      <c r="MW56" s="184"/>
      <c r="MX56" s="184"/>
      <c r="MY56" s="184"/>
      <c r="MZ56" s="184"/>
      <c r="NA56" s="184"/>
      <c r="NB56" s="184"/>
      <c r="NC56" s="184"/>
      <c r="ND56" s="184"/>
      <c r="NE56" s="184"/>
      <c r="NF56" s="184"/>
      <c r="NG56" s="184"/>
      <c r="NH56" s="184"/>
      <c r="NI56" s="184"/>
      <c r="NJ56" s="184"/>
      <c r="NK56" s="184"/>
      <c r="NL56" s="184"/>
      <c r="NM56" s="184"/>
      <c r="NN56" s="184"/>
      <c r="NO56" s="184"/>
      <c r="NP56" s="184"/>
      <c r="NQ56" s="184"/>
      <c r="NR56" s="184"/>
      <c r="NS56" s="184"/>
      <c r="NT56" s="184"/>
      <c r="NU56" s="184"/>
      <c r="NV56" s="184"/>
      <c r="NW56" s="184"/>
      <c r="NX56" s="184"/>
      <c r="NY56" s="184"/>
      <c r="NZ56" s="184"/>
      <c r="OA56" s="184"/>
      <c r="OB56" s="184"/>
      <c r="OC56" s="184"/>
      <c r="OD56" s="184"/>
      <c r="OE56" s="184"/>
      <c r="OF56" s="184"/>
      <c r="OG56" s="184"/>
      <c r="OH56" s="184"/>
      <c r="OI56" s="184"/>
      <c r="OJ56" s="184"/>
      <c r="OK56" s="184"/>
      <c r="OL56" s="184"/>
      <c r="OM56" s="184"/>
      <c r="ON56" s="184"/>
      <c r="OO56" s="184"/>
      <c r="OP56" s="184"/>
      <c r="OQ56" s="184"/>
      <c r="OR56" s="184"/>
      <c r="OS56" s="184"/>
      <c r="OT56" s="184"/>
      <c r="OU56" s="184"/>
      <c r="OV56" s="184"/>
      <c r="OW56" s="184"/>
      <c r="OX56" s="184"/>
      <c r="OY56" s="184"/>
      <c r="OZ56" s="184"/>
      <c r="PA56" s="184"/>
      <c r="PB56" s="184"/>
      <c r="PC56" s="184"/>
      <c r="PD56" s="184"/>
      <c r="PE56" s="184"/>
      <c r="PF56" s="184"/>
      <c r="PG56" s="184"/>
      <c r="PH56" s="184"/>
      <c r="PI56" s="184"/>
      <c r="PJ56" s="184"/>
      <c r="PK56" s="184"/>
      <c r="PL56" s="184"/>
      <c r="PM56" s="184"/>
      <c r="PN56" s="184"/>
      <c r="PO56" s="184"/>
      <c r="PP56" s="184"/>
      <c r="PQ56" s="184"/>
      <c r="PR56" s="184"/>
      <c r="PS56" s="184"/>
      <c r="PT56" s="184"/>
      <c r="PU56" s="184"/>
      <c r="PV56" s="184"/>
      <c r="PW56" s="184"/>
      <c r="PX56" s="184"/>
      <c r="PY56" s="184"/>
      <c r="PZ56" s="184"/>
      <c r="QA56" s="184"/>
      <c r="QB56" s="184"/>
      <c r="QC56" s="184"/>
      <c r="QD56" s="184"/>
      <c r="QE56" s="184"/>
      <c r="QF56" s="184"/>
      <c r="QG56" s="184"/>
      <c r="QH56" s="184"/>
      <c r="QI56" s="184"/>
      <c r="QJ56" s="184"/>
      <c r="QK56" s="184"/>
      <c r="QL56" s="184"/>
      <c r="QM56" s="184"/>
      <c r="QN56" s="184"/>
      <c r="QO56" s="184"/>
      <c r="QP56" s="184"/>
      <c r="QQ56" s="184"/>
      <c r="QR56" s="184"/>
      <c r="QS56" s="184"/>
      <c r="QT56" s="184"/>
      <c r="QU56" s="184"/>
      <c r="QV56" s="184"/>
      <c r="QW56" s="184"/>
      <c r="QX56" s="184"/>
      <c r="QY56" s="184"/>
      <c r="QZ56" s="184"/>
      <c r="RA56" s="184"/>
      <c r="RB56" s="184"/>
      <c r="RC56" s="184"/>
      <c r="RD56" s="184"/>
      <c r="RE56" s="184"/>
      <c r="RF56" s="184"/>
      <c r="RG56" s="184"/>
      <c r="RH56" s="184"/>
      <c r="RI56" s="184"/>
      <c r="RJ56" s="184"/>
      <c r="RK56" s="184"/>
      <c r="RL56" s="184"/>
      <c r="RM56" s="184"/>
      <c r="RN56" s="184"/>
      <c r="RO56" s="184"/>
      <c r="RP56" s="184"/>
      <c r="RQ56" s="184"/>
      <c r="RR56" s="184"/>
      <c r="RS56" s="184"/>
      <c r="RT56" s="184"/>
      <c r="RU56" s="184"/>
      <c r="RV56" s="184"/>
      <c r="RW56" s="184"/>
      <c r="RX56" s="184"/>
      <c r="RY56" s="184"/>
      <c r="RZ56" s="184"/>
      <c r="SA56" s="184"/>
      <c r="SB56" s="184"/>
      <c r="SC56" s="184"/>
      <c r="SD56" s="184"/>
      <c r="SE56" s="184"/>
      <c r="SF56" s="184"/>
      <c r="SG56" s="184"/>
      <c r="SH56" s="184"/>
      <c r="SI56" s="184"/>
      <c r="SJ56" s="184"/>
      <c r="SK56" s="184"/>
      <c r="SL56" s="184"/>
      <c r="SM56" s="184"/>
      <c r="SN56" s="184"/>
      <c r="SO56" s="184"/>
      <c r="SP56" s="184"/>
      <c r="SQ56" s="184"/>
      <c r="SR56" s="184"/>
      <c r="SS56" s="184"/>
      <c r="ST56" s="184"/>
      <c r="SU56" s="184"/>
      <c r="SV56" s="184"/>
      <c r="SW56" s="184"/>
      <c r="SX56" s="184"/>
      <c r="SY56" s="184"/>
      <c r="SZ56" s="184"/>
      <c r="TA56" s="184"/>
      <c r="TB56" s="184"/>
      <c r="TC56" s="184"/>
      <c r="TD56" s="184"/>
      <c r="TE56" s="184"/>
      <c r="TF56" s="184"/>
      <c r="TG56" s="184"/>
      <c r="TH56" s="184"/>
      <c r="TI56" s="184"/>
      <c r="TJ56" s="184"/>
      <c r="TK56" s="184"/>
      <c r="TL56" s="184"/>
      <c r="TM56" s="184"/>
      <c r="TN56" s="184"/>
      <c r="TO56" s="184"/>
      <c r="TP56" s="184"/>
      <c r="TQ56" s="184"/>
      <c r="TR56" s="184"/>
      <c r="TS56" s="184"/>
      <c r="TT56" s="184"/>
      <c r="TU56" s="184"/>
      <c r="TV56" s="184"/>
      <c r="TW56" s="184"/>
      <c r="TX56" s="184"/>
      <c r="TY56" s="184"/>
      <c r="TZ56" s="184"/>
      <c r="UA56" s="184"/>
      <c r="UB56" s="184"/>
      <c r="UC56" s="184"/>
      <c r="UD56" s="184"/>
      <c r="UE56" s="184"/>
      <c r="UF56" s="184"/>
      <c r="UG56" s="184"/>
      <c r="UH56" s="184"/>
      <c r="UI56" s="184"/>
      <c r="UJ56" s="184"/>
      <c r="UK56" s="184"/>
      <c r="UL56" s="184"/>
      <c r="UM56" s="184"/>
      <c r="UN56" s="184"/>
      <c r="UO56" s="184"/>
      <c r="UP56" s="184"/>
      <c r="UQ56" s="184"/>
      <c r="UR56" s="184"/>
      <c r="US56" s="184"/>
      <c r="UT56" s="184"/>
      <c r="UU56" s="184"/>
      <c r="UV56" s="184"/>
      <c r="UW56" s="184"/>
      <c r="UX56" s="184"/>
      <c r="UY56" s="184"/>
      <c r="UZ56" s="184"/>
      <c r="VA56" s="184"/>
      <c r="VB56" s="184"/>
      <c r="VC56" s="184"/>
      <c r="VD56" s="184"/>
      <c r="VE56" s="184"/>
      <c r="VF56" s="184"/>
      <c r="VG56" s="184"/>
      <c r="VH56" s="184"/>
      <c r="VI56" s="184"/>
      <c r="VJ56" s="184"/>
      <c r="VK56" s="184"/>
      <c r="VL56" s="184"/>
      <c r="VM56" s="184"/>
      <c r="VN56" s="184"/>
      <c r="VO56" s="184"/>
      <c r="VP56" s="184"/>
      <c r="VQ56" s="184"/>
      <c r="VR56" s="184"/>
      <c r="VS56" s="184"/>
      <c r="VT56" s="184"/>
      <c r="VU56" s="184"/>
      <c r="VV56" s="184"/>
      <c r="VW56" s="184"/>
      <c r="VX56" s="184"/>
      <c r="VY56" s="184"/>
      <c r="VZ56" s="184"/>
      <c r="WA56" s="184"/>
      <c r="WB56" s="184"/>
      <c r="WC56" s="184"/>
      <c r="WD56" s="184"/>
      <c r="WE56" s="184"/>
      <c r="WF56" s="184"/>
      <c r="WG56" s="184"/>
      <c r="WH56" s="184"/>
      <c r="WI56" s="184"/>
      <c r="WJ56" s="184"/>
      <c r="WK56" s="184"/>
      <c r="WL56" s="184"/>
      <c r="WM56" s="184"/>
      <c r="WN56" s="184"/>
      <c r="WO56" s="184"/>
      <c r="WP56" s="184"/>
      <c r="WQ56" s="184"/>
      <c r="WR56" s="184"/>
      <c r="WS56" s="184"/>
      <c r="WT56" s="184"/>
      <c r="WU56" s="184"/>
      <c r="WV56" s="184"/>
      <c r="WW56" s="184"/>
      <c r="WX56" s="184"/>
      <c r="WY56" s="184"/>
      <c r="WZ56" s="184"/>
      <c r="XA56" s="184"/>
      <c r="XB56" s="184"/>
      <c r="XC56" s="184"/>
      <c r="XD56" s="184"/>
      <c r="XE56" s="184"/>
      <c r="XF56" s="184"/>
      <c r="XG56" s="184"/>
      <c r="XH56" s="184"/>
      <c r="XI56" s="184"/>
      <c r="XJ56" s="184"/>
      <c r="XK56" s="184"/>
      <c r="XL56" s="184"/>
      <c r="XM56" s="184"/>
      <c r="XN56" s="184"/>
      <c r="XO56" s="184"/>
      <c r="XP56" s="184"/>
      <c r="XQ56" s="184"/>
      <c r="XR56" s="184"/>
      <c r="XS56" s="184"/>
      <c r="XT56" s="184"/>
    </row>
    <row r="57" spans="1:644" customFormat="1" x14ac:dyDescent="0.2">
      <c r="A57" s="142"/>
      <c r="B57" s="81"/>
      <c r="C57" s="146"/>
      <c r="D57" s="147"/>
      <c r="E57" s="147"/>
      <c r="F57" s="145"/>
      <c r="G57" s="146"/>
      <c r="H57" s="147"/>
      <c r="I57" s="147"/>
      <c r="J57" s="145"/>
      <c r="K57" s="184"/>
      <c r="L57" s="184"/>
      <c r="M57" s="142"/>
      <c r="N57" s="81"/>
      <c r="O57" s="146"/>
      <c r="P57" s="147"/>
      <c r="Q57" s="147"/>
      <c r="R57" s="145"/>
      <c r="S57" s="146"/>
      <c r="T57" s="147"/>
      <c r="U57" s="147"/>
      <c r="V57" s="145"/>
      <c r="W57" s="184"/>
      <c r="X57" s="184"/>
      <c r="Y57" s="184"/>
      <c r="Z57" s="184"/>
      <c r="AA57" s="184"/>
      <c r="AB57" s="184"/>
      <c r="AC57" s="184"/>
      <c r="AD57" s="184"/>
      <c r="AE57" s="184"/>
      <c r="AF57" s="184"/>
      <c r="AG57" s="184"/>
      <c r="AH57" s="184"/>
      <c r="AI57" s="184"/>
      <c r="AJ57" s="184"/>
      <c r="AK57" s="184"/>
      <c r="AL57" s="184"/>
      <c r="AM57" s="184"/>
      <c r="AN57" s="184"/>
      <c r="AO57" s="184"/>
      <c r="AP57" s="184"/>
      <c r="AQ57" s="184"/>
      <c r="AR57" s="184"/>
      <c r="AS57" s="184"/>
      <c r="AT57" s="184"/>
      <c r="AU57" s="184"/>
      <c r="AV57" s="184"/>
      <c r="AW57" s="184"/>
      <c r="AX57" s="184"/>
      <c r="AY57" s="184"/>
      <c r="AZ57" s="184"/>
      <c r="BA57" s="184"/>
      <c r="BB57" s="184"/>
      <c r="BC57" s="184"/>
      <c r="BD57" s="184"/>
      <c r="BE57" s="184"/>
      <c r="BF57" s="184"/>
      <c r="BG57" s="184"/>
      <c r="BH57" s="184"/>
      <c r="BI57" s="184"/>
      <c r="BJ57" s="184"/>
      <c r="BK57" s="184"/>
      <c r="BL57" s="184"/>
      <c r="BM57" s="184"/>
      <c r="BN57" s="184"/>
      <c r="BO57" s="184"/>
      <c r="BP57" s="184"/>
      <c r="BQ57" s="184"/>
      <c r="BR57" s="184"/>
      <c r="BS57" s="184"/>
      <c r="BT57" s="184"/>
      <c r="BU57" s="184"/>
      <c r="BV57" s="184"/>
      <c r="BW57" s="184"/>
      <c r="BX57" s="184"/>
      <c r="BY57" s="184"/>
      <c r="BZ57" s="184"/>
      <c r="CA57" s="184"/>
      <c r="CB57" s="184"/>
      <c r="CC57" s="184"/>
      <c r="CD57" s="184"/>
      <c r="CE57" s="184"/>
      <c r="CF57" s="184"/>
      <c r="CG57" s="184"/>
      <c r="CH57" s="184"/>
      <c r="CI57" s="184"/>
      <c r="CJ57" s="184"/>
      <c r="CK57" s="184"/>
      <c r="CL57" s="184"/>
      <c r="CM57" s="184"/>
      <c r="CN57" s="184"/>
      <c r="CO57" s="184"/>
      <c r="CP57" s="184"/>
      <c r="CQ57" s="184"/>
      <c r="CR57" s="184"/>
      <c r="CS57" s="184"/>
      <c r="CT57" s="184"/>
      <c r="CU57" s="184"/>
      <c r="CV57" s="184"/>
      <c r="CW57" s="184"/>
      <c r="CX57" s="184"/>
      <c r="CY57" s="184"/>
      <c r="CZ57" s="184"/>
      <c r="DA57" s="184"/>
      <c r="DB57" s="184"/>
      <c r="DC57" s="184"/>
      <c r="DD57" s="184"/>
      <c r="DE57" s="184"/>
      <c r="DF57" s="184"/>
      <c r="DG57" s="184"/>
      <c r="DH57" s="184"/>
      <c r="DI57" s="184"/>
      <c r="DJ57" s="184"/>
      <c r="DK57" s="184"/>
      <c r="DL57" s="184"/>
      <c r="DM57" s="184"/>
      <c r="DN57" s="184"/>
      <c r="DO57" s="184"/>
      <c r="DP57" s="184"/>
      <c r="DQ57" s="184"/>
      <c r="DR57" s="184"/>
      <c r="DS57" s="184"/>
      <c r="DT57" s="184"/>
      <c r="DU57" s="184"/>
      <c r="DV57" s="184"/>
      <c r="DW57" s="184"/>
      <c r="DX57" s="184"/>
      <c r="DY57" s="184"/>
      <c r="DZ57" s="184"/>
      <c r="EA57" s="184"/>
      <c r="EB57" s="184"/>
      <c r="EC57" s="184"/>
      <c r="ED57" s="184"/>
      <c r="EE57" s="184"/>
      <c r="EF57" s="184"/>
      <c r="EG57" s="184"/>
      <c r="EH57" s="184"/>
      <c r="EI57" s="184"/>
      <c r="EJ57" s="184"/>
      <c r="EK57" s="184"/>
      <c r="EL57" s="184"/>
      <c r="EM57" s="184"/>
      <c r="EN57" s="184"/>
      <c r="EO57" s="184"/>
      <c r="EP57" s="184"/>
      <c r="EQ57" s="184"/>
      <c r="ER57" s="184"/>
      <c r="ES57" s="184"/>
      <c r="ET57" s="184"/>
      <c r="EU57" s="184"/>
      <c r="EV57" s="184"/>
      <c r="EW57" s="184"/>
      <c r="EX57" s="184"/>
      <c r="EY57" s="184"/>
      <c r="EZ57" s="184"/>
      <c r="FA57" s="184"/>
      <c r="FB57" s="184"/>
      <c r="FC57" s="184"/>
      <c r="FD57" s="184"/>
      <c r="FE57" s="184"/>
      <c r="FF57" s="184"/>
      <c r="FG57" s="184"/>
      <c r="FH57" s="184"/>
      <c r="FI57" s="184"/>
      <c r="FJ57" s="184"/>
      <c r="FK57" s="184"/>
      <c r="FL57" s="184"/>
      <c r="FM57" s="184"/>
      <c r="FN57" s="184"/>
      <c r="FO57" s="184"/>
      <c r="FP57" s="184"/>
      <c r="FQ57" s="184"/>
      <c r="FR57" s="184"/>
      <c r="FS57" s="184"/>
      <c r="FT57" s="184"/>
      <c r="FU57" s="184"/>
      <c r="FV57" s="184"/>
      <c r="FW57" s="184"/>
      <c r="FX57" s="184"/>
      <c r="FY57" s="184"/>
      <c r="FZ57" s="184"/>
      <c r="GA57" s="184"/>
      <c r="GB57" s="184"/>
      <c r="GC57" s="184"/>
      <c r="GD57" s="184"/>
      <c r="GE57" s="184"/>
      <c r="GF57" s="184"/>
      <c r="GG57" s="184"/>
      <c r="GH57" s="184"/>
      <c r="GI57" s="184"/>
      <c r="GJ57" s="184"/>
      <c r="GK57" s="184"/>
      <c r="GL57" s="184"/>
      <c r="GM57" s="184"/>
      <c r="GN57" s="184"/>
      <c r="GO57" s="184"/>
      <c r="GP57" s="184"/>
      <c r="GQ57" s="184"/>
      <c r="GR57" s="184"/>
      <c r="GS57" s="184"/>
      <c r="GT57" s="184"/>
      <c r="GU57" s="184"/>
      <c r="GV57" s="184"/>
      <c r="GW57" s="184"/>
      <c r="GX57" s="184"/>
      <c r="GY57" s="184"/>
      <c r="GZ57" s="184"/>
      <c r="HA57" s="184"/>
      <c r="HB57" s="184"/>
      <c r="HC57" s="184"/>
      <c r="HD57" s="184"/>
      <c r="HE57" s="184"/>
      <c r="HF57" s="184"/>
      <c r="HG57" s="184"/>
      <c r="HH57" s="184"/>
      <c r="HI57" s="184"/>
      <c r="HJ57" s="184"/>
      <c r="HK57" s="184"/>
      <c r="HL57" s="184"/>
      <c r="HM57" s="184"/>
      <c r="HN57" s="184"/>
      <c r="HO57" s="184"/>
      <c r="HP57" s="184"/>
      <c r="HQ57" s="184"/>
      <c r="HR57" s="184"/>
      <c r="HS57" s="184"/>
      <c r="HT57" s="184"/>
      <c r="HU57" s="184"/>
      <c r="HV57" s="184"/>
      <c r="HW57" s="184"/>
      <c r="HX57" s="184"/>
      <c r="HY57" s="184"/>
      <c r="HZ57" s="184"/>
      <c r="IA57" s="184"/>
      <c r="IB57" s="184"/>
      <c r="IC57" s="184"/>
      <c r="ID57" s="184"/>
      <c r="IE57" s="184"/>
      <c r="IF57" s="184"/>
      <c r="IG57" s="184"/>
      <c r="IH57" s="184"/>
      <c r="II57" s="184"/>
      <c r="IJ57" s="184"/>
      <c r="IK57" s="184"/>
      <c r="IL57" s="184"/>
      <c r="IM57" s="184"/>
      <c r="IN57" s="184"/>
      <c r="IO57" s="184"/>
      <c r="IP57" s="184"/>
      <c r="IQ57" s="184"/>
      <c r="IR57" s="184"/>
      <c r="IS57" s="184"/>
      <c r="IT57" s="184"/>
      <c r="IU57" s="184"/>
      <c r="IV57" s="184"/>
      <c r="IW57" s="184"/>
      <c r="IX57" s="184"/>
      <c r="IY57" s="184"/>
      <c r="IZ57" s="184"/>
      <c r="JA57" s="184"/>
      <c r="JB57" s="184"/>
      <c r="JC57" s="184"/>
      <c r="JD57" s="184"/>
      <c r="JE57" s="184"/>
      <c r="JF57" s="184"/>
      <c r="JG57" s="184"/>
      <c r="JH57" s="184"/>
      <c r="JI57" s="184"/>
      <c r="JJ57" s="184"/>
      <c r="JK57" s="184"/>
      <c r="JL57" s="184"/>
      <c r="JM57" s="184"/>
      <c r="JN57" s="184"/>
      <c r="JO57" s="184"/>
      <c r="JP57" s="184"/>
      <c r="JQ57" s="184"/>
      <c r="JR57" s="184"/>
      <c r="JS57" s="184"/>
      <c r="JT57" s="184"/>
      <c r="JU57" s="184"/>
      <c r="JV57" s="184"/>
      <c r="JW57" s="184"/>
      <c r="JX57" s="184"/>
      <c r="JY57" s="184"/>
      <c r="JZ57" s="184"/>
      <c r="KA57" s="184"/>
      <c r="KB57" s="184"/>
      <c r="KC57" s="184"/>
      <c r="KD57" s="184"/>
      <c r="KE57" s="184"/>
      <c r="KF57" s="184"/>
      <c r="KG57" s="184"/>
      <c r="KH57" s="184"/>
      <c r="KI57" s="184"/>
      <c r="KJ57" s="184"/>
      <c r="KK57" s="184"/>
      <c r="KL57" s="184"/>
      <c r="KM57" s="184"/>
      <c r="KN57" s="184"/>
      <c r="KO57" s="184"/>
      <c r="KP57" s="184"/>
      <c r="KQ57" s="184"/>
      <c r="KR57" s="184"/>
      <c r="KS57" s="184"/>
      <c r="KT57" s="184"/>
      <c r="KU57" s="184"/>
      <c r="KV57" s="184"/>
      <c r="KW57" s="184"/>
      <c r="KX57" s="184"/>
      <c r="KY57" s="184"/>
      <c r="KZ57" s="184"/>
      <c r="LA57" s="184"/>
      <c r="LB57" s="184"/>
      <c r="LC57" s="184"/>
      <c r="LD57" s="184"/>
      <c r="LE57" s="184"/>
      <c r="LF57" s="184"/>
      <c r="LG57" s="184"/>
      <c r="LH57" s="184"/>
      <c r="LI57" s="184"/>
      <c r="LJ57" s="184"/>
      <c r="LK57" s="184"/>
      <c r="LL57" s="184"/>
      <c r="LM57" s="184"/>
      <c r="LN57" s="184"/>
      <c r="LO57" s="184"/>
      <c r="LP57" s="184"/>
      <c r="LQ57" s="184"/>
      <c r="LR57" s="184"/>
      <c r="LS57" s="184"/>
      <c r="LT57" s="184"/>
      <c r="LU57" s="184"/>
      <c r="LV57" s="184"/>
      <c r="LW57" s="184"/>
      <c r="LX57" s="184"/>
      <c r="LY57" s="184"/>
      <c r="LZ57" s="184"/>
      <c r="MA57" s="184"/>
      <c r="MB57" s="184"/>
      <c r="MC57" s="184"/>
      <c r="MD57" s="184"/>
      <c r="ME57" s="184"/>
      <c r="MF57" s="184"/>
      <c r="MG57" s="184"/>
      <c r="MH57" s="184"/>
      <c r="MI57" s="184"/>
      <c r="MJ57" s="184"/>
      <c r="MK57" s="184"/>
      <c r="ML57" s="184"/>
      <c r="MM57" s="184"/>
      <c r="MN57" s="184"/>
      <c r="MO57" s="184"/>
      <c r="MP57" s="184"/>
      <c r="MQ57" s="184"/>
      <c r="MR57" s="184"/>
      <c r="MS57" s="184"/>
      <c r="MT57" s="184"/>
      <c r="MU57" s="184"/>
      <c r="MV57" s="184"/>
      <c r="MW57" s="184"/>
      <c r="MX57" s="184"/>
      <c r="MY57" s="184"/>
      <c r="MZ57" s="184"/>
      <c r="NA57" s="184"/>
      <c r="NB57" s="184"/>
      <c r="NC57" s="184"/>
      <c r="ND57" s="184"/>
      <c r="NE57" s="184"/>
      <c r="NF57" s="184"/>
      <c r="NG57" s="184"/>
      <c r="NH57" s="184"/>
      <c r="NI57" s="184"/>
      <c r="NJ57" s="184"/>
      <c r="NK57" s="184"/>
      <c r="NL57" s="184"/>
      <c r="NM57" s="184"/>
      <c r="NN57" s="184"/>
      <c r="NO57" s="184"/>
      <c r="NP57" s="184"/>
      <c r="NQ57" s="184"/>
      <c r="NR57" s="184"/>
      <c r="NS57" s="184"/>
      <c r="NT57" s="184"/>
      <c r="NU57" s="184"/>
      <c r="NV57" s="184"/>
      <c r="NW57" s="184"/>
      <c r="NX57" s="184"/>
      <c r="NY57" s="184"/>
      <c r="NZ57" s="184"/>
      <c r="OA57" s="184"/>
      <c r="OB57" s="184"/>
      <c r="OC57" s="184"/>
      <c r="OD57" s="184"/>
      <c r="OE57" s="184"/>
      <c r="OF57" s="184"/>
      <c r="OG57" s="184"/>
      <c r="OH57" s="184"/>
      <c r="OI57" s="184"/>
      <c r="OJ57" s="184"/>
      <c r="OK57" s="184"/>
      <c r="OL57" s="184"/>
      <c r="OM57" s="184"/>
      <c r="ON57" s="184"/>
      <c r="OO57" s="184"/>
      <c r="OP57" s="184"/>
      <c r="OQ57" s="184"/>
      <c r="OR57" s="184"/>
      <c r="OS57" s="184"/>
      <c r="OT57" s="184"/>
      <c r="OU57" s="184"/>
      <c r="OV57" s="184"/>
      <c r="OW57" s="184"/>
      <c r="OX57" s="184"/>
      <c r="OY57" s="184"/>
      <c r="OZ57" s="184"/>
      <c r="PA57" s="184"/>
      <c r="PB57" s="184"/>
      <c r="PC57" s="184"/>
      <c r="PD57" s="184"/>
      <c r="PE57" s="184"/>
      <c r="PF57" s="184"/>
      <c r="PG57" s="184"/>
      <c r="PH57" s="184"/>
      <c r="PI57" s="184"/>
      <c r="PJ57" s="184"/>
      <c r="PK57" s="184"/>
      <c r="PL57" s="184"/>
      <c r="PM57" s="184"/>
      <c r="PN57" s="184"/>
      <c r="PO57" s="184"/>
      <c r="PP57" s="184"/>
      <c r="PQ57" s="184"/>
      <c r="PR57" s="184"/>
      <c r="PS57" s="184"/>
      <c r="PT57" s="184"/>
      <c r="PU57" s="184"/>
      <c r="PV57" s="184"/>
      <c r="PW57" s="184"/>
      <c r="PX57" s="184"/>
      <c r="PY57" s="184"/>
      <c r="PZ57" s="184"/>
      <c r="QA57" s="184"/>
      <c r="QB57" s="184"/>
      <c r="QC57" s="184"/>
      <c r="QD57" s="184"/>
      <c r="QE57" s="184"/>
      <c r="QF57" s="184"/>
      <c r="QG57" s="184"/>
      <c r="QH57" s="184"/>
      <c r="QI57" s="184"/>
      <c r="QJ57" s="184"/>
      <c r="QK57" s="184"/>
      <c r="QL57" s="184"/>
      <c r="QM57" s="184"/>
      <c r="QN57" s="184"/>
      <c r="QO57" s="184"/>
      <c r="QP57" s="184"/>
      <c r="QQ57" s="184"/>
      <c r="QR57" s="184"/>
      <c r="QS57" s="184"/>
      <c r="QT57" s="184"/>
      <c r="QU57" s="184"/>
      <c r="QV57" s="184"/>
      <c r="QW57" s="184"/>
      <c r="QX57" s="184"/>
      <c r="QY57" s="184"/>
      <c r="QZ57" s="184"/>
      <c r="RA57" s="184"/>
      <c r="RB57" s="184"/>
      <c r="RC57" s="184"/>
      <c r="RD57" s="184"/>
      <c r="RE57" s="184"/>
      <c r="RF57" s="184"/>
      <c r="RG57" s="184"/>
      <c r="RH57" s="184"/>
      <c r="RI57" s="184"/>
      <c r="RJ57" s="184"/>
      <c r="RK57" s="184"/>
      <c r="RL57" s="184"/>
      <c r="RM57" s="184"/>
      <c r="RN57" s="184"/>
      <c r="RO57" s="184"/>
      <c r="RP57" s="184"/>
      <c r="RQ57" s="184"/>
      <c r="RR57" s="184"/>
      <c r="RS57" s="184"/>
      <c r="RT57" s="184"/>
      <c r="RU57" s="184"/>
      <c r="RV57" s="184"/>
      <c r="RW57" s="184"/>
      <c r="RX57" s="184"/>
      <c r="RY57" s="184"/>
      <c r="RZ57" s="184"/>
      <c r="SA57" s="184"/>
      <c r="SB57" s="184"/>
      <c r="SC57" s="184"/>
      <c r="SD57" s="184"/>
      <c r="SE57" s="184"/>
      <c r="SF57" s="184"/>
      <c r="SG57" s="184"/>
      <c r="SH57" s="184"/>
      <c r="SI57" s="184"/>
      <c r="SJ57" s="184"/>
      <c r="SK57" s="184"/>
      <c r="SL57" s="184"/>
      <c r="SM57" s="184"/>
      <c r="SN57" s="184"/>
      <c r="SO57" s="184"/>
      <c r="SP57" s="184"/>
      <c r="SQ57" s="184"/>
      <c r="SR57" s="184"/>
      <c r="SS57" s="184"/>
      <c r="ST57" s="184"/>
      <c r="SU57" s="184"/>
      <c r="SV57" s="184"/>
      <c r="SW57" s="184"/>
      <c r="SX57" s="184"/>
      <c r="SY57" s="184"/>
      <c r="SZ57" s="184"/>
      <c r="TA57" s="184"/>
      <c r="TB57" s="184"/>
      <c r="TC57" s="184"/>
      <c r="TD57" s="184"/>
      <c r="TE57" s="184"/>
      <c r="TF57" s="184"/>
      <c r="TG57" s="184"/>
      <c r="TH57" s="184"/>
      <c r="TI57" s="184"/>
      <c r="TJ57" s="184"/>
      <c r="TK57" s="184"/>
      <c r="TL57" s="184"/>
      <c r="TM57" s="184"/>
      <c r="TN57" s="184"/>
      <c r="TO57" s="184"/>
      <c r="TP57" s="184"/>
      <c r="TQ57" s="184"/>
      <c r="TR57" s="184"/>
      <c r="TS57" s="184"/>
      <c r="TT57" s="184"/>
      <c r="TU57" s="184"/>
      <c r="TV57" s="184"/>
      <c r="TW57" s="184"/>
      <c r="TX57" s="184"/>
      <c r="TY57" s="184"/>
      <c r="TZ57" s="184"/>
      <c r="UA57" s="184"/>
      <c r="UB57" s="184"/>
      <c r="UC57" s="184"/>
      <c r="UD57" s="184"/>
      <c r="UE57" s="184"/>
      <c r="UF57" s="184"/>
      <c r="UG57" s="184"/>
      <c r="UH57" s="184"/>
      <c r="UI57" s="184"/>
      <c r="UJ57" s="184"/>
      <c r="UK57" s="184"/>
      <c r="UL57" s="184"/>
      <c r="UM57" s="184"/>
      <c r="UN57" s="184"/>
      <c r="UO57" s="184"/>
      <c r="UP57" s="184"/>
      <c r="UQ57" s="184"/>
      <c r="UR57" s="184"/>
      <c r="US57" s="184"/>
      <c r="UT57" s="184"/>
      <c r="UU57" s="184"/>
      <c r="UV57" s="184"/>
      <c r="UW57" s="184"/>
      <c r="UX57" s="184"/>
      <c r="UY57" s="184"/>
      <c r="UZ57" s="184"/>
      <c r="VA57" s="184"/>
      <c r="VB57" s="184"/>
      <c r="VC57" s="184"/>
      <c r="VD57" s="184"/>
      <c r="VE57" s="184"/>
      <c r="VF57" s="184"/>
      <c r="VG57" s="184"/>
      <c r="VH57" s="184"/>
      <c r="VI57" s="184"/>
      <c r="VJ57" s="184"/>
      <c r="VK57" s="184"/>
      <c r="VL57" s="184"/>
      <c r="VM57" s="184"/>
      <c r="VN57" s="184"/>
      <c r="VO57" s="184"/>
      <c r="VP57" s="184"/>
      <c r="VQ57" s="184"/>
      <c r="VR57" s="184"/>
      <c r="VS57" s="184"/>
      <c r="VT57" s="184"/>
      <c r="VU57" s="184"/>
      <c r="VV57" s="184"/>
      <c r="VW57" s="184"/>
      <c r="VX57" s="184"/>
      <c r="VY57" s="184"/>
      <c r="VZ57" s="184"/>
      <c r="WA57" s="184"/>
      <c r="WB57" s="184"/>
      <c r="WC57" s="184"/>
      <c r="WD57" s="184"/>
      <c r="WE57" s="184"/>
      <c r="WF57" s="184"/>
      <c r="WG57" s="184"/>
      <c r="WH57" s="184"/>
      <c r="WI57" s="184"/>
      <c r="WJ57" s="184"/>
      <c r="WK57" s="184"/>
      <c r="WL57" s="184"/>
      <c r="WM57" s="184"/>
      <c r="WN57" s="184"/>
      <c r="WO57" s="184"/>
      <c r="WP57" s="184"/>
      <c r="WQ57" s="184"/>
      <c r="WR57" s="184"/>
      <c r="WS57" s="184"/>
      <c r="WT57" s="184"/>
      <c r="WU57" s="184"/>
      <c r="WV57" s="184"/>
      <c r="WW57" s="184"/>
      <c r="WX57" s="184"/>
      <c r="WY57" s="184"/>
      <c r="WZ57" s="184"/>
      <c r="XA57" s="184"/>
      <c r="XB57" s="184"/>
      <c r="XC57" s="184"/>
      <c r="XD57" s="184"/>
      <c r="XE57" s="184"/>
      <c r="XF57" s="184"/>
      <c r="XG57" s="184"/>
      <c r="XH57" s="184"/>
      <c r="XI57" s="184"/>
      <c r="XJ57" s="184"/>
      <c r="XK57" s="184"/>
      <c r="XL57" s="184"/>
      <c r="XM57" s="184"/>
      <c r="XN57" s="184"/>
      <c r="XO57" s="184"/>
      <c r="XP57" s="184"/>
      <c r="XQ57" s="184"/>
      <c r="XR57" s="184"/>
      <c r="XS57" s="184"/>
      <c r="XT57" s="184"/>
    </row>
    <row r="58" spans="1:644" customFormat="1" x14ac:dyDescent="0.2">
      <c r="A58" s="142"/>
      <c r="B58" s="81"/>
      <c r="C58" s="146"/>
      <c r="D58" s="147"/>
      <c r="E58" s="147"/>
      <c r="F58" s="145"/>
      <c r="G58" s="146"/>
      <c r="H58" s="147"/>
      <c r="I58" s="147"/>
      <c r="J58" s="145"/>
      <c r="K58" s="184"/>
      <c r="L58" s="184"/>
      <c r="M58" s="142"/>
      <c r="N58" s="81"/>
      <c r="O58" s="146"/>
      <c r="P58" s="147"/>
      <c r="Q58" s="147"/>
      <c r="R58" s="145"/>
      <c r="S58" s="146"/>
      <c r="T58" s="147"/>
      <c r="U58" s="147"/>
      <c r="V58" s="145"/>
      <c r="W58" s="184"/>
      <c r="X58" s="184"/>
      <c r="Y58" s="184"/>
      <c r="Z58" s="184"/>
      <c r="AA58" s="184"/>
      <c r="AB58" s="184"/>
      <c r="AC58" s="184"/>
      <c r="AD58" s="184"/>
      <c r="AE58" s="184"/>
      <c r="AF58" s="184"/>
      <c r="AG58" s="184"/>
      <c r="AH58" s="184"/>
      <c r="AI58" s="184"/>
      <c r="AJ58" s="184"/>
      <c r="AK58" s="184"/>
      <c r="AL58" s="184"/>
      <c r="AM58" s="184"/>
      <c r="AN58" s="184"/>
      <c r="AO58" s="184"/>
      <c r="AP58" s="184"/>
      <c r="AQ58" s="184"/>
      <c r="AR58" s="184"/>
      <c r="AS58" s="184"/>
      <c r="AT58" s="184"/>
      <c r="AU58" s="184"/>
      <c r="AV58" s="184"/>
      <c r="AW58" s="184"/>
      <c r="AX58" s="184"/>
      <c r="AY58" s="184"/>
      <c r="AZ58" s="184"/>
      <c r="BA58" s="184"/>
      <c r="BB58" s="184"/>
      <c r="BC58" s="184"/>
      <c r="BD58" s="184"/>
      <c r="BE58" s="184"/>
      <c r="BF58" s="184"/>
      <c r="BG58" s="184"/>
      <c r="BH58" s="184"/>
      <c r="BI58" s="184"/>
      <c r="BJ58" s="184"/>
      <c r="BK58" s="184"/>
      <c r="BL58" s="184"/>
      <c r="BM58" s="184"/>
      <c r="BN58" s="184"/>
      <c r="BO58" s="184"/>
      <c r="BP58" s="184"/>
      <c r="BQ58" s="184"/>
      <c r="BR58" s="184"/>
      <c r="BS58" s="184"/>
      <c r="BT58" s="184"/>
      <c r="BU58" s="184"/>
      <c r="BV58" s="184"/>
      <c r="BW58" s="184"/>
      <c r="BX58" s="184"/>
      <c r="BY58" s="184"/>
      <c r="BZ58" s="184"/>
      <c r="CA58" s="184"/>
      <c r="CB58" s="184"/>
      <c r="CC58" s="184"/>
      <c r="CD58" s="184"/>
      <c r="CE58" s="184"/>
      <c r="CF58" s="184"/>
      <c r="CG58" s="184"/>
      <c r="CH58" s="184"/>
      <c r="CI58" s="184"/>
      <c r="CJ58" s="184"/>
      <c r="CK58" s="184"/>
      <c r="CL58" s="184"/>
      <c r="CM58" s="184"/>
      <c r="CN58" s="184"/>
      <c r="CO58" s="184"/>
      <c r="CP58" s="184"/>
      <c r="CQ58" s="184"/>
      <c r="CR58" s="184"/>
      <c r="CS58" s="184"/>
      <c r="CT58" s="184"/>
      <c r="CU58" s="184"/>
      <c r="CV58" s="184"/>
      <c r="CW58" s="184"/>
      <c r="CX58" s="184"/>
      <c r="CY58" s="184"/>
      <c r="CZ58" s="184"/>
      <c r="DA58" s="184"/>
      <c r="DB58" s="184"/>
      <c r="DC58" s="184"/>
      <c r="DD58" s="184"/>
      <c r="DE58" s="184"/>
      <c r="DF58" s="184"/>
      <c r="DG58" s="184"/>
      <c r="DH58" s="184"/>
      <c r="DI58" s="184"/>
      <c r="DJ58" s="184"/>
      <c r="DK58" s="184"/>
      <c r="DL58" s="184"/>
      <c r="DM58" s="184"/>
      <c r="DN58" s="184"/>
      <c r="DO58" s="184"/>
      <c r="DP58" s="184"/>
      <c r="DQ58" s="184"/>
      <c r="DR58" s="184"/>
      <c r="DS58" s="184"/>
      <c r="DT58" s="184"/>
      <c r="DU58" s="184"/>
      <c r="DV58" s="184"/>
      <c r="DW58" s="184"/>
      <c r="DX58" s="184"/>
      <c r="DY58" s="184"/>
      <c r="DZ58" s="184"/>
      <c r="EA58" s="184"/>
      <c r="EB58" s="184"/>
      <c r="EC58" s="184"/>
      <c r="ED58" s="184"/>
      <c r="EE58" s="184"/>
      <c r="EF58" s="184"/>
      <c r="EG58" s="184"/>
      <c r="EH58" s="184"/>
      <c r="EI58" s="184"/>
      <c r="EJ58" s="184"/>
      <c r="EK58" s="184"/>
      <c r="EL58" s="184"/>
      <c r="EM58" s="184"/>
      <c r="EN58" s="184"/>
      <c r="EO58" s="184"/>
      <c r="EP58" s="184"/>
      <c r="EQ58" s="184"/>
      <c r="ER58" s="184"/>
      <c r="ES58" s="184"/>
      <c r="ET58" s="184"/>
      <c r="EU58" s="184"/>
      <c r="EV58" s="184"/>
      <c r="EW58" s="184"/>
      <c r="EX58" s="184"/>
      <c r="EY58" s="184"/>
      <c r="EZ58" s="184"/>
      <c r="FA58" s="184"/>
      <c r="FB58" s="184"/>
      <c r="FC58" s="184"/>
      <c r="FD58" s="184"/>
      <c r="FE58" s="184"/>
      <c r="FF58" s="184"/>
      <c r="FG58" s="184"/>
      <c r="FH58" s="184"/>
      <c r="FI58" s="184"/>
      <c r="FJ58" s="184"/>
      <c r="FK58" s="184"/>
      <c r="FL58" s="184"/>
      <c r="FM58" s="184"/>
      <c r="FN58" s="184"/>
      <c r="FO58" s="184"/>
      <c r="FP58" s="184"/>
      <c r="FQ58" s="184"/>
      <c r="FR58" s="184"/>
      <c r="FS58" s="184"/>
      <c r="FT58" s="184"/>
      <c r="FU58" s="184"/>
      <c r="FV58" s="184"/>
      <c r="FW58" s="184"/>
      <c r="FX58" s="184"/>
      <c r="FY58" s="184"/>
      <c r="FZ58" s="184"/>
      <c r="GA58" s="184"/>
      <c r="GB58" s="184"/>
      <c r="GC58" s="184"/>
      <c r="GD58" s="184"/>
      <c r="GE58" s="184"/>
      <c r="GF58" s="184"/>
      <c r="GG58" s="184"/>
      <c r="GH58" s="184"/>
      <c r="GI58" s="184"/>
      <c r="GJ58" s="184"/>
      <c r="GK58" s="184"/>
      <c r="GL58" s="184"/>
      <c r="GM58" s="184"/>
      <c r="GN58" s="184"/>
      <c r="GO58" s="184"/>
      <c r="GP58" s="184"/>
      <c r="GQ58" s="184"/>
      <c r="GR58" s="184"/>
      <c r="GS58" s="184"/>
      <c r="GT58" s="184"/>
      <c r="GU58" s="184"/>
      <c r="GV58" s="184"/>
      <c r="GW58" s="184"/>
      <c r="GX58" s="184"/>
      <c r="GY58" s="184"/>
      <c r="GZ58" s="184"/>
      <c r="HA58" s="184"/>
      <c r="HB58" s="184"/>
      <c r="HC58" s="184"/>
      <c r="HD58" s="184"/>
      <c r="HE58" s="184"/>
      <c r="HF58" s="184"/>
      <c r="HG58" s="184"/>
      <c r="HH58" s="184"/>
      <c r="HI58" s="184"/>
      <c r="HJ58" s="184"/>
      <c r="HK58" s="184"/>
      <c r="HL58" s="184"/>
      <c r="HM58" s="184"/>
      <c r="HN58" s="184"/>
      <c r="HO58" s="184"/>
      <c r="HP58" s="184"/>
      <c r="HQ58" s="184"/>
      <c r="HR58" s="184"/>
      <c r="HS58" s="184"/>
      <c r="HT58" s="184"/>
      <c r="HU58" s="184"/>
      <c r="HV58" s="184"/>
      <c r="HW58" s="184"/>
      <c r="HX58" s="184"/>
      <c r="HY58" s="184"/>
      <c r="HZ58" s="184"/>
      <c r="IA58" s="184"/>
      <c r="IB58" s="184"/>
      <c r="IC58" s="184"/>
      <c r="ID58" s="184"/>
      <c r="IE58" s="184"/>
      <c r="IF58" s="184"/>
      <c r="IG58" s="184"/>
      <c r="IH58" s="184"/>
      <c r="II58" s="184"/>
      <c r="IJ58" s="184"/>
      <c r="IK58" s="184"/>
      <c r="IL58" s="184"/>
      <c r="IM58" s="184"/>
      <c r="IN58" s="184"/>
      <c r="IO58" s="184"/>
      <c r="IP58" s="184"/>
      <c r="IQ58" s="184"/>
      <c r="IR58" s="184"/>
      <c r="IS58" s="184"/>
      <c r="IT58" s="184"/>
      <c r="IU58" s="184"/>
      <c r="IV58" s="184"/>
      <c r="IW58" s="184"/>
      <c r="IX58" s="184"/>
      <c r="IY58" s="184"/>
      <c r="IZ58" s="184"/>
      <c r="JA58" s="184"/>
      <c r="JB58" s="184"/>
      <c r="JC58" s="184"/>
      <c r="JD58" s="184"/>
      <c r="JE58" s="184"/>
      <c r="JF58" s="184"/>
      <c r="JG58" s="184"/>
      <c r="JH58" s="184"/>
      <c r="JI58" s="184"/>
      <c r="JJ58" s="184"/>
      <c r="JK58" s="184"/>
      <c r="JL58" s="184"/>
      <c r="JM58" s="184"/>
      <c r="JN58" s="184"/>
      <c r="JO58" s="184"/>
      <c r="JP58" s="184"/>
      <c r="JQ58" s="184"/>
      <c r="JR58" s="184"/>
      <c r="JS58" s="184"/>
      <c r="JT58" s="184"/>
      <c r="JU58" s="184"/>
      <c r="JV58" s="184"/>
      <c r="JW58" s="184"/>
      <c r="JX58" s="184"/>
      <c r="JY58" s="184"/>
      <c r="JZ58" s="184"/>
      <c r="KA58" s="184"/>
      <c r="KB58" s="184"/>
      <c r="KC58" s="184"/>
      <c r="KD58" s="184"/>
      <c r="KE58" s="184"/>
      <c r="KF58" s="184"/>
      <c r="KG58" s="184"/>
      <c r="KH58" s="184"/>
      <c r="KI58" s="184"/>
      <c r="KJ58" s="184"/>
      <c r="KK58" s="184"/>
      <c r="KL58" s="184"/>
      <c r="KM58" s="184"/>
      <c r="KN58" s="184"/>
      <c r="KO58" s="184"/>
      <c r="KP58" s="184"/>
      <c r="KQ58" s="184"/>
      <c r="KR58" s="184"/>
      <c r="KS58" s="184"/>
      <c r="KT58" s="184"/>
      <c r="KU58" s="184"/>
      <c r="KV58" s="184"/>
      <c r="KW58" s="184"/>
      <c r="KX58" s="184"/>
      <c r="KY58" s="184"/>
      <c r="KZ58" s="184"/>
      <c r="LA58" s="184"/>
      <c r="LB58" s="184"/>
      <c r="LC58" s="184"/>
      <c r="LD58" s="184"/>
      <c r="LE58" s="184"/>
      <c r="LF58" s="184"/>
      <c r="LG58" s="184"/>
      <c r="LH58" s="184"/>
      <c r="LI58" s="184"/>
      <c r="LJ58" s="184"/>
      <c r="LK58" s="184"/>
      <c r="LL58" s="184"/>
      <c r="LM58" s="184"/>
      <c r="LN58" s="184"/>
      <c r="LO58" s="184"/>
      <c r="LP58" s="184"/>
      <c r="LQ58" s="184"/>
      <c r="LR58" s="184"/>
      <c r="LS58" s="184"/>
      <c r="LT58" s="184"/>
      <c r="LU58" s="184"/>
      <c r="LV58" s="184"/>
      <c r="LW58" s="184"/>
      <c r="LX58" s="184"/>
      <c r="LY58" s="184"/>
      <c r="LZ58" s="184"/>
      <c r="MA58" s="184"/>
      <c r="MB58" s="184"/>
      <c r="MC58" s="184"/>
      <c r="MD58" s="184"/>
      <c r="ME58" s="184"/>
      <c r="MF58" s="184"/>
      <c r="MG58" s="184"/>
      <c r="MH58" s="184"/>
      <c r="MI58" s="184"/>
      <c r="MJ58" s="184"/>
      <c r="MK58" s="184"/>
      <c r="ML58" s="184"/>
      <c r="MM58" s="184"/>
      <c r="MN58" s="184"/>
      <c r="MO58" s="184"/>
      <c r="MP58" s="184"/>
      <c r="MQ58" s="184"/>
      <c r="MR58" s="184"/>
      <c r="MS58" s="184"/>
      <c r="MT58" s="184"/>
      <c r="MU58" s="184"/>
      <c r="MV58" s="184"/>
      <c r="MW58" s="184"/>
      <c r="MX58" s="184"/>
      <c r="MY58" s="184"/>
      <c r="MZ58" s="184"/>
      <c r="NA58" s="184"/>
      <c r="NB58" s="184"/>
      <c r="NC58" s="184"/>
      <c r="ND58" s="184"/>
      <c r="NE58" s="184"/>
      <c r="NF58" s="184"/>
      <c r="NG58" s="184"/>
      <c r="NH58" s="184"/>
      <c r="NI58" s="184"/>
      <c r="NJ58" s="184"/>
      <c r="NK58" s="184"/>
      <c r="NL58" s="184"/>
      <c r="NM58" s="184"/>
      <c r="NN58" s="184"/>
      <c r="NO58" s="184"/>
      <c r="NP58" s="184"/>
      <c r="NQ58" s="184"/>
      <c r="NR58" s="184"/>
      <c r="NS58" s="184"/>
      <c r="NT58" s="184"/>
      <c r="NU58" s="184"/>
      <c r="NV58" s="184"/>
      <c r="NW58" s="184"/>
      <c r="NX58" s="184"/>
      <c r="NY58" s="184"/>
      <c r="NZ58" s="184"/>
      <c r="OA58" s="184"/>
      <c r="OB58" s="184"/>
      <c r="OC58" s="184"/>
      <c r="OD58" s="184"/>
      <c r="OE58" s="184"/>
      <c r="OF58" s="184"/>
      <c r="OG58" s="184"/>
      <c r="OH58" s="184"/>
      <c r="OI58" s="184"/>
      <c r="OJ58" s="184"/>
      <c r="OK58" s="184"/>
      <c r="OL58" s="184"/>
      <c r="OM58" s="184"/>
      <c r="ON58" s="184"/>
      <c r="OO58" s="184"/>
      <c r="OP58" s="184"/>
      <c r="OQ58" s="184"/>
      <c r="OR58" s="184"/>
      <c r="OS58" s="184"/>
      <c r="OT58" s="184"/>
      <c r="OU58" s="184"/>
      <c r="OV58" s="184"/>
      <c r="OW58" s="184"/>
      <c r="OX58" s="184"/>
      <c r="OY58" s="184"/>
      <c r="OZ58" s="184"/>
      <c r="PA58" s="184"/>
      <c r="PB58" s="184"/>
      <c r="PC58" s="184"/>
      <c r="PD58" s="184"/>
      <c r="PE58" s="184"/>
      <c r="PF58" s="184"/>
      <c r="PG58" s="184"/>
      <c r="PH58" s="184"/>
      <c r="PI58" s="184"/>
      <c r="PJ58" s="184"/>
      <c r="PK58" s="184"/>
      <c r="PL58" s="184"/>
      <c r="PM58" s="184"/>
      <c r="PN58" s="184"/>
      <c r="PO58" s="184"/>
      <c r="PP58" s="184"/>
      <c r="PQ58" s="184"/>
      <c r="PR58" s="184"/>
      <c r="PS58" s="184"/>
      <c r="PT58" s="184"/>
      <c r="PU58" s="184"/>
      <c r="PV58" s="184"/>
      <c r="PW58" s="184"/>
      <c r="PX58" s="184"/>
      <c r="PY58" s="184"/>
      <c r="PZ58" s="184"/>
      <c r="QA58" s="184"/>
      <c r="QB58" s="184"/>
      <c r="QC58" s="184"/>
      <c r="QD58" s="184"/>
      <c r="QE58" s="184"/>
      <c r="QF58" s="184"/>
      <c r="QG58" s="184"/>
      <c r="QH58" s="184"/>
      <c r="QI58" s="184"/>
      <c r="QJ58" s="184"/>
      <c r="QK58" s="184"/>
      <c r="QL58" s="184"/>
      <c r="QM58" s="184"/>
      <c r="QN58" s="184"/>
      <c r="QO58" s="184"/>
      <c r="QP58" s="184"/>
      <c r="QQ58" s="184"/>
      <c r="QR58" s="184"/>
      <c r="QS58" s="184"/>
      <c r="QT58" s="184"/>
      <c r="QU58" s="184"/>
      <c r="QV58" s="184"/>
      <c r="QW58" s="184"/>
      <c r="QX58" s="184"/>
      <c r="QY58" s="184"/>
      <c r="QZ58" s="184"/>
      <c r="RA58" s="184"/>
      <c r="RB58" s="184"/>
      <c r="RC58" s="184"/>
      <c r="RD58" s="184"/>
      <c r="RE58" s="184"/>
      <c r="RF58" s="184"/>
      <c r="RG58" s="184"/>
      <c r="RH58" s="184"/>
      <c r="RI58" s="184"/>
      <c r="RJ58" s="184"/>
      <c r="RK58" s="184"/>
      <c r="RL58" s="184"/>
      <c r="RM58" s="184"/>
      <c r="RN58" s="184"/>
      <c r="RO58" s="184"/>
      <c r="RP58" s="184"/>
      <c r="RQ58" s="184"/>
      <c r="RR58" s="184"/>
      <c r="RS58" s="184"/>
      <c r="RT58" s="184"/>
      <c r="RU58" s="184"/>
      <c r="RV58" s="184"/>
      <c r="RW58" s="184"/>
      <c r="RX58" s="184"/>
      <c r="RY58" s="184"/>
      <c r="RZ58" s="184"/>
      <c r="SA58" s="184"/>
      <c r="SB58" s="184"/>
      <c r="SC58" s="184"/>
      <c r="SD58" s="184"/>
      <c r="SE58" s="184"/>
      <c r="SF58" s="184"/>
      <c r="SG58" s="184"/>
      <c r="SH58" s="184"/>
      <c r="SI58" s="184"/>
      <c r="SJ58" s="184"/>
      <c r="SK58" s="184"/>
      <c r="SL58" s="184"/>
      <c r="SM58" s="184"/>
      <c r="SN58" s="184"/>
      <c r="SO58" s="184"/>
      <c r="SP58" s="184"/>
      <c r="SQ58" s="184"/>
      <c r="SR58" s="184"/>
      <c r="SS58" s="184"/>
      <c r="ST58" s="184"/>
      <c r="SU58" s="184"/>
      <c r="SV58" s="184"/>
      <c r="SW58" s="184"/>
      <c r="SX58" s="184"/>
      <c r="SY58" s="184"/>
      <c r="SZ58" s="184"/>
      <c r="TA58" s="184"/>
      <c r="TB58" s="184"/>
      <c r="TC58" s="184"/>
      <c r="TD58" s="184"/>
      <c r="TE58" s="184"/>
      <c r="TF58" s="184"/>
      <c r="TG58" s="184"/>
      <c r="TH58" s="184"/>
      <c r="TI58" s="184"/>
      <c r="TJ58" s="184"/>
      <c r="TK58" s="184"/>
      <c r="TL58" s="184"/>
      <c r="TM58" s="184"/>
      <c r="TN58" s="184"/>
      <c r="TO58" s="184"/>
      <c r="TP58" s="184"/>
      <c r="TQ58" s="184"/>
      <c r="TR58" s="184"/>
      <c r="TS58" s="184"/>
      <c r="TT58" s="184"/>
      <c r="TU58" s="184"/>
      <c r="TV58" s="184"/>
      <c r="TW58" s="184"/>
      <c r="TX58" s="184"/>
      <c r="TY58" s="184"/>
      <c r="TZ58" s="184"/>
      <c r="UA58" s="184"/>
      <c r="UB58" s="184"/>
      <c r="UC58" s="184"/>
      <c r="UD58" s="184"/>
      <c r="UE58" s="184"/>
      <c r="UF58" s="184"/>
      <c r="UG58" s="184"/>
      <c r="UH58" s="184"/>
      <c r="UI58" s="184"/>
      <c r="UJ58" s="184"/>
      <c r="UK58" s="184"/>
      <c r="UL58" s="184"/>
      <c r="UM58" s="184"/>
      <c r="UN58" s="184"/>
      <c r="UO58" s="184"/>
      <c r="UP58" s="184"/>
      <c r="UQ58" s="184"/>
      <c r="UR58" s="184"/>
      <c r="US58" s="184"/>
      <c r="UT58" s="184"/>
      <c r="UU58" s="184"/>
      <c r="UV58" s="184"/>
      <c r="UW58" s="184"/>
      <c r="UX58" s="184"/>
      <c r="UY58" s="184"/>
      <c r="UZ58" s="184"/>
      <c r="VA58" s="184"/>
      <c r="VB58" s="184"/>
      <c r="VC58" s="184"/>
      <c r="VD58" s="184"/>
      <c r="VE58" s="184"/>
      <c r="VF58" s="184"/>
      <c r="VG58" s="184"/>
      <c r="VH58" s="184"/>
      <c r="VI58" s="184"/>
      <c r="VJ58" s="184"/>
      <c r="VK58" s="184"/>
      <c r="VL58" s="184"/>
      <c r="VM58" s="184"/>
      <c r="VN58" s="184"/>
      <c r="VO58" s="184"/>
      <c r="VP58" s="184"/>
      <c r="VQ58" s="184"/>
      <c r="VR58" s="184"/>
      <c r="VS58" s="184"/>
      <c r="VT58" s="184"/>
      <c r="VU58" s="184"/>
      <c r="VV58" s="184"/>
      <c r="VW58" s="184"/>
      <c r="VX58" s="184"/>
      <c r="VY58" s="184"/>
      <c r="VZ58" s="184"/>
      <c r="WA58" s="184"/>
      <c r="WB58" s="184"/>
      <c r="WC58" s="184"/>
      <c r="WD58" s="184"/>
      <c r="WE58" s="184"/>
      <c r="WF58" s="184"/>
      <c r="WG58" s="184"/>
      <c r="WH58" s="184"/>
      <c r="WI58" s="184"/>
      <c r="WJ58" s="184"/>
      <c r="WK58" s="184"/>
      <c r="WL58" s="184"/>
      <c r="WM58" s="184"/>
      <c r="WN58" s="184"/>
      <c r="WO58" s="184"/>
      <c r="WP58" s="184"/>
      <c r="WQ58" s="184"/>
      <c r="WR58" s="184"/>
      <c r="WS58" s="184"/>
      <c r="WT58" s="184"/>
      <c r="WU58" s="184"/>
      <c r="WV58" s="184"/>
      <c r="WW58" s="184"/>
      <c r="WX58" s="184"/>
      <c r="WY58" s="184"/>
      <c r="WZ58" s="184"/>
      <c r="XA58" s="184"/>
      <c r="XB58" s="184"/>
      <c r="XC58" s="184"/>
      <c r="XD58" s="184"/>
      <c r="XE58" s="184"/>
      <c r="XF58" s="184"/>
      <c r="XG58" s="184"/>
      <c r="XH58" s="184"/>
      <c r="XI58" s="184"/>
      <c r="XJ58" s="184"/>
      <c r="XK58" s="184"/>
      <c r="XL58" s="184"/>
      <c r="XM58" s="184"/>
      <c r="XN58" s="184"/>
      <c r="XO58" s="184"/>
      <c r="XP58" s="184"/>
      <c r="XQ58" s="184"/>
      <c r="XR58" s="184"/>
      <c r="XS58" s="184"/>
      <c r="XT58" s="184"/>
    </row>
    <row r="59" spans="1:644" customFormat="1" x14ac:dyDescent="0.2">
      <c r="A59" s="142"/>
      <c r="B59" s="81"/>
      <c r="C59" s="146"/>
      <c r="D59" s="147"/>
      <c r="E59" s="147"/>
      <c r="F59" s="145"/>
      <c r="G59" s="146"/>
      <c r="H59" s="147"/>
      <c r="I59" s="147"/>
      <c r="J59" s="145"/>
      <c r="K59" s="184"/>
      <c r="L59" s="184"/>
      <c r="M59" s="142"/>
      <c r="N59" s="81"/>
      <c r="O59" s="146"/>
      <c r="P59" s="147"/>
      <c r="Q59" s="147"/>
      <c r="R59" s="145"/>
      <c r="S59" s="146"/>
      <c r="T59" s="147"/>
      <c r="U59" s="147"/>
      <c r="V59" s="145"/>
      <c r="W59" s="184"/>
      <c r="X59" s="184"/>
      <c r="Y59" s="184"/>
      <c r="Z59" s="184"/>
      <c r="AA59" s="184"/>
      <c r="AB59" s="184"/>
      <c r="AC59" s="184"/>
      <c r="AD59" s="184"/>
      <c r="AE59" s="184"/>
      <c r="AF59" s="184"/>
      <c r="AG59" s="184"/>
      <c r="AH59" s="184"/>
      <c r="AI59" s="184"/>
      <c r="AJ59" s="184"/>
      <c r="AK59" s="184"/>
      <c r="AL59" s="184"/>
      <c r="AM59" s="184"/>
      <c r="AN59" s="184"/>
      <c r="AO59" s="184"/>
      <c r="AP59" s="184"/>
      <c r="AQ59" s="184"/>
      <c r="AR59" s="184"/>
      <c r="AS59" s="184"/>
      <c r="AT59" s="184"/>
      <c r="AU59" s="184"/>
      <c r="AV59" s="184"/>
      <c r="AW59" s="184"/>
      <c r="AX59" s="184"/>
      <c r="AY59" s="184"/>
      <c r="AZ59" s="184"/>
      <c r="BA59" s="184"/>
      <c r="BB59" s="184"/>
      <c r="BC59" s="184"/>
      <c r="BD59" s="184"/>
      <c r="BE59" s="184"/>
      <c r="BF59" s="184"/>
      <c r="BG59" s="184"/>
      <c r="BH59" s="184"/>
      <c r="BI59" s="184"/>
      <c r="BJ59" s="184"/>
      <c r="BK59" s="184"/>
      <c r="BL59" s="184"/>
      <c r="BM59" s="184"/>
      <c r="BN59" s="184"/>
      <c r="BO59" s="184"/>
      <c r="BP59" s="184"/>
      <c r="BQ59" s="184"/>
      <c r="BR59" s="184"/>
      <c r="BS59" s="184"/>
      <c r="BT59" s="184"/>
      <c r="BU59" s="184"/>
      <c r="BV59" s="184"/>
      <c r="BW59" s="184"/>
      <c r="BX59" s="184"/>
      <c r="BY59" s="184"/>
      <c r="BZ59" s="184"/>
      <c r="CA59" s="184"/>
      <c r="CB59" s="184"/>
      <c r="CC59" s="184"/>
      <c r="CD59" s="184"/>
      <c r="CE59" s="184"/>
      <c r="CF59" s="184"/>
      <c r="CG59" s="184"/>
      <c r="CH59" s="184"/>
      <c r="CI59" s="184"/>
      <c r="CJ59" s="184"/>
      <c r="CK59" s="184"/>
      <c r="CL59" s="184"/>
      <c r="CM59" s="184"/>
      <c r="CN59" s="184"/>
      <c r="CO59" s="184"/>
      <c r="CP59" s="184"/>
      <c r="CQ59" s="184"/>
      <c r="CR59" s="184"/>
      <c r="CS59" s="184"/>
      <c r="CT59" s="184"/>
      <c r="CU59" s="184"/>
      <c r="CV59" s="184"/>
      <c r="CW59" s="184"/>
      <c r="CX59" s="184"/>
      <c r="CY59" s="184"/>
      <c r="CZ59" s="184"/>
      <c r="DA59" s="184"/>
      <c r="DB59" s="184"/>
      <c r="DC59" s="184"/>
      <c r="DD59" s="184"/>
      <c r="DE59" s="184"/>
      <c r="DF59" s="184"/>
      <c r="DG59" s="184"/>
      <c r="DH59" s="184"/>
      <c r="DI59" s="184"/>
      <c r="DJ59" s="184"/>
      <c r="DK59" s="184"/>
      <c r="DL59" s="184"/>
      <c r="DM59" s="184"/>
      <c r="DN59" s="184"/>
      <c r="DO59" s="184"/>
      <c r="DP59" s="184"/>
      <c r="DQ59" s="184"/>
      <c r="DR59" s="184"/>
      <c r="DS59" s="184"/>
      <c r="DT59" s="184"/>
      <c r="DU59" s="184"/>
      <c r="DV59" s="184"/>
      <c r="DW59" s="184"/>
      <c r="DX59" s="184"/>
      <c r="DY59" s="184"/>
      <c r="DZ59" s="184"/>
      <c r="EA59" s="184"/>
      <c r="EB59" s="184"/>
      <c r="EC59" s="184"/>
      <c r="ED59" s="184"/>
      <c r="EE59" s="184"/>
      <c r="EF59" s="184"/>
      <c r="EG59" s="184"/>
      <c r="EH59" s="184"/>
      <c r="EI59" s="184"/>
      <c r="EJ59" s="184"/>
      <c r="EK59" s="184"/>
      <c r="EL59" s="184"/>
      <c r="EM59" s="184"/>
      <c r="EN59" s="184"/>
      <c r="EO59" s="184"/>
      <c r="EP59" s="184"/>
      <c r="EQ59" s="184"/>
      <c r="ER59" s="184"/>
      <c r="ES59" s="184"/>
      <c r="ET59" s="184"/>
      <c r="EU59" s="184"/>
      <c r="EV59" s="184"/>
      <c r="EW59" s="184"/>
      <c r="EX59" s="184"/>
      <c r="EY59" s="184"/>
      <c r="EZ59" s="184"/>
      <c r="FA59" s="184"/>
      <c r="FB59" s="184"/>
      <c r="FC59" s="184"/>
      <c r="FD59" s="184"/>
      <c r="FE59" s="184"/>
      <c r="FF59" s="184"/>
      <c r="FG59" s="184"/>
      <c r="FH59" s="184"/>
      <c r="FI59" s="184"/>
      <c r="FJ59" s="184"/>
      <c r="FK59" s="184"/>
      <c r="FL59" s="184"/>
      <c r="FM59" s="184"/>
      <c r="FN59" s="184"/>
      <c r="FO59" s="184"/>
      <c r="FP59" s="184"/>
      <c r="FQ59" s="184"/>
      <c r="FR59" s="184"/>
      <c r="FS59" s="184"/>
      <c r="FT59" s="184"/>
      <c r="FU59" s="184"/>
      <c r="FV59" s="184"/>
      <c r="FW59" s="184"/>
      <c r="FX59" s="184"/>
      <c r="FY59" s="184"/>
      <c r="FZ59" s="184"/>
      <c r="GA59" s="184"/>
      <c r="GB59" s="184"/>
      <c r="GC59" s="184"/>
      <c r="GD59" s="184"/>
      <c r="GE59" s="184"/>
      <c r="GF59" s="184"/>
      <c r="GG59" s="184"/>
      <c r="GH59" s="184"/>
      <c r="GI59" s="184"/>
      <c r="GJ59" s="184"/>
      <c r="GK59" s="184"/>
      <c r="GL59" s="184"/>
      <c r="GM59" s="184"/>
      <c r="GN59" s="184"/>
      <c r="GO59" s="184"/>
      <c r="GP59" s="184"/>
      <c r="GQ59" s="184"/>
      <c r="GR59" s="184"/>
      <c r="GS59" s="184"/>
      <c r="GT59" s="184"/>
      <c r="GU59" s="184"/>
      <c r="GV59" s="184"/>
      <c r="GW59" s="184"/>
      <c r="GX59" s="184"/>
      <c r="GY59" s="184"/>
      <c r="GZ59" s="184"/>
      <c r="HA59" s="184"/>
      <c r="HB59" s="184"/>
      <c r="HC59" s="184"/>
      <c r="HD59" s="184"/>
      <c r="HE59" s="184"/>
      <c r="HF59" s="184"/>
      <c r="HG59" s="184"/>
      <c r="HH59" s="184"/>
      <c r="HI59" s="184"/>
      <c r="HJ59" s="184"/>
      <c r="HK59" s="184"/>
      <c r="HL59" s="184"/>
      <c r="HM59" s="184"/>
      <c r="HN59" s="184"/>
      <c r="HO59" s="184"/>
      <c r="HP59" s="184"/>
      <c r="HQ59" s="184"/>
      <c r="HR59" s="184"/>
      <c r="HS59" s="184"/>
      <c r="HT59" s="184"/>
      <c r="HU59" s="184"/>
      <c r="HV59" s="184"/>
      <c r="HW59" s="184"/>
      <c r="HX59" s="184"/>
      <c r="HY59" s="184"/>
      <c r="HZ59" s="184"/>
      <c r="IA59" s="184"/>
      <c r="IB59" s="184"/>
      <c r="IC59" s="184"/>
      <c r="ID59" s="184"/>
      <c r="IE59" s="184"/>
      <c r="IF59" s="184"/>
      <c r="IG59" s="184"/>
      <c r="IH59" s="184"/>
      <c r="II59" s="184"/>
      <c r="IJ59" s="184"/>
      <c r="IK59" s="184"/>
      <c r="IL59" s="184"/>
      <c r="IM59" s="184"/>
      <c r="IN59" s="184"/>
      <c r="IO59" s="184"/>
      <c r="IP59" s="184"/>
      <c r="IQ59" s="184"/>
      <c r="IR59" s="184"/>
      <c r="IS59" s="184"/>
      <c r="IT59" s="184"/>
      <c r="IU59" s="184"/>
      <c r="IV59" s="184"/>
      <c r="IW59" s="184"/>
      <c r="IX59" s="184"/>
      <c r="IY59" s="184"/>
      <c r="IZ59" s="184"/>
      <c r="JA59" s="184"/>
      <c r="JB59" s="184"/>
      <c r="JC59" s="184"/>
      <c r="JD59" s="184"/>
      <c r="JE59" s="184"/>
      <c r="JF59" s="184"/>
      <c r="JG59" s="184"/>
      <c r="JH59" s="184"/>
      <c r="JI59" s="184"/>
      <c r="JJ59" s="184"/>
      <c r="JK59" s="184"/>
      <c r="JL59" s="184"/>
      <c r="JM59" s="184"/>
      <c r="JN59" s="184"/>
      <c r="JO59" s="184"/>
      <c r="JP59" s="184"/>
      <c r="JQ59" s="184"/>
      <c r="JR59" s="184"/>
      <c r="JS59" s="184"/>
      <c r="JT59" s="184"/>
      <c r="JU59" s="184"/>
      <c r="JV59" s="184"/>
      <c r="JW59" s="184"/>
      <c r="JX59" s="184"/>
      <c r="JY59" s="184"/>
      <c r="JZ59" s="184"/>
      <c r="KA59" s="184"/>
      <c r="KB59" s="184"/>
      <c r="KC59" s="184"/>
      <c r="KD59" s="184"/>
      <c r="KE59" s="184"/>
      <c r="KF59" s="184"/>
      <c r="KG59" s="184"/>
      <c r="KH59" s="184"/>
      <c r="KI59" s="184"/>
      <c r="KJ59" s="184"/>
      <c r="KK59" s="184"/>
      <c r="KL59" s="184"/>
      <c r="KM59" s="184"/>
      <c r="KN59" s="184"/>
      <c r="KO59" s="184"/>
      <c r="KP59" s="184"/>
      <c r="KQ59" s="184"/>
      <c r="KR59" s="184"/>
      <c r="KS59" s="184"/>
      <c r="KT59" s="184"/>
      <c r="KU59" s="184"/>
      <c r="KV59" s="184"/>
      <c r="KW59" s="184"/>
      <c r="KX59" s="184"/>
      <c r="KY59" s="184"/>
      <c r="KZ59" s="184"/>
      <c r="LA59" s="184"/>
      <c r="LB59" s="184"/>
      <c r="LC59" s="184"/>
      <c r="LD59" s="184"/>
      <c r="LE59" s="184"/>
      <c r="LF59" s="184"/>
      <c r="LG59" s="184"/>
      <c r="LH59" s="184"/>
      <c r="LI59" s="184"/>
      <c r="LJ59" s="184"/>
      <c r="LK59" s="184"/>
      <c r="LL59" s="184"/>
      <c r="LM59" s="184"/>
      <c r="LN59" s="184"/>
      <c r="LO59" s="184"/>
      <c r="LP59" s="184"/>
      <c r="LQ59" s="184"/>
      <c r="LR59" s="184"/>
      <c r="LS59" s="184"/>
      <c r="LT59" s="184"/>
      <c r="LU59" s="184"/>
      <c r="LV59" s="184"/>
      <c r="LW59" s="184"/>
      <c r="LX59" s="184"/>
      <c r="LY59" s="184"/>
      <c r="LZ59" s="184"/>
      <c r="MA59" s="184"/>
      <c r="MB59" s="184"/>
      <c r="MC59" s="184"/>
      <c r="MD59" s="184"/>
      <c r="ME59" s="184"/>
      <c r="MF59" s="184"/>
      <c r="MG59" s="184"/>
      <c r="MH59" s="184"/>
      <c r="MI59" s="184"/>
      <c r="MJ59" s="184"/>
      <c r="MK59" s="184"/>
      <c r="ML59" s="184"/>
      <c r="MM59" s="184"/>
      <c r="MN59" s="184"/>
      <c r="MO59" s="184"/>
      <c r="MP59" s="184"/>
      <c r="MQ59" s="184"/>
      <c r="MR59" s="184"/>
      <c r="MS59" s="184"/>
      <c r="MT59" s="184"/>
      <c r="MU59" s="184"/>
      <c r="MV59" s="184"/>
      <c r="MW59" s="184"/>
      <c r="MX59" s="184"/>
      <c r="MY59" s="184"/>
      <c r="MZ59" s="184"/>
      <c r="NA59" s="184"/>
      <c r="NB59" s="184"/>
      <c r="NC59" s="184"/>
      <c r="ND59" s="184"/>
      <c r="NE59" s="184"/>
      <c r="NF59" s="184"/>
      <c r="NG59" s="184"/>
      <c r="NH59" s="184"/>
      <c r="NI59" s="184"/>
      <c r="NJ59" s="184"/>
      <c r="NK59" s="184"/>
      <c r="NL59" s="184"/>
      <c r="NM59" s="184"/>
      <c r="NN59" s="184"/>
      <c r="NO59" s="184"/>
      <c r="NP59" s="184"/>
      <c r="NQ59" s="184"/>
      <c r="NR59" s="184"/>
      <c r="NS59" s="184"/>
      <c r="NT59" s="184"/>
      <c r="NU59" s="184"/>
      <c r="NV59" s="184"/>
      <c r="NW59" s="184"/>
      <c r="NX59" s="184"/>
      <c r="NY59" s="184"/>
      <c r="NZ59" s="184"/>
      <c r="OA59" s="184"/>
      <c r="OB59" s="184"/>
      <c r="OC59" s="184"/>
      <c r="OD59" s="184"/>
      <c r="OE59" s="184"/>
      <c r="OF59" s="184"/>
      <c r="OG59" s="184"/>
      <c r="OH59" s="184"/>
      <c r="OI59" s="184"/>
      <c r="OJ59" s="184"/>
      <c r="OK59" s="184"/>
      <c r="OL59" s="184"/>
      <c r="OM59" s="184"/>
      <c r="ON59" s="184"/>
      <c r="OO59" s="184"/>
      <c r="OP59" s="184"/>
      <c r="OQ59" s="184"/>
      <c r="OR59" s="184"/>
      <c r="OS59" s="184"/>
      <c r="OT59" s="184"/>
      <c r="OU59" s="184"/>
      <c r="OV59" s="184"/>
      <c r="OW59" s="184"/>
      <c r="OX59" s="184"/>
      <c r="OY59" s="184"/>
      <c r="OZ59" s="184"/>
      <c r="PA59" s="184"/>
      <c r="PB59" s="184"/>
      <c r="PC59" s="184"/>
      <c r="PD59" s="184"/>
      <c r="PE59" s="184"/>
      <c r="PF59" s="184"/>
      <c r="PG59" s="184"/>
      <c r="PH59" s="184"/>
      <c r="PI59" s="184"/>
      <c r="PJ59" s="184"/>
      <c r="PK59" s="184"/>
      <c r="PL59" s="184"/>
      <c r="PM59" s="184"/>
      <c r="PN59" s="184"/>
      <c r="PO59" s="184"/>
      <c r="PP59" s="184"/>
      <c r="PQ59" s="184"/>
      <c r="PR59" s="184"/>
      <c r="PS59" s="184"/>
      <c r="PT59" s="184"/>
      <c r="PU59" s="184"/>
      <c r="PV59" s="184"/>
      <c r="PW59" s="184"/>
      <c r="PX59" s="184"/>
      <c r="PY59" s="184"/>
      <c r="PZ59" s="184"/>
      <c r="QA59" s="184"/>
      <c r="QB59" s="184"/>
      <c r="QC59" s="184"/>
      <c r="QD59" s="184"/>
      <c r="QE59" s="184"/>
      <c r="QF59" s="184"/>
      <c r="QG59" s="184"/>
      <c r="QH59" s="184"/>
      <c r="QI59" s="184"/>
      <c r="QJ59" s="184"/>
      <c r="QK59" s="184"/>
      <c r="QL59" s="184"/>
      <c r="QM59" s="184"/>
      <c r="QN59" s="184"/>
      <c r="QO59" s="184"/>
      <c r="QP59" s="184"/>
      <c r="QQ59" s="184"/>
      <c r="QR59" s="184"/>
      <c r="QS59" s="184"/>
      <c r="QT59" s="184"/>
      <c r="QU59" s="184"/>
      <c r="QV59" s="184"/>
      <c r="QW59" s="184"/>
      <c r="QX59" s="184"/>
      <c r="QY59" s="184"/>
      <c r="QZ59" s="184"/>
      <c r="RA59" s="184"/>
      <c r="RB59" s="184"/>
      <c r="RC59" s="184"/>
      <c r="RD59" s="184"/>
      <c r="RE59" s="184"/>
      <c r="RF59" s="184"/>
      <c r="RG59" s="184"/>
      <c r="RH59" s="184"/>
      <c r="RI59" s="184"/>
      <c r="RJ59" s="184"/>
      <c r="RK59" s="184"/>
      <c r="RL59" s="184"/>
      <c r="RM59" s="184"/>
      <c r="RN59" s="184"/>
      <c r="RO59" s="184"/>
      <c r="RP59" s="184"/>
      <c r="RQ59" s="184"/>
      <c r="RR59" s="184"/>
      <c r="RS59" s="184"/>
      <c r="RT59" s="184"/>
      <c r="RU59" s="184"/>
      <c r="RV59" s="184"/>
      <c r="RW59" s="184"/>
      <c r="RX59" s="184"/>
      <c r="RY59" s="184"/>
      <c r="RZ59" s="184"/>
      <c r="SA59" s="184"/>
      <c r="SB59" s="184"/>
      <c r="SC59" s="184"/>
      <c r="SD59" s="184"/>
      <c r="SE59" s="184"/>
      <c r="SF59" s="184"/>
      <c r="SG59" s="184"/>
      <c r="SH59" s="184"/>
      <c r="SI59" s="184"/>
      <c r="SJ59" s="184"/>
      <c r="SK59" s="184"/>
      <c r="SL59" s="184"/>
      <c r="SM59" s="184"/>
      <c r="SN59" s="184"/>
      <c r="SO59" s="184"/>
      <c r="SP59" s="184"/>
      <c r="SQ59" s="184"/>
      <c r="SR59" s="184"/>
      <c r="SS59" s="184"/>
      <c r="ST59" s="184"/>
      <c r="SU59" s="184"/>
      <c r="SV59" s="184"/>
      <c r="SW59" s="184"/>
      <c r="SX59" s="184"/>
      <c r="SY59" s="184"/>
      <c r="SZ59" s="184"/>
      <c r="TA59" s="184"/>
      <c r="TB59" s="184"/>
      <c r="TC59" s="184"/>
      <c r="TD59" s="184"/>
      <c r="TE59" s="184"/>
      <c r="TF59" s="184"/>
      <c r="TG59" s="184"/>
      <c r="TH59" s="184"/>
      <c r="TI59" s="184"/>
      <c r="TJ59" s="184"/>
      <c r="TK59" s="184"/>
      <c r="TL59" s="184"/>
      <c r="TM59" s="184"/>
      <c r="TN59" s="184"/>
      <c r="TO59" s="184"/>
      <c r="TP59" s="184"/>
      <c r="TQ59" s="184"/>
      <c r="TR59" s="184"/>
      <c r="TS59" s="184"/>
      <c r="TT59" s="184"/>
      <c r="TU59" s="184"/>
      <c r="TV59" s="184"/>
      <c r="TW59" s="184"/>
      <c r="TX59" s="184"/>
      <c r="TY59" s="184"/>
      <c r="TZ59" s="184"/>
      <c r="UA59" s="184"/>
      <c r="UB59" s="184"/>
      <c r="UC59" s="184"/>
      <c r="UD59" s="184"/>
      <c r="UE59" s="184"/>
      <c r="UF59" s="184"/>
      <c r="UG59" s="184"/>
      <c r="UH59" s="184"/>
      <c r="UI59" s="184"/>
      <c r="UJ59" s="184"/>
      <c r="UK59" s="184"/>
      <c r="UL59" s="184"/>
      <c r="UM59" s="184"/>
      <c r="UN59" s="184"/>
      <c r="UO59" s="184"/>
      <c r="UP59" s="184"/>
      <c r="UQ59" s="184"/>
      <c r="UR59" s="184"/>
      <c r="US59" s="184"/>
      <c r="UT59" s="184"/>
      <c r="UU59" s="184"/>
      <c r="UV59" s="184"/>
      <c r="UW59" s="184"/>
      <c r="UX59" s="184"/>
      <c r="UY59" s="184"/>
      <c r="UZ59" s="184"/>
      <c r="VA59" s="184"/>
      <c r="VB59" s="184"/>
      <c r="VC59" s="184"/>
      <c r="VD59" s="184"/>
      <c r="VE59" s="184"/>
      <c r="VF59" s="184"/>
      <c r="VG59" s="184"/>
      <c r="VH59" s="184"/>
      <c r="VI59" s="184"/>
      <c r="VJ59" s="184"/>
      <c r="VK59" s="184"/>
      <c r="VL59" s="184"/>
      <c r="VM59" s="184"/>
      <c r="VN59" s="184"/>
      <c r="VO59" s="184"/>
      <c r="VP59" s="184"/>
      <c r="VQ59" s="184"/>
      <c r="VR59" s="184"/>
      <c r="VS59" s="184"/>
      <c r="VT59" s="184"/>
      <c r="VU59" s="184"/>
      <c r="VV59" s="184"/>
      <c r="VW59" s="184"/>
      <c r="VX59" s="184"/>
      <c r="VY59" s="184"/>
      <c r="VZ59" s="184"/>
      <c r="WA59" s="184"/>
      <c r="WB59" s="184"/>
      <c r="WC59" s="184"/>
      <c r="WD59" s="184"/>
      <c r="WE59" s="184"/>
      <c r="WF59" s="184"/>
      <c r="WG59" s="184"/>
      <c r="WH59" s="184"/>
      <c r="WI59" s="184"/>
      <c r="WJ59" s="184"/>
      <c r="WK59" s="184"/>
      <c r="WL59" s="184"/>
      <c r="WM59" s="184"/>
      <c r="WN59" s="184"/>
      <c r="WO59" s="184"/>
      <c r="WP59" s="184"/>
      <c r="WQ59" s="184"/>
      <c r="WR59" s="184"/>
      <c r="WS59" s="184"/>
      <c r="WT59" s="184"/>
      <c r="WU59" s="184"/>
      <c r="WV59" s="184"/>
      <c r="WW59" s="184"/>
      <c r="WX59" s="184"/>
      <c r="WY59" s="184"/>
      <c r="WZ59" s="184"/>
      <c r="XA59" s="184"/>
      <c r="XB59" s="184"/>
      <c r="XC59" s="184"/>
      <c r="XD59" s="184"/>
      <c r="XE59" s="184"/>
      <c r="XF59" s="184"/>
      <c r="XG59" s="184"/>
      <c r="XH59" s="184"/>
      <c r="XI59" s="184"/>
      <c r="XJ59" s="184"/>
      <c r="XK59" s="184"/>
      <c r="XL59" s="184"/>
      <c r="XM59" s="184"/>
      <c r="XN59" s="184"/>
      <c r="XO59" s="184"/>
      <c r="XP59" s="184"/>
      <c r="XQ59" s="184"/>
      <c r="XR59" s="184"/>
      <c r="XS59" s="184"/>
      <c r="XT59" s="184"/>
    </row>
    <row r="60" spans="1:644" customFormat="1" x14ac:dyDescent="0.2">
      <c r="A60" s="142"/>
      <c r="B60" s="81"/>
      <c r="C60" s="146"/>
      <c r="D60" s="147"/>
      <c r="E60" s="147"/>
      <c r="F60" s="145"/>
      <c r="G60" s="146"/>
      <c r="H60" s="147"/>
      <c r="I60" s="147"/>
      <c r="J60" s="145"/>
      <c r="K60" s="184"/>
      <c r="L60" s="184"/>
      <c r="M60" s="142"/>
      <c r="N60" s="81"/>
      <c r="O60" s="146"/>
      <c r="P60" s="147"/>
      <c r="Q60" s="147"/>
      <c r="R60" s="145"/>
      <c r="S60" s="146"/>
      <c r="T60" s="147"/>
      <c r="U60" s="147"/>
      <c r="V60" s="145"/>
      <c r="W60" s="184"/>
      <c r="X60" s="184"/>
      <c r="Y60" s="184"/>
      <c r="Z60" s="184"/>
      <c r="AA60" s="184"/>
      <c r="AB60" s="184"/>
      <c r="AC60" s="184"/>
      <c r="AD60" s="184"/>
      <c r="AE60" s="184"/>
      <c r="AF60" s="184"/>
      <c r="AG60" s="184"/>
      <c r="AH60" s="184"/>
      <c r="AI60" s="184"/>
      <c r="AJ60" s="184"/>
      <c r="AK60" s="184"/>
      <c r="AL60" s="184"/>
      <c r="AM60" s="184"/>
      <c r="AN60" s="184"/>
      <c r="AO60" s="184"/>
      <c r="AP60" s="184"/>
      <c r="AQ60" s="184"/>
      <c r="AR60" s="184"/>
      <c r="AS60" s="184"/>
      <c r="AT60" s="184"/>
      <c r="AU60" s="184"/>
      <c r="AV60" s="184"/>
      <c r="AW60" s="184"/>
      <c r="AX60" s="184"/>
      <c r="AY60" s="184"/>
      <c r="AZ60" s="184"/>
      <c r="BA60" s="184"/>
      <c r="BB60" s="184"/>
      <c r="BC60" s="184"/>
      <c r="BD60" s="184"/>
      <c r="BE60" s="184"/>
      <c r="BF60" s="184"/>
      <c r="BG60" s="184"/>
      <c r="BH60" s="184"/>
      <c r="BI60" s="184"/>
      <c r="BJ60" s="184"/>
      <c r="BK60" s="184"/>
      <c r="BL60" s="184"/>
      <c r="BM60" s="184"/>
      <c r="BN60" s="184"/>
      <c r="BO60" s="184"/>
      <c r="BP60" s="184"/>
      <c r="BQ60" s="184"/>
      <c r="BR60" s="184"/>
      <c r="BS60" s="184"/>
      <c r="BT60" s="184"/>
      <c r="BU60" s="184"/>
      <c r="BV60" s="184"/>
      <c r="BW60" s="184"/>
      <c r="BX60" s="184"/>
      <c r="BY60" s="184"/>
      <c r="BZ60" s="184"/>
      <c r="CA60" s="184"/>
      <c r="CB60" s="184"/>
      <c r="CC60" s="184"/>
      <c r="CD60" s="184"/>
      <c r="CE60" s="184"/>
      <c r="CF60" s="184"/>
      <c r="CG60" s="184"/>
      <c r="CH60" s="184"/>
      <c r="CI60" s="184"/>
      <c r="CJ60" s="184"/>
      <c r="CK60" s="184"/>
      <c r="CL60" s="184"/>
      <c r="CM60" s="184"/>
      <c r="CN60" s="184"/>
      <c r="CO60" s="184"/>
      <c r="CP60" s="184"/>
      <c r="CQ60" s="184"/>
      <c r="CR60" s="184"/>
      <c r="CS60" s="184"/>
      <c r="CT60" s="184"/>
      <c r="CU60" s="184"/>
      <c r="CV60" s="184"/>
      <c r="CW60" s="184"/>
      <c r="CX60" s="184"/>
      <c r="CY60" s="184"/>
      <c r="CZ60" s="184"/>
      <c r="DA60" s="184"/>
      <c r="DB60" s="184"/>
      <c r="DC60" s="184"/>
      <c r="DD60" s="184"/>
      <c r="DE60" s="184"/>
      <c r="DF60" s="184"/>
      <c r="DG60" s="184"/>
      <c r="DH60" s="184"/>
      <c r="DI60" s="184"/>
      <c r="DJ60" s="184"/>
      <c r="DK60" s="184"/>
      <c r="DL60" s="184"/>
      <c r="DM60" s="184"/>
      <c r="DN60" s="184"/>
      <c r="DO60" s="184"/>
      <c r="DP60" s="184"/>
      <c r="DQ60" s="184"/>
      <c r="DR60" s="184"/>
      <c r="DS60" s="184"/>
      <c r="DT60" s="184"/>
      <c r="DU60" s="184"/>
      <c r="DV60" s="184"/>
      <c r="DW60" s="184"/>
      <c r="DX60" s="184"/>
      <c r="DY60" s="184"/>
      <c r="DZ60" s="184"/>
      <c r="EA60" s="184"/>
      <c r="EB60" s="184"/>
      <c r="EC60" s="184"/>
      <c r="ED60" s="184"/>
      <c r="EE60" s="184"/>
      <c r="EF60" s="184"/>
      <c r="EG60" s="184"/>
      <c r="EH60" s="184"/>
      <c r="EI60" s="184"/>
      <c r="EJ60" s="184"/>
      <c r="EK60" s="184"/>
      <c r="EL60" s="184"/>
      <c r="EM60" s="184"/>
      <c r="EN60" s="184"/>
      <c r="EO60" s="184"/>
      <c r="EP60" s="184"/>
      <c r="EQ60" s="184"/>
      <c r="ER60" s="184"/>
      <c r="ES60" s="184"/>
      <c r="ET60" s="184"/>
      <c r="EU60" s="184"/>
      <c r="EV60" s="184"/>
      <c r="EW60" s="184"/>
      <c r="EX60" s="184"/>
      <c r="EY60" s="184"/>
      <c r="EZ60" s="184"/>
      <c r="FA60" s="184"/>
      <c r="FB60" s="184"/>
      <c r="FC60" s="184"/>
      <c r="FD60" s="184"/>
      <c r="FE60" s="184"/>
      <c r="FF60" s="184"/>
      <c r="FG60" s="184"/>
      <c r="FH60" s="184"/>
      <c r="FI60" s="184"/>
      <c r="FJ60" s="184"/>
      <c r="FK60" s="184"/>
      <c r="FL60" s="184"/>
      <c r="FM60" s="184"/>
      <c r="FN60" s="184"/>
      <c r="FO60" s="184"/>
      <c r="FP60" s="184"/>
      <c r="FQ60" s="184"/>
      <c r="FR60" s="184"/>
      <c r="FS60" s="184"/>
      <c r="FT60" s="184"/>
      <c r="FU60" s="184"/>
      <c r="FV60" s="184"/>
      <c r="FW60" s="184"/>
      <c r="FX60" s="184"/>
      <c r="FY60" s="184"/>
      <c r="FZ60" s="184"/>
      <c r="GA60" s="184"/>
      <c r="GB60" s="184"/>
      <c r="GC60" s="184"/>
      <c r="GD60" s="184"/>
      <c r="GE60" s="184"/>
      <c r="GF60" s="184"/>
      <c r="GG60" s="184"/>
      <c r="GH60" s="184"/>
      <c r="GI60" s="184"/>
      <c r="GJ60" s="184"/>
      <c r="GK60" s="184"/>
      <c r="GL60" s="184"/>
      <c r="GM60" s="184"/>
      <c r="GN60" s="184"/>
      <c r="GO60" s="184"/>
      <c r="GP60" s="184"/>
      <c r="GQ60" s="184"/>
      <c r="GR60" s="184"/>
      <c r="GS60" s="184"/>
      <c r="GT60" s="184"/>
      <c r="GU60" s="184"/>
      <c r="GV60" s="184"/>
      <c r="GW60" s="184"/>
      <c r="GX60" s="184"/>
      <c r="GY60" s="184"/>
      <c r="GZ60" s="184"/>
      <c r="HA60" s="184"/>
      <c r="HB60" s="184"/>
      <c r="HC60" s="184"/>
      <c r="HD60" s="184"/>
      <c r="HE60" s="184"/>
      <c r="HF60" s="184"/>
      <c r="HG60" s="184"/>
      <c r="HH60" s="184"/>
      <c r="HI60" s="184"/>
      <c r="HJ60" s="184"/>
      <c r="HK60" s="184"/>
      <c r="HL60" s="184"/>
      <c r="HM60" s="184"/>
      <c r="HN60" s="184"/>
      <c r="HO60" s="184"/>
      <c r="HP60" s="184"/>
      <c r="HQ60" s="184"/>
      <c r="HR60" s="184"/>
      <c r="HS60" s="184"/>
      <c r="HT60" s="184"/>
      <c r="HU60" s="184"/>
      <c r="HV60" s="184"/>
      <c r="HW60" s="184"/>
      <c r="HX60" s="184"/>
      <c r="HY60" s="184"/>
      <c r="HZ60" s="184"/>
      <c r="IA60" s="184"/>
      <c r="IB60" s="184"/>
      <c r="IC60" s="184"/>
      <c r="ID60" s="184"/>
      <c r="IE60" s="184"/>
      <c r="IF60" s="184"/>
      <c r="IG60" s="184"/>
      <c r="IH60" s="184"/>
      <c r="II60" s="184"/>
      <c r="IJ60" s="184"/>
      <c r="IK60" s="184"/>
      <c r="IL60" s="184"/>
      <c r="IM60" s="184"/>
      <c r="IN60" s="184"/>
      <c r="IO60" s="184"/>
      <c r="IP60" s="184"/>
      <c r="IQ60" s="184"/>
      <c r="IR60" s="184"/>
      <c r="IS60" s="184"/>
      <c r="IT60" s="184"/>
      <c r="IU60" s="184"/>
      <c r="IV60" s="184"/>
      <c r="IW60" s="184"/>
      <c r="IX60" s="184"/>
      <c r="IY60" s="184"/>
      <c r="IZ60" s="184"/>
      <c r="JA60" s="184"/>
      <c r="JB60" s="184"/>
      <c r="JC60" s="184"/>
      <c r="JD60" s="184"/>
      <c r="JE60" s="184"/>
      <c r="JF60" s="184"/>
      <c r="JG60" s="184"/>
      <c r="JH60" s="184"/>
      <c r="JI60" s="184"/>
      <c r="JJ60" s="184"/>
      <c r="JK60" s="184"/>
      <c r="JL60" s="184"/>
      <c r="JM60" s="184"/>
      <c r="JN60" s="184"/>
      <c r="JO60" s="184"/>
      <c r="JP60" s="184"/>
      <c r="JQ60" s="184"/>
      <c r="JR60" s="184"/>
      <c r="JS60" s="184"/>
      <c r="JT60" s="184"/>
      <c r="JU60" s="184"/>
      <c r="JV60" s="184"/>
      <c r="JW60" s="184"/>
      <c r="JX60" s="184"/>
      <c r="JY60" s="184"/>
      <c r="JZ60" s="184"/>
      <c r="KA60" s="184"/>
      <c r="KB60" s="184"/>
      <c r="KC60" s="184"/>
      <c r="KD60" s="184"/>
      <c r="KE60" s="184"/>
      <c r="KF60" s="184"/>
      <c r="KG60" s="184"/>
      <c r="KH60" s="184"/>
      <c r="KI60" s="184"/>
      <c r="KJ60" s="184"/>
      <c r="KK60" s="184"/>
      <c r="KL60" s="184"/>
      <c r="KM60" s="184"/>
      <c r="KN60" s="184"/>
      <c r="KO60" s="184"/>
      <c r="KP60" s="184"/>
      <c r="KQ60" s="184"/>
      <c r="KR60" s="184"/>
      <c r="KS60" s="184"/>
      <c r="KT60" s="184"/>
      <c r="KU60" s="184"/>
      <c r="KV60" s="184"/>
      <c r="KW60" s="184"/>
      <c r="KX60" s="184"/>
      <c r="KY60" s="184"/>
      <c r="KZ60" s="184"/>
      <c r="LA60" s="184"/>
      <c r="LB60" s="184"/>
      <c r="LC60" s="184"/>
      <c r="LD60" s="184"/>
      <c r="LE60" s="184"/>
      <c r="LF60" s="184"/>
      <c r="LG60" s="184"/>
      <c r="LH60" s="184"/>
      <c r="LI60" s="184"/>
      <c r="LJ60" s="184"/>
      <c r="LK60" s="184"/>
      <c r="LL60" s="184"/>
      <c r="LM60" s="184"/>
      <c r="LN60" s="184"/>
      <c r="LO60" s="184"/>
      <c r="LP60" s="184"/>
      <c r="LQ60" s="184"/>
      <c r="LR60" s="184"/>
      <c r="LS60" s="184"/>
      <c r="LT60" s="184"/>
      <c r="LU60" s="184"/>
      <c r="LV60" s="184"/>
      <c r="LW60" s="184"/>
      <c r="LX60" s="184"/>
      <c r="LY60" s="184"/>
      <c r="LZ60" s="184"/>
      <c r="MA60" s="184"/>
      <c r="MB60" s="184"/>
      <c r="MC60" s="184"/>
      <c r="MD60" s="184"/>
      <c r="ME60" s="184"/>
      <c r="MF60" s="184"/>
      <c r="MG60" s="184"/>
      <c r="MH60" s="184"/>
      <c r="MI60" s="184"/>
      <c r="MJ60" s="184"/>
      <c r="MK60" s="184"/>
      <c r="ML60" s="184"/>
      <c r="MM60" s="184"/>
      <c r="MN60" s="184"/>
      <c r="MO60" s="184"/>
      <c r="MP60" s="184"/>
      <c r="MQ60" s="184"/>
      <c r="MR60" s="184"/>
      <c r="MS60" s="184"/>
      <c r="MT60" s="184"/>
      <c r="MU60" s="184"/>
      <c r="MV60" s="184"/>
      <c r="MW60" s="184"/>
      <c r="MX60" s="184"/>
      <c r="MY60" s="184"/>
      <c r="MZ60" s="184"/>
      <c r="NA60" s="184"/>
      <c r="NB60" s="184"/>
      <c r="NC60" s="184"/>
      <c r="ND60" s="184"/>
      <c r="NE60" s="184"/>
      <c r="NF60" s="184"/>
      <c r="NG60" s="184"/>
      <c r="NH60" s="184"/>
      <c r="NI60" s="184"/>
      <c r="NJ60" s="184"/>
      <c r="NK60" s="184"/>
      <c r="NL60" s="184"/>
      <c r="NM60" s="184"/>
      <c r="NN60" s="184"/>
      <c r="NO60" s="184"/>
      <c r="NP60" s="184"/>
      <c r="NQ60" s="184"/>
      <c r="NR60" s="184"/>
      <c r="NS60" s="184"/>
      <c r="NT60" s="184"/>
      <c r="NU60" s="184"/>
      <c r="NV60" s="184"/>
      <c r="NW60" s="184"/>
      <c r="NX60" s="184"/>
      <c r="NY60" s="184"/>
      <c r="NZ60" s="184"/>
      <c r="OA60" s="184"/>
      <c r="OB60" s="184"/>
      <c r="OC60" s="184"/>
      <c r="OD60" s="184"/>
      <c r="OE60" s="184"/>
      <c r="OF60" s="184"/>
      <c r="OG60" s="184"/>
      <c r="OH60" s="184"/>
      <c r="OI60" s="184"/>
      <c r="OJ60" s="184"/>
      <c r="OK60" s="184"/>
      <c r="OL60" s="184"/>
      <c r="OM60" s="184"/>
      <c r="ON60" s="184"/>
      <c r="OO60" s="184"/>
      <c r="OP60" s="184"/>
      <c r="OQ60" s="184"/>
      <c r="OR60" s="184"/>
      <c r="OS60" s="184"/>
      <c r="OT60" s="184"/>
      <c r="OU60" s="184"/>
      <c r="OV60" s="184"/>
      <c r="OW60" s="184"/>
      <c r="OX60" s="184"/>
      <c r="OY60" s="184"/>
      <c r="OZ60" s="184"/>
      <c r="PA60" s="184"/>
      <c r="PB60" s="184"/>
      <c r="PC60" s="184"/>
      <c r="PD60" s="184"/>
      <c r="PE60" s="184"/>
      <c r="PF60" s="184"/>
      <c r="PG60" s="184"/>
      <c r="PH60" s="184"/>
      <c r="PI60" s="184"/>
      <c r="PJ60" s="184"/>
      <c r="PK60" s="184"/>
      <c r="PL60" s="184"/>
      <c r="PM60" s="184"/>
      <c r="PN60" s="184"/>
      <c r="PO60" s="184"/>
      <c r="PP60" s="184"/>
      <c r="PQ60" s="184"/>
      <c r="PR60" s="184"/>
      <c r="PS60" s="184"/>
      <c r="PT60" s="184"/>
      <c r="PU60" s="184"/>
      <c r="PV60" s="184"/>
      <c r="PW60" s="184"/>
      <c r="PX60" s="184"/>
      <c r="PY60" s="184"/>
      <c r="PZ60" s="184"/>
      <c r="QA60" s="184"/>
      <c r="QB60" s="184"/>
      <c r="QC60" s="184"/>
      <c r="QD60" s="184"/>
      <c r="QE60" s="184"/>
      <c r="QF60" s="184"/>
      <c r="QG60" s="184"/>
      <c r="QH60" s="184"/>
      <c r="QI60" s="184"/>
      <c r="QJ60" s="184"/>
      <c r="QK60" s="184"/>
      <c r="QL60" s="184"/>
      <c r="QM60" s="184"/>
      <c r="QN60" s="184"/>
      <c r="QO60" s="184"/>
      <c r="QP60" s="184"/>
      <c r="QQ60" s="184"/>
      <c r="QR60" s="184"/>
      <c r="QS60" s="184"/>
      <c r="QT60" s="184"/>
      <c r="QU60" s="184"/>
      <c r="QV60" s="184"/>
      <c r="QW60" s="184"/>
      <c r="QX60" s="184"/>
      <c r="QY60" s="184"/>
      <c r="QZ60" s="184"/>
      <c r="RA60" s="184"/>
      <c r="RB60" s="184"/>
      <c r="RC60" s="184"/>
      <c r="RD60" s="184"/>
      <c r="RE60" s="184"/>
      <c r="RF60" s="184"/>
      <c r="RG60" s="184"/>
      <c r="RH60" s="184"/>
      <c r="RI60" s="184"/>
      <c r="RJ60" s="184"/>
      <c r="RK60" s="184"/>
      <c r="RL60" s="184"/>
      <c r="RM60" s="184"/>
      <c r="RN60" s="184"/>
      <c r="RO60" s="184"/>
      <c r="RP60" s="184"/>
      <c r="RQ60" s="184"/>
      <c r="RR60" s="184"/>
      <c r="RS60" s="184"/>
      <c r="RT60" s="184"/>
      <c r="RU60" s="184"/>
      <c r="RV60" s="184"/>
      <c r="RW60" s="184"/>
      <c r="RX60" s="184"/>
      <c r="RY60" s="184"/>
      <c r="RZ60" s="184"/>
      <c r="SA60" s="184"/>
      <c r="SB60" s="184"/>
      <c r="SC60" s="184"/>
      <c r="SD60" s="184"/>
      <c r="SE60" s="184"/>
      <c r="SF60" s="184"/>
      <c r="SG60" s="184"/>
      <c r="SH60" s="184"/>
      <c r="SI60" s="184"/>
      <c r="SJ60" s="184"/>
      <c r="SK60" s="184"/>
      <c r="SL60" s="184"/>
      <c r="SM60" s="184"/>
      <c r="SN60" s="184"/>
      <c r="SO60" s="184"/>
      <c r="SP60" s="184"/>
      <c r="SQ60" s="184"/>
      <c r="SR60" s="184"/>
      <c r="SS60" s="184"/>
      <c r="ST60" s="184"/>
      <c r="SU60" s="184"/>
      <c r="SV60" s="184"/>
      <c r="SW60" s="184"/>
      <c r="SX60" s="184"/>
      <c r="SY60" s="184"/>
      <c r="SZ60" s="184"/>
      <c r="TA60" s="184"/>
      <c r="TB60" s="184"/>
      <c r="TC60" s="184"/>
      <c r="TD60" s="184"/>
      <c r="TE60" s="184"/>
      <c r="TF60" s="184"/>
      <c r="TG60" s="184"/>
      <c r="TH60" s="184"/>
      <c r="TI60" s="184"/>
      <c r="TJ60" s="184"/>
      <c r="TK60" s="184"/>
      <c r="TL60" s="184"/>
      <c r="TM60" s="184"/>
      <c r="TN60" s="184"/>
      <c r="TO60" s="184"/>
      <c r="TP60" s="184"/>
      <c r="TQ60" s="184"/>
      <c r="TR60" s="184"/>
      <c r="TS60" s="184"/>
      <c r="TT60" s="184"/>
      <c r="TU60" s="184"/>
      <c r="TV60" s="184"/>
      <c r="TW60" s="184"/>
      <c r="TX60" s="184"/>
      <c r="TY60" s="184"/>
      <c r="TZ60" s="184"/>
      <c r="UA60" s="184"/>
      <c r="UB60" s="184"/>
      <c r="UC60" s="184"/>
      <c r="UD60" s="184"/>
      <c r="UE60" s="184"/>
      <c r="UF60" s="184"/>
      <c r="UG60" s="184"/>
      <c r="UH60" s="184"/>
      <c r="UI60" s="184"/>
      <c r="UJ60" s="184"/>
      <c r="UK60" s="184"/>
      <c r="UL60" s="184"/>
      <c r="UM60" s="184"/>
      <c r="UN60" s="184"/>
      <c r="UO60" s="184"/>
      <c r="UP60" s="184"/>
      <c r="UQ60" s="184"/>
      <c r="UR60" s="184"/>
      <c r="US60" s="184"/>
      <c r="UT60" s="184"/>
      <c r="UU60" s="184"/>
      <c r="UV60" s="184"/>
      <c r="UW60" s="184"/>
      <c r="UX60" s="184"/>
      <c r="UY60" s="184"/>
      <c r="UZ60" s="184"/>
      <c r="VA60" s="184"/>
      <c r="VB60" s="184"/>
      <c r="VC60" s="184"/>
      <c r="VD60" s="184"/>
      <c r="VE60" s="184"/>
      <c r="VF60" s="184"/>
      <c r="VG60" s="184"/>
      <c r="VH60" s="184"/>
      <c r="VI60" s="184"/>
      <c r="VJ60" s="184"/>
      <c r="VK60" s="184"/>
      <c r="VL60" s="184"/>
      <c r="VM60" s="184"/>
      <c r="VN60" s="184"/>
      <c r="VO60" s="184"/>
      <c r="VP60" s="184"/>
      <c r="VQ60" s="184"/>
      <c r="VR60" s="184"/>
      <c r="VS60" s="184"/>
      <c r="VT60" s="184"/>
      <c r="VU60" s="184"/>
      <c r="VV60" s="184"/>
      <c r="VW60" s="184"/>
      <c r="VX60" s="184"/>
      <c r="VY60" s="184"/>
      <c r="VZ60" s="184"/>
      <c r="WA60" s="184"/>
      <c r="WB60" s="184"/>
      <c r="WC60" s="184"/>
      <c r="WD60" s="184"/>
      <c r="WE60" s="184"/>
      <c r="WF60" s="184"/>
      <c r="WG60" s="184"/>
      <c r="WH60" s="184"/>
      <c r="WI60" s="184"/>
      <c r="WJ60" s="184"/>
      <c r="WK60" s="184"/>
      <c r="WL60" s="184"/>
      <c r="WM60" s="184"/>
      <c r="WN60" s="184"/>
      <c r="WO60" s="184"/>
      <c r="WP60" s="184"/>
      <c r="WQ60" s="184"/>
      <c r="WR60" s="184"/>
      <c r="WS60" s="184"/>
      <c r="WT60" s="184"/>
      <c r="WU60" s="184"/>
      <c r="WV60" s="184"/>
      <c r="WW60" s="184"/>
      <c r="WX60" s="184"/>
      <c r="WY60" s="184"/>
      <c r="WZ60" s="184"/>
      <c r="XA60" s="184"/>
      <c r="XB60" s="184"/>
      <c r="XC60" s="184"/>
      <c r="XD60" s="184"/>
      <c r="XE60" s="184"/>
      <c r="XF60" s="184"/>
      <c r="XG60" s="184"/>
      <c r="XH60" s="184"/>
      <c r="XI60" s="184"/>
      <c r="XJ60" s="184"/>
      <c r="XK60" s="184"/>
      <c r="XL60" s="184"/>
      <c r="XM60" s="184"/>
      <c r="XN60" s="184"/>
      <c r="XO60" s="184"/>
      <c r="XP60" s="184"/>
      <c r="XQ60" s="184"/>
      <c r="XR60" s="184"/>
      <c r="XS60" s="184"/>
      <c r="XT60" s="184"/>
    </row>
    <row r="61" spans="1:644" customFormat="1" x14ac:dyDescent="0.2">
      <c r="A61" s="142"/>
      <c r="B61" s="81"/>
      <c r="C61" s="146"/>
      <c r="D61" s="147"/>
      <c r="E61" s="147"/>
      <c r="F61" s="145"/>
      <c r="G61" s="146"/>
      <c r="H61" s="147"/>
      <c r="I61" s="147"/>
      <c r="J61" s="145"/>
      <c r="K61" s="184"/>
      <c r="L61" s="184"/>
      <c r="M61" s="142"/>
      <c r="N61" s="81"/>
      <c r="O61" s="146"/>
      <c r="P61" s="147"/>
      <c r="Q61" s="147"/>
      <c r="R61" s="145"/>
      <c r="S61" s="146"/>
      <c r="T61" s="147"/>
      <c r="U61" s="147"/>
      <c r="V61" s="145"/>
      <c r="W61" s="184"/>
      <c r="X61" s="184"/>
      <c r="Y61" s="184"/>
      <c r="Z61" s="184"/>
      <c r="AA61" s="184"/>
      <c r="AB61" s="184"/>
      <c r="AC61" s="184"/>
      <c r="AD61" s="184"/>
      <c r="AE61" s="184"/>
      <c r="AF61" s="184"/>
      <c r="AG61" s="184"/>
      <c r="AH61" s="184"/>
      <c r="AI61" s="184"/>
      <c r="AJ61" s="184"/>
      <c r="AK61" s="184"/>
      <c r="AL61" s="184"/>
      <c r="AM61" s="184"/>
      <c r="AN61" s="184"/>
      <c r="AO61" s="184"/>
      <c r="AP61" s="184"/>
      <c r="AQ61" s="184"/>
      <c r="AR61" s="184"/>
      <c r="AS61" s="184"/>
      <c r="AT61" s="184"/>
      <c r="AU61" s="184"/>
      <c r="AV61" s="184"/>
      <c r="AW61" s="184"/>
      <c r="AX61" s="184"/>
      <c r="AY61" s="184"/>
      <c r="AZ61" s="184"/>
      <c r="BA61" s="184"/>
      <c r="BB61" s="184"/>
      <c r="BC61" s="184"/>
      <c r="BD61" s="184"/>
      <c r="BE61" s="184"/>
      <c r="BF61" s="184"/>
      <c r="BG61" s="184"/>
      <c r="BH61" s="184"/>
      <c r="BI61" s="184"/>
      <c r="BJ61" s="184"/>
      <c r="BK61" s="184"/>
      <c r="BL61" s="184"/>
      <c r="BM61" s="184"/>
      <c r="BN61" s="184"/>
      <c r="BO61" s="184"/>
      <c r="BP61" s="184"/>
      <c r="BQ61" s="184"/>
      <c r="BR61" s="184"/>
      <c r="BS61" s="184"/>
      <c r="BT61" s="184"/>
      <c r="BU61" s="184"/>
      <c r="BV61" s="184"/>
      <c r="BW61" s="184"/>
      <c r="BX61" s="184"/>
      <c r="BY61" s="184"/>
      <c r="BZ61" s="184"/>
      <c r="CA61" s="184"/>
      <c r="CB61" s="184"/>
      <c r="CC61" s="184"/>
      <c r="CD61" s="184"/>
      <c r="CE61" s="184"/>
      <c r="CF61" s="184"/>
      <c r="CG61" s="184"/>
      <c r="CH61" s="184"/>
      <c r="CI61" s="184"/>
      <c r="CJ61" s="184"/>
      <c r="CK61" s="184"/>
      <c r="CL61" s="184"/>
      <c r="CM61" s="184"/>
      <c r="CN61" s="184"/>
      <c r="CO61" s="184"/>
      <c r="CP61" s="184"/>
      <c r="CQ61" s="184"/>
      <c r="CR61" s="184"/>
      <c r="CS61" s="184"/>
      <c r="CT61" s="184"/>
      <c r="CU61" s="184"/>
      <c r="CV61" s="184"/>
      <c r="CW61" s="184"/>
      <c r="CX61" s="184"/>
      <c r="CY61" s="184"/>
      <c r="CZ61" s="184"/>
      <c r="DA61" s="184"/>
      <c r="DB61" s="184"/>
      <c r="DC61" s="184"/>
      <c r="DD61" s="184"/>
      <c r="DE61" s="184"/>
      <c r="DF61" s="184"/>
      <c r="DG61" s="184"/>
      <c r="DH61" s="184"/>
      <c r="DI61" s="184"/>
      <c r="DJ61" s="184"/>
      <c r="DK61" s="184"/>
      <c r="DL61" s="184"/>
      <c r="DM61" s="184"/>
      <c r="DN61" s="184"/>
      <c r="DO61" s="184"/>
      <c r="DP61" s="184"/>
      <c r="DQ61" s="184"/>
      <c r="DR61" s="184"/>
      <c r="DS61" s="184"/>
      <c r="DT61" s="184"/>
      <c r="DU61" s="184"/>
      <c r="DV61" s="184"/>
      <c r="DW61" s="184"/>
      <c r="DX61" s="184"/>
      <c r="DY61" s="184"/>
      <c r="DZ61" s="184"/>
      <c r="EA61" s="184"/>
      <c r="EB61" s="184"/>
      <c r="EC61" s="184"/>
      <c r="ED61" s="184"/>
      <c r="EE61" s="184"/>
      <c r="EF61" s="184"/>
      <c r="EG61" s="184"/>
      <c r="EH61" s="184"/>
      <c r="EI61" s="184"/>
      <c r="EJ61" s="184"/>
      <c r="EK61" s="184"/>
      <c r="EL61" s="184"/>
      <c r="EM61" s="184"/>
      <c r="EN61" s="184"/>
      <c r="EO61" s="184"/>
      <c r="EP61" s="184"/>
      <c r="EQ61" s="184"/>
      <c r="ER61" s="184"/>
      <c r="ES61" s="184"/>
      <c r="ET61" s="184"/>
      <c r="EU61" s="184"/>
      <c r="EV61" s="184"/>
      <c r="EW61" s="184"/>
      <c r="EX61" s="184"/>
      <c r="EY61" s="184"/>
      <c r="EZ61" s="184"/>
      <c r="FA61" s="184"/>
      <c r="FB61" s="184"/>
      <c r="FC61" s="184"/>
      <c r="FD61" s="184"/>
      <c r="FE61" s="184"/>
      <c r="FF61" s="184"/>
      <c r="FG61" s="184"/>
      <c r="FH61" s="184"/>
      <c r="FI61" s="184"/>
      <c r="FJ61" s="184"/>
      <c r="FK61" s="184"/>
      <c r="FL61" s="184"/>
      <c r="FM61" s="184"/>
      <c r="FN61" s="184"/>
      <c r="FO61" s="184"/>
      <c r="FP61" s="184"/>
      <c r="FQ61" s="184"/>
      <c r="FR61" s="184"/>
      <c r="FS61" s="184"/>
      <c r="FT61" s="184"/>
      <c r="FU61" s="184"/>
      <c r="FV61" s="184"/>
      <c r="FW61" s="184"/>
      <c r="FX61" s="184"/>
      <c r="FY61" s="184"/>
      <c r="FZ61" s="184"/>
      <c r="GA61" s="184"/>
      <c r="GB61" s="184"/>
      <c r="GC61" s="184"/>
      <c r="GD61" s="184"/>
      <c r="GE61" s="184"/>
      <c r="GF61" s="184"/>
      <c r="GG61" s="184"/>
      <c r="GH61" s="184"/>
      <c r="GI61" s="184"/>
      <c r="GJ61" s="184"/>
      <c r="GK61" s="184"/>
      <c r="GL61" s="184"/>
      <c r="GM61" s="184"/>
      <c r="GN61" s="184"/>
      <c r="GO61" s="184"/>
      <c r="GP61" s="184"/>
      <c r="GQ61" s="184"/>
      <c r="GR61" s="184"/>
      <c r="GS61" s="184"/>
      <c r="GT61" s="184"/>
      <c r="GU61" s="184"/>
      <c r="GV61" s="184"/>
      <c r="GW61" s="184"/>
      <c r="GX61" s="184"/>
      <c r="GY61" s="184"/>
      <c r="GZ61" s="184"/>
      <c r="HA61" s="184"/>
      <c r="HB61" s="184"/>
      <c r="HC61" s="184"/>
      <c r="HD61" s="184"/>
      <c r="HE61" s="184"/>
      <c r="HF61" s="184"/>
      <c r="HG61" s="184"/>
      <c r="HH61" s="184"/>
      <c r="HI61" s="184"/>
      <c r="HJ61" s="184"/>
      <c r="HK61" s="184"/>
      <c r="HL61" s="184"/>
      <c r="HM61" s="184"/>
      <c r="HN61" s="184"/>
      <c r="HO61" s="184"/>
      <c r="HP61" s="184"/>
      <c r="HQ61" s="184"/>
      <c r="HR61" s="184"/>
      <c r="HS61" s="184"/>
      <c r="HT61" s="184"/>
      <c r="HU61" s="184"/>
      <c r="HV61" s="184"/>
      <c r="HW61" s="184"/>
      <c r="HX61" s="184"/>
      <c r="HY61" s="184"/>
      <c r="HZ61" s="184"/>
      <c r="IA61" s="184"/>
      <c r="IB61" s="184"/>
      <c r="IC61" s="184"/>
      <c r="ID61" s="184"/>
      <c r="IE61" s="184"/>
      <c r="IF61" s="184"/>
      <c r="IG61" s="184"/>
      <c r="IH61" s="184"/>
      <c r="II61" s="184"/>
      <c r="IJ61" s="184"/>
      <c r="IK61" s="184"/>
      <c r="IL61" s="184"/>
      <c r="IM61" s="184"/>
      <c r="IN61" s="184"/>
      <c r="IO61" s="184"/>
      <c r="IP61" s="184"/>
      <c r="IQ61" s="184"/>
      <c r="IR61" s="184"/>
      <c r="IS61" s="184"/>
      <c r="IT61" s="184"/>
      <c r="IU61" s="184"/>
      <c r="IV61" s="184"/>
      <c r="IW61" s="184"/>
      <c r="IX61" s="184"/>
      <c r="IY61" s="184"/>
      <c r="IZ61" s="184"/>
      <c r="JA61" s="184"/>
      <c r="JB61" s="184"/>
      <c r="JC61" s="184"/>
      <c r="JD61" s="184"/>
      <c r="JE61" s="184"/>
      <c r="JF61" s="184"/>
      <c r="JG61" s="184"/>
      <c r="JH61" s="184"/>
      <c r="JI61" s="184"/>
      <c r="JJ61" s="184"/>
      <c r="JK61" s="184"/>
      <c r="JL61" s="184"/>
      <c r="JM61" s="184"/>
      <c r="JN61" s="184"/>
      <c r="JO61" s="184"/>
      <c r="JP61" s="184"/>
      <c r="JQ61" s="184"/>
      <c r="JR61" s="184"/>
      <c r="JS61" s="184"/>
      <c r="JT61" s="184"/>
      <c r="JU61" s="184"/>
      <c r="JV61" s="184"/>
      <c r="JW61" s="184"/>
      <c r="JX61" s="184"/>
      <c r="JY61" s="184"/>
      <c r="JZ61" s="184"/>
      <c r="KA61" s="184"/>
      <c r="KB61" s="184"/>
      <c r="KC61" s="184"/>
      <c r="KD61" s="184"/>
      <c r="KE61" s="184"/>
      <c r="KF61" s="184"/>
      <c r="KG61" s="184"/>
      <c r="KH61" s="184"/>
      <c r="KI61" s="184"/>
      <c r="KJ61" s="184"/>
      <c r="KK61" s="184"/>
      <c r="KL61" s="184"/>
      <c r="KM61" s="184"/>
      <c r="KN61" s="184"/>
      <c r="KO61" s="184"/>
      <c r="KP61" s="184"/>
      <c r="KQ61" s="184"/>
      <c r="KR61" s="184"/>
      <c r="KS61" s="184"/>
      <c r="KT61" s="184"/>
      <c r="KU61" s="184"/>
      <c r="KV61" s="184"/>
      <c r="KW61" s="184"/>
      <c r="KX61" s="184"/>
      <c r="KY61" s="184"/>
      <c r="KZ61" s="184"/>
      <c r="LA61" s="184"/>
      <c r="LB61" s="184"/>
      <c r="LC61" s="184"/>
      <c r="LD61" s="184"/>
      <c r="LE61" s="184"/>
      <c r="LF61" s="184"/>
      <c r="LG61" s="184"/>
      <c r="LH61" s="184"/>
      <c r="LI61" s="184"/>
      <c r="LJ61" s="184"/>
      <c r="LK61" s="184"/>
      <c r="LL61" s="184"/>
      <c r="LM61" s="184"/>
      <c r="LN61" s="184"/>
      <c r="LO61" s="184"/>
      <c r="LP61" s="184"/>
      <c r="LQ61" s="184"/>
      <c r="LR61" s="184"/>
      <c r="LS61" s="184"/>
      <c r="LT61" s="184"/>
      <c r="LU61" s="184"/>
      <c r="LV61" s="184"/>
      <c r="LW61" s="184"/>
      <c r="LX61" s="184"/>
      <c r="LY61" s="184"/>
      <c r="LZ61" s="184"/>
      <c r="MA61" s="184"/>
      <c r="MB61" s="184"/>
      <c r="MC61" s="184"/>
      <c r="MD61" s="184"/>
      <c r="ME61" s="184"/>
      <c r="MF61" s="184"/>
      <c r="MG61" s="184"/>
      <c r="MH61" s="184"/>
      <c r="MI61" s="184"/>
      <c r="MJ61" s="184"/>
      <c r="MK61" s="184"/>
      <c r="ML61" s="184"/>
      <c r="MM61" s="184"/>
      <c r="MN61" s="184"/>
      <c r="MO61" s="184"/>
      <c r="MP61" s="184"/>
      <c r="MQ61" s="184"/>
      <c r="MR61" s="184"/>
      <c r="MS61" s="184"/>
      <c r="MT61" s="184"/>
      <c r="MU61" s="184"/>
      <c r="MV61" s="184"/>
      <c r="MW61" s="184"/>
      <c r="MX61" s="184"/>
      <c r="MY61" s="184"/>
      <c r="MZ61" s="184"/>
      <c r="NA61" s="184"/>
      <c r="NB61" s="184"/>
      <c r="NC61" s="184"/>
      <c r="ND61" s="184"/>
      <c r="NE61" s="184"/>
      <c r="NF61" s="184"/>
      <c r="NG61" s="184"/>
      <c r="NH61" s="184"/>
      <c r="NI61" s="184"/>
      <c r="NJ61" s="184"/>
      <c r="NK61" s="184"/>
      <c r="NL61" s="184"/>
      <c r="NM61" s="184"/>
      <c r="NN61" s="184"/>
      <c r="NO61" s="184"/>
      <c r="NP61" s="184"/>
      <c r="NQ61" s="184"/>
      <c r="NR61" s="184"/>
      <c r="NS61" s="184"/>
      <c r="NT61" s="184"/>
      <c r="NU61" s="184"/>
      <c r="NV61" s="184"/>
      <c r="NW61" s="184"/>
      <c r="NX61" s="184"/>
      <c r="NY61" s="184"/>
      <c r="NZ61" s="184"/>
      <c r="OA61" s="184"/>
      <c r="OB61" s="184"/>
      <c r="OC61" s="184"/>
      <c r="OD61" s="184"/>
      <c r="OE61" s="184"/>
      <c r="OF61" s="184"/>
      <c r="OG61" s="184"/>
      <c r="OH61" s="184"/>
      <c r="OI61" s="184"/>
      <c r="OJ61" s="184"/>
      <c r="OK61" s="184"/>
      <c r="OL61" s="184"/>
      <c r="OM61" s="184"/>
      <c r="ON61" s="184"/>
      <c r="OO61" s="184"/>
      <c r="OP61" s="184"/>
      <c r="OQ61" s="184"/>
      <c r="OR61" s="184"/>
      <c r="OS61" s="184"/>
      <c r="OT61" s="184"/>
      <c r="OU61" s="184"/>
      <c r="OV61" s="184"/>
      <c r="OW61" s="184"/>
      <c r="OX61" s="184"/>
      <c r="OY61" s="184"/>
      <c r="OZ61" s="184"/>
      <c r="PA61" s="184"/>
      <c r="PB61" s="184"/>
      <c r="PC61" s="184"/>
      <c r="PD61" s="184"/>
      <c r="PE61" s="184"/>
      <c r="PF61" s="184"/>
      <c r="PG61" s="184"/>
      <c r="PH61" s="184"/>
      <c r="PI61" s="184"/>
      <c r="PJ61" s="184"/>
      <c r="PK61" s="184"/>
      <c r="PL61" s="184"/>
      <c r="PM61" s="184"/>
      <c r="PN61" s="184"/>
      <c r="PO61" s="184"/>
      <c r="PP61" s="184"/>
      <c r="PQ61" s="184"/>
      <c r="PR61" s="184"/>
      <c r="PS61" s="184"/>
      <c r="PT61" s="184"/>
      <c r="PU61" s="184"/>
      <c r="PV61" s="184"/>
      <c r="PW61" s="184"/>
      <c r="PX61" s="184"/>
      <c r="PY61" s="184"/>
      <c r="PZ61" s="184"/>
      <c r="QA61" s="184"/>
      <c r="QB61" s="184"/>
      <c r="QC61" s="184"/>
      <c r="QD61" s="184"/>
      <c r="QE61" s="184"/>
      <c r="QF61" s="184"/>
      <c r="QG61" s="184"/>
      <c r="QH61" s="184"/>
      <c r="QI61" s="184"/>
      <c r="QJ61" s="184"/>
      <c r="QK61" s="184"/>
      <c r="QL61" s="184"/>
      <c r="QM61" s="184"/>
      <c r="QN61" s="184"/>
      <c r="QO61" s="184"/>
      <c r="QP61" s="184"/>
      <c r="QQ61" s="184"/>
      <c r="QR61" s="184"/>
      <c r="QS61" s="184"/>
      <c r="QT61" s="184"/>
      <c r="QU61" s="184"/>
      <c r="QV61" s="184"/>
      <c r="QW61" s="184"/>
      <c r="QX61" s="184"/>
      <c r="QY61" s="184"/>
      <c r="QZ61" s="184"/>
      <c r="RA61" s="184"/>
      <c r="RB61" s="184"/>
      <c r="RC61" s="184"/>
      <c r="RD61" s="184"/>
      <c r="RE61" s="184"/>
      <c r="RF61" s="184"/>
      <c r="RG61" s="184"/>
      <c r="RH61" s="184"/>
      <c r="RI61" s="184"/>
      <c r="RJ61" s="184"/>
      <c r="RK61" s="184"/>
      <c r="RL61" s="184"/>
      <c r="RM61" s="184"/>
      <c r="RN61" s="184"/>
      <c r="RO61" s="184"/>
      <c r="RP61" s="184"/>
      <c r="RQ61" s="184"/>
      <c r="RR61" s="184"/>
      <c r="RS61" s="184"/>
      <c r="RT61" s="184"/>
      <c r="RU61" s="184"/>
      <c r="RV61" s="184"/>
      <c r="RW61" s="184"/>
      <c r="RX61" s="184"/>
      <c r="RY61" s="184"/>
      <c r="RZ61" s="184"/>
      <c r="SA61" s="184"/>
      <c r="SB61" s="184"/>
      <c r="SC61" s="184"/>
      <c r="SD61" s="184"/>
      <c r="SE61" s="184"/>
      <c r="SF61" s="184"/>
      <c r="SG61" s="184"/>
      <c r="SH61" s="184"/>
      <c r="SI61" s="184"/>
      <c r="SJ61" s="184"/>
      <c r="SK61" s="184"/>
      <c r="SL61" s="184"/>
      <c r="SM61" s="184"/>
      <c r="SN61" s="184"/>
      <c r="SO61" s="184"/>
      <c r="SP61" s="184"/>
      <c r="SQ61" s="184"/>
      <c r="SR61" s="184"/>
      <c r="SS61" s="184"/>
      <c r="ST61" s="184"/>
      <c r="SU61" s="184"/>
      <c r="SV61" s="184"/>
      <c r="SW61" s="184"/>
      <c r="SX61" s="184"/>
      <c r="SY61" s="184"/>
      <c r="SZ61" s="184"/>
      <c r="TA61" s="184"/>
      <c r="TB61" s="184"/>
      <c r="TC61" s="184"/>
      <c r="TD61" s="184"/>
      <c r="TE61" s="184"/>
      <c r="TF61" s="184"/>
      <c r="TG61" s="184"/>
      <c r="TH61" s="184"/>
      <c r="TI61" s="184"/>
      <c r="TJ61" s="184"/>
      <c r="TK61" s="184"/>
      <c r="TL61" s="184"/>
      <c r="TM61" s="184"/>
      <c r="TN61" s="184"/>
      <c r="TO61" s="184"/>
      <c r="TP61" s="184"/>
      <c r="TQ61" s="184"/>
      <c r="TR61" s="184"/>
      <c r="TS61" s="184"/>
      <c r="TT61" s="184"/>
      <c r="TU61" s="184"/>
      <c r="TV61" s="184"/>
      <c r="TW61" s="184"/>
      <c r="TX61" s="184"/>
      <c r="TY61" s="184"/>
      <c r="TZ61" s="184"/>
      <c r="UA61" s="184"/>
      <c r="UB61" s="184"/>
      <c r="UC61" s="184"/>
      <c r="UD61" s="184"/>
      <c r="UE61" s="184"/>
      <c r="UF61" s="184"/>
      <c r="UG61" s="184"/>
      <c r="UH61" s="184"/>
      <c r="UI61" s="184"/>
      <c r="UJ61" s="184"/>
      <c r="UK61" s="184"/>
      <c r="UL61" s="184"/>
      <c r="UM61" s="184"/>
      <c r="UN61" s="184"/>
      <c r="UO61" s="184"/>
      <c r="UP61" s="184"/>
      <c r="UQ61" s="184"/>
      <c r="UR61" s="184"/>
      <c r="US61" s="184"/>
      <c r="UT61" s="184"/>
      <c r="UU61" s="184"/>
      <c r="UV61" s="184"/>
      <c r="UW61" s="184"/>
      <c r="UX61" s="184"/>
      <c r="UY61" s="184"/>
      <c r="UZ61" s="184"/>
      <c r="VA61" s="184"/>
      <c r="VB61" s="184"/>
      <c r="VC61" s="184"/>
      <c r="VD61" s="184"/>
      <c r="VE61" s="184"/>
      <c r="VF61" s="184"/>
      <c r="VG61" s="184"/>
      <c r="VH61" s="184"/>
      <c r="VI61" s="184"/>
      <c r="VJ61" s="184"/>
      <c r="VK61" s="184"/>
      <c r="VL61" s="184"/>
      <c r="VM61" s="184"/>
      <c r="VN61" s="184"/>
      <c r="VO61" s="184"/>
      <c r="VP61" s="184"/>
      <c r="VQ61" s="184"/>
      <c r="VR61" s="184"/>
      <c r="VS61" s="184"/>
      <c r="VT61" s="184"/>
      <c r="VU61" s="184"/>
      <c r="VV61" s="184"/>
      <c r="VW61" s="184"/>
      <c r="VX61" s="184"/>
      <c r="VY61" s="184"/>
      <c r="VZ61" s="184"/>
      <c r="WA61" s="184"/>
      <c r="WB61" s="184"/>
      <c r="WC61" s="184"/>
      <c r="WD61" s="184"/>
      <c r="WE61" s="184"/>
      <c r="WF61" s="184"/>
      <c r="WG61" s="184"/>
      <c r="WH61" s="184"/>
      <c r="WI61" s="184"/>
      <c r="WJ61" s="184"/>
      <c r="WK61" s="184"/>
      <c r="WL61" s="184"/>
      <c r="WM61" s="184"/>
      <c r="WN61" s="184"/>
      <c r="WO61" s="184"/>
      <c r="WP61" s="184"/>
      <c r="WQ61" s="184"/>
      <c r="WR61" s="184"/>
      <c r="WS61" s="184"/>
      <c r="WT61" s="184"/>
      <c r="WU61" s="184"/>
      <c r="WV61" s="184"/>
      <c r="WW61" s="184"/>
      <c r="WX61" s="184"/>
      <c r="WY61" s="184"/>
      <c r="WZ61" s="184"/>
      <c r="XA61" s="184"/>
      <c r="XB61" s="184"/>
      <c r="XC61" s="184"/>
      <c r="XD61" s="184"/>
      <c r="XE61" s="184"/>
      <c r="XF61" s="184"/>
      <c r="XG61" s="184"/>
      <c r="XH61" s="184"/>
      <c r="XI61" s="184"/>
      <c r="XJ61" s="184"/>
      <c r="XK61" s="184"/>
      <c r="XL61" s="184"/>
      <c r="XM61" s="184"/>
      <c r="XN61" s="184"/>
      <c r="XO61" s="184"/>
      <c r="XP61" s="184"/>
      <c r="XQ61" s="184"/>
      <c r="XR61" s="184"/>
      <c r="XS61" s="184"/>
      <c r="XT61" s="184"/>
    </row>
    <row r="62" spans="1:644" customFormat="1" x14ac:dyDescent="0.2">
      <c r="A62" s="142"/>
      <c r="B62" s="81"/>
      <c r="C62" s="146"/>
      <c r="D62" s="147"/>
      <c r="E62" s="147"/>
      <c r="F62" s="145"/>
      <c r="G62" s="146"/>
      <c r="H62" s="147"/>
      <c r="I62" s="147"/>
      <c r="J62" s="145"/>
      <c r="K62" s="184"/>
      <c r="L62" s="184"/>
      <c r="M62" s="142"/>
      <c r="N62" s="81"/>
      <c r="O62" s="146"/>
      <c r="P62" s="147"/>
      <c r="Q62" s="147"/>
      <c r="R62" s="145"/>
      <c r="S62" s="146"/>
      <c r="T62" s="147"/>
      <c r="U62" s="147"/>
      <c r="V62" s="145"/>
      <c r="W62" s="184"/>
      <c r="X62" s="184"/>
      <c r="Y62" s="184"/>
      <c r="Z62" s="184"/>
      <c r="AA62" s="184"/>
      <c r="AB62" s="184"/>
      <c r="AC62" s="184"/>
      <c r="AD62" s="184"/>
      <c r="AE62" s="184"/>
      <c r="AF62" s="184"/>
      <c r="AG62" s="184"/>
      <c r="AH62" s="184"/>
      <c r="AI62" s="184"/>
      <c r="AJ62" s="184"/>
      <c r="AK62" s="184"/>
      <c r="AL62" s="184"/>
      <c r="AM62" s="184"/>
      <c r="AN62" s="184"/>
      <c r="AO62" s="184"/>
      <c r="AP62" s="184"/>
      <c r="AQ62" s="184"/>
      <c r="AR62" s="184"/>
      <c r="AS62" s="184"/>
      <c r="AT62" s="184"/>
      <c r="AU62" s="184"/>
      <c r="AV62" s="184"/>
      <c r="AW62" s="184"/>
      <c r="AX62" s="184"/>
      <c r="AY62" s="184"/>
      <c r="AZ62" s="184"/>
      <c r="BA62" s="184"/>
      <c r="BB62" s="184"/>
      <c r="BC62" s="184"/>
      <c r="BD62" s="184"/>
      <c r="BE62" s="184"/>
      <c r="BF62" s="184"/>
      <c r="BG62" s="184"/>
      <c r="BH62" s="184"/>
      <c r="BI62" s="184"/>
      <c r="BJ62" s="184"/>
      <c r="BK62" s="184"/>
      <c r="BL62" s="184"/>
      <c r="BM62" s="184"/>
      <c r="BN62" s="184"/>
      <c r="BO62" s="184"/>
      <c r="BP62" s="184"/>
      <c r="BQ62" s="184"/>
      <c r="BR62" s="184"/>
      <c r="BS62" s="184"/>
      <c r="BT62" s="184"/>
      <c r="BU62" s="184"/>
      <c r="BV62" s="184"/>
      <c r="BW62" s="184"/>
      <c r="BX62" s="184"/>
      <c r="BY62" s="184"/>
      <c r="BZ62" s="184"/>
      <c r="CA62" s="184"/>
      <c r="CB62" s="184"/>
      <c r="CC62" s="184"/>
      <c r="CD62" s="184"/>
      <c r="CE62" s="184"/>
      <c r="CF62" s="184"/>
      <c r="CG62" s="184"/>
      <c r="CH62" s="184"/>
      <c r="CI62" s="184"/>
      <c r="CJ62" s="184"/>
      <c r="CK62" s="184"/>
      <c r="CL62" s="184"/>
      <c r="CM62" s="184"/>
      <c r="CN62" s="184"/>
      <c r="CO62" s="184"/>
      <c r="CP62" s="184"/>
      <c r="CQ62" s="184"/>
      <c r="CR62" s="184"/>
      <c r="CS62" s="184"/>
      <c r="CT62" s="184"/>
      <c r="CU62" s="184"/>
      <c r="CV62" s="184"/>
      <c r="CW62" s="184"/>
      <c r="CX62" s="184"/>
      <c r="CY62" s="184"/>
      <c r="CZ62" s="184"/>
      <c r="DA62" s="184"/>
      <c r="DB62" s="184"/>
      <c r="DC62" s="184"/>
      <c r="DD62" s="184"/>
      <c r="DE62" s="184"/>
      <c r="DF62" s="184"/>
      <c r="DG62" s="184"/>
      <c r="DH62" s="184"/>
      <c r="DI62" s="184"/>
      <c r="DJ62" s="184"/>
      <c r="DK62" s="184"/>
      <c r="DL62" s="184"/>
      <c r="DM62" s="184"/>
      <c r="DN62" s="184"/>
      <c r="DO62" s="184"/>
      <c r="DP62" s="184"/>
      <c r="DQ62" s="184"/>
      <c r="DR62" s="184"/>
      <c r="DS62" s="184"/>
      <c r="DT62" s="184"/>
      <c r="DU62" s="184"/>
      <c r="DV62" s="184"/>
      <c r="DW62" s="184"/>
      <c r="DX62" s="184"/>
      <c r="DY62" s="184"/>
      <c r="DZ62" s="184"/>
      <c r="EA62" s="184"/>
      <c r="EB62" s="184"/>
      <c r="EC62" s="184"/>
      <c r="ED62" s="184"/>
      <c r="EE62" s="184"/>
      <c r="EF62" s="184"/>
      <c r="EG62" s="184"/>
      <c r="EH62" s="184"/>
      <c r="EI62" s="184"/>
      <c r="EJ62" s="184"/>
      <c r="EK62" s="184"/>
      <c r="EL62" s="184"/>
      <c r="EM62" s="184"/>
      <c r="EN62" s="184"/>
      <c r="EO62" s="184"/>
      <c r="EP62" s="184"/>
      <c r="EQ62" s="184"/>
      <c r="ER62" s="184"/>
      <c r="ES62" s="184"/>
      <c r="ET62" s="184"/>
      <c r="EU62" s="184"/>
      <c r="EV62" s="184"/>
      <c r="EW62" s="184"/>
      <c r="EX62" s="184"/>
      <c r="EY62" s="184"/>
      <c r="EZ62" s="184"/>
      <c r="FA62" s="184"/>
      <c r="FB62" s="184"/>
      <c r="FC62" s="184"/>
      <c r="FD62" s="184"/>
      <c r="FE62" s="184"/>
      <c r="FF62" s="184"/>
      <c r="FG62" s="184"/>
      <c r="FH62" s="184"/>
      <c r="FI62" s="184"/>
      <c r="FJ62" s="184"/>
      <c r="FK62" s="184"/>
      <c r="FL62" s="184"/>
      <c r="FM62" s="184"/>
      <c r="FN62" s="184"/>
      <c r="FO62" s="184"/>
      <c r="FP62" s="184"/>
      <c r="FQ62" s="184"/>
      <c r="FR62" s="184"/>
      <c r="FS62" s="184"/>
      <c r="FT62" s="184"/>
      <c r="FU62" s="184"/>
      <c r="FV62" s="184"/>
      <c r="FW62" s="184"/>
      <c r="FX62" s="184"/>
      <c r="FY62" s="184"/>
      <c r="FZ62" s="184"/>
      <c r="GA62" s="184"/>
      <c r="GB62" s="184"/>
      <c r="GC62" s="184"/>
      <c r="GD62" s="184"/>
      <c r="GE62" s="184"/>
      <c r="GF62" s="184"/>
      <c r="GG62" s="184"/>
      <c r="GH62" s="184"/>
      <c r="GI62" s="184"/>
      <c r="GJ62" s="184"/>
      <c r="GK62" s="184"/>
      <c r="GL62" s="184"/>
      <c r="GM62" s="184"/>
      <c r="GN62" s="184"/>
      <c r="GO62" s="184"/>
      <c r="GP62" s="184"/>
      <c r="GQ62" s="184"/>
      <c r="GR62" s="184"/>
      <c r="GS62" s="184"/>
      <c r="GT62" s="184"/>
      <c r="GU62" s="184"/>
      <c r="GV62" s="184"/>
      <c r="GW62" s="184"/>
      <c r="GX62" s="184"/>
      <c r="GY62" s="184"/>
      <c r="GZ62" s="184"/>
      <c r="HA62" s="184"/>
      <c r="HB62" s="184"/>
      <c r="HC62" s="184"/>
      <c r="HD62" s="184"/>
      <c r="HE62" s="184"/>
      <c r="HF62" s="184"/>
      <c r="HG62" s="184"/>
      <c r="HH62" s="184"/>
      <c r="HI62" s="184"/>
      <c r="HJ62" s="184"/>
      <c r="HK62" s="184"/>
      <c r="HL62" s="184"/>
      <c r="HM62" s="184"/>
      <c r="HN62" s="184"/>
      <c r="HO62" s="184"/>
      <c r="HP62" s="184"/>
      <c r="HQ62" s="184"/>
      <c r="HR62" s="184"/>
      <c r="HS62" s="184"/>
      <c r="HT62" s="184"/>
      <c r="HU62" s="184"/>
      <c r="HV62" s="184"/>
      <c r="HW62" s="184"/>
      <c r="HX62" s="184"/>
      <c r="HY62" s="184"/>
      <c r="HZ62" s="184"/>
      <c r="IA62" s="184"/>
      <c r="IB62" s="184"/>
      <c r="IC62" s="184"/>
      <c r="ID62" s="184"/>
      <c r="IE62" s="184"/>
      <c r="IF62" s="184"/>
      <c r="IG62" s="184"/>
      <c r="IH62" s="184"/>
      <c r="II62" s="184"/>
      <c r="IJ62" s="184"/>
      <c r="IK62" s="184"/>
      <c r="IL62" s="184"/>
      <c r="IM62" s="184"/>
      <c r="IN62" s="184"/>
      <c r="IO62" s="184"/>
      <c r="IP62" s="184"/>
      <c r="IQ62" s="184"/>
      <c r="IR62" s="184"/>
      <c r="IS62" s="184"/>
      <c r="IT62" s="184"/>
      <c r="IU62" s="184"/>
      <c r="IV62" s="184"/>
      <c r="IW62" s="184"/>
      <c r="IX62" s="184"/>
      <c r="IY62" s="184"/>
      <c r="IZ62" s="184"/>
      <c r="JA62" s="184"/>
      <c r="JB62" s="184"/>
      <c r="JC62" s="184"/>
      <c r="JD62" s="184"/>
      <c r="JE62" s="184"/>
      <c r="JF62" s="184"/>
      <c r="JG62" s="184"/>
      <c r="JH62" s="184"/>
      <c r="JI62" s="184"/>
      <c r="JJ62" s="184"/>
      <c r="JK62" s="184"/>
      <c r="JL62" s="184"/>
      <c r="JM62" s="184"/>
      <c r="JN62" s="184"/>
      <c r="JO62" s="184"/>
      <c r="JP62" s="184"/>
      <c r="JQ62" s="184"/>
      <c r="JR62" s="184"/>
      <c r="JS62" s="184"/>
      <c r="JT62" s="184"/>
      <c r="JU62" s="184"/>
      <c r="JV62" s="184"/>
      <c r="JW62" s="184"/>
      <c r="JX62" s="184"/>
      <c r="JY62" s="184"/>
      <c r="JZ62" s="184"/>
      <c r="KA62" s="184"/>
      <c r="KB62" s="184"/>
      <c r="KC62" s="184"/>
      <c r="KD62" s="184"/>
      <c r="KE62" s="184"/>
      <c r="KF62" s="184"/>
      <c r="KG62" s="184"/>
      <c r="KH62" s="184"/>
      <c r="KI62" s="184"/>
      <c r="KJ62" s="184"/>
      <c r="KK62" s="184"/>
      <c r="KL62" s="184"/>
      <c r="KM62" s="184"/>
      <c r="KN62" s="184"/>
      <c r="KO62" s="184"/>
      <c r="KP62" s="184"/>
      <c r="KQ62" s="184"/>
      <c r="KR62" s="184"/>
      <c r="KS62" s="184"/>
      <c r="KT62" s="184"/>
      <c r="KU62" s="184"/>
      <c r="KV62" s="184"/>
      <c r="KW62" s="184"/>
      <c r="KX62" s="184"/>
      <c r="KY62" s="184"/>
      <c r="KZ62" s="184"/>
      <c r="LA62" s="184"/>
      <c r="LB62" s="184"/>
      <c r="LC62" s="184"/>
      <c r="LD62" s="184"/>
      <c r="LE62" s="184"/>
      <c r="LF62" s="184"/>
      <c r="LG62" s="184"/>
      <c r="LH62" s="184"/>
      <c r="LI62" s="184"/>
      <c r="LJ62" s="184"/>
      <c r="LK62" s="184"/>
      <c r="LL62" s="184"/>
      <c r="LM62" s="184"/>
      <c r="LN62" s="184"/>
      <c r="LO62" s="184"/>
      <c r="LP62" s="184"/>
      <c r="LQ62" s="184"/>
      <c r="LR62" s="184"/>
      <c r="LS62" s="184"/>
      <c r="LT62" s="184"/>
      <c r="LU62" s="184"/>
      <c r="LV62" s="184"/>
      <c r="LW62" s="184"/>
      <c r="LX62" s="184"/>
      <c r="LY62" s="184"/>
      <c r="LZ62" s="184"/>
      <c r="MA62" s="184"/>
      <c r="MB62" s="184"/>
      <c r="MC62" s="184"/>
      <c r="MD62" s="184"/>
      <c r="ME62" s="184"/>
      <c r="MF62" s="184"/>
      <c r="MG62" s="184"/>
      <c r="MH62" s="184"/>
      <c r="MI62" s="184"/>
      <c r="MJ62" s="184"/>
      <c r="MK62" s="184"/>
      <c r="ML62" s="184"/>
      <c r="MM62" s="184"/>
      <c r="MN62" s="184"/>
      <c r="MO62" s="184"/>
      <c r="MP62" s="184"/>
      <c r="MQ62" s="184"/>
      <c r="MR62" s="184"/>
      <c r="MS62" s="184"/>
      <c r="MT62" s="184"/>
      <c r="MU62" s="184"/>
      <c r="MV62" s="184"/>
      <c r="MW62" s="184"/>
      <c r="MX62" s="184"/>
      <c r="MY62" s="184"/>
      <c r="MZ62" s="184"/>
      <c r="NA62" s="184"/>
      <c r="NB62" s="184"/>
      <c r="NC62" s="184"/>
      <c r="ND62" s="184"/>
      <c r="NE62" s="184"/>
      <c r="NF62" s="184"/>
      <c r="NG62" s="184"/>
      <c r="NH62" s="184"/>
      <c r="NI62" s="184"/>
      <c r="NJ62" s="184"/>
      <c r="NK62" s="184"/>
      <c r="NL62" s="184"/>
      <c r="NM62" s="184"/>
      <c r="NN62" s="184"/>
      <c r="NO62" s="184"/>
      <c r="NP62" s="184"/>
      <c r="NQ62" s="184"/>
      <c r="NR62" s="184"/>
      <c r="NS62" s="184"/>
      <c r="NT62" s="184"/>
      <c r="NU62" s="184"/>
      <c r="NV62" s="184"/>
      <c r="NW62" s="184"/>
      <c r="NX62" s="184"/>
      <c r="NY62" s="184"/>
      <c r="NZ62" s="184"/>
      <c r="OA62" s="184"/>
      <c r="OB62" s="184"/>
      <c r="OC62" s="184"/>
      <c r="OD62" s="184"/>
      <c r="OE62" s="184"/>
      <c r="OF62" s="184"/>
      <c r="OG62" s="184"/>
      <c r="OH62" s="184"/>
      <c r="OI62" s="184"/>
      <c r="OJ62" s="184"/>
      <c r="OK62" s="184"/>
      <c r="OL62" s="184"/>
      <c r="OM62" s="184"/>
      <c r="ON62" s="184"/>
      <c r="OO62" s="184"/>
      <c r="OP62" s="184"/>
      <c r="OQ62" s="184"/>
      <c r="OR62" s="184"/>
      <c r="OS62" s="184"/>
      <c r="OT62" s="184"/>
      <c r="OU62" s="184"/>
      <c r="OV62" s="184"/>
      <c r="OW62" s="184"/>
      <c r="OX62" s="184"/>
      <c r="OY62" s="184"/>
      <c r="OZ62" s="184"/>
      <c r="PA62" s="184"/>
      <c r="PB62" s="184"/>
      <c r="PC62" s="184"/>
      <c r="PD62" s="184"/>
      <c r="PE62" s="184"/>
      <c r="PF62" s="184"/>
      <c r="PG62" s="184"/>
      <c r="PH62" s="184"/>
      <c r="PI62" s="184"/>
      <c r="PJ62" s="184"/>
      <c r="PK62" s="184"/>
      <c r="PL62" s="184"/>
      <c r="PM62" s="184"/>
      <c r="PN62" s="184"/>
      <c r="PO62" s="184"/>
      <c r="PP62" s="184"/>
      <c r="PQ62" s="184"/>
      <c r="PR62" s="184"/>
      <c r="PS62" s="184"/>
      <c r="PT62" s="184"/>
      <c r="PU62" s="184"/>
      <c r="PV62" s="184"/>
      <c r="PW62" s="184"/>
      <c r="PX62" s="184"/>
      <c r="PY62" s="184"/>
      <c r="PZ62" s="184"/>
      <c r="QA62" s="184"/>
      <c r="QB62" s="184"/>
      <c r="QC62" s="184"/>
      <c r="QD62" s="184"/>
      <c r="QE62" s="184"/>
      <c r="QF62" s="184"/>
      <c r="QG62" s="184"/>
      <c r="QH62" s="184"/>
      <c r="QI62" s="184"/>
      <c r="QJ62" s="184"/>
      <c r="QK62" s="184"/>
      <c r="QL62" s="184"/>
      <c r="QM62" s="184"/>
      <c r="QN62" s="184"/>
      <c r="QO62" s="184"/>
      <c r="QP62" s="184"/>
      <c r="QQ62" s="184"/>
      <c r="QR62" s="184"/>
      <c r="QS62" s="184"/>
      <c r="QT62" s="184"/>
      <c r="QU62" s="184"/>
      <c r="QV62" s="184"/>
      <c r="QW62" s="184"/>
      <c r="QX62" s="184"/>
      <c r="QY62" s="184"/>
      <c r="QZ62" s="184"/>
      <c r="RA62" s="184"/>
      <c r="RB62" s="184"/>
      <c r="RC62" s="184"/>
      <c r="RD62" s="184"/>
      <c r="RE62" s="184"/>
      <c r="RF62" s="184"/>
      <c r="RG62" s="184"/>
      <c r="RH62" s="184"/>
      <c r="RI62" s="184"/>
      <c r="RJ62" s="184"/>
      <c r="RK62" s="184"/>
      <c r="RL62" s="184"/>
      <c r="RM62" s="184"/>
      <c r="RN62" s="184"/>
      <c r="RO62" s="184"/>
      <c r="RP62" s="184"/>
      <c r="RQ62" s="184"/>
      <c r="RR62" s="184"/>
      <c r="RS62" s="184"/>
      <c r="RT62" s="184"/>
      <c r="RU62" s="184"/>
      <c r="RV62" s="184"/>
      <c r="RW62" s="184"/>
      <c r="RX62" s="184"/>
      <c r="RY62" s="184"/>
      <c r="RZ62" s="184"/>
      <c r="SA62" s="184"/>
      <c r="SB62" s="184"/>
      <c r="SC62" s="184"/>
      <c r="SD62" s="184"/>
      <c r="SE62" s="184"/>
      <c r="SF62" s="184"/>
      <c r="SG62" s="184"/>
      <c r="SH62" s="184"/>
      <c r="SI62" s="184"/>
      <c r="SJ62" s="184"/>
      <c r="SK62" s="184"/>
      <c r="SL62" s="184"/>
      <c r="SM62" s="184"/>
      <c r="SN62" s="184"/>
      <c r="SO62" s="184"/>
      <c r="SP62" s="184"/>
      <c r="SQ62" s="184"/>
      <c r="SR62" s="184"/>
      <c r="SS62" s="184"/>
      <c r="ST62" s="184"/>
      <c r="SU62" s="184"/>
      <c r="SV62" s="184"/>
      <c r="SW62" s="184"/>
      <c r="SX62" s="184"/>
      <c r="SY62" s="184"/>
      <c r="SZ62" s="184"/>
      <c r="TA62" s="184"/>
      <c r="TB62" s="184"/>
      <c r="TC62" s="184"/>
      <c r="TD62" s="184"/>
      <c r="TE62" s="184"/>
      <c r="TF62" s="184"/>
      <c r="TG62" s="184"/>
      <c r="TH62" s="184"/>
      <c r="TI62" s="184"/>
      <c r="TJ62" s="184"/>
      <c r="TK62" s="184"/>
      <c r="TL62" s="184"/>
      <c r="TM62" s="184"/>
      <c r="TN62" s="184"/>
      <c r="TO62" s="184"/>
      <c r="TP62" s="184"/>
      <c r="TQ62" s="184"/>
      <c r="TR62" s="184"/>
      <c r="TS62" s="184"/>
      <c r="TT62" s="184"/>
      <c r="TU62" s="184"/>
      <c r="TV62" s="184"/>
      <c r="TW62" s="184"/>
      <c r="TX62" s="184"/>
      <c r="TY62" s="184"/>
      <c r="TZ62" s="184"/>
      <c r="UA62" s="184"/>
      <c r="UB62" s="184"/>
      <c r="UC62" s="184"/>
      <c r="UD62" s="184"/>
      <c r="UE62" s="184"/>
      <c r="UF62" s="184"/>
      <c r="UG62" s="184"/>
      <c r="UH62" s="184"/>
      <c r="UI62" s="184"/>
      <c r="UJ62" s="184"/>
      <c r="UK62" s="184"/>
      <c r="UL62" s="184"/>
      <c r="UM62" s="184"/>
      <c r="UN62" s="184"/>
      <c r="UO62" s="184"/>
      <c r="UP62" s="184"/>
      <c r="UQ62" s="184"/>
      <c r="UR62" s="184"/>
      <c r="US62" s="184"/>
      <c r="UT62" s="184"/>
      <c r="UU62" s="184"/>
      <c r="UV62" s="184"/>
      <c r="UW62" s="184"/>
      <c r="UX62" s="184"/>
      <c r="UY62" s="184"/>
      <c r="UZ62" s="184"/>
      <c r="VA62" s="184"/>
      <c r="VB62" s="184"/>
      <c r="VC62" s="184"/>
      <c r="VD62" s="184"/>
      <c r="VE62" s="184"/>
      <c r="VF62" s="184"/>
      <c r="VG62" s="184"/>
      <c r="VH62" s="184"/>
      <c r="VI62" s="184"/>
      <c r="VJ62" s="184"/>
      <c r="VK62" s="184"/>
      <c r="VL62" s="184"/>
      <c r="VM62" s="184"/>
      <c r="VN62" s="184"/>
      <c r="VO62" s="184"/>
      <c r="VP62" s="184"/>
      <c r="VQ62" s="184"/>
      <c r="VR62" s="184"/>
      <c r="VS62" s="184"/>
      <c r="VT62" s="184"/>
      <c r="VU62" s="184"/>
      <c r="VV62" s="184"/>
      <c r="VW62" s="184"/>
      <c r="VX62" s="184"/>
      <c r="VY62" s="184"/>
      <c r="VZ62" s="184"/>
      <c r="WA62" s="184"/>
      <c r="WB62" s="184"/>
      <c r="WC62" s="184"/>
      <c r="WD62" s="184"/>
      <c r="WE62" s="184"/>
      <c r="WF62" s="184"/>
      <c r="WG62" s="184"/>
      <c r="WH62" s="184"/>
      <c r="WI62" s="184"/>
      <c r="WJ62" s="184"/>
      <c r="WK62" s="184"/>
      <c r="WL62" s="184"/>
      <c r="WM62" s="184"/>
      <c r="WN62" s="184"/>
      <c r="WO62" s="184"/>
      <c r="WP62" s="184"/>
      <c r="WQ62" s="184"/>
      <c r="WR62" s="184"/>
      <c r="WS62" s="184"/>
      <c r="WT62" s="184"/>
      <c r="WU62" s="184"/>
      <c r="WV62" s="184"/>
      <c r="WW62" s="184"/>
      <c r="WX62" s="184"/>
      <c r="WY62" s="184"/>
      <c r="WZ62" s="184"/>
      <c r="XA62" s="184"/>
      <c r="XB62" s="184"/>
      <c r="XC62" s="184"/>
      <c r="XD62" s="184"/>
      <c r="XE62" s="184"/>
      <c r="XF62" s="184"/>
      <c r="XG62" s="184"/>
      <c r="XH62" s="184"/>
      <c r="XI62" s="184"/>
      <c r="XJ62" s="184"/>
      <c r="XK62" s="184"/>
      <c r="XL62" s="184"/>
      <c r="XM62" s="184"/>
      <c r="XN62" s="184"/>
      <c r="XO62" s="184"/>
      <c r="XP62" s="184"/>
      <c r="XQ62" s="184"/>
      <c r="XR62" s="184"/>
      <c r="XS62" s="184"/>
      <c r="XT62" s="184"/>
    </row>
    <row r="63" spans="1:644" customFormat="1" x14ac:dyDescent="0.2">
      <c r="A63" s="142"/>
      <c r="B63" s="81"/>
      <c r="C63" s="146"/>
      <c r="D63" s="147"/>
      <c r="E63" s="147"/>
      <c r="F63" s="145"/>
      <c r="G63" s="146"/>
      <c r="H63" s="147"/>
      <c r="I63" s="147"/>
      <c r="J63" s="145"/>
      <c r="K63" s="184"/>
      <c r="L63" s="184"/>
      <c r="M63" s="142"/>
      <c r="N63" s="81"/>
      <c r="O63" s="146"/>
      <c r="P63" s="147"/>
      <c r="Q63" s="147"/>
      <c r="R63" s="145"/>
      <c r="S63" s="146"/>
      <c r="T63" s="147"/>
      <c r="U63" s="147"/>
      <c r="V63" s="145"/>
      <c r="W63" s="184"/>
      <c r="X63" s="184"/>
      <c r="Y63" s="184"/>
      <c r="Z63" s="184"/>
      <c r="AA63" s="184"/>
      <c r="AB63" s="184"/>
      <c r="AC63" s="184"/>
      <c r="AD63" s="184"/>
      <c r="AE63" s="184"/>
      <c r="AF63" s="184"/>
      <c r="AG63" s="184"/>
      <c r="AH63" s="184"/>
      <c r="AI63" s="184"/>
      <c r="AJ63" s="184"/>
      <c r="AK63" s="184"/>
      <c r="AL63" s="184"/>
      <c r="AM63" s="184"/>
      <c r="AN63" s="184"/>
      <c r="AO63" s="184"/>
      <c r="AP63" s="184"/>
      <c r="AQ63" s="184"/>
      <c r="AR63" s="184"/>
      <c r="AS63" s="184"/>
      <c r="AT63" s="184"/>
      <c r="AU63" s="184"/>
      <c r="AV63" s="184"/>
      <c r="AW63" s="184"/>
      <c r="AX63" s="184"/>
      <c r="AY63" s="184"/>
      <c r="AZ63" s="184"/>
      <c r="BA63" s="184"/>
      <c r="BB63" s="184"/>
      <c r="BC63" s="184"/>
      <c r="BD63" s="184"/>
      <c r="BE63" s="184"/>
      <c r="BF63" s="184"/>
      <c r="BG63" s="184"/>
      <c r="BH63" s="184"/>
      <c r="BI63" s="184"/>
      <c r="BJ63" s="184"/>
      <c r="BK63" s="184"/>
      <c r="BL63" s="184"/>
      <c r="BM63" s="184"/>
      <c r="BN63" s="184"/>
      <c r="BO63" s="184"/>
      <c r="BP63" s="184"/>
      <c r="BQ63" s="184"/>
      <c r="BR63" s="184"/>
      <c r="BS63" s="184"/>
      <c r="BT63" s="184"/>
      <c r="BU63" s="184"/>
      <c r="BV63" s="184"/>
      <c r="BW63" s="184"/>
      <c r="BX63" s="184"/>
      <c r="BY63" s="184"/>
      <c r="BZ63" s="184"/>
      <c r="CA63" s="184"/>
      <c r="CB63" s="184"/>
      <c r="CC63" s="184"/>
      <c r="CD63" s="184"/>
      <c r="CE63" s="184"/>
      <c r="CF63" s="184"/>
      <c r="CG63" s="184"/>
      <c r="CH63" s="184"/>
      <c r="CI63" s="184"/>
      <c r="CJ63" s="184"/>
      <c r="CK63" s="184"/>
      <c r="CL63" s="184"/>
      <c r="CM63" s="184"/>
      <c r="CN63" s="184"/>
      <c r="CO63" s="184"/>
      <c r="CP63" s="184"/>
      <c r="CQ63" s="184"/>
      <c r="CR63" s="184"/>
      <c r="CS63" s="184"/>
      <c r="CT63" s="184"/>
      <c r="CU63" s="184"/>
      <c r="CV63" s="184"/>
      <c r="CW63" s="184"/>
      <c r="CX63" s="184"/>
      <c r="CY63" s="184"/>
      <c r="CZ63" s="184"/>
      <c r="DA63" s="184"/>
      <c r="DB63" s="184"/>
      <c r="DC63" s="184"/>
      <c r="DD63" s="184"/>
      <c r="DE63" s="184"/>
      <c r="DF63" s="184"/>
      <c r="DG63" s="184"/>
      <c r="DH63" s="184"/>
      <c r="DI63" s="184"/>
      <c r="DJ63" s="184"/>
      <c r="DK63" s="184"/>
      <c r="DL63" s="184"/>
      <c r="DM63" s="184"/>
      <c r="DN63" s="184"/>
      <c r="DO63" s="184"/>
      <c r="DP63" s="184"/>
      <c r="DQ63" s="184"/>
      <c r="DR63" s="184"/>
      <c r="DS63" s="184"/>
      <c r="DT63" s="184"/>
      <c r="DU63" s="184"/>
      <c r="DV63" s="184"/>
      <c r="DW63" s="184"/>
      <c r="DX63" s="184"/>
      <c r="DY63" s="184"/>
      <c r="DZ63" s="184"/>
      <c r="EA63" s="184"/>
      <c r="EB63" s="184"/>
      <c r="EC63" s="184"/>
      <c r="ED63" s="184"/>
      <c r="EE63" s="184"/>
      <c r="EF63" s="184"/>
      <c r="EG63" s="184"/>
      <c r="EH63" s="184"/>
      <c r="EI63" s="184"/>
      <c r="EJ63" s="184"/>
      <c r="EK63" s="184"/>
      <c r="EL63" s="184"/>
      <c r="EM63" s="184"/>
      <c r="EN63" s="184"/>
      <c r="EO63" s="184"/>
      <c r="EP63" s="184"/>
      <c r="EQ63" s="184"/>
      <c r="ER63" s="184"/>
      <c r="ES63" s="184"/>
      <c r="ET63" s="184"/>
      <c r="EU63" s="184"/>
      <c r="EV63" s="184"/>
      <c r="EW63" s="184"/>
      <c r="EX63" s="184"/>
      <c r="EY63" s="184"/>
      <c r="EZ63" s="184"/>
      <c r="FA63" s="184"/>
      <c r="FB63" s="184"/>
      <c r="FC63" s="184"/>
      <c r="FD63" s="184"/>
      <c r="FE63" s="184"/>
      <c r="FF63" s="184"/>
      <c r="FG63" s="184"/>
      <c r="FH63" s="184"/>
      <c r="FI63" s="184"/>
      <c r="FJ63" s="184"/>
      <c r="FK63" s="184"/>
      <c r="FL63" s="184"/>
      <c r="FM63" s="184"/>
      <c r="FN63" s="184"/>
      <c r="FO63" s="184"/>
      <c r="FP63" s="184"/>
      <c r="FQ63" s="184"/>
      <c r="FR63" s="184"/>
      <c r="FS63" s="184"/>
      <c r="FT63" s="184"/>
      <c r="FU63" s="184"/>
      <c r="FV63" s="184"/>
      <c r="FW63" s="184"/>
      <c r="FX63" s="184"/>
      <c r="FY63" s="184"/>
      <c r="FZ63" s="184"/>
      <c r="GA63" s="184"/>
      <c r="GB63" s="184"/>
      <c r="GC63" s="184"/>
      <c r="GD63" s="184"/>
      <c r="GE63" s="184"/>
      <c r="GF63" s="184"/>
      <c r="GG63" s="184"/>
      <c r="GH63" s="184"/>
      <c r="GI63" s="184"/>
      <c r="GJ63" s="184"/>
      <c r="GK63" s="184"/>
      <c r="GL63" s="184"/>
      <c r="GM63" s="184"/>
      <c r="GN63" s="184"/>
      <c r="GO63" s="184"/>
      <c r="GP63" s="184"/>
      <c r="GQ63" s="184"/>
      <c r="GR63" s="184"/>
      <c r="GS63" s="184"/>
      <c r="GT63" s="184"/>
      <c r="GU63" s="184"/>
      <c r="GV63" s="184"/>
      <c r="GW63" s="184"/>
      <c r="GX63" s="184"/>
      <c r="GY63" s="184"/>
      <c r="GZ63" s="184"/>
      <c r="HA63" s="184"/>
      <c r="HB63" s="184"/>
      <c r="HC63" s="184"/>
      <c r="HD63" s="184"/>
      <c r="HE63" s="184"/>
      <c r="HF63" s="184"/>
      <c r="HG63" s="184"/>
      <c r="HH63" s="184"/>
      <c r="HI63" s="184"/>
      <c r="HJ63" s="184"/>
      <c r="HK63" s="184"/>
      <c r="HL63" s="184"/>
      <c r="HM63" s="184"/>
      <c r="HN63" s="184"/>
      <c r="HO63" s="184"/>
      <c r="HP63" s="184"/>
      <c r="HQ63" s="184"/>
      <c r="HR63" s="184"/>
      <c r="HS63" s="184"/>
      <c r="HT63" s="184"/>
      <c r="HU63" s="184"/>
      <c r="HV63" s="184"/>
      <c r="HW63" s="184"/>
      <c r="HX63" s="184"/>
      <c r="HY63" s="184"/>
      <c r="HZ63" s="184"/>
      <c r="IA63" s="184"/>
      <c r="IB63" s="184"/>
      <c r="IC63" s="184"/>
      <c r="ID63" s="184"/>
      <c r="IE63" s="184"/>
      <c r="IF63" s="184"/>
      <c r="IG63" s="184"/>
      <c r="IH63" s="184"/>
      <c r="II63" s="184"/>
      <c r="IJ63" s="184"/>
      <c r="IK63" s="184"/>
      <c r="IL63" s="184"/>
      <c r="IM63" s="184"/>
      <c r="IN63" s="184"/>
      <c r="IO63" s="184"/>
      <c r="IP63" s="184"/>
      <c r="IQ63" s="184"/>
      <c r="IR63" s="184"/>
      <c r="IS63" s="184"/>
      <c r="IT63" s="184"/>
      <c r="IU63" s="184"/>
      <c r="IV63" s="184"/>
      <c r="IW63" s="184"/>
      <c r="IX63" s="184"/>
      <c r="IY63" s="184"/>
      <c r="IZ63" s="184"/>
      <c r="JA63" s="184"/>
      <c r="JB63" s="184"/>
      <c r="JC63" s="184"/>
      <c r="JD63" s="184"/>
      <c r="JE63" s="184"/>
      <c r="JF63" s="184"/>
      <c r="JG63" s="184"/>
      <c r="JH63" s="184"/>
      <c r="JI63" s="184"/>
      <c r="JJ63" s="184"/>
      <c r="JK63" s="184"/>
      <c r="JL63" s="184"/>
      <c r="JM63" s="184"/>
      <c r="JN63" s="184"/>
      <c r="JO63" s="184"/>
      <c r="JP63" s="184"/>
      <c r="JQ63" s="184"/>
      <c r="JR63" s="184"/>
      <c r="JS63" s="184"/>
      <c r="JT63" s="184"/>
      <c r="JU63" s="184"/>
      <c r="JV63" s="184"/>
      <c r="JW63" s="184"/>
      <c r="JX63" s="184"/>
      <c r="JY63" s="184"/>
      <c r="JZ63" s="184"/>
      <c r="KA63" s="184"/>
      <c r="KB63" s="184"/>
      <c r="KC63" s="184"/>
      <c r="KD63" s="184"/>
      <c r="KE63" s="184"/>
      <c r="KF63" s="184"/>
      <c r="KG63" s="184"/>
      <c r="KH63" s="184"/>
      <c r="KI63" s="184"/>
      <c r="KJ63" s="184"/>
      <c r="KK63" s="184"/>
      <c r="KL63" s="184"/>
      <c r="KM63" s="184"/>
      <c r="KN63" s="184"/>
      <c r="KO63" s="184"/>
      <c r="KP63" s="184"/>
      <c r="KQ63" s="184"/>
      <c r="KR63" s="184"/>
      <c r="KS63" s="184"/>
      <c r="KT63" s="184"/>
      <c r="KU63" s="184"/>
      <c r="KV63" s="184"/>
      <c r="KW63" s="184"/>
      <c r="KX63" s="184"/>
      <c r="KY63" s="184"/>
      <c r="KZ63" s="184"/>
      <c r="LA63" s="184"/>
      <c r="LB63" s="184"/>
      <c r="LC63" s="184"/>
      <c r="LD63" s="184"/>
      <c r="LE63" s="184"/>
      <c r="LF63" s="184"/>
      <c r="LG63" s="184"/>
      <c r="LH63" s="184"/>
      <c r="LI63" s="184"/>
      <c r="LJ63" s="184"/>
      <c r="LK63" s="184"/>
      <c r="LL63" s="184"/>
      <c r="LM63" s="184"/>
      <c r="LN63" s="184"/>
      <c r="LO63" s="184"/>
      <c r="LP63" s="184"/>
      <c r="LQ63" s="184"/>
      <c r="LR63" s="184"/>
      <c r="LS63" s="184"/>
      <c r="LT63" s="184"/>
      <c r="LU63" s="184"/>
      <c r="LV63" s="184"/>
      <c r="LW63" s="184"/>
      <c r="LX63" s="184"/>
      <c r="LY63" s="184"/>
      <c r="LZ63" s="184"/>
      <c r="MA63" s="184"/>
      <c r="MB63" s="184"/>
      <c r="MC63" s="184"/>
      <c r="MD63" s="184"/>
      <c r="ME63" s="184"/>
      <c r="MF63" s="184"/>
      <c r="MG63" s="184"/>
      <c r="MH63" s="184"/>
      <c r="MI63" s="184"/>
      <c r="MJ63" s="184"/>
      <c r="MK63" s="184"/>
      <c r="ML63" s="184"/>
      <c r="MM63" s="184"/>
      <c r="MN63" s="184"/>
      <c r="MO63" s="184"/>
      <c r="MP63" s="184"/>
      <c r="MQ63" s="184"/>
      <c r="MR63" s="184"/>
      <c r="MS63" s="184"/>
      <c r="MT63" s="184"/>
      <c r="MU63" s="184"/>
      <c r="MV63" s="184"/>
      <c r="MW63" s="184"/>
      <c r="MX63" s="184"/>
      <c r="MY63" s="184"/>
      <c r="MZ63" s="184"/>
      <c r="NA63" s="184"/>
      <c r="NB63" s="184"/>
      <c r="NC63" s="184"/>
      <c r="ND63" s="184"/>
      <c r="NE63" s="184"/>
      <c r="NF63" s="184"/>
      <c r="NG63" s="184"/>
      <c r="NH63" s="184"/>
      <c r="NI63" s="184"/>
      <c r="NJ63" s="184"/>
      <c r="NK63" s="184"/>
      <c r="NL63" s="184"/>
      <c r="NM63" s="184"/>
      <c r="NN63" s="184"/>
      <c r="NO63" s="184"/>
      <c r="NP63" s="184"/>
      <c r="NQ63" s="184"/>
      <c r="NR63" s="184"/>
      <c r="NS63" s="184"/>
      <c r="NT63" s="184"/>
      <c r="NU63" s="184"/>
      <c r="NV63" s="184"/>
      <c r="NW63" s="184"/>
      <c r="NX63" s="184"/>
      <c r="NY63" s="184"/>
      <c r="NZ63" s="184"/>
      <c r="OA63" s="184"/>
      <c r="OB63" s="184"/>
      <c r="OC63" s="184"/>
      <c r="OD63" s="184"/>
      <c r="OE63" s="184"/>
      <c r="OF63" s="184"/>
      <c r="OG63" s="184"/>
      <c r="OH63" s="184"/>
      <c r="OI63" s="184"/>
      <c r="OJ63" s="184"/>
      <c r="OK63" s="184"/>
      <c r="OL63" s="184"/>
      <c r="OM63" s="184"/>
      <c r="ON63" s="184"/>
      <c r="OO63" s="184"/>
      <c r="OP63" s="184"/>
      <c r="OQ63" s="184"/>
      <c r="OR63" s="184"/>
      <c r="OS63" s="184"/>
      <c r="OT63" s="184"/>
      <c r="OU63" s="184"/>
      <c r="OV63" s="184"/>
      <c r="OW63" s="184"/>
      <c r="OX63" s="184"/>
      <c r="OY63" s="184"/>
      <c r="OZ63" s="184"/>
      <c r="PA63" s="184"/>
      <c r="PB63" s="184"/>
      <c r="PC63" s="184"/>
      <c r="PD63" s="184"/>
      <c r="PE63" s="184"/>
      <c r="PF63" s="184"/>
      <c r="PG63" s="184"/>
      <c r="PH63" s="184"/>
      <c r="PI63" s="184"/>
      <c r="PJ63" s="184"/>
      <c r="PK63" s="184"/>
      <c r="PL63" s="184"/>
      <c r="PM63" s="184"/>
      <c r="PN63" s="184"/>
      <c r="PO63" s="184"/>
      <c r="PP63" s="184"/>
      <c r="PQ63" s="184"/>
      <c r="PR63" s="184"/>
      <c r="PS63" s="184"/>
      <c r="PT63" s="184"/>
      <c r="PU63" s="184"/>
      <c r="PV63" s="184"/>
      <c r="PW63" s="184"/>
      <c r="PX63" s="184"/>
      <c r="PY63" s="184"/>
      <c r="PZ63" s="184"/>
      <c r="QA63" s="184"/>
      <c r="QB63" s="184"/>
      <c r="QC63" s="184"/>
      <c r="QD63" s="184"/>
      <c r="QE63" s="184"/>
      <c r="QF63" s="184"/>
      <c r="QG63" s="184"/>
      <c r="QH63" s="184"/>
      <c r="QI63" s="184"/>
      <c r="QJ63" s="184"/>
      <c r="QK63" s="184"/>
      <c r="QL63" s="184"/>
      <c r="QM63" s="184"/>
      <c r="QN63" s="184"/>
      <c r="QO63" s="184"/>
      <c r="QP63" s="184"/>
      <c r="QQ63" s="184"/>
      <c r="QR63" s="184"/>
      <c r="QS63" s="184"/>
      <c r="QT63" s="184"/>
      <c r="QU63" s="184"/>
      <c r="QV63" s="184"/>
      <c r="QW63" s="184"/>
      <c r="QX63" s="184"/>
      <c r="QY63" s="184"/>
      <c r="QZ63" s="184"/>
      <c r="RA63" s="184"/>
      <c r="RB63" s="184"/>
      <c r="RC63" s="184"/>
      <c r="RD63" s="184"/>
      <c r="RE63" s="184"/>
      <c r="RF63" s="184"/>
      <c r="RG63" s="184"/>
      <c r="RH63" s="184"/>
      <c r="RI63" s="184"/>
      <c r="RJ63" s="184"/>
      <c r="RK63" s="184"/>
      <c r="RL63" s="184"/>
      <c r="RM63" s="184"/>
      <c r="RN63" s="184"/>
      <c r="RO63" s="184"/>
      <c r="RP63" s="184"/>
      <c r="RQ63" s="184"/>
      <c r="RR63" s="184"/>
      <c r="RS63" s="184"/>
      <c r="RT63" s="184"/>
      <c r="RU63" s="184"/>
      <c r="RV63" s="184"/>
      <c r="RW63" s="184"/>
      <c r="RX63" s="184"/>
      <c r="RY63" s="184"/>
      <c r="RZ63" s="184"/>
      <c r="SA63" s="184"/>
      <c r="SB63" s="184"/>
      <c r="SC63" s="184"/>
      <c r="SD63" s="184"/>
      <c r="SE63" s="184"/>
      <c r="SF63" s="184"/>
      <c r="SG63" s="184"/>
      <c r="SH63" s="184"/>
      <c r="SI63" s="184"/>
      <c r="SJ63" s="184"/>
      <c r="SK63" s="184"/>
      <c r="SL63" s="184"/>
      <c r="SM63" s="184"/>
      <c r="SN63" s="184"/>
      <c r="SO63" s="184"/>
      <c r="SP63" s="184"/>
      <c r="SQ63" s="184"/>
      <c r="SR63" s="184"/>
      <c r="SS63" s="184"/>
      <c r="ST63" s="184"/>
      <c r="SU63" s="184"/>
      <c r="SV63" s="184"/>
      <c r="SW63" s="184"/>
      <c r="SX63" s="184"/>
      <c r="SY63" s="184"/>
      <c r="SZ63" s="184"/>
      <c r="TA63" s="184"/>
      <c r="TB63" s="184"/>
      <c r="TC63" s="184"/>
      <c r="TD63" s="184"/>
      <c r="TE63" s="184"/>
      <c r="TF63" s="184"/>
      <c r="TG63" s="184"/>
      <c r="TH63" s="184"/>
      <c r="TI63" s="184"/>
      <c r="TJ63" s="184"/>
      <c r="TK63" s="184"/>
      <c r="TL63" s="184"/>
      <c r="TM63" s="184"/>
      <c r="TN63" s="184"/>
      <c r="TO63" s="184"/>
      <c r="TP63" s="184"/>
      <c r="TQ63" s="184"/>
      <c r="TR63" s="184"/>
      <c r="TS63" s="184"/>
      <c r="TT63" s="184"/>
      <c r="TU63" s="184"/>
      <c r="TV63" s="184"/>
      <c r="TW63" s="184"/>
      <c r="TX63" s="184"/>
      <c r="TY63" s="184"/>
      <c r="TZ63" s="184"/>
      <c r="UA63" s="184"/>
      <c r="UB63" s="184"/>
      <c r="UC63" s="184"/>
      <c r="UD63" s="184"/>
      <c r="UE63" s="184"/>
      <c r="UF63" s="184"/>
      <c r="UG63" s="184"/>
      <c r="UH63" s="184"/>
      <c r="UI63" s="184"/>
      <c r="UJ63" s="184"/>
      <c r="UK63" s="184"/>
      <c r="UL63" s="184"/>
      <c r="UM63" s="184"/>
      <c r="UN63" s="184"/>
      <c r="UO63" s="184"/>
      <c r="UP63" s="184"/>
      <c r="UQ63" s="184"/>
      <c r="UR63" s="184"/>
      <c r="US63" s="184"/>
      <c r="UT63" s="184"/>
      <c r="UU63" s="184"/>
      <c r="UV63" s="184"/>
      <c r="UW63" s="184"/>
      <c r="UX63" s="184"/>
      <c r="UY63" s="184"/>
      <c r="UZ63" s="184"/>
      <c r="VA63" s="184"/>
      <c r="VB63" s="184"/>
      <c r="VC63" s="184"/>
      <c r="VD63" s="184"/>
      <c r="VE63" s="184"/>
      <c r="VF63" s="184"/>
      <c r="VG63" s="184"/>
      <c r="VH63" s="184"/>
      <c r="VI63" s="184"/>
      <c r="VJ63" s="184"/>
      <c r="VK63" s="184"/>
      <c r="VL63" s="184"/>
      <c r="VM63" s="184"/>
      <c r="VN63" s="184"/>
      <c r="VO63" s="184"/>
      <c r="VP63" s="184"/>
      <c r="VQ63" s="184"/>
      <c r="VR63" s="184"/>
      <c r="VS63" s="184"/>
      <c r="VT63" s="184"/>
      <c r="VU63" s="184"/>
      <c r="VV63" s="184"/>
      <c r="VW63" s="184"/>
      <c r="VX63" s="184"/>
      <c r="VY63" s="184"/>
      <c r="VZ63" s="184"/>
      <c r="WA63" s="184"/>
      <c r="WB63" s="184"/>
      <c r="WC63" s="184"/>
      <c r="WD63" s="184"/>
      <c r="WE63" s="184"/>
      <c r="WF63" s="184"/>
      <c r="WG63" s="184"/>
      <c r="WH63" s="184"/>
      <c r="WI63" s="184"/>
      <c r="WJ63" s="184"/>
      <c r="WK63" s="184"/>
      <c r="WL63" s="184"/>
      <c r="WM63" s="184"/>
      <c r="WN63" s="184"/>
      <c r="WO63" s="184"/>
      <c r="WP63" s="184"/>
      <c r="WQ63" s="184"/>
      <c r="WR63" s="184"/>
      <c r="WS63" s="184"/>
      <c r="WT63" s="184"/>
      <c r="WU63" s="184"/>
      <c r="WV63" s="184"/>
      <c r="WW63" s="184"/>
      <c r="WX63" s="184"/>
      <c r="WY63" s="184"/>
      <c r="WZ63" s="184"/>
      <c r="XA63" s="184"/>
      <c r="XB63" s="184"/>
      <c r="XC63" s="184"/>
      <c r="XD63" s="184"/>
      <c r="XE63" s="184"/>
      <c r="XF63" s="184"/>
      <c r="XG63" s="184"/>
      <c r="XH63" s="184"/>
      <c r="XI63" s="184"/>
      <c r="XJ63" s="184"/>
      <c r="XK63" s="184"/>
      <c r="XL63" s="184"/>
      <c r="XM63" s="184"/>
      <c r="XN63" s="184"/>
      <c r="XO63" s="184"/>
      <c r="XP63" s="184"/>
      <c r="XQ63" s="184"/>
      <c r="XR63" s="184"/>
      <c r="XS63" s="184"/>
      <c r="XT63" s="184"/>
    </row>
    <row r="64" spans="1:644" customFormat="1" x14ac:dyDescent="0.2">
      <c r="A64" s="142"/>
      <c r="B64" s="81"/>
      <c r="C64" s="146"/>
      <c r="D64" s="147"/>
      <c r="E64" s="147"/>
      <c r="F64" s="145"/>
      <c r="G64" s="146"/>
      <c r="H64" s="147"/>
      <c r="I64" s="147"/>
      <c r="J64" s="145"/>
      <c r="K64" s="184"/>
      <c r="L64" s="184"/>
      <c r="M64" s="142"/>
      <c r="N64" s="81"/>
      <c r="O64" s="146"/>
      <c r="P64" s="147"/>
      <c r="Q64" s="147"/>
      <c r="R64" s="145"/>
      <c r="S64" s="146"/>
      <c r="T64" s="147"/>
      <c r="U64" s="147"/>
      <c r="V64" s="145"/>
      <c r="W64" s="184"/>
      <c r="X64" s="184"/>
      <c r="Y64" s="184"/>
      <c r="Z64" s="184"/>
      <c r="AA64" s="184"/>
      <c r="AB64" s="184"/>
      <c r="AC64" s="184"/>
      <c r="AD64" s="184"/>
      <c r="AE64" s="184"/>
      <c r="AF64" s="184"/>
      <c r="AG64" s="184"/>
      <c r="AH64" s="184"/>
      <c r="AI64" s="184"/>
      <c r="AJ64" s="184"/>
      <c r="AK64" s="184"/>
      <c r="AL64" s="184"/>
      <c r="AM64" s="184"/>
      <c r="AN64" s="184"/>
      <c r="AO64" s="184"/>
      <c r="AP64" s="184"/>
      <c r="AQ64" s="184"/>
      <c r="AR64" s="184"/>
      <c r="AS64" s="184"/>
      <c r="AT64" s="184"/>
      <c r="AU64" s="184"/>
      <c r="AV64" s="184"/>
      <c r="AW64" s="184"/>
      <c r="AX64" s="184"/>
      <c r="AY64" s="184"/>
      <c r="AZ64" s="184"/>
      <c r="BA64" s="184"/>
      <c r="BB64" s="184"/>
      <c r="BC64" s="184"/>
      <c r="BD64" s="184"/>
      <c r="BE64" s="184"/>
      <c r="BF64" s="184"/>
      <c r="BG64" s="184"/>
      <c r="BH64" s="184"/>
      <c r="BI64" s="184"/>
      <c r="BJ64" s="184"/>
      <c r="BK64" s="184"/>
      <c r="BL64" s="184"/>
      <c r="BM64" s="184"/>
      <c r="BN64" s="184"/>
      <c r="BO64" s="184"/>
      <c r="BP64" s="184"/>
      <c r="BQ64" s="184"/>
      <c r="BR64" s="184"/>
      <c r="BS64" s="184"/>
      <c r="BT64" s="184"/>
      <c r="BU64" s="184"/>
      <c r="BV64" s="184"/>
      <c r="BW64" s="184"/>
      <c r="BX64" s="184"/>
      <c r="BY64" s="184"/>
      <c r="BZ64" s="184"/>
      <c r="CA64" s="184"/>
      <c r="CB64" s="184"/>
      <c r="CC64" s="184"/>
      <c r="CD64" s="184"/>
      <c r="CE64" s="184"/>
      <c r="CF64" s="184"/>
      <c r="CG64" s="184"/>
      <c r="CH64" s="184"/>
      <c r="CI64" s="184"/>
      <c r="CJ64" s="184"/>
      <c r="CK64" s="184"/>
      <c r="CL64" s="184"/>
      <c r="CM64" s="184"/>
      <c r="CN64" s="184"/>
      <c r="CO64" s="184"/>
      <c r="CP64" s="184"/>
      <c r="CQ64" s="184"/>
      <c r="CR64" s="184"/>
      <c r="CS64" s="184"/>
      <c r="CT64" s="184"/>
      <c r="CU64" s="184"/>
      <c r="CV64" s="184"/>
      <c r="CW64" s="184"/>
      <c r="CX64" s="184"/>
      <c r="CY64" s="184"/>
      <c r="CZ64" s="184"/>
      <c r="DA64" s="184"/>
      <c r="DB64" s="184"/>
      <c r="DC64" s="184"/>
      <c r="DD64" s="184"/>
      <c r="DE64" s="184"/>
      <c r="DF64" s="184"/>
      <c r="DG64" s="184"/>
      <c r="DH64" s="184"/>
      <c r="DI64" s="184"/>
      <c r="DJ64" s="184"/>
      <c r="DK64" s="184"/>
      <c r="DL64" s="184"/>
      <c r="DM64" s="184"/>
      <c r="DN64" s="184"/>
      <c r="DO64" s="184"/>
      <c r="DP64" s="184"/>
      <c r="DQ64" s="184"/>
      <c r="DR64" s="184"/>
      <c r="DS64" s="184"/>
      <c r="DT64" s="184"/>
      <c r="DU64" s="184"/>
      <c r="DV64" s="184"/>
      <c r="DW64" s="184"/>
      <c r="DX64" s="184"/>
      <c r="DY64" s="184"/>
      <c r="DZ64" s="184"/>
      <c r="EA64" s="184"/>
      <c r="EB64" s="184"/>
      <c r="EC64" s="184"/>
      <c r="ED64" s="184"/>
      <c r="EE64" s="184"/>
      <c r="EF64" s="184"/>
      <c r="EG64" s="184"/>
      <c r="EH64" s="184"/>
      <c r="EI64" s="184"/>
      <c r="EJ64" s="184"/>
      <c r="EK64" s="184"/>
      <c r="EL64" s="184"/>
      <c r="EM64" s="184"/>
      <c r="EN64" s="184"/>
      <c r="EO64" s="184"/>
      <c r="EP64" s="184"/>
      <c r="EQ64" s="184"/>
      <c r="ER64" s="184"/>
      <c r="ES64" s="184"/>
      <c r="ET64" s="184"/>
      <c r="EU64" s="184"/>
      <c r="EV64" s="184"/>
      <c r="EW64" s="184"/>
      <c r="EX64" s="184"/>
      <c r="EY64" s="184"/>
      <c r="EZ64" s="184"/>
      <c r="FA64" s="184"/>
      <c r="FB64" s="184"/>
      <c r="FC64" s="184"/>
      <c r="FD64" s="184"/>
      <c r="FE64" s="184"/>
      <c r="FF64" s="184"/>
      <c r="FG64" s="184"/>
      <c r="FH64" s="184"/>
      <c r="FI64" s="184"/>
      <c r="FJ64" s="184"/>
      <c r="FK64" s="184"/>
      <c r="FL64" s="184"/>
      <c r="FM64" s="184"/>
      <c r="FN64" s="184"/>
      <c r="FO64" s="184"/>
      <c r="FP64" s="184"/>
      <c r="FQ64" s="184"/>
      <c r="FR64" s="184"/>
      <c r="FS64" s="184"/>
      <c r="FT64" s="184"/>
      <c r="FU64" s="184"/>
      <c r="FV64" s="184"/>
      <c r="FW64" s="184"/>
      <c r="FX64" s="184"/>
      <c r="FY64" s="184"/>
      <c r="FZ64" s="184"/>
      <c r="GA64" s="184"/>
      <c r="GB64" s="184"/>
      <c r="GC64" s="184"/>
      <c r="GD64" s="184"/>
      <c r="GE64" s="184"/>
      <c r="GF64" s="184"/>
      <c r="GG64" s="184"/>
      <c r="GH64" s="184"/>
      <c r="GI64" s="184"/>
      <c r="GJ64" s="184"/>
      <c r="GK64" s="184"/>
      <c r="GL64" s="184"/>
      <c r="GM64" s="184"/>
      <c r="GN64" s="184"/>
      <c r="GO64" s="184"/>
      <c r="GP64" s="184"/>
      <c r="GQ64" s="184"/>
      <c r="GR64" s="184"/>
      <c r="GS64" s="184"/>
      <c r="GT64" s="184"/>
      <c r="GU64" s="184"/>
      <c r="GV64" s="184"/>
      <c r="GW64" s="184"/>
      <c r="GX64" s="184"/>
      <c r="GY64" s="184"/>
      <c r="GZ64" s="184"/>
      <c r="HA64" s="184"/>
      <c r="HB64" s="184"/>
      <c r="HC64" s="184"/>
      <c r="HD64" s="184"/>
      <c r="HE64" s="184"/>
      <c r="HF64" s="184"/>
      <c r="HG64" s="184"/>
      <c r="HH64" s="184"/>
      <c r="HI64" s="184"/>
      <c r="HJ64" s="184"/>
      <c r="HK64" s="184"/>
      <c r="HL64" s="184"/>
      <c r="HM64" s="184"/>
      <c r="HN64" s="184"/>
      <c r="HO64" s="184"/>
      <c r="HP64" s="184"/>
      <c r="HQ64" s="184"/>
      <c r="HR64" s="184"/>
      <c r="HS64" s="184"/>
      <c r="HT64" s="184"/>
      <c r="HU64" s="184"/>
      <c r="HV64" s="184"/>
      <c r="HW64" s="184"/>
      <c r="HX64" s="184"/>
      <c r="HY64" s="184"/>
      <c r="HZ64" s="184"/>
      <c r="IA64" s="184"/>
      <c r="IB64" s="184"/>
      <c r="IC64" s="184"/>
      <c r="ID64" s="184"/>
      <c r="IE64" s="184"/>
      <c r="IF64" s="184"/>
      <c r="IG64" s="184"/>
      <c r="IH64" s="184"/>
      <c r="II64" s="184"/>
      <c r="IJ64" s="184"/>
      <c r="IK64" s="184"/>
      <c r="IL64" s="184"/>
      <c r="IM64" s="184"/>
      <c r="IN64" s="184"/>
      <c r="IO64" s="184"/>
      <c r="IP64" s="184"/>
      <c r="IQ64" s="184"/>
      <c r="IR64" s="184"/>
      <c r="IS64" s="184"/>
      <c r="IT64" s="184"/>
      <c r="IU64" s="184"/>
      <c r="IV64" s="184"/>
      <c r="IW64" s="184"/>
      <c r="IX64" s="184"/>
      <c r="IY64" s="184"/>
      <c r="IZ64" s="184"/>
      <c r="JA64" s="184"/>
      <c r="JB64" s="184"/>
      <c r="JC64" s="184"/>
      <c r="JD64" s="184"/>
      <c r="JE64" s="184"/>
      <c r="JF64" s="184"/>
      <c r="JG64" s="184"/>
      <c r="JH64" s="184"/>
      <c r="JI64" s="184"/>
      <c r="JJ64" s="184"/>
      <c r="JK64" s="184"/>
      <c r="JL64" s="184"/>
      <c r="JM64" s="184"/>
      <c r="JN64" s="184"/>
      <c r="JO64" s="184"/>
      <c r="JP64" s="184"/>
      <c r="JQ64" s="184"/>
      <c r="JR64" s="184"/>
      <c r="JS64" s="184"/>
      <c r="JT64" s="184"/>
      <c r="JU64" s="184"/>
      <c r="JV64" s="184"/>
      <c r="JW64" s="184"/>
      <c r="JX64" s="184"/>
      <c r="JY64" s="184"/>
      <c r="JZ64" s="184"/>
      <c r="KA64" s="184"/>
      <c r="KB64" s="184"/>
      <c r="KC64" s="184"/>
      <c r="KD64" s="184"/>
      <c r="KE64" s="184"/>
      <c r="KF64" s="184"/>
      <c r="KG64" s="184"/>
      <c r="KH64" s="184"/>
      <c r="KI64" s="184"/>
      <c r="KJ64" s="184"/>
      <c r="KK64" s="184"/>
      <c r="KL64" s="184"/>
      <c r="KM64" s="184"/>
      <c r="KN64" s="184"/>
      <c r="KO64" s="184"/>
      <c r="KP64" s="184"/>
      <c r="KQ64" s="184"/>
      <c r="KR64" s="184"/>
      <c r="KS64" s="184"/>
      <c r="KT64" s="184"/>
      <c r="KU64" s="184"/>
      <c r="KV64" s="184"/>
      <c r="KW64" s="184"/>
      <c r="KX64" s="184"/>
      <c r="KY64" s="184"/>
      <c r="KZ64" s="184"/>
      <c r="LA64" s="184"/>
      <c r="LB64" s="184"/>
      <c r="LC64" s="184"/>
      <c r="LD64" s="184"/>
      <c r="LE64" s="184"/>
      <c r="LF64" s="184"/>
      <c r="LG64" s="184"/>
      <c r="LH64" s="184"/>
      <c r="LI64" s="184"/>
      <c r="LJ64" s="184"/>
      <c r="LK64" s="184"/>
      <c r="LL64" s="184"/>
      <c r="LM64" s="184"/>
      <c r="LN64" s="184"/>
      <c r="LO64" s="184"/>
      <c r="LP64" s="184"/>
      <c r="LQ64" s="184"/>
      <c r="LR64" s="184"/>
      <c r="LS64" s="184"/>
      <c r="LT64" s="184"/>
      <c r="LU64" s="184"/>
      <c r="LV64" s="184"/>
      <c r="LW64" s="184"/>
      <c r="LX64" s="184"/>
      <c r="LY64" s="184"/>
      <c r="LZ64" s="184"/>
      <c r="MA64" s="184"/>
      <c r="MB64" s="184"/>
      <c r="MC64" s="184"/>
      <c r="MD64" s="184"/>
      <c r="ME64" s="184"/>
      <c r="MF64" s="184"/>
      <c r="MG64" s="184"/>
      <c r="MH64" s="184"/>
      <c r="MI64" s="184"/>
      <c r="MJ64" s="184"/>
      <c r="MK64" s="184"/>
      <c r="ML64" s="184"/>
      <c r="MM64" s="184"/>
      <c r="MN64" s="184"/>
      <c r="MO64" s="184"/>
      <c r="MP64" s="184"/>
      <c r="MQ64" s="184"/>
      <c r="MR64" s="184"/>
      <c r="MS64" s="184"/>
      <c r="MT64" s="184"/>
      <c r="MU64" s="184"/>
      <c r="MV64" s="184"/>
      <c r="MW64" s="184"/>
      <c r="MX64" s="184"/>
      <c r="MY64" s="184"/>
      <c r="MZ64" s="184"/>
      <c r="NA64" s="184"/>
      <c r="NB64" s="184"/>
      <c r="NC64" s="184"/>
      <c r="ND64" s="184"/>
      <c r="NE64" s="184"/>
      <c r="NF64" s="184"/>
      <c r="NG64" s="184"/>
      <c r="NH64" s="184"/>
      <c r="NI64" s="184"/>
      <c r="NJ64" s="184"/>
      <c r="NK64" s="184"/>
      <c r="NL64" s="184"/>
      <c r="NM64" s="184"/>
      <c r="NN64" s="184"/>
      <c r="NO64" s="184"/>
      <c r="NP64" s="184"/>
      <c r="NQ64" s="184"/>
      <c r="NR64" s="184"/>
      <c r="NS64" s="184"/>
      <c r="NT64" s="184"/>
      <c r="NU64" s="184"/>
      <c r="NV64" s="184"/>
      <c r="NW64" s="184"/>
      <c r="NX64" s="184"/>
      <c r="NY64" s="184"/>
      <c r="NZ64" s="184"/>
      <c r="OA64" s="184"/>
      <c r="OB64" s="184"/>
      <c r="OC64" s="184"/>
      <c r="OD64" s="184"/>
      <c r="OE64" s="184"/>
      <c r="OF64" s="184"/>
      <c r="OG64" s="184"/>
      <c r="OH64" s="184"/>
      <c r="OI64" s="184"/>
      <c r="OJ64" s="184"/>
      <c r="OK64" s="184"/>
      <c r="OL64" s="184"/>
      <c r="OM64" s="184"/>
      <c r="ON64" s="184"/>
      <c r="OO64" s="184"/>
      <c r="OP64" s="184"/>
      <c r="OQ64" s="184"/>
      <c r="OR64" s="184"/>
      <c r="OS64" s="184"/>
      <c r="OT64" s="184"/>
      <c r="OU64" s="184"/>
      <c r="OV64" s="184"/>
      <c r="OW64" s="184"/>
      <c r="OX64" s="184"/>
      <c r="OY64" s="184"/>
      <c r="OZ64" s="184"/>
      <c r="PA64" s="184"/>
      <c r="PB64" s="184"/>
      <c r="PC64" s="184"/>
      <c r="PD64" s="184"/>
      <c r="PE64" s="184"/>
      <c r="PF64" s="184"/>
      <c r="PG64" s="184"/>
      <c r="PH64" s="184"/>
      <c r="PI64" s="184"/>
      <c r="PJ64" s="184"/>
      <c r="PK64" s="184"/>
      <c r="PL64" s="184"/>
      <c r="PM64" s="184"/>
      <c r="PN64" s="184"/>
      <c r="PO64" s="184"/>
      <c r="PP64" s="184"/>
      <c r="PQ64" s="184"/>
      <c r="PR64" s="184"/>
      <c r="PS64" s="184"/>
      <c r="PT64" s="184"/>
      <c r="PU64" s="184"/>
      <c r="PV64" s="184"/>
      <c r="PW64" s="184"/>
      <c r="PX64" s="184"/>
      <c r="PY64" s="184"/>
      <c r="PZ64" s="184"/>
      <c r="QA64" s="184"/>
      <c r="QB64" s="184"/>
      <c r="QC64" s="184"/>
      <c r="QD64" s="184"/>
      <c r="QE64" s="184"/>
      <c r="QF64" s="184"/>
      <c r="QG64" s="184"/>
      <c r="QH64" s="184"/>
      <c r="QI64" s="184"/>
      <c r="QJ64" s="184"/>
      <c r="QK64" s="184"/>
      <c r="QL64" s="184"/>
      <c r="QM64" s="184"/>
      <c r="QN64" s="184"/>
      <c r="QO64" s="184"/>
      <c r="QP64" s="184"/>
      <c r="QQ64" s="184"/>
      <c r="QR64" s="184"/>
      <c r="QS64" s="184"/>
      <c r="QT64" s="184"/>
      <c r="QU64" s="184"/>
      <c r="QV64" s="184"/>
      <c r="QW64" s="184"/>
      <c r="QX64" s="184"/>
      <c r="QY64" s="184"/>
      <c r="QZ64" s="184"/>
      <c r="RA64" s="184"/>
      <c r="RB64" s="184"/>
      <c r="RC64" s="184"/>
      <c r="RD64" s="184"/>
      <c r="RE64" s="184"/>
      <c r="RF64" s="184"/>
      <c r="RG64" s="184"/>
      <c r="RH64" s="184"/>
      <c r="RI64" s="184"/>
      <c r="RJ64" s="184"/>
      <c r="RK64" s="184"/>
      <c r="RL64" s="184"/>
      <c r="RM64" s="184"/>
      <c r="RN64" s="184"/>
      <c r="RO64" s="184"/>
      <c r="RP64" s="184"/>
      <c r="RQ64" s="184"/>
      <c r="RR64" s="184"/>
      <c r="RS64" s="184"/>
      <c r="RT64" s="184"/>
      <c r="RU64" s="184"/>
      <c r="RV64" s="184"/>
      <c r="RW64" s="184"/>
      <c r="RX64" s="184"/>
      <c r="RY64" s="184"/>
      <c r="RZ64" s="184"/>
      <c r="SA64" s="184"/>
      <c r="SB64" s="184"/>
      <c r="SC64" s="184"/>
      <c r="SD64" s="184"/>
      <c r="SE64" s="184"/>
      <c r="SF64" s="184"/>
      <c r="SG64" s="184"/>
      <c r="SH64" s="184"/>
      <c r="SI64" s="184"/>
      <c r="SJ64" s="184"/>
      <c r="SK64" s="184"/>
      <c r="SL64" s="184"/>
      <c r="SM64" s="184"/>
      <c r="SN64" s="184"/>
      <c r="SO64" s="184"/>
      <c r="SP64" s="184"/>
      <c r="SQ64" s="184"/>
      <c r="SR64" s="184"/>
      <c r="SS64" s="184"/>
      <c r="ST64" s="184"/>
      <c r="SU64" s="184"/>
      <c r="SV64" s="184"/>
      <c r="SW64" s="184"/>
      <c r="SX64" s="184"/>
      <c r="SY64" s="184"/>
      <c r="SZ64" s="184"/>
      <c r="TA64" s="184"/>
      <c r="TB64" s="184"/>
      <c r="TC64" s="184"/>
      <c r="TD64" s="184"/>
      <c r="TE64" s="184"/>
      <c r="TF64" s="184"/>
      <c r="TG64" s="184"/>
      <c r="TH64" s="184"/>
      <c r="TI64" s="184"/>
      <c r="TJ64" s="184"/>
      <c r="TK64" s="184"/>
      <c r="TL64" s="184"/>
      <c r="TM64" s="184"/>
      <c r="TN64" s="184"/>
      <c r="TO64" s="184"/>
      <c r="TP64" s="184"/>
      <c r="TQ64" s="184"/>
      <c r="TR64" s="184"/>
      <c r="TS64" s="184"/>
      <c r="TT64" s="184"/>
      <c r="TU64" s="184"/>
      <c r="TV64" s="184"/>
      <c r="TW64" s="184"/>
      <c r="TX64" s="184"/>
      <c r="TY64" s="184"/>
      <c r="TZ64" s="184"/>
      <c r="UA64" s="184"/>
      <c r="UB64" s="184"/>
      <c r="UC64" s="184"/>
      <c r="UD64" s="184"/>
      <c r="UE64" s="184"/>
      <c r="UF64" s="184"/>
      <c r="UG64" s="184"/>
      <c r="UH64" s="184"/>
      <c r="UI64" s="184"/>
      <c r="UJ64" s="184"/>
      <c r="UK64" s="184"/>
      <c r="UL64" s="184"/>
      <c r="UM64" s="184"/>
      <c r="UN64" s="184"/>
      <c r="UO64" s="184"/>
      <c r="UP64" s="184"/>
      <c r="UQ64" s="184"/>
      <c r="UR64" s="184"/>
      <c r="US64" s="184"/>
      <c r="UT64" s="184"/>
      <c r="UU64" s="184"/>
      <c r="UV64" s="184"/>
      <c r="UW64" s="184"/>
      <c r="UX64" s="184"/>
      <c r="UY64" s="184"/>
      <c r="UZ64" s="184"/>
      <c r="VA64" s="184"/>
      <c r="VB64" s="184"/>
      <c r="VC64" s="184"/>
      <c r="VD64" s="184"/>
      <c r="VE64" s="184"/>
      <c r="VF64" s="184"/>
      <c r="VG64" s="184"/>
      <c r="VH64" s="184"/>
      <c r="VI64" s="184"/>
      <c r="VJ64" s="184"/>
      <c r="VK64" s="184"/>
      <c r="VL64" s="184"/>
      <c r="VM64" s="184"/>
      <c r="VN64" s="184"/>
      <c r="VO64" s="184"/>
      <c r="VP64" s="184"/>
      <c r="VQ64" s="184"/>
      <c r="VR64" s="184"/>
      <c r="VS64" s="184"/>
      <c r="VT64" s="184"/>
      <c r="VU64" s="184"/>
      <c r="VV64" s="184"/>
      <c r="VW64" s="184"/>
      <c r="VX64" s="184"/>
      <c r="VY64" s="184"/>
      <c r="VZ64" s="184"/>
      <c r="WA64" s="184"/>
      <c r="WB64" s="184"/>
      <c r="WC64" s="184"/>
      <c r="WD64" s="184"/>
      <c r="WE64" s="184"/>
      <c r="WF64" s="184"/>
      <c r="WG64" s="184"/>
      <c r="WH64" s="184"/>
      <c r="WI64" s="184"/>
      <c r="WJ64" s="184"/>
      <c r="WK64" s="184"/>
      <c r="WL64" s="184"/>
      <c r="WM64" s="184"/>
      <c r="WN64" s="184"/>
      <c r="WO64" s="184"/>
      <c r="WP64" s="184"/>
      <c r="WQ64" s="184"/>
      <c r="WR64" s="184"/>
      <c r="WS64" s="184"/>
      <c r="WT64" s="184"/>
      <c r="WU64" s="184"/>
      <c r="WV64" s="184"/>
      <c r="WW64" s="184"/>
      <c r="WX64" s="184"/>
      <c r="WY64" s="184"/>
      <c r="WZ64" s="184"/>
      <c r="XA64" s="184"/>
      <c r="XB64" s="184"/>
      <c r="XC64" s="184"/>
      <c r="XD64" s="184"/>
      <c r="XE64" s="184"/>
      <c r="XF64" s="184"/>
      <c r="XG64" s="184"/>
      <c r="XH64" s="184"/>
      <c r="XI64" s="184"/>
      <c r="XJ64" s="184"/>
      <c r="XK64" s="184"/>
      <c r="XL64" s="184"/>
      <c r="XM64" s="184"/>
      <c r="XN64" s="184"/>
      <c r="XO64" s="184"/>
      <c r="XP64" s="184"/>
      <c r="XQ64" s="184"/>
      <c r="XR64" s="184"/>
      <c r="XS64" s="184"/>
      <c r="XT64" s="184"/>
    </row>
    <row r="65" spans="1:644" customFormat="1" x14ac:dyDescent="0.2">
      <c r="A65" s="142"/>
      <c r="B65" s="81"/>
      <c r="C65" s="146"/>
      <c r="D65" s="147"/>
      <c r="E65" s="147"/>
      <c r="F65" s="145"/>
      <c r="G65" s="146"/>
      <c r="H65" s="147"/>
      <c r="I65" s="147"/>
      <c r="J65" s="145"/>
      <c r="K65" s="184"/>
      <c r="L65" s="184"/>
      <c r="M65" s="142"/>
      <c r="N65" s="81"/>
      <c r="O65" s="146"/>
      <c r="P65" s="147"/>
      <c r="Q65" s="147"/>
      <c r="R65" s="145"/>
      <c r="S65" s="146"/>
      <c r="T65" s="147"/>
      <c r="U65" s="147"/>
      <c r="V65" s="145"/>
      <c r="W65" s="184"/>
      <c r="X65" s="184"/>
      <c r="Y65" s="184"/>
      <c r="Z65" s="184"/>
      <c r="AA65" s="184"/>
      <c r="AB65" s="184"/>
      <c r="AC65" s="184"/>
      <c r="AD65" s="184"/>
      <c r="AE65" s="184"/>
      <c r="AF65" s="184"/>
      <c r="AG65" s="184"/>
      <c r="AH65" s="184"/>
      <c r="AI65" s="184"/>
      <c r="AJ65" s="184"/>
      <c r="AK65" s="184"/>
      <c r="AL65" s="184"/>
      <c r="AM65" s="184"/>
      <c r="AN65" s="184"/>
      <c r="AO65" s="184"/>
      <c r="AP65" s="184"/>
      <c r="AQ65" s="184"/>
      <c r="AR65" s="184"/>
      <c r="AS65" s="184"/>
      <c r="AT65" s="184"/>
      <c r="AU65" s="184"/>
      <c r="AV65" s="184"/>
      <c r="AW65" s="184"/>
      <c r="AX65" s="184"/>
      <c r="AY65" s="184"/>
      <c r="AZ65" s="184"/>
      <c r="BA65" s="184"/>
      <c r="BB65" s="184"/>
      <c r="BC65" s="184"/>
      <c r="BD65" s="184"/>
      <c r="BE65" s="184"/>
      <c r="BF65" s="184"/>
      <c r="BG65" s="184"/>
      <c r="BH65" s="184"/>
      <c r="BI65" s="184"/>
      <c r="BJ65" s="184"/>
      <c r="BK65" s="184"/>
      <c r="BL65" s="184"/>
      <c r="BM65" s="184"/>
      <c r="BN65" s="184"/>
      <c r="BO65" s="184"/>
      <c r="BP65" s="184"/>
      <c r="BQ65" s="184"/>
      <c r="BR65" s="184"/>
      <c r="BS65" s="184"/>
      <c r="BT65" s="184"/>
      <c r="BU65" s="184"/>
      <c r="BV65" s="184"/>
      <c r="BW65" s="184"/>
      <c r="BX65" s="184"/>
      <c r="BY65" s="184"/>
      <c r="BZ65" s="184"/>
      <c r="CA65" s="184"/>
      <c r="CB65" s="184"/>
      <c r="CC65" s="184"/>
      <c r="CD65" s="184"/>
      <c r="CE65" s="184"/>
      <c r="CF65" s="184"/>
      <c r="CG65" s="184"/>
      <c r="CH65" s="184"/>
      <c r="CI65" s="184"/>
      <c r="CJ65" s="184"/>
      <c r="CK65" s="184"/>
      <c r="CL65" s="184"/>
      <c r="CM65" s="184"/>
      <c r="CN65" s="184"/>
      <c r="CO65" s="184"/>
      <c r="CP65" s="184"/>
      <c r="CQ65" s="184"/>
      <c r="CR65" s="184"/>
      <c r="CS65" s="184"/>
      <c r="CT65" s="184"/>
      <c r="CU65" s="184"/>
      <c r="CV65" s="184"/>
      <c r="CW65" s="184"/>
      <c r="CX65" s="184"/>
      <c r="CY65" s="184"/>
      <c r="CZ65" s="184"/>
      <c r="DA65" s="184"/>
      <c r="DB65" s="184"/>
      <c r="DC65" s="184"/>
      <c r="DD65" s="184"/>
      <c r="DE65" s="184"/>
      <c r="DF65" s="184"/>
      <c r="DG65" s="184"/>
      <c r="DH65" s="184"/>
      <c r="DI65" s="184"/>
      <c r="DJ65" s="184"/>
      <c r="DK65" s="184"/>
      <c r="DL65" s="184"/>
      <c r="DM65" s="184"/>
      <c r="DN65" s="184"/>
      <c r="DO65" s="184"/>
      <c r="DP65" s="184"/>
      <c r="DQ65" s="184"/>
      <c r="DR65" s="184"/>
      <c r="DS65" s="184"/>
      <c r="DT65" s="184"/>
      <c r="DU65" s="184"/>
      <c r="DV65" s="184"/>
      <c r="DW65" s="184"/>
      <c r="DX65" s="184"/>
      <c r="DY65" s="184"/>
      <c r="DZ65" s="184"/>
      <c r="EA65" s="184"/>
      <c r="EB65" s="184"/>
      <c r="EC65" s="184"/>
      <c r="ED65" s="184"/>
      <c r="EE65" s="184"/>
      <c r="EF65" s="184"/>
      <c r="EG65" s="184"/>
      <c r="EH65" s="184"/>
      <c r="EI65" s="184"/>
      <c r="EJ65" s="184"/>
      <c r="EK65" s="184"/>
      <c r="EL65" s="184"/>
      <c r="EM65" s="184"/>
      <c r="EN65" s="184"/>
      <c r="EO65" s="184"/>
      <c r="EP65" s="184"/>
      <c r="EQ65" s="184"/>
      <c r="ER65" s="184"/>
      <c r="ES65" s="184"/>
      <c r="ET65" s="184"/>
      <c r="EU65" s="184"/>
      <c r="EV65" s="184"/>
      <c r="EW65" s="184"/>
      <c r="EX65" s="184"/>
      <c r="EY65" s="184"/>
      <c r="EZ65" s="184"/>
      <c r="FA65" s="184"/>
      <c r="FB65" s="184"/>
      <c r="FC65" s="184"/>
      <c r="FD65" s="184"/>
      <c r="FE65" s="184"/>
      <c r="FF65" s="184"/>
      <c r="FG65" s="184"/>
      <c r="FH65" s="184"/>
      <c r="FI65" s="184"/>
      <c r="FJ65" s="184"/>
      <c r="FK65" s="184"/>
      <c r="FL65" s="184"/>
      <c r="FM65" s="184"/>
      <c r="FN65" s="184"/>
      <c r="FO65" s="184"/>
      <c r="FP65" s="184"/>
      <c r="FQ65" s="184"/>
      <c r="FR65" s="184"/>
      <c r="FS65" s="184"/>
      <c r="FT65" s="184"/>
      <c r="FU65" s="184"/>
      <c r="FV65" s="184"/>
      <c r="FW65" s="184"/>
      <c r="FX65" s="184"/>
      <c r="FY65" s="184"/>
      <c r="FZ65" s="184"/>
      <c r="GA65" s="184"/>
      <c r="GB65" s="184"/>
      <c r="GC65" s="184"/>
      <c r="GD65" s="184"/>
      <c r="GE65" s="184"/>
      <c r="GF65" s="184"/>
      <c r="GG65" s="184"/>
      <c r="GH65" s="184"/>
      <c r="GI65" s="184"/>
      <c r="GJ65" s="184"/>
      <c r="GK65" s="184"/>
      <c r="GL65" s="184"/>
      <c r="GM65" s="184"/>
      <c r="GN65" s="184"/>
      <c r="GO65" s="184"/>
      <c r="GP65" s="184"/>
      <c r="GQ65" s="184"/>
      <c r="GR65" s="184"/>
      <c r="GS65" s="184"/>
      <c r="GT65" s="184"/>
      <c r="GU65" s="184"/>
      <c r="GV65" s="184"/>
      <c r="GW65" s="184"/>
      <c r="GX65" s="184"/>
      <c r="GY65" s="184"/>
      <c r="GZ65" s="184"/>
      <c r="HA65" s="184"/>
      <c r="HB65" s="184"/>
      <c r="HC65" s="184"/>
      <c r="HD65" s="184"/>
      <c r="HE65" s="184"/>
      <c r="HF65" s="184"/>
      <c r="HG65" s="184"/>
      <c r="HH65" s="184"/>
      <c r="HI65" s="184"/>
      <c r="HJ65" s="184"/>
      <c r="HK65" s="184"/>
      <c r="HL65" s="184"/>
      <c r="HM65" s="184"/>
      <c r="HN65" s="184"/>
      <c r="HO65" s="184"/>
      <c r="HP65" s="184"/>
      <c r="HQ65" s="184"/>
      <c r="HR65" s="184"/>
      <c r="HS65" s="184"/>
      <c r="HT65" s="184"/>
      <c r="HU65" s="184"/>
      <c r="HV65" s="184"/>
      <c r="HW65" s="184"/>
      <c r="HX65" s="184"/>
      <c r="HY65" s="184"/>
      <c r="HZ65" s="184"/>
      <c r="IA65" s="184"/>
      <c r="IB65" s="184"/>
      <c r="IC65" s="184"/>
      <c r="ID65" s="184"/>
      <c r="IE65" s="184"/>
      <c r="IF65" s="184"/>
      <c r="IG65" s="184"/>
      <c r="IH65" s="184"/>
      <c r="II65" s="184"/>
      <c r="IJ65" s="184"/>
      <c r="IK65" s="184"/>
      <c r="IL65" s="184"/>
      <c r="IM65" s="184"/>
      <c r="IN65" s="184"/>
      <c r="IO65" s="184"/>
      <c r="IP65" s="184"/>
      <c r="IQ65" s="184"/>
      <c r="IR65" s="184"/>
      <c r="IS65" s="184"/>
      <c r="IT65" s="184"/>
      <c r="IU65" s="184"/>
      <c r="IV65" s="184"/>
      <c r="IW65" s="184"/>
      <c r="IX65" s="184"/>
      <c r="IY65" s="184"/>
      <c r="IZ65" s="184"/>
      <c r="JA65" s="184"/>
      <c r="JB65" s="184"/>
      <c r="JC65" s="184"/>
      <c r="JD65" s="184"/>
      <c r="JE65" s="184"/>
      <c r="JF65" s="184"/>
      <c r="JG65" s="184"/>
      <c r="JH65" s="184"/>
      <c r="JI65" s="184"/>
      <c r="JJ65" s="184"/>
      <c r="JK65" s="184"/>
      <c r="JL65" s="184"/>
      <c r="JM65" s="184"/>
      <c r="JN65" s="184"/>
      <c r="JO65" s="184"/>
      <c r="JP65" s="184"/>
      <c r="JQ65" s="184"/>
      <c r="JR65" s="184"/>
      <c r="JS65" s="184"/>
      <c r="JT65" s="184"/>
      <c r="JU65" s="184"/>
      <c r="JV65" s="184"/>
      <c r="JW65" s="184"/>
      <c r="JX65" s="184"/>
      <c r="JY65" s="184"/>
      <c r="JZ65" s="184"/>
      <c r="KA65" s="184"/>
      <c r="KB65" s="184"/>
      <c r="KC65" s="184"/>
      <c r="KD65" s="184"/>
      <c r="KE65" s="184"/>
      <c r="KF65" s="184"/>
      <c r="KG65" s="184"/>
      <c r="KH65" s="184"/>
      <c r="KI65" s="184"/>
      <c r="KJ65" s="184"/>
      <c r="KK65" s="184"/>
      <c r="KL65" s="184"/>
      <c r="KM65" s="184"/>
      <c r="KN65" s="184"/>
      <c r="KO65" s="184"/>
      <c r="KP65" s="184"/>
      <c r="KQ65" s="184"/>
      <c r="KR65" s="184"/>
      <c r="KS65" s="184"/>
      <c r="KT65" s="184"/>
      <c r="KU65" s="184"/>
      <c r="KV65" s="184"/>
      <c r="KW65" s="184"/>
      <c r="KX65" s="184"/>
      <c r="KY65" s="184"/>
      <c r="KZ65" s="184"/>
      <c r="LA65" s="184"/>
      <c r="LB65" s="184"/>
      <c r="LC65" s="184"/>
      <c r="LD65" s="184"/>
      <c r="LE65" s="184"/>
      <c r="LF65" s="184"/>
      <c r="LG65" s="184"/>
      <c r="LH65" s="184"/>
      <c r="LI65" s="184"/>
      <c r="LJ65" s="184"/>
      <c r="LK65" s="184"/>
      <c r="LL65" s="184"/>
      <c r="LM65" s="184"/>
      <c r="LN65" s="184"/>
      <c r="LO65" s="184"/>
      <c r="LP65" s="184"/>
      <c r="LQ65" s="184"/>
      <c r="LR65" s="184"/>
      <c r="LS65" s="184"/>
      <c r="LT65" s="184"/>
      <c r="LU65" s="184"/>
      <c r="LV65" s="184"/>
      <c r="LW65" s="184"/>
      <c r="LX65" s="184"/>
      <c r="LY65" s="184"/>
      <c r="LZ65" s="184"/>
      <c r="MA65" s="184"/>
      <c r="MB65" s="184"/>
      <c r="MC65" s="184"/>
      <c r="MD65" s="184"/>
      <c r="ME65" s="184"/>
      <c r="MF65" s="184"/>
      <c r="MG65" s="184"/>
      <c r="MH65" s="184"/>
      <c r="MI65" s="184"/>
      <c r="MJ65" s="184"/>
      <c r="MK65" s="184"/>
      <c r="ML65" s="184"/>
      <c r="MM65" s="184"/>
      <c r="MN65" s="184"/>
      <c r="MO65" s="184"/>
      <c r="MP65" s="184"/>
      <c r="MQ65" s="184"/>
      <c r="MR65" s="184"/>
      <c r="MS65" s="184"/>
      <c r="MT65" s="184"/>
      <c r="MU65" s="184"/>
      <c r="MV65" s="184"/>
      <c r="MW65" s="184"/>
      <c r="MX65" s="184"/>
      <c r="MY65" s="184"/>
      <c r="MZ65" s="184"/>
      <c r="NA65" s="184"/>
      <c r="NB65" s="184"/>
      <c r="NC65" s="184"/>
      <c r="ND65" s="184"/>
      <c r="NE65" s="184"/>
      <c r="NF65" s="184"/>
      <c r="NG65" s="184"/>
      <c r="NH65" s="184"/>
      <c r="NI65" s="184"/>
      <c r="NJ65" s="184"/>
      <c r="NK65" s="184"/>
      <c r="NL65" s="184"/>
      <c r="NM65" s="184"/>
      <c r="NN65" s="184"/>
      <c r="NO65" s="184"/>
      <c r="NP65" s="184"/>
      <c r="NQ65" s="184"/>
      <c r="NR65" s="184"/>
      <c r="NS65" s="184"/>
      <c r="NT65" s="184"/>
      <c r="NU65" s="184"/>
      <c r="NV65" s="184"/>
      <c r="NW65" s="184"/>
      <c r="NX65" s="184"/>
      <c r="NY65" s="184"/>
      <c r="NZ65" s="184"/>
      <c r="OA65" s="184"/>
      <c r="OB65" s="184"/>
      <c r="OC65" s="184"/>
      <c r="OD65" s="184"/>
      <c r="OE65" s="184"/>
      <c r="OF65" s="184"/>
      <c r="OG65" s="184"/>
      <c r="OH65" s="184"/>
      <c r="OI65" s="184"/>
      <c r="OJ65" s="184"/>
      <c r="OK65" s="184"/>
      <c r="OL65" s="184"/>
      <c r="OM65" s="184"/>
      <c r="ON65" s="184"/>
      <c r="OO65" s="184"/>
      <c r="OP65" s="184"/>
      <c r="OQ65" s="184"/>
      <c r="OR65" s="184"/>
      <c r="OS65" s="184"/>
      <c r="OT65" s="184"/>
      <c r="OU65" s="184"/>
      <c r="OV65" s="184"/>
      <c r="OW65" s="184"/>
      <c r="OX65" s="184"/>
      <c r="OY65" s="184"/>
      <c r="OZ65" s="184"/>
      <c r="PA65" s="184"/>
      <c r="PB65" s="184"/>
      <c r="PC65" s="184"/>
      <c r="PD65" s="184"/>
      <c r="PE65" s="184"/>
      <c r="PF65" s="184"/>
      <c r="PG65" s="184"/>
      <c r="PH65" s="184"/>
      <c r="PI65" s="184"/>
      <c r="PJ65" s="184"/>
      <c r="PK65" s="184"/>
      <c r="PL65" s="184"/>
      <c r="PM65" s="184"/>
      <c r="PN65" s="184"/>
      <c r="PO65" s="184"/>
      <c r="PP65" s="184"/>
      <c r="PQ65" s="184"/>
      <c r="PR65" s="184"/>
      <c r="PS65" s="184"/>
      <c r="PT65" s="184"/>
      <c r="PU65" s="184"/>
      <c r="PV65" s="184"/>
      <c r="PW65" s="184"/>
      <c r="PX65" s="184"/>
      <c r="PY65" s="184"/>
      <c r="PZ65" s="184"/>
      <c r="QA65" s="184"/>
      <c r="QB65" s="184"/>
      <c r="QC65" s="184"/>
      <c r="QD65" s="184"/>
      <c r="QE65" s="184"/>
      <c r="QF65" s="184"/>
      <c r="QG65" s="184"/>
      <c r="QH65" s="184"/>
      <c r="QI65" s="184"/>
      <c r="QJ65" s="184"/>
      <c r="QK65" s="184"/>
      <c r="QL65" s="184"/>
      <c r="QM65" s="184"/>
      <c r="QN65" s="184"/>
      <c r="QO65" s="184"/>
      <c r="QP65" s="184"/>
      <c r="QQ65" s="184"/>
      <c r="QR65" s="184"/>
      <c r="QS65" s="184"/>
      <c r="QT65" s="184"/>
      <c r="QU65" s="184"/>
      <c r="QV65" s="184"/>
      <c r="QW65" s="184"/>
      <c r="QX65" s="184"/>
      <c r="QY65" s="184"/>
      <c r="QZ65" s="184"/>
      <c r="RA65" s="184"/>
      <c r="RB65" s="184"/>
      <c r="RC65" s="184"/>
      <c r="RD65" s="184"/>
      <c r="RE65" s="184"/>
      <c r="RF65" s="184"/>
      <c r="RG65" s="184"/>
      <c r="RH65" s="184"/>
      <c r="RI65" s="184"/>
      <c r="RJ65" s="184"/>
      <c r="RK65" s="184"/>
      <c r="RL65" s="184"/>
      <c r="RM65" s="184"/>
      <c r="RN65" s="184"/>
      <c r="RO65" s="184"/>
      <c r="RP65" s="184"/>
      <c r="RQ65" s="184"/>
      <c r="RR65" s="184"/>
      <c r="RS65" s="184"/>
      <c r="RT65" s="184"/>
      <c r="RU65" s="184"/>
      <c r="RV65" s="184"/>
      <c r="RW65" s="184"/>
      <c r="RX65" s="184"/>
      <c r="RY65" s="184"/>
      <c r="RZ65" s="184"/>
      <c r="SA65" s="184"/>
      <c r="SB65" s="184"/>
      <c r="SC65" s="184"/>
      <c r="SD65" s="184"/>
      <c r="SE65" s="184"/>
      <c r="SF65" s="184"/>
      <c r="SG65" s="184"/>
      <c r="SH65" s="184"/>
      <c r="SI65" s="184"/>
      <c r="SJ65" s="184"/>
      <c r="SK65" s="184"/>
      <c r="SL65" s="184"/>
      <c r="SM65" s="184"/>
      <c r="SN65" s="184"/>
      <c r="SO65" s="184"/>
      <c r="SP65" s="184"/>
      <c r="SQ65" s="184"/>
      <c r="SR65" s="184"/>
      <c r="SS65" s="184"/>
      <c r="ST65" s="184"/>
      <c r="SU65" s="184"/>
      <c r="SV65" s="184"/>
      <c r="SW65" s="184"/>
      <c r="SX65" s="184"/>
      <c r="SY65" s="184"/>
      <c r="SZ65" s="184"/>
      <c r="TA65" s="184"/>
      <c r="TB65" s="184"/>
      <c r="TC65" s="184"/>
      <c r="TD65" s="184"/>
      <c r="TE65" s="184"/>
      <c r="TF65" s="184"/>
      <c r="TG65" s="184"/>
      <c r="TH65" s="184"/>
      <c r="TI65" s="184"/>
      <c r="TJ65" s="184"/>
      <c r="TK65" s="184"/>
      <c r="TL65" s="184"/>
      <c r="TM65" s="184"/>
      <c r="TN65" s="184"/>
      <c r="TO65" s="184"/>
      <c r="TP65" s="184"/>
      <c r="TQ65" s="184"/>
      <c r="TR65" s="184"/>
      <c r="TS65" s="184"/>
      <c r="TT65" s="184"/>
      <c r="TU65" s="184"/>
      <c r="TV65" s="184"/>
      <c r="TW65" s="184"/>
      <c r="TX65" s="184"/>
      <c r="TY65" s="184"/>
      <c r="TZ65" s="184"/>
      <c r="UA65" s="184"/>
      <c r="UB65" s="184"/>
      <c r="UC65" s="184"/>
      <c r="UD65" s="184"/>
      <c r="UE65" s="184"/>
      <c r="UF65" s="184"/>
      <c r="UG65" s="184"/>
      <c r="UH65" s="184"/>
      <c r="UI65" s="184"/>
      <c r="UJ65" s="184"/>
      <c r="UK65" s="184"/>
      <c r="UL65" s="184"/>
      <c r="UM65" s="184"/>
      <c r="UN65" s="184"/>
      <c r="UO65" s="184"/>
      <c r="UP65" s="184"/>
      <c r="UQ65" s="184"/>
      <c r="UR65" s="184"/>
      <c r="US65" s="184"/>
      <c r="UT65" s="184"/>
      <c r="UU65" s="184"/>
      <c r="UV65" s="184"/>
      <c r="UW65" s="184"/>
      <c r="UX65" s="184"/>
      <c r="UY65" s="184"/>
      <c r="UZ65" s="184"/>
      <c r="VA65" s="184"/>
      <c r="VB65" s="184"/>
      <c r="VC65" s="184"/>
      <c r="VD65" s="184"/>
      <c r="VE65" s="184"/>
      <c r="VF65" s="184"/>
      <c r="VG65" s="184"/>
      <c r="VH65" s="184"/>
      <c r="VI65" s="184"/>
      <c r="VJ65" s="184"/>
      <c r="VK65" s="184"/>
      <c r="VL65" s="184"/>
      <c r="VM65" s="184"/>
      <c r="VN65" s="184"/>
      <c r="VO65" s="184"/>
      <c r="VP65" s="184"/>
      <c r="VQ65" s="184"/>
      <c r="VR65" s="184"/>
      <c r="VS65" s="184"/>
      <c r="VT65" s="184"/>
      <c r="VU65" s="184"/>
      <c r="VV65" s="184"/>
      <c r="VW65" s="184"/>
      <c r="VX65" s="184"/>
      <c r="VY65" s="184"/>
      <c r="VZ65" s="184"/>
      <c r="WA65" s="184"/>
      <c r="WB65" s="184"/>
      <c r="WC65" s="184"/>
      <c r="WD65" s="184"/>
      <c r="WE65" s="184"/>
      <c r="WF65" s="184"/>
      <c r="WG65" s="184"/>
      <c r="WH65" s="184"/>
      <c r="WI65" s="184"/>
      <c r="WJ65" s="184"/>
      <c r="WK65" s="184"/>
      <c r="WL65" s="184"/>
      <c r="WM65" s="184"/>
      <c r="WN65" s="184"/>
      <c r="WO65" s="184"/>
      <c r="WP65" s="184"/>
      <c r="WQ65" s="184"/>
      <c r="WR65" s="184"/>
      <c r="WS65" s="184"/>
      <c r="WT65" s="184"/>
      <c r="WU65" s="184"/>
      <c r="WV65" s="184"/>
      <c r="WW65" s="184"/>
      <c r="WX65" s="184"/>
      <c r="WY65" s="184"/>
      <c r="WZ65" s="184"/>
      <c r="XA65" s="184"/>
      <c r="XB65" s="184"/>
      <c r="XC65" s="184"/>
      <c r="XD65" s="184"/>
      <c r="XE65" s="184"/>
      <c r="XF65" s="184"/>
      <c r="XG65" s="184"/>
      <c r="XH65" s="184"/>
      <c r="XI65" s="184"/>
      <c r="XJ65" s="184"/>
      <c r="XK65" s="184"/>
      <c r="XL65" s="184"/>
      <c r="XM65" s="184"/>
      <c r="XN65" s="184"/>
      <c r="XO65" s="184"/>
      <c r="XP65" s="184"/>
      <c r="XQ65" s="184"/>
      <c r="XR65" s="184"/>
      <c r="XS65" s="184"/>
      <c r="XT65" s="184"/>
    </row>
    <row r="66" spans="1:644" customFormat="1" x14ac:dyDescent="0.2">
      <c r="A66" s="142"/>
      <c r="B66" s="81"/>
      <c r="C66" s="146"/>
      <c r="D66" s="147"/>
      <c r="E66" s="147"/>
      <c r="F66" s="145"/>
      <c r="G66" s="146"/>
      <c r="H66" s="147"/>
      <c r="I66" s="147"/>
      <c r="J66" s="145"/>
      <c r="K66" s="184"/>
      <c r="L66" s="184"/>
      <c r="M66" s="142"/>
      <c r="N66" s="81"/>
      <c r="O66" s="146"/>
      <c r="P66" s="147"/>
      <c r="Q66" s="147"/>
      <c r="R66" s="145"/>
      <c r="S66" s="146"/>
      <c r="T66" s="147"/>
      <c r="U66" s="147"/>
      <c r="V66" s="145"/>
      <c r="W66" s="184"/>
      <c r="X66" s="184"/>
      <c r="Y66" s="184"/>
      <c r="Z66" s="184"/>
      <c r="AA66" s="184"/>
      <c r="AB66" s="184"/>
      <c r="AC66" s="184"/>
      <c r="AD66" s="184"/>
      <c r="AE66" s="184"/>
      <c r="AF66" s="184"/>
      <c r="AG66" s="184"/>
      <c r="AH66" s="184"/>
      <c r="AI66" s="184"/>
      <c r="AJ66" s="184"/>
      <c r="AK66" s="184"/>
      <c r="AL66" s="184"/>
      <c r="AM66" s="184"/>
      <c r="AN66" s="184"/>
      <c r="AO66" s="184"/>
      <c r="AP66" s="184"/>
      <c r="AQ66" s="184"/>
      <c r="AR66" s="184"/>
      <c r="AS66" s="184"/>
      <c r="AT66" s="184"/>
      <c r="AU66" s="184"/>
      <c r="AV66" s="184"/>
      <c r="AW66" s="184"/>
      <c r="AX66" s="184"/>
      <c r="AY66" s="184"/>
      <c r="AZ66" s="184"/>
      <c r="BA66" s="184"/>
      <c r="BB66" s="184"/>
      <c r="BC66" s="184"/>
      <c r="BD66" s="184"/>
      <c r="BE66" s="184"/>
      <c r="BF66" s="184"/>
      <c r="BG66" s="184"/>
      <c r="BH66" s="184"/>
      <c r="BI66" s="184"/>
      <c r="BJ66" s="184"/>
      <c r="BK66" s="184"/>
      <c r="BL66" s="184"/>
      <c r="BM66" s="184"/>
      <c r="BN66" s="184"/>
      <c r="BO66" s="184"/>
      <c r="BP66" s="184"/>
      <c r="BQ66" s="184"/>
      <c r="BR66" s="184"/>
      <c r="BS66" s="184"/>
      <c r="BT66" s="184"/>
      <c r="BU66" s="184"/>
      <c r="BV66" s="184"/>
      <c r="BW66" s="184"/>
      <c r="BX66" s="184"/>
      <c r="BY66" s="184"/>
      <c r="BZ66" s="184"/>
      <c r="CA66" s="184"/>
      <c r="CB66" s="184"/>
      <c r="CC66" s="184"/>
      <c r="CD66" s="184"/>
      <c r="CE66" s="184"/>
      <c r="CF66" s="184"/>
      <c r="CG66" s="184"/>
      <c r="CH66" s="184"/>
      <c r="CI66" s="184"/>
      <c r="CJ66" s="184"/>
      <c r="CK66" s="184"/>
      <c r="CL66" s="184"/>
      <c r="CM66" s="184"/>
      <c r="CN66" s="184"/>
      <c r="CO66" s="184"/>
      <c r="CP66" s="184"/>
      <c r="CQ66" s="184"/>
      <c r="CR66" s="184"/>
      <c r="CS66" s="184"/>
      <c r="CT66" s="184"/>
      <c r="CU66" s="184"/>
      <c r="CV66" s="184"/>
      <c r="CW66" s="184"/>
      <c r="CX66" s="184"/>
      <c r="CY66" s="184"/>
      <c r="CZ66" s="184"/>
      <c r="DA66" s="184"/>
      <c r="DB66" s="184"/>
      <c r="DC66" s="184"/>
      <c r="DD66" s="184"/>
      <c r="DE66" s="184"/>
      <c r="DF66" s="184"/>
      <c r="DG66" s="184"/>
      <c r="DH66" s="184"/>
      <c r="DI66" s="184"/>
      <c r="DJ66" s="184"/>
      <c r="DK66" s="184"/>
      <c r="DL66" s="184"/>
      <c r="DM66" s="184"/>
      <c r="DN66" s="184"/>
      <c r="DO66" s="184"/>
      <c r="DP66" s="184"/>
      <c r="DQ66" s="184"/>
      <c r="DR66" s="184"/>
      <c r="DS66" s="184"/>
      <c r="DT66" s="184"/>
      <c r="DU66" s="184"/>
      <c r="DV66" s="184"/>
      <c r="DW66" s="184"/>
      <c r="DX66" s="184"/>
      <c r="DY66" s="184"/>
      <c r="DZ66" s="184"/>
      <c r="EA66" s="184"/>
      <c r="EB66" s="184"/>
      <c r="EC66" s="184"/>
      <c r="ED66" s="184"/>
      <c r="EE66" s="184"/>
      <c r="EF66" s="184"/>
      <c r="EG66" s="184"/>
      <c r="EH66" s="184"/>
      <c r="EI66" s="184"/>
      <c r="EJ66" s="184"/>
      <c r="EK66" s="184"/>
      <c r="EL66" s="184"/>
      <c r="EM66" s="184"/>
      <c r="EN66" s="184"/>
      <c r="EO66" s="184"/>
      <c r="EP66" s="184"/>
      <c r="EQ66" s="184"/>
      <c r="ER66" s="184"/>
      <c r="ES66" s="184"/>
      <c r="ET66" s="184"/>
      <c r="EU66" s="184"/>
      <c r="EV66" s="184"/>
      <c r="EW66" s="184"/>
      <c r="EX66" s="184"/>
      <c r="EY66" s="184"/>
      <c r="EZ66" s="184"/>
      <c r="FA66" s="184"/>
      <c r="FB66" s="184"/>
      <c r="FC66" s="184"/>
      <c r="FD66" s="184"/>
      <c r="FE66" s="184"/>
      <c r="FF66" s="184"/>
      <c r="FG66" s="184"/>
      <c r="FH66" s="184"/>
      <c r="FI66" s="184"/>
      <c r="FJ66" s="184"/>
      <c r="FK66" s="184"/>
      <c r="FL66" s="184"/>
      <c r="FM66" s="184"/>
      <c r="FN66" s="184"/>
      <c r="FO66" s="184"/>
      <c r="FP66" s="184"/>
      <c r="FQ66" s="184"/>
      <c r="FR66" s="184"/>
      <c r="FS66" s="184"/>
      <c r="FT66" s="184"/>
      <c r="FU66" s="184"/>
      <c r="FV66" s="184"/>
      <c r="FW66" s="184"/>
      <c r="FX66" s="184"/>
      <c r="FY66" s="184"/>
      <c r="FZ66" s="184"/>
      <c r="GA66" s="184"/>
      <c r="GB66" s="184"/>
      <c r="GC66" s="184"/>
      <c r="GD66" s="184"/>
      <c r="GE66" s="184"/>
      <c r="GF66" s="184"/>
      <c r="GG66" s="184"/>
      <c r="GH66" s="184"/>
      <c r="GI66" s="184"/>
      <c r="GJ66" s="184"/>
      <c r="GK66" s="184"/>
      <c r="GL66" s="184"/>
      <c r="GM66" s="184"/>
      <c r="GN66" s="184"/>
      <c r="GO66" s="184"/>
      <c r="GP66" s="184"/>
      <c r="GQ66" s="184"/>
      <c r="GR66" s="184"/>
      <c r="GS66" s="184"/>
      <c r="GT66" s="184"/>
      <c r="GU66" s="184"/>
      <c r="GV66" s="184"/>
      <c r="GW66" s="184"/>
      <c r="GX66" s="184"/>
      <c r="GY66" s="184"/>
      <c r="GZ66" s="184"/>
      <c r="HA66" s="184"/>
      <c r="HB66" s="184"/>
      <c r="HC66" s="184"/>
      <c r="HD66" s="184"/>
      <c r="HE66" s="184"/>
      <c r="HF66" s="184"/>
      <c r="HG66" s="184"/>
      <c r="HH66" s="184"/>
      <c r="HI66" s="184"/>
      <c r="HJ66" s="184"/>
      <c r="HK66" s="184"/>
      <c r="HL66" s="184"/>
      <c r="HM66" s="184"/>
      <c r="HN66" s="184"/>
      <c r="HO66" s="184"/>
      <c r="HP66" s="184"/>
      <c r="HQ66" s="184"/>
      <c r="HR66" s="184"/>
      <c r="HS66" s="184"/>
      <c r="HT66" s="184"/>
      <c r="HU66" s="184"/>
      <c r="HV66" s="184"/>
      <c r="HW66" s="184"/>
      <c r="HX66" s="184"/>
      <c r="HY66" s="184"/>
      <c r="HZ66" s="184"/>
      <c r="IA66" s="184"/>
      <c r="IB66" s="184"/>
      <c r="IC66" s="184"/>
      <c r="ID66" s="184"/>
      <c r="IE66" s="184"/>
      <c r="IF66" s="184"/>
      <c r="IG66" s="184"/>
      <c r="IH66" s="184"/>
      <c r="II66" s="184"/>
      <c r="IJ66" s="184"/>
      <c r="IK66" s="184"/>
      <c r="IL66" s="184"/>
      <c r="IM66" s="184"/>
      <c r="IN66" s="184"/>
      <c r="IO66" s="184"/>
      <c r="IP66" s="184"/>
      <c r="IQ66" s="184"/>
      <c r="IR66" s="184"/>
      <c r="IS66" s="184"/>
      <c r="IT66" s="184"/>
      <c r="IU66" s="184"/>
      <c r="IV66" s="184"/>
      <c r="IW66" s="184"/>
      <c r="IX66" s="184"/>
      <c r="IY66" s="184"/>
      <c r="IZ66" s="184"/>
      <c r="JA66" s="184"/>
      <c r="JB66" s="184"/>
      <c r="JC66" s="184"/>
      <c r="JD66" s="184"/>
      <c r="JE66" s="184"/>
      <c r="JF66" s="184"/>
      <c r="JG66" s="184"/>
      <c r="JH66" s="184"/>
      <c r="JI66" s="184"/>
      <c r="JJ66" s="184"/>
      <c r="JK66" s="184"/>
      <c r="JL66" s="184"/>
      <c r="JM66" s="184"/>
      <c r="JN66" s="184"/>
      <c r="JO66" s="184"/>
      <c r="JP66" s="184"/>
      <c r="JQ66" s="184"/>
      <c r="JR66" s="184"/>
      <c r="JS66" s="184"/>
      <c r="JT66" s="184"/>
      <c r="JU66" s="184"/>
      <c r="JV66" s="184"/>
      <c r="JW66" s="184"/>
      <c r="JX66" s="184"/>
      <c r="JY66" s="184"/>
      <c r="JZ66" s="184"/>
      <c r="KA66" s="184"/>
      <c r="KB66" s="184"/>
      <c r="KC66" s="184"/>
      <c r="KD66" s="184"/>
      <c r="KE66" s="184"/>
      <c r="KF66" s="184"/>
      <c r="KG66" s="184"/>
      <c r="KH66" s="184"/>
      <c r="KI66" s="184"/>
      <c r="KJ66" s="184"/>
      <c r="KK66" s="184"/>
      <c r="KL66" s="184"/>
      <c r="KM66" s="184"/>
      <c r="KN66" s="184"/>
      <c r="KO66" s="184"/>
      <c r="KP66" s="184"/>
      <c r="KQ66" s="184"/>
      <c r="KR66" s="184"/>
      <c r="KS66" s="184"/>
      <c r="KT66" s="184"/>
      <c r="KU66" s="184"/>
      <c r="KV66" s="184"/>
      <c r="KW66" s="184"/>
      <c r="KX66" s="184"/>
      <c r="KY66" s="184"/>
      <c r="KZ66" s="184"/>
      <c r="LA66" s="184"/>
      <c r="LB66" s="184"/>
      <c r="LC66" s="184"/>
      <c r="LD66" s="184"/>
      <c r="LE66" s="184"/>
      <c r="LF66" s="184"/>
      <c r="LG66" s="184"/>
      <c r="LH66" s="184"/>
      <c r="LI66" s="184"/>
      <c r="LJ66" s="184"/>
      <c r="LK66" s="184"/>
      <c r="LL66" s="184"/>
      <c r="LM66" s="184"/>
      <c r="LN66" s="184"/>
      <c r="LO66" s="184"/>
      <c r="LP66" s="184"/>
      <c r="LQ66" s="184"/>
      <c r="LR66" s="184"/>
      <c r="LS66" s="184"/>
      <c r="LT66" s="184"/>
      <c r="LU66" s="184"/>
      <c r="LV66" s="184"/>
      <c r="LW66" s="184"/>
      <c r="LX66" s="184"/>
      <c r="LY66" s="184"/>
      <c r="LZ66" s="184"/>
      <c r="MA66" s="184"/>
      <c r="MB66" s="184"/>
      <c r="MC66" s="184"/>
      <c r="MD66" s="184"/>
      <c r="ME66" s="184"/>
      <c r="MF66" s="184"/>
      <c r="MG66" s="184"/>
      <c r="MH66" s="184"/>
      <c r="MI66" s="184"/>
      <c r="MJ66" s="184"/>
      <c r="MK66" s="184"/>
      <c r="ML66" s="184"/>
      <c r="MM66" s="184"/>
      <c r="MN66" s="184"/>
      <c r="MO66" s="184"/>
      <c r="MP66" s="184"/>
      <c r="MQ66" s="184"/>
      <c r="MR66" s="184"/>
      <c r="MS66" s="184"/>
      <c r="MT66" s="184"/>
      <c r="MU66" s="184"/>
      <c r="MV66" s="184"/>
      <c r="MW66" s="184"/>
      <c r="MX66" s="184"/>
      <c r="MY66" s="184"/>
      <c r="MZ66" s="184"/>
      <c r="NA66" s="184"/>
      <c r="NB66" s="184"/>
      <c r="NC66" s="184"/>
      <c r="ND66" s="184"/>
      <c r="NE66" s="184"/>
      <c r="NF66" s="184"/>
      <c r="NG66" s="184"/>
      <c r="NH66" s="184"/>
      <c r="NI66" s="184"/>
      <c r="NJ66" s="184"/>
      <c r="NK66" s="184"/>
      <c r="NL66" s="184"/>
      <c r="NM66" s="184"/>
      <c r="NN66" s="184"/>
      <c r="NO66" s="184"/>
      <c r="NP66" s="184"/>
      <c r="NQ66" s="184"/>
      <c r="NR66" s="184"/>
      <c r="NS66" s="184"/>
      <c r="NT66" s="184"/>
      <c r="NU66" s="184"/>
      <c r="NV66" s="184"/>
      <c r="NW66" s="184"/>
      <c r="NX66" s="184"/>
      <c r="NY66" s="184"/>
      <c r="NZ66" s="184"/>
      <c r="OA66" s="184"/>
      <c r="OB66" s="184"/>
      <c r="OC66" s="184"/>
      <c r="OD66" s="184"/>
      <c r="OE66" s="184"/>
      <c r="OF66" s="184"/>
      <c r="OG66" s="184"/>
      <c r="OH66" s="184"/>
      <c r="OI66" s="184"/>
      <c r="OJ66" s="184"/>
      <c r="OK66" s="184"/>
      <c r="OL66" s="184"/>
      <c r="OM66" s="184"/>
      <c r="ON66" s="184"/>
      <c r="OO66" s="184"/>
      <c r="OP66" s="184"/>
      <c r="OQ66" s="184"/>
      <c r="OR66" s="184"/>
      <c r="OS66" s="184"/>
      <c r="OT66" s="184"/>
      <c r="OU66" s="184"/>
      <c r="OV66" s="184"/>
      <c r="OW66" s="184"/>
      <c r="OX66" s="184"/>
      <c r="OY66" s="184"/>
      <c r="OZ66" s="184"/>
      <c r="PA66" s="184"/>
      <c r="PB66" s="184"/>
      <c r="PC66" s="184"/>
      <c r="PD66" s="184"/>
      <c r="PE66" s="184"/>
      <c r="PF66" s="184"/>
      <c r="PG66" s="184"/>
      <c r="PH66" s="184"/>
      <c r="PI66" s="184"/>
      <c r="PJ66" s="184"/>
      <c r="PK66" s="184"/>
      <c r="PL66" s="184"/>
      <c r="PM66" s="184"/>
      <c r="PN66" s="184"/>
      <c r="PO66" s="184"/>
      <c r="PP66" s="184"/>
      <c r="PQ66" s="184"/>
      <c r="PR66" s="184"/>
      <c r="PS66" s="184"/>
      <c r="PT66" s="184"/>
      <c r="PU66" s="184"/>
      <c r="PV66" s="184"/>
      <c r="PW66" s="184"/>
      <c r="PX66" s="184"/>
      <c r="PY66" s="184"/>
      <c r="PZ66" s="184"/>
      <c r="QA66" s="184"/>
      <c r="QB66" s="184"/>
      <c r="QC66" s="184"/>
      <c r="QD66" s="184"/>
      <c r="QE66" s="184"/>
      <c r="QF66" s="184"/>
      <c r="QG66" s="184"/>
      <c r="QH66" s="184"/>
      <c r="QI66" s="184"/>
      <c r="QJ66" s="184"/>
      <c r="QK66" s="184"/>
      <c r="QL66" s="184"/>
      <c r="QM66" s="184"/>
      <c r="QN66" s="184"/>
      <c r="QO66" s="184"/>
      <c r="QP66" s="184"/>
      <c r="QQ66" s="184"/>
      <c r="QR66" s="184"/>
      <c r="QS66" s="184"/>
      <c r="QT66" s="184"/>
      <c r="QU66" s="184"/>
      <c r="QV66" s="184"/>
      <c r="QW66" s="184"/>
      <c r="QX66" s="184"/>
      <c r="QY66" s="184"/>
      <c r="QZ66" s="184"/>
      <c r="RA66" s="184"/>
      <c r="RB66" s="184"/>
      <c r="RC66" s="184"/>
      <c r="RD66" s="184"/>
      <c r="RE66" s="184"/>
      <c r="RF66" s="184"/>
      <c r="RG66" s="184"/>
      <c r="RH66" s="184"/>
      <c r="RI66" s="184"/>
      <c r="RJ66" s="184"/>
      <c r="RK66" s="184"/>
      <c r="RL66" s="184"/>
      <c r="RM66" s="184"/>
      <c r="RN66" s="184"/>
      <c r="RO66" s="184"/>
      <c r="RP66" s="184"/>
      <c r="RQ66" s="184"/>
      <c r="RR66" s="184"/>
      <c r="RS66" s="184"/>
      <c r="RT66" s="184"/>
      <c r="RU66" s="184"/>
      <c r="RV66" s="184"/>
      <c r="RW66" s="184"/>
      <c r="RX66" s="184"/>
      <c r="RY66" s="184"/>
      <c r="RZ66" s="184"/>
      <c r="SA66" s="184"/>
      <c r="SB66" s="184"/>
      <c r="SC66" s="184"/>
      <c r="SD66" s="184"/>
      <c r="SE66" s="184"/>
      <c r="SF66" s="184"/>
      <c r="SG66" s="184"/>
      <c r="SH66" s="184"/>
      <c r="SI66" s="184"/>
      <c r="SJ66" s="184"/>
      <c r="SK66" s="184"/>
      <c r="SL66" s="184"/>
      <c r="SM66" s="184"/>
      <c r="SN66" s="184"/>
      <c r="SO66" s="184"/>
      <c r="SP66" s="184"/>
      <c r="SQ66" s="184"/>
      <c r="SR66" s="184"/>
      <c r="SS66" s="184"/>
      <c r="ST66" s="184"/>
      <c r="SU66" s="184"/>
      <c r="SV66" s="184"/>
      <c r="SW66" s="184"/>
      <c r="SX66" s="184"/>
      <c r="SY66" s="184"/>
      <c r="SZ66" s="184"/>
      <c r="TA66" s="184"/>
      <c r="TB66" s="184"/>
      <c r="TC66" s="184"/>
      <c r="TD66" s="184"/>
      <c r="TE66" s="184"/>
      <c r="TF66" s="184"/>
      <c r="TG66" s="184"/>
      <c r="TH66" s="184"/>
      <c r="TI66" s="184"/>
      <c r="TJ66" s="184"/>
      <c r="TK66" s="184"/>
      <c r="TL66" s="184"/>
      <c r="TM66" s="184"/>
      <c r="TN66" s="184"/>
      <c r="TO66" s="184"/>
      <c r="TP66" s="184"/>
      <c r="TQ66" s="184"/>
      <c r="TR66" s="184"/>
      <c r="TS66" s="184"/>
      <c r="TT66" s="184"/>
      <c r="TU66" s="184"/>
      <c r="TV66" s="184"/>
      <c r="TW66" s="184"/>
      <c r="TX66" s="184"/>
      <c r="TY66" s="184"/>
      <c r="TZ66" s="184"/>
      <c r="UA66" s="184"/>
      <c r="UB66" s="184"/>
      <c r="UC66" s="184"/>
      <c r="UD66" s="184"/>
      <c r="UE66" s="184"/>
      <c r="UF66" s="184"/>
      <c r="UG66" s="184"/>
      <c r="UH66" s="184"/>
      <c r="UI66" s="184"/>
      <c r="UJ66" s="184"/>
      <c r="UK66" s="184"/>
      <c r="UL66" s="184"/>
      <c r="UM66" s="184"/>
      <c r="UN66" s="184"/>
      <c r="UO66" s="184"/>
      <c r="UP66" s="184"/>
      <c r="UQ66" s="184"/>
      <c r="UR66" s="184"/>
      <c r="US66" s="184"/>
      <c r="UT66" s="184"/>
      <c r="UU66" s="184"/>
      <c r="UV66" s="184"/>
      <c r="UW66" s="184"/>
      <c r="UX66" s="184"/>
      <c r="UY66" s="184"/>
      <c r="UZ66" s="184"/>
      <c r="VA66" s="184"/>
      <c r="VB66" s="184"/>
      <c r="VC66" s="184"/>
      <c r="VD66" s="184"/>
      <c r="VE66" s="184"/>
      <c r="VF66" s="184"/>
      <c r="VG66" s="184"/>
      <c r="VH66" s="184"/>
      <c r="VI66" s="184"/>
      <c r="VJ66" s="184"/>
      <c r="VK66" s="184"/>
      <c r="VL66" s="184"/>
      <c r="VM66" s="184"/>
      <c r="VN66" s="184"/>
      <c r="VO66" s="184"/>
      <c r="VP66" s="184"/>
      <c r="VQ66" s="184"/>
      <c r="VR66" s="184"/>
      <c r="VS66" s="184"/>
      <c r="VT66" s="184"/>
      <c r="VU66" s="184"/>
      <c r="VV66" s="184"/>
      <c r="VW66" s="184"/>
      <c r="VX66" s="184"/>
      <c r="VY66" s="184"/>
      <c r="VZ66" s="184"/>
      <c r="WA66" s="184"/>
      <c r="WB66" s="184"/>
      <c r="WC66" s="184"/>
      <c r="WD66" s="184"/>
      <c r="WE66" s="184"/>
      <c r="WF66" s="184"/>
      <c r="WG66" s="184"/>
      <c r="WH66" s="184"/>
      <c r="WI66" s="184"/>
      <c r="WJ66" s="184"/>
      <c r="WK66" s="184"/>
      <c r="WL66" s="184"/>
      <c r="WM66" s="184"/>
      <c r="WN66" s="184"/>
      <c r="WO66" s="184"/>
      <c r="WP66" s="184"/>
      <c r="WQ66" s="184"/>
      <c r="WR66" s="184"/>
      <c r="WS66" s="184"/>
      <c r="WT66" s="184"/>
      <c r="WU66" s="184"/>
      <c r="WV66" s="184"/>
      <c r="WW66" s="184"/>
      <c r="WX66" s="184"/>
      <c r="WY66" s="184"/>
      <c r="WZ66" s="184"/>
      <c r="XA66" s="184"/>
      <c r="XB66" s="184"/>
      <c r="XC66" s="184"/>
      <c r="XD66" s="184"/>
      <c r="XE66" s="184"/>
      <c r="XF66" s="184"/>
      <c r="XG66" s="184"/>
      <c r="XH66" s="184"/>
      <c r="XI66" s="184"/>
      <c r="XJ66" s="184"/>
      <c r="XK66" s="184"/>
      <c r="XL66" s="184"/>
      <c r="XM66" s="184"/>
      <c r="XN66" s="184"/>
      <c r="XO66" s="184"/>
      <c r="XP66" s="184"/>
      <c r="XQ66" s="184"/>
      <c r="XR66" s="184"/>
      <c r="XS66" s="184"/>
      <c r="XT66" s="184"/>
    </row>
    <row r="67" spans="1:644" customFormat="1" x14ac:dyDescent="0.2">
      <c r="A67" s="142"/>
      <c r="B67" s="81"/>
      <c r="C67" s="146"/>
      <c r="D67" s="147"/>
      <c r="E67" s="147"/>
      <c r="F67" s="145"/>
      <c r="G67" s="146"/>
      <c r="H67" s="147"/>
      <c r="I67" s="147"/>
      <c r="J67" s="145"/>
      <c r="K67" s="184"/>
      <c r="L67" s="184"/>
      <c r="M67" s="142"/>
      <c r="N67" s="81"/>
      <c r="O67" s="146"/>
      <c r="P67" s="147"/>
      <c r="Q67" s="147"/>
      <c r="R67" s="145"/>
      <c r="S67" s="146"/>
      <c r="T67" s="147"/>
      <c r="U67" s="147"/>
      <c r="V67" s="145"/>
      <c r="W67" s="184"/>
      <c r="X67" s="184"/>
      <c r="Y67" s="184"/>
      <c r="Z67" s="184"/>
      <c r="AA67" s="184"/>
      <c r="AB67" s="184"/>
      <c r="AC67" s="184"/>
      <c r="AD67" s="184"/>
      <c r="AE67" s="184"/>
      <c r="AF67" s="184"/>
      <c r="AG67" s="184"/>
      <c r="AH67" s="184"/>
      <c r="AI67" s="184"/>
      <c r="AJ67" s="184"/>
      <c r="AK67" s="184"/>
      <c r="AL67" s="184"/>
      <c r="AM67" s="184"/>
      <c r="AN67" s="184"/>
      <c r="AO67" s="184"/>
      <c r="AP67" s="184"/>
      <c r="AQ67" s="184"/>
      <c r="AR67" s="184"/>
      <c r="AS67" s="184"/>
      <c r="AT67" s="184"/>
      <c r="AU67" s="184"/>
      <c r="AV67" s="184"/>
      <c r="AW67" s="184"/>
      <c r="AX67" s="184"/>
      <c r="AY67" s="184"/>
      <c r="AZ67" s="184"/>
      <c r="BA67" s="184"/>
      <c r="BB67" s="184"/>
      <c r="BC67" s="184"/>
      <c r="BD67" s="184"/>
      <c r="BE67" s="184"/>
      <c r="BF67" s="184"/>
      <c r="BG67" s="184"/>
      <c r="BH67" s="184"/>
      <c r="BI67" s="184"/>
      <c r="BJ67" s="184"/>
      <c r="BK67" s="184"/>
      <c r="BL67" s="184"/>
      <c r="BM67" s="184"/>
      <c r="BN67" s="184"/>
      <c r="BO67" s="184"/>
      <c r="BP67" s="184"/>
      <c r="BQ67" s="184"/>
      <c r="BR67" s="184"/>
      <c r="BS67" s="184"/>
      <c r="BT67" s="184"/>
      <c r="BU67" s="184"/>
      <c r="BV67" s="184"/>
      <c r="BW67" s="184"/>
      <c r="BX67" s="184"/>
      <c r="BY67" s="184"/>
      <c r="BZ67" s="184"/>
      <c r="CA67" s="184"/>
      <c r="CB67" s="184"/>
      <c r="CC67" s="184"/>
      <c r="CD67" s="184"/>
      <c r="CE67" s="184"/>
      <c r="CF67" s="184"/>
      <c r="CG67" s="184"/>
      <c r="CH67" s="184"/>
      <c r="CI67" s="184"/>
      <c r="CJ67" s="184"/>
      <c r="CK67" s="184"/>
      <c r="CL67" s="184"/>
      <c r="CM67" s="184"/>
      <c r="CN67" s="184"/>
      <c r="CO67" s="184"/>
      <c r="CP67" s="184"/>
      <c r="CQ67" s="184"/>
      <c r="CR67" s="184"/>
      <c r="CS67" s="184"/>
      <c r="CT67" s="184"/>
      <c r="CU67" s="184"/>
      <c r="CV67" s="184"/>
      <c r="CW67" s="184"/>
      <c r="CX67" s="184"/>
      <c r="CY67" s="184"/>
      <c r="CZ67" s="184"/>
      <c r="DA67" s="184"/>
      <c r="DB67" s="184"/>
      <c r="DC67" s="184"/>
      <c r="DD67" s="184"/>
      <c r="DE67" s="184"/>
      <c r="DF67" s="184"/>
      <c r="DG67" s="184"/>
      <c r="DH67" s="184"/>
      <c r="DI67" s="184"/>
      <c r="DJ67" s="184"/>
      <c r="DK67" s="184"/>
      <c r="DL67" s="184"/>
      <c r="DM67" s="184"/>
      <c r="DN67" s="184"/>
      <c r="DO67" s="184"/>
      <c r="DP67" s="184"/>
      <c r="DQ67" s="184"/>
      <c r="DR67" s="184"/>
      <c r="DS67" s="184"/>
      <c r="DT67" s="184"/>
      <c r="DU67" s="184"/>
      <c r="DV67" s="184"/>
      <c r="DW67" s="184"/>
      <c r="DX67" s="184"/>
      <c r="DY67" s="184"/>
      <c r="DZ67" s="184"/>
      <c r="EA67" s="184"/>
      <c r="EB67" s="184"/>
      <c r="EC67" s="184"/>
      <c r="ED67" s="184"/>
      <c r="EE67" s="184"/>
      <c r="EF67" s="184"/>
      <c r="EG67" s="184"/>
      <c r="EH67" s="184"/>
      <c r="EI67" s="184"/>
      <c r="EJ67" s="184"/>
      <c r="EK67" s="184"/>
      <c r="EL67" s="184"/>
      <c r="EM67" s="184"/>
      <c r="EN67" s="184"/>
      <c r="EO67" s="184"/>
      <c r="EP67" s="184"/>
      <c r="EQ67" s="184"/>
      <c r="ER67" s="184"/>
      <c r="ES67" s="184"/>
      <c r="ET67" s="184"/>
      <c r="EU67" s="184"/>
      <c r="EV67" s="184"/>
      <c r="EW67" s="184"/>
      <c r="EX67" s="184"/>
      <c r="EY67" s="184"/>
      <c r="EZ67" s="184"/>
      <c r="FA67" s="184"/>
      <c r="FB67" s="184"/>
      <c r="FC67" s="184"/>
      <c r="FD67" s="184"/>
      <c r="FE67" s="184"/>
      <c r="FF67" s="184"/>
      <c r="FG67" s="184"/>
      <c r="FH67" s="184"/>
      <c r="FI67" s="184"/>
      <c r="FJ67" s="184"/>
      <c r="FK67" s="184"/>
      <c r="FL67" s="184"/>
      <c r="FM67" s="184"/>
      <c r="FN67" s="184"/>
      <c r="FO67" s="184"/>
      <c r="FP67" s="184"/>
      <c r="FQ67" s="184"/>
      <c r="FR67" s="184"/>
      <c r="FS67" s="184"/>
      <c r="FT67" s="184"/>
      <c r="FU67" s="184"/>
      <c r="FV67" s="184"/>
      <c r="FW67" s="184"/>
      <c r="FX67" s="184"/>
      <c r="FY67" s="184"/>
      <c r="FZ67" s="184"/>
      <c r="GA67" s="184"/>
      <c r="GB67" s="184"/>
      <c r="GC67" s="184"/>
      <c r="GD67" s="184"/>
      <c r="GE67" s="184"/>
      <c r="GF67" s="184"/>
      <c r="GG67" s="184"/>
      <c r="GH67" s="184"/>
      <c r="GI67" s="184"/>
      <c r="GJ67" s="184"/>
      <c r="GK67" s="184"/>
      <c r="GL67" s="184"/>
      <c r="GM67" s="184"/>
      <c r="GN67" s="184"/>
      <c r="GO67" s="184"/>
      <c r="GP67" s="184"/>
      <c r="GQ67" s="184"/>
      <c r="GR67" s="184"/>
      <c r="GS67" s="184"/>
      <c r="GT67" s="184"/>
      <c r="GU67" s="184"/>
      <c r="GV67" s="184"/>
      <c r="GW67" s="184"/>
      <c r="GX67" s="184"/>
      <c r="GY67" s="184"/>
      <c r="GZ67" s="184"/>
      <c r="HA67" s="184"/>
      <c r="HB67" s="184"/>
      <c r="HC67" s="184"/>
      <c r="HD67" s="184"/>
      <c r="HE67" s="184"/>
      <c r="HF67" s="184"/>
      <c r="HG67" s="184"/>
      <c r="HH67" s="184"/>
      <c r="HI67" s="184"/>
      <c r="HJ67" s="184"/>
      <c r="HK67" s="184"/>
      <c r="HL67" s="184"/>
      <c r="HM67" s="184"/>
      <c r="HN67" s="184"/>
      <c r="HO67" s="184"/>
      <c r="HP67" s="184"/>
      <c r="HQ67" s="184"/>
      <c r="HR67" s="184"/>
      <c r="HS67" s="184"/>
      <c r="HT67" s="184"/>
      <c r="HU67" s="184"/>
      <c r="HV67" s="184"/>
      <c r="HW67" s="184"/>
      <c r="HX67" s="184"/>
      <c r="HY67" s="184"/>
      <c r="HZ67" s="184"/>
      <c r="IA67" s="184"/>
      <c r="IB67" s="184"/>
      <c r="IC67" s="184"/>
      <c r="ID67" s="184"/>
      <c r="IE67" s="184"/>
      <c r="IF67" s="184"/>
      <c r="IG67" s="184"/>
      <c r="IH67" s="184"/>
      <c r="II67" s="184"/>
      <c r="IJ67" s="184"/>
      <c r="IK67" s="184"/>
      <c r="IL67" s="184"/>
      <c r="IM67" s="184"/>
      <c r="IN67" s="184"/>
      <c r="IO67" s="184"/>
      <c r="IP67" s="184"/>
      <c r="IQ67" s="184"/>
      <c r="IR67" s="184"/>
      <c r="IS67" s="184"/>
      <c r="IT67" s="184"/>
      <c r="IU67" s="184"/>
      <c r="IV67" s="184"/>
      <c r="IW67" s="184"/>
      <c r="IX67" s="184"/>
      <c r="IY67" s="184"/>
      <c r="IZ67" s="184"/>
      <c r="JA67" s="184"/>
      <c r="JB67" s="184"/>
      <c r="JC67" s="184"/>
      <c r="JD67" s="184"/>
      <c r="JE67" s="184"/>
      <c r="JF67" s="184"/>
      <c r="JG67" s="184"/>
      <c r="JH67" s="184"/>
      <c r="JI67" s="184"/>
      <c r="JJ67" s="184"/>
      <c r="JK67" s="184"/>
      <c r="JL67" s="184"/>
      <c r="JM67" s="184"/>
      <c r="JN67" s="184"/>
      <c r="JO67" s="184"/>
      <c r="JP67" s="184"/>
      <c r="JQ67" s="184"/>
      <c r="JR67" s="184"/>
      <c r="JS67" s="184"/>
      <c r="JT67" s="184"/>
      <c r="JU67" s="184"/>
      <c r="JV67" s="184"/>
      <c r="JW67" s="184"/>
      <c r="JX67" s="184"/>
      <c r="JY67" s="184"/>
      <c r="JZ67" s="184"/>
      <c r="KA67" s="184"/>
      <c r="KB67" s="184"/>
      <c r="KC67" s="184"/>
      <c r="KD67" s="184"/>
      <c r="KE67" s="184"/>
      <c r="KF67" s="184"/>
      <c r="KG67" s="184"/>
      <c r="KH67" s="184"/>
      <c r="KI67" s="184"/>
      <c r="KJ67" s="184"/>
      <c r="KK67" s="184"/>
      <c r="KL67" s="184"/>
      <c r="KM67" s="184"/>
      <c r="KN67" s="184"/>
      <c r="KO67" s="184"/>
      <c r="KP67" s="184"/>
      <c r="KQ67" s="184"/>
      <c r="KR67" s="184"/>
      <c r="KS67" s="184"/>
      <c r="KT67" s="184"/>
      <c r="KU67" s="184"/>
      <c r="KV67" s="184"/>
      <c r="KW67" s="184"/>
      <c r="KX67" s="184"/>
      <c r="KY67" s="184"/>
      <c r="KZ67" s="184"/>
      <c r="LA67" s="184"/>
      <c r="LB67" s="184"/>
      <c r="LC67" s="184"/>
      <c r="LD67" s="184"/>
      <c r="LE67" s="184"/>
      <c r="LF67" s="184"/>
      <c r="LG67" s="184"/>
      <c r="LH67" s="184"/>
      <c r="LI67" s="184"/>
      <c r="LJ67" s="184"/>
      <c r="LK67" s="184"/>
      <c r="LL67" s="184"/>
      <c r="LM67" s="184"/>
      <c r="LN67" s="184"/>
      <c r="LO67" s="184"/>
      <c r="LP67" s="184"/>
      <c r="LQ67" s="184"/>
      <c r="LR67" s="184"/>
      <c r="LS67" s="184"/>
      <c r="LT67" s="184"/>
      <c r="LU67" s="184"/>
      <c r="LV67" s="184"/>
      <c r="LW67" s="184"/>
      <c r="LX67" s="184"/>
      <c r="LY67" s="184"/>
      <c r="LZ67" s="184"/>
      <c r="MA67" s="184"/>
      <c r="MB67" s="184"/>
      <c r="MC67" s="184"/>
      <c r="MD67" s="184"/>
      <c r="ME67" s="184"/>
      <c r="MF67" s="184"/>
      <c r="MG67" s="184"/>
      <c r="MH67" s="184"/>
      <c r="MI67" s="184"/>
      <c r="MJ67" s="184"/>
      <c r="MK67" s="184"/>
      <c r="ML67" s="184"/>
      <c r="MM67" s="184"/>
      <c r="MN67" s="184"/>
      <c r="MO67" s="184"/>
      <c r="MP67" s="184"/>
      <c r="MQ67" s="184"/>
      <c r="MR67" s="184"/>
      <c r="MS67" s="184"/>
      <c r="MT67" s="184"/>
      <c r="MU67" s="184"/>
      <c r="MV67" s="184"/>
      <c r="MW67" s="184"/>
      <c r="MX67" s="184"/>
      <c r="MY67" s="184"/>
      <c r="MZ67" s="184"/>
      <c r="NA67" s="184"/>
      <c r="NB67" s="184"/>
      <c r="NC67" s="184"/>
      <c r="ND67" s="184"/>
      <c r="NE67" s="184"/>
      <c r="NF67" s="184"/>
      <c r="NG67" s="184"/>
      <c r="NH67" s="184"/>
      <c r="NI67" s="184"/>
      <c r="NJ67" s="184"/>
      <c r="NK67" s="184"/>
      <c r="NL67" s="184"/>
      <c r="NM67" s="184"/>
      <c r="NN67" s="184"/>
      <c r="NO67" s="184"/>
      <c r="NP67" s="184"/>
      <c r="NQ67" s="184"/>
      <c r="NR67" s="184"/>
      <c r="NS67" s="184"/>
      <c r="NT67" s="184"/>
      <c r="NU67" s="184"/>
      <c r="NV67" s="184"/>
      <c r="NW67" s="184"/>
      <c r="NX67" s="184"/>
      <c r="NY67" s="184"/>
      <c r="NZ67" s="184"/>
      <c r="OA67" s="184"/>
      <c r="OB67" s="184"/>
      <c r="OC67" s="184"/>
      <c r="OD67" s="184"/>
      <c r="OE67" s="184"/>
      <c r="OF67" s="184"/>
      <c r="OG67" s="184"/>
      <c r="OH67" s="184"/>
      <c r="OI67" s="184"/>
      <c r="OJ67" s="184"/>
      <c r="OK67" s="184"/>
      <c r="OL67" s="184"/>
      <c r="OM67" s="184"/>
      <c r="ON67" s="184"/>
      <c r="OO67" s="184"/>
      <c r="OP67" s="184"/>
      <c r="OQ67" s="184"/>
      <c r="OR67" s="184"/>
      <c r="OS67" s="184"/>
      <c r="OT67" s="184"/>
      <c r="OU67" s="184"/>
      <c r="OV67" s="184"/>
      <c r="OW67" s="184"/>
      <c r="OX67" s="184"/>
      <c r="OY67" s="184"/>
      <c r="OZ67" s="184"/>
      <c r="PA67" s="184"/>
      <c r="PB67" s="184"/>
      <c r="PC67" s="184"/>
      <c r="PD67" s="184"/>
      <c r="PE67" s="184"/>
      <c r="PF67" s="184"/>
      <c r="PG67" s="184"/>
      <c r="PH67" s="184"/>
      <c r="PI67" s="184"/>
      <c r="PJ67" s="184"/>
      <c r="PK67" s="184"/>
      <c r="PL67" s="184"/>
      <c r="PM67" s="184"/>
      <c r="PN67" s="184"/>
      <c r="PO67" s="184"/>
      <c r="PP67" s="184"/>
      <c r="PQ67" s="184"/>
      <c r="PR67" s="184"/>
      <c r="PS67" s="184"/>
      <c r="PT67" s="184"/>
      <c r="PU67" s="184"/>
      <c r="PV67" s="184"/>
      <c r="PW67" s="184"/>
      <c r="PX67" s="184"/>
      <c r="PY67" s="184"/>
      <c r="PZ67" s="184"/>
      <c r="QA67" s="184"/>
      <c r="QB67" s="184"/>
      <c r="QC67" s="184"/>
      <c r="QD67" s="184"/>
      <c r="QE67" s="184"/>
      <c r="QF67" s="184"/>
      <c r="QG67" s="184"/>
      <c r="QH67" s="184"/>
      <c r="QI67" s="184"/>
      <c r="QJ67" s="184"/>
      <c r="QK67" s="184"/>
      <c r="QL67" s="184"/>
      <c r="QM67" s="184"/>
      <c r="QN67" s="184"/>
      <c r="QO67" s="184"/>
      <c r="QP67" s="184"/>
      <c r="QQ67" s="184"/>
      <c r="QR67" s="184"/>
      <c r="QS67" s="184"/>
      <c r="QT67" s="184"/>
      <c r="QU67" s="184"/>
      <c r="QV67" s="184"/>
      <c r="QW67" s="184"/>
      <c r="QX67" s="184"/>
      <c r="QY67" s="184"/>
      <c r="QZ67" s="184"/>
      <c r="RA67" s="184"/>
      <c r="RB67" s="184"/>
      <c r="RC67" s="184"/>
      <c r="RD67" s="184"/>
      <c r="RE67" s="184"/>
      <c r="RF67" s="184"/>
      <c r="RG67" s="184"/>
      <c r="RH67" s="184"/>
      <c r="RI67" s="184"/>
      <c r="RJ67" s="184"/>
      <c r="RK67" s="184"/>
      <c r="RL67" s="184"/>
      <c r="RM67" s="184"/>
      <c r="RN67" s="184"/>
      <c r="RO67" s="184"/>
      <c r="RP67" s="184"/>
      <c r="RQ67" s="184"/>
      <c r="RR67" s="184"/>
      <c r="RS67" s="184"/>
      <c r="RT67" s="184"/>
      <c r="RU67" s="184"/>
      <c r="RV67" s="184"/>
      <c r="RW67" s="184"/>
      <c r="RX67" s="184"/>
      <c r="RY67" s="184"/>
      <c r="RZ67" s="184"/>
      <c r="SA67" s="184"/>
      <c r="SB67" s="184"/>
      <c r="SC67" s="184"/>
      <c r="SD67" s="184"/>
      <c r="SE67" s="184"/>
      <c r="SF67" s="184"/>
      <c r="SG67" s="184"/>
      <c r="SH67" s="184"/>
      <c r="SI67" s="184"/>
      <c r="SJ67" s="184"/>
      <c r="SK67" s="184"/>
      <c r="SL67" s="184"/>
      <c r="SM67" s="184"/>
      <c r="SN67" s="184"/>
      <c r="SO67" s="184"/>
      <c r="SP67" s="184"/>
      <c r="SQ67" s="184"/>
      <c r="SR67" s="184"/>
      <c r="SS67" s="184"/>
      <c r="ST67" s="184"/>
      <c r="SU67" s="184"/>
      <c r="SV67" s="184"/>
      <c r="SW67" s="184"/>
      <c r="SX67" s="184"/>
      <c r="SY67" s="184"/>
      <c r="SZ67" s="184"/>
      <c r="TA67" s="184"/>
      <c r="TB67" s="184"/>
      <c r="TC67" s="184"/>
      <c r="TD67" s="184"/>
      <c r="TE67" s="184"/>
      <c r="TF67" s="184"/>
      <c r="TG67" s="184"/>
      <c r="TH67" s="184"/>
      <c r="TI67" s="184"/>
      <c r="TJ67" s="184"/>
      <c r="TK67" s="184"/>
      <c r="TL67" s="184"/>
      <c r="TM67" s="184"/>
      <c r="TN67" s="184"/>
      <c r="TO67" s="184"/>
      <c r="TP67" s="184"/>
      <c r="TQ67" s="184"/>
      <c r="TR67" s="184"/>
      <c r="TS67" s="184"/>
      <c r="TT67" s="184"/>
      <c r="TU67" s="184"/>
      <c r="TV67" s="184"/>
      <c r="TW67" s="184"/>
      <c r="TX67" s="184"/>
      <c r="TY67" s="184"/>
      <c r="TZ67" s="184"/>
      <c r="UA67" s="184"/>
      <c r="UB67" s="184"/>
      <c r="UC67" s="184"/>
      <c r="UD67" s="184"/>
      <c r="UE67" s="184"/>
      <c r="UF67" s="184"/>
      <c r="UG67" s="184"/>
      <c r="UH67" s="184"/>
      <c r="UI67" s="184"/>
      <c r="UJ67" s="184"/>
      <c r="UK67" s="184"/>
      <c r="UL67" s="184"/>
      <c r="UM67" s="184"/>
      <c r="UN67" s="184"/>
      <c r="UO67" s="184"/>
      <c r="UP67" s="184"/>
      <c r="UQ67" s="184"/>
      <c r="UR67" s="184"/>
      <c r="US67" s="184"/>
      <c r="UT67" s="184"/>
      <c r="UU67" s="184"/>
      <c r="UV67" s="184"/>
      <c r="UW67" s="184"/>
      <c r="UX67" s="184"/>
      <c r="UY67" s="184"/>
      <c r="UZ67" s="184"/>
      <c r="VA67" s="184"/>
      <c r="VB67" s="184"/>
      <c r="VC67" s="184"/>
      <c r="VD67" s="184"/>
      <c r="VE67" s="184"/>
      <c r="VF67" s="184"/>
      <c r="VG67" s="184"/>
      <c r="VH67" s="184"/>
      <c r="VI67" s="184"/>
      <c r="VJ67" s="184"/>
      <c r="VK67" s="184"/>
      <c r="VL67" s="184"/>
      <c r="VM67" s="184"/>
      <c r="VN67" s="184"/>
      <c r="VO67" s="184"/>
      <c r="VP67" s="184"/>
      <c r="VQ67" s="184"/>
      <c r="VR67" s="184"/>
      <c r="VS67" s="184"/>
      <c r="VT67" s="184"/>
      <c r="VU67" s="184"/>
      <c r="VV67" s="184"/>
      <c r="VW67" s="184"/>
      <c r="VX67" s="184"/>
      <c r="VY67" s="184"/>
      <c r="VZ67" s="184"/>
      <c r="WA67" s="184"/>
      <c r="WB67" s="184"/>
      <c r="WC67" s="184"/>
      <c r="WD67" s="184"/>
      <c r="WE67" s="184"/>
      <c r="WF67" s="184"/>
      <c r="WG67" s="184"/>
      <c r="WH67" s="184"/>
      <c r="WI67" s="184"/>
      <c r="WJ67" s="184"/>
      <c r="WK67" s="184"/>
      <c r="WL67" s="184"/>
      <c r="WM67" s="184"/>
      <c r="WN67" s="184"/>
      <c r="WO67" s="184"/>
      <c r="WP67" s="184"/>
      <c r="WQ67" s="184"/>
      <c r="WR67" s="184"/>
      <c r="WS67" s="184"/>
      <c r="WT67" s="184"/>
      <c r="WU67" s="184"/>
      <c r="WV67" s="184"/>
      <c r="WW67" s="184"/>
      <c r="WX67" s="184"/>
      <c r="WY67" s="184"/>
      <c r="WZ67" s="184"/>
      <c r="XA67" s="184"/>
      <c r="XB67" s="184"/>
      <c r="XC67" s="184"/>
      <c r="XD67" s="184"/>
      <c r="XE67" s="184"/>
      <c r="XF67" s="184"/>
      <c r="XG67" s="184"/>
      <c r="XH67" s="184"/>
      <c r="XI67" s="184"/>
      <c r="XJ67" s="184"/>
      <c r="XK67" s="184"/>
      <c r="XL67" s="184"/>
      <c r="XM67" s="184"/>
      <c r="XN67" s="184"/>
      <c r="XO67" s="184"/>
      <c r="XP67" s="184"/>
      <c r="XQ67" s="184"/>
      <c r="XR67" s="184"/>
      <c r="XS67" s="184"/>
      <c r="XT67" s="184"/>
    </row>
    <row r="68" spans="1:644" customFormat="1" x14ac:dyDescent="0.2">
      <c r="A68" s="148"/>
      <c r="B68" s="149" t="s">
        <v>43</v>
      </c>
      <c r="C68" s="150"/>
      <c r="D68" s="151"/>
      <c r="E68" s="151"/>
      <c r="F68" s="152"/>
      <c r="G68" s="150"/>
      <c r="H68" s="151"/>
      <c r="I68" s="151"/>
      <c r="J68" s="152"/>
      <c r="K68" s="184"/>
      <c r="L68" s="184"/>
      <c r="M68" s="148"/>
      <c r="N68" s="149" t="s">
        <v>43</v>
      </c>
      <c r="O68" s="150"/>
      <c r="P68" s="151"/>
      <c r="Q68" s="151"/>
      <c r="R68" s="152"/>
      <c r="S68" s="150"/>
      <c r="T68" s="151"/>
      <c r="U68" s="151"/>
      <c r="V68" s="152"/>
      <c r="W68" s="184"/>
      <c r="X68" s="184"/>
      <c r="Y68" s="184"/>
      <c r="Z68" s="184"/>
      <c r="AA68" s="184"/>
      <c r="AB68" s="184"/>
      <c r="AC68" s="184"/>
      <c r="AD68" s="184"/>
      <c r="AE68" s="184"/>
      <c r="AF68" s="184"/>
      <c r="AG68" s="184"/>
      <c r="AH68" s="184"/>
      <c r="AI68" s="184"/>
      <c r="AJ68" s="184"/>
      <c r="AK68" s="184"/>
      <c r="AL68" s="184"/>
      <c r="AM68" s="184"/>
      <c r="AN68" s="184"/>
      <c r="AO68" s="184"/>
      <c r="AP68" s="184"/>
      <c r="AQ68" s="184"/>
      <c r="AR68" s="184"/>
      <c r="AS68" s="184"/>
      <c r="AT68" s="184"/>
      <c r="AU68" s="184"/>
      <c r="AV68" s="184"/>
      <c r="AW68" s="184"/>
      <c r="AX68" s="184"/>
      <c r="AY68" s="184"/>
      <c r="AZ68" s="184"/>
      <c r="BA68" s="184"/>
      <c r="BB68" s="184"/>
      <c r="BC68" s="184"/>
      <c r="BD68" s="184"/>
      <c r="BE68" s="184"/>
      <c r="BF68" s="184"/>
      <c r="BG68" s="184"/>
      <c r="BH68" s="184"/>
      <c r="BI68" s="184"/>
      <c r="BJ68" s="184"/>
      <c r="BK68" s="184"/>
      <c r="BL68" s="184"/>
      <c r="BM68" s="184"/>
      <c r="BN68" s="184"/>
      <c r="BO68" s="184"/>
      <c r="BP68" s="184"/>
      <c r="BQ68" s="184"/>
      <c r="BR68" s="184"/>
      <c r="BS68" s="184"/>
      <c r="BT68" s="184"/>
      <c r="BU68" s="184"/>
      <c r="BV68" s="184"/>
      <c r="BW68" s="184"/>
      <c r="BX68" s="184"/>
      <c r="BY68" s="184"/>
      <c r="BZ68" s="184"/>
      <c r="CA68" s="184"/>
      <c r="CB68" s="184"/>
      <c r="CC68" s="184"/>
      <c r="CD68" s="184"/>
      <c r="CE68" s="184"/>
      <c r="CF68" s="184"/>
      <c r="CG68" s="184"/>
      <c r="CH68" s="184"/>
      <c r="CI68" s="184"/>
      <c r="CJ68" s="184"/>
      <c r="CK68" s="184"/>
      <c r="CL68" s="184"/>
      <c r="CM68" s="184"/>
      <c r="CN68" s="184"/>
      <c r="CO68" s="184"/>
      <c r="CP68" s="184"/>
      <c r="CQ68" s="184"/>
      <c r="CR68" s="184"/>
      <c r="CS68" s="184"/>
      <c r="CT68" s="184"/>
      <c r="CU68" s="184"/>
      <c r="CV68" s="184"/>
      <c r="CW68" s="184"/>
      <c r="CX68" s="184"/>
      <c r="CY68" s="184"/>
      <c r="CZ68" s="184"/>
      <c r="DA68" s="184"/>
      <c r="DB68" s="184"/>
      <c r="DC68" s="184"/>
      <c r="DD68" s="184"/>
      <c r="DE68" s="184"/>
      <c r="DF68" s="184"/>
      <c r="DG68" s="184"/>
      <c r="DH68" s="184"/>
      <c r="DI68" s="184"/>
      <c r="DJ68" s="184"/>
      <c r="DK68" s="184"/>
      <c r="DL68" s="184"/>
      <c r="DM68" s="184"/>
      <c r="DN68" s="184"/>
      <c r="DO68" s="184"/>
      <c r="DP68" s="184"/>
      <c r="DQ68" s="184"/>
      <c r="DR68" s="184"/>
      <c r="DS68" s="184"/>
      <c r="DT68" s="184"/>
      <c r="DU68" s="184"/>
      <c r="DV68" s="184"/>
      <c r="DW68" s="184"/>
      <c r="DX68" s="184"/>
      <c r="DY68" s="184"/>
      <c r="DZ68" s="184"/>
      <c r="EA68" s="184"/>
      <c r="EB68" s="184"/>
      <c r="EC68" s="184"/>
      <c r="ED68" s="184"/>
      <c r="EE68" s="184"/>
      <c r="EF68" s="184"/>
      <c r="EG68" s="184"/>
      <c r="EH68" s="184"/>
      <c r="EI68" s="184"/>
      <c r="EJ68" s="184"/>
      <c r="EK68" s="184"/>
      <c r="EL68" s="184"/>
      <c r="EM68" s="184"/>
      <c r="EN68" s="184"/>
      <c r="EO68" s="184"/>
      <c r="EP68" s="184"/>
      <c r="EQ68" s="184"/>
      <c r="ER68" s="184"/>
      <c r="ES68" s="184"/>
      <c r="ET68" s="184"/>
      <c r="EU68" s="184"/>
      <c r="EV68" s="184"/>
      <c r="EW68" s="184"/>
      <c r="EX68" s="184"/>
      <c r="EY68" s="184"/>
      <c r="EZ68" s="184"/>
      <c r="FA68" s="184"/>
      <c r="FB68" s="184"/>
      <c r="FC68" s="184"/>
      <c r="FD68" s="184"/>
      <c r="FE68" s="184"/>
      <c r="FF68" s="184"/>
      <c r="FG68" s="184"/>
      <c r="FH68" s="184"/>
      <c r="FI68" s="184"/>
      <c r="FJ68" s="184"/>
      <c r="FK68" s="184"/>
      <c r="FL68" s="184"/>
      <c r="FM68" s="184"/>
      <c r="FN68" s="184"/>
      <c r="FO68" s="184"/>
      <c r="FP68" s="184"/>
      <c r="FQ68" s="184"/>
      <c r="FR68" s="184"/>
      <c r="FS68" s="184"/>
      <c r="FT68" s="184"/>
      <c r="FU68" s="184"/>
      <c r="FV68" s="184"/>
      <c r="FW68" s="184"/>
      <c r="FX68" s="184"/>
      <c r="FY68" s="184"/>
      <c r="FZ68" s="184"/>
      <c r="GA68" s="184"/>
      <c r="GB68" s="184"/>
      <c r="GC68" s="184"/>
      <c r="GD68" s="184"/>
      <c r="GE68" s="184"/>
      <c r="GF68" s="184"/>
      <c r="GG68" s="184"/>
      <c r="GH68" s="184"/>
      <c r="GI68" s="184"/>
      <c r="GJ68" s="184"/>
      <c r="GK68" s="184"/>
      <c r="GL68" s="184"/>
      <c r="GM68" s="184"/>
      <c r="GN68" s="184"/>
      <c r="GO68" s="184"/>
      <c r="GP68" s="184"/>
      <c r="GQ68" s="184"/>
      <c r="GR68" s="184"/>
      <c r="GS68" s="184"/>
      <c r="GT68" s="184"/>
      <c r="GU68" s="184"/>
      <c r="GV68" s="184"/>
      <c r="GW68" s="184"/>
      <c r="GX68" s="184"/>
      <c r="GY68" s="184"/>
      <c r="GZ68" s="184"/>
      <c r="HA68" s="184"/>
      <c r="HB68" s="184"/>
      <c r="HC68" s="184"/>
      <c r="HD68" s="184"/>
      <c r="HE68" s="184"/>
      <c r="HF68" s="184"/>
      <c r="HG68" s="184"/>
      <c r="HH68" s="184"/>
      <c r="HI68" s="184"/>
      <c r="HJ68" s="184"/>
      <c r="HK68" s="184"/>
      <c r="HL68" s="184"/>
      <c r="HM68" s="184"/>
      <c r="HN68" s="184"/>
      <c r="HO68" s="184"/>
      <c r="HP68" s="184"/>
      <c r="HQ68" s="184"/>
      <c r="HR68" s="184"/>
      <c r="HS68" s="184"/>
      <c r="HT68" s="184"/>
      <c r="HU68" s="184"/>
      <c r="HV68" s="184"/>
      <c r="HW68" s="184"/>
      <c r="HX68" s="184"/>
      <c r="HY68" s="184"/>
      <c r="HZ68" s="184"/>
      <c r="IA68" s="184"/>
      <c r="IB68" s="184"/>
      <c r="IC68" s="184"/>
      <c r="ID68" s="184"/>
      <c r="IE68" s="184"/>
      <c r="IF68" s="184"/>
      <c r="IG68" s="184"/>
      <c r="IH68" s="184"/>
      <c r="II68" s="184"/>
      <c r="IJ68" s="184"/>
      <c r="IK68" s="184"/>
      <c r="IL68" s="184"/>
      <c r="IM68" s="184"/>
      <c r="IN68" s="184"/>
      <c r="IO68" s="184"/>
      <c r="IP68" s="184"/>
      <c r="IQ68" s="184"/>
      <c r="IR68" s="184"/>
      <c r="IS68" s="184"/>
      <c r="IT68" s="184"/>
      <c r="IU68" s="184"/>
      <c r="IV68" s="184"/>
      <c r="IW68" s="184"/>
      <c r="IX68" s="184"/>
      <c r="IY68" s="184"/>
      <c r="IZ68" s="184"/>
      <c r="JA68" s="184"/>
      <c r="JB68" s="184"/>
      <c r="JC68" s="184"/>
      <c r="JD68" s="184"/>
      <c r="JE68" s="184"/>
      <c r="JF68" s="184"/>
      <c r="JG68" s="184"/>
      <c r="JH68" s="184"/>
      <c r="JI68" s="184"/>
      <c r="JJ68" s="184"/>
      <c r="JK68" s="184"/>
      <c r="JL68" s="184"/>
      <c r="JM68" s="184"/>
      <c r="JN68" s="184"/>
      <c r="JO68" s="184"/>
      <c r="JP68" s="184"/>
      <c r="JQ68" s="184"/>
      <c r="JR68" s="184"/>
      <c r="JS68" s="184"/>
      <c r="JT68" s="184"/>
      <c r="JU68" s="184"/>
      <c r="JV68" s="184"/>
      <c r="JW68" s="184"/>
      <c r="JX68" s="184"/>
      <c r="JY68" s="184"/>
      <c r="JZ68" s="184"/>
      <c r="KA68" s="184"/>
      <c r="KB68" s="184"/>
      <c r="KC68" s="184"/>
      <c r="KD68" s="184"/>
      <c r="KE68" s="184"/>
      <c r="KF68" s="184"/>
      <c r="KG68" s="184"/>
      <c r="KH68" s="184"/>
      <c r="KI68" s="184"/>
      <c r="KJ68" s="184"/>
      <c r="KK68" s="184"/>
      <c r="KL68" s="184"/>
      <c r="KM68" s="184"/>
      <c r="KN68" s="184"/>
      <c r="KO68" s="184"/>
      <c r="KP68" s="184"/>
      <c r="KQ68" s="184"/>
      <c r="KR68" s="184"/>
      <c r="KS68" s="184"/>
      <c r="KT68" s="184"/>
      <c r="KU68" s="184"/>
      <c r="KV68" s="184"/>
      <c r="KW68" s="184"/>
      <c r="KX68" s="184"/>
      <c r="KY68" s="184"/>
      <c r="KZ68" s="184"/>
      <c r="LA68" s="184"/>
      <c r="LB68" s="184"/>
      <c r="LC68" s="184"/>
      <c r="LD68" s="184"/>
      <c r="LE68" s="184"/>
      <c r="LF68" s="184"/>
      <c r="LG68" s="184"/>
      <c r="LH68" s="184"/>
      <c r="LI68" s="184"/>
      <c r="LJ68" s="184"/>
      <c r="LK68" s="184"/>
      <c r="LL68" s="184"/>
      <c r="LM68" s="184"/>
      <c r="LN68" s="184"/>
      <c r="LO68" s="184"/>
      <c r="LP68" s="184"/>
      <c r="LQ68" s="184"/>
      <c r="LR68" s="184"/>
      <c r="LS68" s="184"/>
      <c r="LT68" s="184"/>
      <c r="LU68" s="184"/>
      <c r="LV68" s="184"/>
      <c r="LW68" s="184"/>
      <c r="LX68" s="184"/>
      <c r="LY68" s="184"/>
      <c r="LZ68" s="184"/>
      <c r="MA68" s="184"/>
      <c r="MB68" s="184"/>
      <c r="MC68" s="184"/>
      <c r="MD68" s="184"/>
      <c r="ME68" s="184"/>
      <c r="MF68" s="184"/>
      <c r="MG68" s="184"/>
      <c r="MH68" s="184"/>
      <c r="MI68" s="184"/>
      <c r="MJ68" s="184"/>
      <c r="MK68" s="184"/>
      <c r="ML68" s="184"/>
      <c r="MM68" s="184"/>
      <c r="MN68" s="184"/>
      <c r="MO68" s="184"/>
      <c r="MP68" s="184"/>
      <c r="MQ68" s="184"/>
      <c r="MR68" s="184"/>
      <c r="MS68" s="184"/>
      <c r="MT68" s="184"/>
      <c r="MU68" s="184"/>
      <c r="MV68" s="184"/>
      <c r="MW68" s="184"/>
      <c r="MX68" s="184"/>
      <c r="MY68" s="184"/>
      <c r="MZ68" s="184"/>
      <c r="NA68" s="184"/>
      <c r="NB68" s="184"/>
      <c r="NC68" s="184"/>
      <c r="ND68" s="184"/>
      <c r="NE68" s="184"/>
      <c r="NF68" s="184"/>
      <c r="NG68" s="184"/>
      <c r="NH68" s="184"/>
      <c r="NI68" s="184"/>
      <c r="NJ68" s="184"/>
      <c r="NK68" s="184"/>
      <c r="NL68" s="184"/>
      <c r="NM68" s="184"/>
      <c r="NN68" s="184"/>
      <c r="NO68" s="184"/>
      <c r="NP68" s="184"/>
      <c r="NQ68" s="184"/>
      <c r="NR68" s="184"/>
      <c r="NS68" s="184"/>
      <c r="NT68" s="184"/>
      <c r="NU68" s="184"/>
      <c r="NV68" s="184"/>
      <c r="NW68" s="184"/>
      <c r="NX68" s="184"/>
      <c r="NY68" s="184"/>
      <c r="NZ68" s="184"/>
      <c r="OA68" s="184"/>
      <c r="OB68" s="184"/>
      <c r="OC68" s="184"/>
      <c r="OD68" s="184"/>
      <c r="OE68" s="184"/>
      <c r="OF68" s="184"/>
      <c r="OG68" s="184"/>
      <c r="OH68" s="184"/>
      <c r="OI68" s="184"/>
      <c r="OJ68" s="184"/>
      <c r="OK68" s="184"/>
      <c r="OL68" s="184"/>
      <c r="OM68" s="184"/>
      <c r="ON68" s="184"/>
      <c r="OO68" s="184"/>
      <c r="OP68" s="184"/>
      <c r="OQ68" s="184"/>
      <c r="OR68" s="184"/>
      <c r="OS68" s="184"/>
      <c r="OT68" s="184"/>
      <c r="OU68" s="184"/>
      <c r="OV68" s="184"/>
      <c r="OW68" s="184"/>
      <c r="OX68" s="184"/>
      <c r="OY68" s="184"/>
      <c r="OZ68" s="184"/>
      <c r="PA68" s="184"/>
      <c r="PB68" s="184"/>
      <c r="PC68" s="184"/>
      <c r="PD68" s="184"/>
      <c r="PE68" s="184"/>
      <c r="PF68" s="184"/>
      <c r="PG68" s="184"/>
      <c r="PH68" s="184"/>
      <c r="PI68" s="184"/>
      <c r="PJ68" s="184"/>
      <c r="PK68" s="184"/>
      <c r="PL68" s="184"/>
      <c r="PM68" s="184"/>
      <c r="PN68" s="184"/>
      <c r="PO68" s="184"/>
      <c r="PP68" s="184"/>
      <c r="PQ68" s="184"/>
      <c r="PR68" s="184"/>
      <c r="PS68" s="184"/>
      <c r="PT68" s="184"/>
      <c r="PU68" s="184"/>
      <c r="PV68" s="184"/>
      <c r="PW68" s="184"/>
      <c r="PX68" s="184"/>
      <c r="PY68" s="184"/>
      <c r="PZ68" s="184"/>
      <c r="QA68" s="184"/>
      <c r="QB68" s="184"/>
      <c r="QC68" s="184"/>
      <c r="QD68" s="184"/>
      <c r="QE68" s="184"/>
      <c r="QF68" s="184"/>
      <c r="QG68" s="184"/>
      <c r="QH68" s="184"/>
      <c r="QI68" s="184"/>
      <c r="QJ68" s="184"/>
      <c r="QK68" s="184"/>
      <c r="QL68" s="184"/>
      <c r="QM68" s="184"/>
      <c r="QN68" s="184"/>
      <c r="QO68" s="184"/>
      <c r="QP68" s="184"/>
      <c r="QQ68" s="184"/>
      <c r="QR68" s="184"/>
      <c r="QS68" s="184"/>
      <c r="QT68" s="184"/>
      <c r="QU68" s="184"/>
      <c r="QV68" s="184"/>
      <c r="QW68" s="184"/>
      <c r="QX68" s="184"/>
      <c r="QY68" s="184"/>
      <c r="QZ68" s="184"/>
      <c r="RA68" s="184"/>
      <c r="RB68" s="184"/>
      <c r="RC68" s="184"/>
      <c r="RD68" s="184"/>
      <c r="RE68" s="184"/>
      <c r="RF68" s="184"/>
      <c r="RG68" s="184"/>
      <c r="RH68" s="184"/>
      <c r="RI68" s="184"/>
      <c r="RJ68" s="184"/>
      <c r="RK68" s="184"/>
      <c r="RL68" s="184"/>
      <c r="RM68" s="184"/>
      <c r="RN68" s="184"/>
      <c r="RO68" s="184"/>
      <c r="RP68" s="184"/>
      <c r="RQ68" s="184"/>
      <c r="RR68" s="184"/>
      <c r="RS68" s="184"/>
      <c r="RT68" s="184"/>
      <c r="RU68" s="184"/>
      <c r="RV68" s="184"/>
      <c r="RW68" s="184"/>
      <c r="RX68" s="184"/>
      <c r="RY68" s="184"/>
      <c r="RZ68" s="184"/>
      <c r="SA68" s="184"/>
      <c r="SB68" s="184"/>
      <c r="SC68" s="184"/>
      <c r="SD68" s="184"/>
      <c r="SE68" s="184"/>
      <c r="SF68" s="184"/>
      <c r="SG68" s="184"/>
      <c r="SH68" s="184"/>
      <c r="SI68" s="184"/>
      <c r="SJ68" s="184"/>
      <c r="SK68" s="184"/>
      <c r="SL68" s="184"/>
      <c r="SM68" s="184"/>
      <c r="SN68" s="184"/>
      <c r="SO68" s="184"/>
      <c r="SP68" s="184"/>
      <c r="SQ68" s="184"/>
      <c r="SR68" s="184"/>
      <c r="SS68" s="184"/>
      <c r="ST68" s="184"/>
      <c r="SU68" s="184"/>
      <c r="SV68" s="184"/>
      <c r="SW68" s="184"/>
      <c r="SX68" s="184"/>
      <c r="SY68" s="184"/>
      <c r="SZ68" s="184"/>
      <c r="TA68" s="184"/>
      <c r="TB68" s="184"/>
      <c r="TC68" s="184"/>
      <c r="TD68" s="184"/>
      <c r="TE68" s="184"/>
      <c r="TF68" s="184"/>
      <c r="TG68" s="184"/>
      <c r="TH68" s="184"/>
      <c r="TI68" s="184"/>
      <c r="TJ68" s="184"/>
      <c r="TK68" s="184"/>
      <c r="TL68" s="184"/>
      <c r="TM68" s="184"/>
      <c r="TN68" s="184"/>
      <c r="TO68" s="184"/>
      <c r="TP68" s="184"/>
      <c r="TQ68" s="184"/>
      <c r="TR68" s="184"/>
      <c r="TS68" s="184"/>
      <c r="TT68" s="184"/>
      <c r="TU68" s="184"/>
      <c r="TV68" s="184"/>
      <c r="TW68" s="184"/>
      <c r="TX68" s="184"/>
      <c r="TY68" s="184"/>
      <c r="TZ68" s="184"/>
      <c r="UA68" s="184"/>
      <c r="UB68" s="184"/>
      <c r="UC68" s="184"/>
      <c r="UD68" s="184"/>
      <c r="UE68" s="184"/>
      <c r="UF68" s="184"/>
      <c r="UG68" s="184"/>
      <c r="UH68" s="184"/>
      <c r="UI68" s="184"/>
      <c r="UJ68" s="184"/>
      <c r="UK68" s="184"/>
      <c r="UL68" s="184"/>
      <c r="UM68" s="184"/>
      <c r="UN68" s="184"/>
      <c r="UO68" s="184"/>
      <c r="UP68" s="184"/>
      <c r="UQ68" s="184"/>
      <c r="UR68" s="184"/>
      <c r="US68" s="184"/>
      <c r="UT68" s="184"/>
      <c r="UU68" s="184"/>
      <c r="UV68" s="184"/>
      <c r="UW68" s="184"/>
      <c r="UX68" s="184"/>
      <c r="UY68" s="184"/>
      <c r="UZ68" s="184"/>
      <c r="VA68" s="184"/>
      <c r="VB68" s="184"/>
      <c r="VC68" s="184"/>
      <c r="VD68" s="184"/>
      <c r="VE68" s="184"/>
      <c r="VF68" s="184"/>
      <c r="VG68" s="184"/>
      <c r="VH68" s="184"/>
      <c r="VI68" s="184"/>
      <c r="VJ68" s="184"/>
      <c r="VK68" s="184"/>
      <c r="VL68" s="184"/>
      <c r="VM68" s="184"/>
      <c r="VN68" s="184"/>
      <c r="VO68" s="184"/>
      <c r="VP68" s="184"/>
      <c r="VQ68" s="184"/>
      <c r="VR68" s="184"/>
      <c r="VS68" s="184"/>
      <c r="VT68" s="184"/>
      <c r="VU68" s="184"/>
      <c r="VV68" s="184"/>
      <c r="VW68" s="184"/>
      <c r="VX68" s="184"/>
      <c r="VY68" s="184"/>
      <c r="VZ68" s="184"/>
      <c r="WA68" s="184"/>
      <c r="WB68" s="184"/>
      <c r="WC68" s="184"/>
      <c r="WD68" s="184"/>
      <c r="WE68" s="184"/>
      <c r="WF68" s="184"/>
      <c r="WG68" s="184"/>
      <c r="WH68" s="184"/>
      <c r="WI68" s="184"/>
      <c r="WJ68" s="184"/>
      <c r="WK68" s="184"/>
      <c r="WL68" s="184"/>
      <c r="WM68" s="184"/>
      <c r="WN68" s="184"/>
      <c r="WO68" s="184"/>
      <c r="WP68" s="184"/>
      <c r="WQ68" s="184"/>
      <c r="WR68" s="184"/>
      <c r="WS68" s="184"/>
      <c r="WT68" s="184"/>
      <c r="WU68" s="184"/>
      <c r="WV68" s="184"/>
      <c r="WW68" s="184"/>
      <c r="WX68" s="184"/>
      <c r="WY68" s="184"/>
      <c r="WZ68" s="184"/>
      <c r="XA68" s="184"/>
      <c r="XB68" s="184"/>
      <c r="XC68" s="184"/>
      <c r="XD68" s="184"/>
      <c r="XE68" s="184"/>
      <c r="XF68" s="184"/>
      <c r="XG68" s="184"/>
      <c r="XH68" s="184"/>
      <c r="XI68" s="184"/>
      <c r="XJ68" s="184"/>
      <c r="XK68" s="184"/>
      <c r="XL68" s="184"/>
      <c r="XM68" s="184"/>
      <c r="XN68" s="184"/>
      <c r="XO68" s="184"/>
      <c r="XP68" s="184"/>
      <c r="XQ68" s="184"/>
      <c r="XR68" s="184"/>
      <c r="XS68" s="184"/>
      <c r="XT68" s="184"/>
    </row>
    <row r="69" spans="1:644" customFormat="1" x14ac:dyDescent="0.2">
      <c r="A69" s="153"/>
      <c r="B69" s="53"/>
      <c r="C69" s="154"/>
      <c r="D69" s="155"/>
      <c r="E69" s="155"/>
      <c r="F69" s="156"/>
      <c r="G69" s="154"/>
      <c r="H69" s="155"/>
      <c r="I69" s="155"/>
      <c r="J69" s="156"/>
      <c r="K69" s="184"/>
      <c r="L69" s="184"/>
      <c r="M69" s="153"/>
      <c r="N69" s="53"/>
      <c r="O69" s="154"/>
      <c r="P69" s="155"/>
      <c r="Q69" s="155"/>
      <c r="R69" s="156"/>
      <c r="S69" s="154"/>
      <c r="T69" s="155"/>
      <c r="U69" s="155"/>
      <c r="V69" s="156"/>
      <c r="W69" s="184"/>
      <c r="X69" s="184"/>
      <c r="Y69" s="184"/>
      <c r="Z69" s="184"/>
      <c r="AA69" s="184"/>
      <c r="AB69" s="184"/>
      <c r="AC69" s="184"/>
      <c r="AD69" s="184"/>
      <c r="AE69" s="184"/>
      <c r="AF69" s="184"/>
      <c r="AG69" s="184"/>
      <c r="AH69" s="184"/>
      <c r="AI69" s="184"/>
      <c r="AJ69" s="184"/>
      <c r="AK69" s="184"/>
      <c r="AL69" s="184"/>
      <c r="AM69" s="184"/>
      <c r="AN69" s="184"/>
      <c r="AO69" s="184"/>
      <c r="AP69" s="184"/>
      <c r="AQ69" s="184"/>
      <c r="AR69" s="184"/>
      <c r="AS69" s="184"/>
      <c r="AT69" s="184"/>
      <c r="AU69" s="184"/>
      <c r="AV69" s="184"/>
      <c r="AW69" s="184"/>
      <c r="AX69" s="184"/>
      <c r="AY69" s="184"/>
      <c r="AZ69" s="184"/>
      <c r="BA69" s="184"/>
      <c r="BB69" s="184"/>
      <c r="BC69" s="184"/>
      <c r="BD69" s="184"/>
      <c r="BE69" s="184"/>
      <c r="BF69" s="184"/>
      <c r="BG69" s="184"/>
      <c r="BH69" s="184"/>
      <c r="BI69" s="184"/>
      <c r="BJ69" s="184"/>
      <c r="BK69" s="184"/>
      <c r="BL69" s="184"/>
      <c r="BM69" s="184"/>
      <c r="BN69" s="184"/>
      <c r="BO69" s="184"/>
      <c r="BP69" s="184"/>
      <c r="BQ69" s="184"/>
      <c r="BR69" s="184"/>
      <c r="BS69" s="184"/>
      <c r="BT69" s="184"/>
      <c r="BU69" s="184"/>
      <c r="BV69" s="184"/>
      <c r="BW69" s="184"/>
      <c r="BX69" s="184"/>
      <c r="BY69" s="184"/>
      <c r="BZ69" s="184"/>
      <c r="CA69" s="184"/>
      <c r="CB69" s="184"/>
      <c r="CC69" s="184"/>
      <c r="CD69" s="184"/>
      <c r="CE69" s="184"/>
      <c r="CF69" s="184"/>
      <c r="CG69" s="184"/>
      <c r="CH69" s="184"/>
      <c r="CI69" s="184"/>
      <c r="CJ69" s="184"/>
      <c r="CK69" s="184"/>
      <c r="CL69" s="184"/>
      <c r="CM69" s="184"/>
      <c r="CN69" s="184"/>
      <c r="CO69" s="184"/>
      <c r="CP69" s="184"/>
      <c r="CQ69" s="184"/>
      <c r="CR69" s="184"/>
      <c r="CS69" s="184"/>
      <c r="CT69" s="184"/>
      <c r="CU69" s="184"/>
      <c r="CV69" s="184"/>
      <c r="CW69" s="184"/>
      <c r="CX69" s="184"/>
      <c r="CY69" s="184"/>
      <c r="CZ69" s="184"/>
      <c r="DA69" s="184"/>
      <c r="DB69" s="184"/>
      <c r="DC69" s="184"/>
      <c r="DD69" s="184"/>
      <c r="DE69" s="184"/>
      <c r="DF69" s="184"/>
      <c r="DG69" s="184"/>
      <c r="DH69" s="184"/>
      <c r="DI69" s="184"/>
      <c r="DJ69" s="184"/>
      <c r="DK69" s="184"/>
      <c r="DL69" s="184"/>
      <c r="DM69" s="184"/>
      <c r="DN69" s="184"/>
      <c r="DO69" s="184"/>
      <c r="DP69" s="184"/>
      <c r="DQ69" s="184"/>
      <c r="DR69" s="184"/>
      <c r="DS69" s="184"/>
      <c r="DT69" s="184"/>
      <c r="DU69" s="184"/>
      <c r="DV69" s="184"/>
      <c r="DW69" s="184"/>
      <c r="DX69" s="184"/>
      <c r="DY69" s="184"/>
      <c r="DZ69" s="184"/>
      <c r="EA69" s="184"/>
      <c r="EB69" s="184"/>
      <c r="EC69" s="184"/>
      <c r="ED69" s="184"/>
      <c r="EE69" s="184"/>
      <c r="EF69" s="184"/>
      <c r="EG69" s="184"/>
      <c r="EH69" s="184"/>
      <c r="EI69" s="184"/>
      <c r="EJ69" s="184"/>
      <c r="EK69" s="184"/>
      <c r="EL69" s="184"/>
      <c r="EM69" s="184"/>
      <c r="EN69" s="184"/>
      <c r="EO69" s="184"/>
      <c r="EP69" s="184"/>
      <c r="EQ69" s="184"/>
      <c r="ER69" s="184"/>
      <c r="ES69" s="184"/>
      <c r="ET69" s="184"/>
      <c r="EU69" s="184"/>
      <c r="EV69" s="184"/>
      <c r="EW69" s="184"/>
      <c r="EX69" s="184"/>
      <c r="EY69" s="184"/>
      <c r="EZ69" s="184"/>
      <c r="FA69" s="184"/>
      <c r="FB69" s="184"/>
      <c r="FC69" s="184"/>
      <c r="FD69" s="184"/>
      <c r="FE69" s="184"/>
      <c r="FF69" s="184"/>
      <c r="FG69" s="184"/>
      <c r="FH69" s="184"/>
      <c r="FI69" s="184"/>
      <c r="FJ69" s="184"/>
      <c r="FK69" s="184"/>
      <c r="FL69" s="184"/>
      <c r="FM69" s="184"/>
      <c r="FN69" s="184"/>
      <c r="FO69" s="184"/>
      <c r="FP69" s="184"/>
      <c r="FQ69" s="184"/>
      <c r="FR69" s="184"/>
      <c r="FS69" s="184"/>
      <c r="FT69" s="184"/>
      <c r="FU69" s="184"/>
      <c r="FV69" s="184"/>
      <c r="FW69" s="184"/>
      <c r="FX69" s="184"/>
      <c r="FY69" s="184"/>
      <c r="FZ69" s="184"/>
      <c r="GA69" s="184"/>
      <c r="GB69" s="184"/>
      <c r="GC69" s="184"/>
      <c r="GD69" s="184"/>
      <c r="GE69" s="184"/>
      <c r="GF69" s="184"/>
      <c r="GG69" s="184"/>
      <c r="GH69" s="184"/>
      <c r="GI69" s="184"/>
      <c r="GJ69" s="184"/>
      <c r="GK69" s="184"/>
      <c r="GL69" s="184"/>
      <c r="GM69" s="184"/>
      <c r="GN69" s="184"/>
      <c r="GO69" s="184"/>
      <c r="GP69" s="184"/>
      <c r="GQ69" s="184"/>
      <c r="GR69" s="184"/>
      <c r="GS69" s="184"/>
      <c r="GT69" s="184"/>
      <c r="GU69" s="184"/>
      <c r="GV69" s="184"/>
      <c r="GW69" s="184"/>
      <c r="GX69" s="184"/>
      <c r="GY69" s="184"/>
      <c r="GZ69" s="184"/>
      <c r="HA69" s="184"/>
      <c r="HB69" s="184"/>
      <c r="HC69" s="184"/>
      <c r="HD69" s="184"/>
      <c r="HE69" s="184"/>
      <c r="HF69" s="184"/>
      <c r="HG69" s="184"/>
      <c r="HH69" s="184"/>
      <c r="HI69" s="184"/>
      <c r="HJ69" s="184"/>
      <c r="HK69" s="184"/>
      <c r="HL69" s="184"/>
      <c r="HM69" s="184"/>
      <c r="HN69" s="184"/>
      <c r="HO69" s="184"/>
      <c r="HP69" s="184"/>
      <c r="HQ69" s="184"/>
      <c r="HR69" s="184"/>
      <c r="HS69" s="184"/>
      <c r="HT69" s="184"/>
      <c r="HU69" s="184"/>
      <c r="HV69" s="184"/>
      <c r="HW69" s="184"/>
      <c r="HX69" s="184"/>
      <c r="HY69" s="184"/>
      <c r="HZ69" s="184"/>
      <c r="IA69" s="184"/>
      <c r="IB69" s="184"/>
      <c r="IC69" s="184"/>
      <c r="ID69" s="184"/>
      <c r="IE69" s="184"/>
      <c r="IF69" s="184"/>
      <c r="IG69" s="184"/>
      <c r="IH69" s="184"/>
      <c r="II69" s="184"/>
      <c r="IJ69" s="184"/>
      <c r="IK69" s="184"/>
      <c r="IL69" s="184"/>
      <c r="IM69" s="184"/>
      <c r="IN69" s="184"/>
      <c r="IO69" s="184"/>
      <c r="IP69" s="184"/>
      <c r="IQ69" s="184"/>
      <c r="IR69" s="184"/>
      <c r="IS69" s="184"/>
      <c r="IT69" s="184"/>
      <c r="IU69" s="184"/>
      <c r="IV69" s="184"/>
      <c r="IW69" s="184"/>
      <c r="IX69" s="184"/>
      <c r="IY69" s="184"/>
      <c r="IZ69" s="184"/>
      <c r="JA69" s="184"/>
      <c r="JB69" s="184"/>
      <c r="JC69" s="184"/>
      <c r="JD69" s="184"/>
      <c r="JE69" s="184"/>
      <c r="JF69" s="184"/>
      <c r="JG69" s="184"/>
      <c r="JH69" s="184"/>
      <c r="JI69" s="184"/>
      <c r="JJ69" s="184"/>
      <c r="JK69" s="184"/>
      <c r="JL69" s="184"/>
      <c r="JM69" s="184"/>
      <c r="JN69" s="184"/>
      <c r="JO69" s="184"/>
      <c r="JP69" s="184"/>
      <c r="JQ69" s="184"/>
      <c r="JR69" s="184"/>
      <c r="JS69" s="184"/>
      <c r="JT69" s="184"/>
      <c r="JU69" s="184"/>
      <c r="JV69" s="184"/>
      <c r="JW69" s="184"/>
      <c r="JX69" s="184"/>
      <c r="JY69" s="184"/>
      <c r="JZ69" s="184"/>
      <c r="KA69" s="184"/>
      <c r="KB69" s="184"/>
      <c r="KC69" s="184"/>
      <c r="KD69" s="184"/>
      <c r="KE69" s="184"/>
      <c r="KF69" s="184"/>
      <c r="KG69" s="184"/>
      <c r="KH69" s="184"/>
      <c r="KI69" s="184"/>
      <c r="KJ69" s="184"/>
      <c r="KK69" s="184"/>
      <c r="KL69" s="184"/>
      <c r="KM69" s="184"/>
      <c r="KN69" s="184"/>
      <c r="KO69" s="184"/>
      <c r="KP69" s="184"/>
      <c r="KQ69" s="184"/>
      <c r="KR69" s="184"/>
      <c r="KS69" s="184"/>
      <c r="KT69" s="184"/>
      <c r="KU69" s="184"/>
      <c r="KV69" s="184"/>
      <c r="KW69" s="184"/>
      <c r="KX69" s="184"/>
      <c r="KY69" s="184"/>
      <c r="KZ69" s="184"/>
      <c r="LA69" s="184"/>
      <c r="LB69" s="184"/>
      <c r="LC69" s="184"/>
      <c r="LD69" s="184"/>
      <c r="LE69" s="184"/>
      <c r="LF69" s="184"/>
      <c r="LG69" s="184"/>
      <c r="LH69" s="184"/>
      <c r="LI69" s="184"/>
      <c r="LJ69" s="184"/>
      <c r="LK69" s="184"/>
      <c r="LL69" s="184"/>
      <c r="LM69" s="184"/>
      <c r="LN69" s="184"/>
      <c r="LO69" s="184"/>
      <c r="LP69" s="184"/>
      <c r="LQ69" s="184"/>
      <c r="LR69" s="184"/>
      <c r="LS69" s="184"/>
      <c r="LT69" s="184"/>
      <c r="LU69" s="184"/>
      <c r="LV69" s="184"/>
      <c r="LW69" s="184"/>
      <c r="LX69" s="184"/>
      <c r="LY69" s="184"/>
      <c r="LZ69" s="184"/>
      <c r="MA69" s="184"/>
      <c r="MB69" s="184"/>
      <c r="MC69" s="184"/>
      <c r="MD69" s="184"/>
      <c r="ME69" s="184"/>
      <c r="MF69" s="184"/>
      <c r="MG69" s="184"/>
      <c r="MH69" s="184"/>
      <c r="MI69" s="184"/>
      <c r="MJ69" s="184"/>
      <c r="MK69" s="184"/>
      <c r="ML69" s="184"/>
      <c r="MM69" s="184"/>
      <c r="MN69" s="184"/>
      <c r="MO69" s="184"/>
      <c r="MP69" s="184"/>
      <c r="MQ69" s="184"/>
      <c r="MR69" s="184"/>
      <c r="MS69" s="184"/>
      <c r="MT69" s="184"/>
      <c r="MU69" s="184"/>
      <c r="MV69" s="184"/>
      <c r="MW69" s="184"/>
      <c r="MX69" s="184"/>
      <c r="MY69" s="184"/>
      <c r="MZ69" s="184"/>
      <c r="NA69" s="184"/>
      <c r="NB69" s="184"/>
      <c r="NC69" s="184"/>
      <c r="ND69" s="184"/>
      <c r="NE69" s="184"/>
      <c r="NF69" s="184"/>
      <c r="NG69" s="184"/>
      <c r="NH69" s="184"/>
      <c r="NI69" s="184"/>
      <c r="NJ69" s="184"/>
      <c r="NK69" s="184"/>
      <c r="NL69" s="184"/>
      <c r="NM69" s="184"/>
      <c r="NN69" s="184"/>
      <c r="NO69" s="184"/>
      <c r="NP69" s="184"/>
      <c r="NQ69" s="184"/>
      <c r="NR69" s="184"/>
      <c r="NS69" s="184"/>
      <c r="NT69" s="184"/>
      <c r="NU69" s="184"/>
      <c r="NV69" s="184"/>
      <c r="NW69" s="184"/>
      <c r="NX69" s="184"/>
      <c r="NY69" s="184"/>
      <c r="NZ69" s="184"/>
      <c r="OA69" s="184"/>
      <c r="OB69" s="184"/>
      <c r="OC69" s="184"/>
      <c r="OD69" s="184"/>
      <c r="OE69" s="184"/>
      <c r="OF69" s="184"/>
      <c r="OG69" s="184"/>
      <c r="OH69" s="184"/>
      <c r="OI69" s="184"/>
      <c r="OJ69" s="184"/>
      <c r="OK69" s="184"/>
      <c r="OL69" s="184"/>
      <c r="OM69" s="184"/>
      <c r="ON69" s="184"/>
      <c r="OO69" s="184"/>
      <c r="OP69" s="184"/>
      <c r="OQ69" s="184"/>
      <c r="OR69" s="184"/>
      <c r="OS69" s="184"/>
      <c r="OT69" s="184"/>
      <c r="OU69" s="184"/>
      <c r="OV69" s="184"/>
      <c r="OW69" s="184"/>
      <c r="OX69" s="184"/>
      <c r="OY69" s="184"/>
      <c r="OZ69" s="184"/>
      <c r="PA69" s="184"/>
      <c r="PB69" s="184"/>
      <c r="PC69" s="184"/>
      <c r="PD69" s="184"/>
      <c r="PE69" s="184"/>
      <c r="PF69" s="184"/>
      <c r="PG69" s="184"/>
      <c r="PH69" s="184"/>
      <c r="PI69" s="184"/>
      <c r="PJ69" s="184"/>
      <c r="PK69" s="184"/>
      <c r="PL69" s="184"/>
      <c r="PM69" s="184"/>
      <c r="PN69" s="184"/>
      <c r="PO69" s="184"/>
      <c r="PP69" s="184"/>
      <c r="PQ69" s="184"/>
      <c r="PR69" s="184"/>
      <c r="PS69" s="184"/>
      <c r="PT69" s="184"/>
      <c r="PU69" s="184"/>
      <c r="PV69" s="184"/>
      <c r="PW69" s="184"/>
      <c r="PX69" s="184"/>
      <c r="PY69" s="184"/>
      <c r="PZ69" s="184"/>
      <c r="QA69" s="184"/>
      <c r="QB69" s="184"/>
      <c r="QC69" s="184"/>
      <c r="QD69" s="184"/>
      <c r="QE69" s="184"/>
      <c r="QF69" s="184"/>
      <c r="QG69" s="184"/>
      <c r="QH69" s="184"/>
      <c r="QI69" s="184"/>
      <c r="QJ69" s="184"/>
      <c r="QK69" s="184"/>
      <c r="QL69" s="184"/>
      <c r="QM69" s="184"/>
      <c r="QN69" s="184"/>
      <c r="QO69" s="184"/>
      <c r="QP69" s="184"/>
      <c r="QQ69" s="184"/>
      <c r="QR69" s="184"/>
      <c r="QS69" s="184"/>
      <c r="QT69" s="184"/>
      <c r="QU69" s="184"/>
      <c r="QV69" s="184"/>
      <c r="QW69" s="184"/>
      <c r="QX69" s="184"/>
      <c r="QY69" s="184"/>
      <c r="QZ69" s="184"/>
      <c r="RA69" s="184"/>
      <c r="RB69" s="184"/>
      <c r="RC69" s="184"/>
      <c r="RD69" s="184"/>
      <c r="RE69" s="184"/>
      <c r="RF69" s="184"/>
      <c r="RG69" s="184"/>
      <c r="RH69" s="184"/>
      <c r="RI69" s="184"/>
      <c r="RJ69" s="184"/>
      <c r="RK69" s="184"/>
      <c r="RL69" s="184"/>
      <c r="RM69" s="184"/>
      <c r="RN69" s="184"/>
      <c r="RO69" s="184"/>
      <c r="RP69" s="184"/>
      <c r="RQ69" s="184"/>
      <c r="RR69" s="184"/>
      <c r="RS69" s="184"/>
      <c r="RT69" s="184"/>
      <c r="RU69" s="184"/>
      <c r="RV69" s="184"/>
      <c r="RW69" s="184"/>
      <c r="RX69" s="184"/>
      <c r="RY69" s="184"/>
      <c r="RZ69" s="184"/>
      <c r="SA69" s="184"/>
      <c r="SB69" s="184"/>
      <c r="SC69" s="184"/>
      <c r="SD69" s="184"/>
      <c r="SE69" s="184"/>
      <c r="SF69" s="184"/>
      <c r="SG69" s="184"/>
      <c r="SH69" s="184"/>
      <c r="SI69" s="184"/>
      <c r="SJ69" s="184"/>
      <c r="SK69" s="184"/>
      <c r="SL69" s="184"/>
      <c r="SM69" s="184"/>
      <c r="SN69" s="184"/>
      <c r="SO69" s="184"/>
      <c r="SP69" s="184"/>
      <c r="SQ69" s="184"/>
      <c r="SR69" s="184"/>
      <c r="SS69" s="184"/>
      <c r="ST69" s="184"/>
      <c r="SU69" s="184"/>
      <c r="SV69" s="184"/>
      <c r="SW69" s="184"/>
      <c r="SX69" s="184"/>
      <c r="SY69" s="184"/>
      <c r="SZ69" s="184"/>
      <c r="TA69" s="184"/>
      <c r="TB69" s="184"/>
      <c r="TC69" s="184"/>
      <c r="TD69" s="184"/>
      <c r="TE69" s="184"/>
      <c r="TF69" s="184"/>
      <c r="TG69" s="184"/>
      <c r="TH69" s="184"/>
      <c r="TI69" s="184"/>
      <c r="TJ69" s="184"/>
      <c r="TK69" s="184"/>
      <c r="TL69" s="184"/>
      <c r="TM69" s="184"/>
      <c r="TN69" s="184"/>
      <c r="TO69" s="184"/>
      <c r="TP69" s="184"/>
      <c r="TQ69" s="184"/>
      <c r="TR69" s="184"/>
      <c r="TS69" s="184"/>
      <c r="TT69" s="184"/>
      <c r="TU69" s="184"/>
      <c r="TV69" s="184"/>
      <c r="TW69" s="184"/>
      <c r="TX69" s="184"/>
      <c r="TY69" s="184"/>
      <c r="TZ69" s="184"/>
      <c r="UA69" s="184"/>
      <c r="UB69" s="184"/>
      <c r="UC69" s="184"/>
      <c r="UD69" s="184"/>
      <c r="UE69" s="184"/>
      <c r="UF69" s="184"/>
      <c r="UG69" s="184"/>
      <c r="UH69" s="184"/>
      <c r="UI69" s="184"/>
      <c r="UJ69" s="184"/>
      <c r="UK69" s="184"/>
      <c r="UL69" s="184"/>
      <c r="UM69" s="184"/>
      <c r="UN69" s="184"/>
      <c r="UO69" s="184"/>
      <c r="UP69" s="184"/>
      <c r="UQ69" s="184"/>
      <c r="UR69" s="184"/>
      <c r="US69" s="184"/>
      <c r="UT69" s="184"/>
      <c r="UU69" s="184"/>
      <c r="UV69" s="184"/>
      <c r="UW69" s="184"/>
      <c r="UX69" s="184"/>
      <c r="UY69" s="184"/>
      <c r="UZ69" s="184"/>
      <c r="VA69" s="184"/>
      <c r="VB69" s="184"/>
      <c r="VC69" s="184"/>
      <c r="VD69" s="184"/>
      <c r="VE69" s="184"/>
      <c r="VF69" s="184"/>
      <c r="VG69" s="184"/>
      <c r="VH69" s="184"/>
      <c r="VI69" s="184"/>
      <c r="VJ69" s="184"/>
      <c r="VK69" s="184"/>
      <c r="VL69" s="184"/>
      <c r="VM69" s="184"/>
      <c r="VN69" s="184"/>
      <c r="VO69" s="184"/>
      <c r="VP69" s="184"/>
      <c r="VQ69" s="184"/>
      <c r="VR69" s="184"/>
      <c r="VS69" s="184"/>
      <c r="VT69" s="184"/>
      <c r="VU69" s="184"/>
      <c r="VV69" s="184"/>
      <c r="VW69" s="184"/>
      <c r="VX69" s="184"/>
      <c r="VY69" s="184"/>
      <c r="VZ69" s="184"/>
      <c r="WA69" s="184"/>
      <c r="WB69" s="184"/>
      <c r="WC69" s="184"/>
      <c r="WD69" s="184"/>
      <c r="WE69" s="184"/>
      <c r="WF69" s="184"/>
      <c r="WG69" s="184"/>
      <c r="WH69" s="184"/>
      <c r="WI69" s="184"/>
      <c r="WJ69" s="184"/>
      <c r="WK69" s="184"/>
      <c r="WL69" s="184"/>
      <c r="WM69" s="184"/>
      <c r="WN69" s="184"/>
      <c r="WO69" s="184"/>
      <c r="WP69" s="184"/>
      <c r="WQ69" s="184"/>
      <c r="WR69" s="184"/>
      <c r="WS69" s="184"/>
      <c r="WT69" s="184"/>
      <c r="WU69" s="184"/>
      <c r="WV69" s="184"/>
      <c r="WW69" s="184"/>
      <c r="WX69" s="184"/>
      <c r="WY69" s="184"/>
      <c r="WZ69" s="184"/>
      <c r="XA69" s="184"/>
      <c r="XB69" s="184"/>
      <c r="XC69" s="184"/>
      <c r="XD69" s="184"/>
      <c r="XE69" s="184"/>
      <c r="XF69" s="184"/>
      <c r="XG69" s="184"/>
      <c r="XH69" s="184"/>
      <c r="XI69" s="184"/>
      <c r="XJ69" s="184"/>
      <c r="XK69" s="184"/>
      <c r="XL69" s="184"/>
      <c r="XM69" s="184"/>
      <c r="XN69" s="184"/>
      <c r="XO69" s="184"/>
      <c r="XP69" s="184"/>
      <c r="XQ69" s="184"/>
      <c r="XR69" s="184"/>
      <c r="XS69" s="184"/>
      <c r="XT69" s="184"/>
    </row>
    <row r="70" spans="1:644" customFormat="1" ht="13.5" thickBot="1" x14ac:dyDescent="0.25">
      <c r="A70" s="157"/>
      <c r="B70" s="158" t="s">
        <v>44</v>
      </c>
      <c r="C70" s="159"/>
      <c r="D70" s="160"/>
      <c r="E70" s="160"/>
      <c r="F70" s="161"/>
      <c r="G70" s="159"/>
      <c r="H70" s="160"/>
      <c r="I70" s="160"/>
      <c r="J70" s="161"/>
      <c r="K70" s="184"/>
      <c r="L70" s="184"/>
      <c r="M70" s="157"/>
      <c r="N70" s="158" t="s">
        <v>44</v>
      </c>
      <c r="O70" s="159"/>
      <c r="P70" s="160"/>
      <c r="Q70" s="160"/>
      <c r="R70" s="161"/>
      <c r="S70" s="159"/>
      <c r="T70" s="160"/>
      <c r="U70" s="160"/>
      <c r="V70" s="161"/>
      <c r="W70" s="184"/>
      <c r="X70" s="184"/>
      <c r="Y70" s="184"/>
      <c r="Z70" s="184"/>
      <c r="AA70" s="184"/>
      <c r="AB70" s="184"/>
      <c r="AC70" s="184"/>
      <c r="AD70" s="184"/>
      <c r="AE70" s="184"/>
      <c r="AF70" s="184"/>
      <c r="AG70" s="184"/>
      <c r="AH70" s="184"/>
      <c r="AI70" s="184"/>
      <c r="AJ70" s="184"/>
      <c r="AK70" s="184"/>
      <c r="AL70" s="184"/>
      <c r="AM70" s="184"/>
      <c r="AN70" s="184"/>
      <c r="AO70" s="184"/>
      <c r="AP70" s="184"/>
      <c r="AQ70" s="184"/>
      <c r="AR70" s="184"/>
      <c r="AS70" s="184"/>
      <c r="AT70" s="184"/>
      <c r="AU70" s="184"/>
      <c r="AV70" s="184"/>
      <c r="AW70" s="184"/>
      <c r="AX70" s="184"/>
      <c r="AY70" s="184"/>
      <c r="AZ70" s="184"/>
      <c r="BA70" s="184"/>
      <c r="BB70" s="184"/>
      <c r="BC70" s="184"/>
      <c r="BD70" s="184"/>
      <c r="BE70" s="184"/>
      <c r="BF70" s="184"/>
      <c r="BG70" s="184"/>
      <c r="BH70" s="184"/>
      <c r="BI70" s="184"/>
      <c r="BJ70" s="184"/>
      <c r="BK70" s="184"/>
      <c r="BL70" s="184"/>
      <c r="BM70" s="184"/>
      <c r="BN70" s="184"/>
      <c r="BO70" s="184"/>
      <c r="BP70" s="184"/>
      <c r="BQ70" s="184"/>
      <c r="BR70" s="184"/>
      <c r="BS70" s="184"/>
      <c r="BT70" s="184"/>
      <c r="BU70" s="184"/>
      <c r="BV70" s="184"/>
      <c r="BW70" s="184"/>
      <c r="BX70" s="184"/>
      <c r="BY70" s="184"/>
      <c r="BZ70" s="184"/>
      <c r="CA70" s="184"/>
      <c r="CB70" s="184"/>
      <c r="CC70" s="184"/>
      <c r="CD70" s="184"/>
      <c r="CE70" s="184"/>
      <c r="CF70" s="184"/>
      <c r="CG70" s="184"/>
      <c r="CH70" s="184"/>
      <c r="CI70" s="184"/>
      <c r="CJ70" s="184"/>
      <c r="CK70" s="184"/>
      <c r="CL70" s="184"/>
      <c r="CM70" s="184"/>
      <c r="CN70" s="184"/>
      <c r="CO70" s="184"/>
      <c r="CP70" s="184"/>
      <c r="CQ70" s="184"/>
      <c r="CR70" s="184"/>
      <c r="CS70" s="184"/>
      <c r="CT70" s="184"/>
      <c r="CU70" s="184"/>
      <c r="CV70" s="184"/>
      <c r="CW70" s="184"/>
      <c r="CX70" s="184"/>
      <c r="CY70" s="184"/>
      <c r="CZ70" s="184"/>
      <c r="DA70" s="184"/>
      <c r="DB70" s="184"/>
      <c r="DC70" s="184"/>
      <c r="DD70" s="184"/>
      <c r="DE70" s="184"/>
      <c r="DF70" s="184"/>
      <c r="DG70" s="184"/>
      <c r="DH70" s="184"/>
      <c r="DI70" s="184"/>
      <c r="DJ70" s="184"/>
      <c r="DK70" s="184"/>
      <c r="DL70" s="184"/>
      <c r="DM70" s="184"/>
      <c r="DN70" s="184"/>
      <c r="DO70" s="184"/>
      <c r="DP70" s="184"/>
      <c r="DQ70" s="184"/>
      <c r="DR70" s="184"/>
      <c r="DS70" s="184"/>
      <c r="DT70" s="184"/>
      <c r="DU70" s="184"/>
      <c r="DV70" s="184"/>
      <c r="DW70" s="184"/>
      <c r="DX70" s="184"/>
      <c r="DY70" s="184"/>
      <c r="DZ70" s="184"/>
      <c r="EA70" s="184"/>
      <c r="EB70" s="184"/>
      <c r="EC70" s="184"/>
      <c r="ED70" s="184"/>
      <c r="EE70" s="184"/>
      <c r="EF70" s="184"/>
      <c r="EG70" s="184"/>
      <c r="EH70" s="184"/>
      <c r="EI70" s="184"/>
      <c r="EJ70" s="184"/>
      <c r="EK70" s="184"/>
      <c r="EL70" s="184"/>
      <c r="EM70" s="184"/>
      <c r="EN70" s="184"/>
      <c r="EO70" s="184"/>
      <c r="EP70" s="184"/>
      <c r="EQ70" s="184"/>
      <c r="ER70" s="184"/>
      <c r="ES70" s="184"/>
      <c r="ET70" s="184"/>
      <c r="EU70" s="184"/>
      <c r="EV70" s="184"/>
      <c r="EW70" s="184"/>
      <c r="EX70" s="184"/>
      <c r="EY70" s="184"/>
      <c r="EZ70" s="184"/>
      <c r="FA70" s="184"/>
      <c r="FB70" s="184"/>
      <c r="FC70" s="184"/>
      <c r="FD70" s="184"/>
      <c r="FE70" s="184"/>
      <c r="FF70" s="184"/>
      <c r="FG70" s="184"/>
      <c r="FH70" s="184"/>
      <c r="FI70" s="184"/>
      <c r="FJ70" s="184"/>
      <c r="FK70" s="184"/>
      <c r="FL70" s="184"/>
      <c r="FM70" s="184"/>
      <c r="FN70" s="184"/>
      <c r="FO70" s="184"/>
      <c r="FP70" s="184"/>
      <c r="FQ70" s="184"/>
      <c r="FR70" s="184"/>
      <c r="FS70" s="184"/>
      <c r="FT70" s="184"/>
      <c r="FU70" s="184"/>
      <c r="FV70" s="184"/>
      <c r="FW70" s="184"/>
      <c r="FX70" s="184"/>
      <c r="FY70" s="184"/>
      <c r="FZ70" s="184"/>
      <c r="GA70" s="184"/>
      <c r="GB70" s="184"/>
      <c r="GC70" s="184"/>
      <c r="GD70" s="184"/>
      <c r="GE70" s="184"/>
      <c r="GF70" s="184"/>
      <c r="GG70" s="184"/>
      <c r="GH70" s="184"/>
      <c r="GI70" s="184"/>
      <c r="GJ70" s="184"/>
      <c r="GK70" s="184"/>
      <c r="GL70" s="184"/>
      <c r="GM70" s="184"/>
      <c r="GN70" s="184"/>
      <c r="GO70" s="184"/>
      <c r="GP70" s="184"/>
      <c r="GQ70" s="184"/>
      <c r="GR70" s="184"/>
      <c r="GS70" s="184"/>
      <c r="GT70" s="184"/>
      <c r="GU70" s="184"/>
      <c r="GV70" s="184"/>
      <c r="GW70" s="184"/>
      <c r="GX70" s="184"/>
      <c r="GY70" s="184"/>
      <c r="GZ70" s="184"/>
      <c r="HA70" s="184"/>
      <c r="HB70" s="184"/>
      <c r="HC70" s="184"/>
      <c r="HD70" s="184"/>
      <c r="HE70" s="184"/>
      <c r="HF70" s="184"/>
      <c r="HG70" s="184"/>
      <c r="HH70" s="184"/>
      <c r="HI70" s="184"/>
      <c r="HJ70" s="184"/>
      <c r="HK70" s="184"/>
      <c r="HL70" s="184"/>
      <c r="HM70" s="184"/>
      <c r="HN70" s="184"/>
      <c r="HO70" s="184"/>
      <c r="HP70" s="184"/>
      <c r="HQ70" s="184"/>
      <c r="HR70" s="184"/>
      <c r="HS70" s="184"/>
      <c r="HT70" s="184"/>
      <c r="HU70" s="184"/>
      <c r="HV70" s="184"/>
      <c r="HW70" s="184"/>
      <c r="HX70" s="184"/>
      <c r="HY70" s="184"/>
      <c r="HZ70" s="184"/>
      <c r="IA70" s="184"/>
      <c r="IB70" s="184"/>
      <c r="IC70" s="184"/>
      <c r="ID70" s="184"/>
      <c r="IE70" s="184"/>
      <c r="IF70" s="184"/>
      <c r="IG70" s="184"/>
      <c r="IH70" s="184"/>
      <c r="II70" s="184"/>
      <c r="IJ70" s="184"/>
      <c r="IK70" s="184"/>
      <c r="IL70" s="184"/>
      <c r="IM70" s="184"/>
      <c r="IN70" s="184"/>
      <c r="IO70" s="184"/>
      <c r="IP70" s="184"/>
      <c r="IQ70" s="184"/>
      <c r="IR70" s="184"/>
      <c r="IS70" s="184"/>
      <c r="IT70" s="184"/>
      <c r="IU70" s="184"/>
      <c r="IV70" s="184"/>
      <c r="IW70" s="184"/>
      <c r="IX70" s="184"/>
      <c r="IY70" s="184"/>
      <c r="IZ70" s="184"/>
      <c r="JA70" s="184"/>
      <c r="JB70" s="184"/>
      <c r="JC70" s="184"/>
      <c r="JD70" s="184"/>
      <c r="JE70" s="184"/>
      <c r="JF70" s="184"/>
      <c r="JG70" s="184"/>
      <c r="JH70" s="184"/>
      <c r="JI70" s="184"/>
      <c r="JJ70" s="184"/>
      <c r="JK70" s="184"/>
      <c r="JL70" s="184"/>
      <c r="JM70" s="184"/>
      <c r="JN70" s="184"/>
      <c r="JO70" s="184"/>
      <c r="JP70" s="184"/>
      <c r="JQ70" s="184"/>
      <c r="JR70" s="184"/>
      <c r="JS70" s="184"/>
      <c r="JT70" s="184"/>
      <c r="JU70" s="184"/>
      <c r="JV70" s="184"/>
      <c r="JW70" s="184"/>
      <c r="JX70" s="184"/>
      <c r="JY70" s="184"/>
      <c r="JZ70" s="184"/>
      <c r="KA70" s="184"/>
      <c r="KB70" s="184"/>
      <c r="KC70" s="184"/>
      <c r="KD70" s="184"/>
      <c r="KE70" s="184"/>
      <c r="KF70" s="184"/>
      <c r="KG70" s="184"/>
      <c r="KH70" s="184"/>
      <c r="KI70" s="184"/>
      <c r="KJ70" s="184"/>
      <c r="KK70" s="184"/>
      <c r="KL70" s="184"/>
      <c r="KM70" s="184"/>
      <c r="KN70" s="184"/>
      <c r="KO70" s="184"/>
      <c r="KP70" s="184"/>
      <c r="KQ70" s="184"/>
      <c r="KR70" s="184"/>
      <c r="KS70" s="184"/>
      <c r="KT70" s="184"/>
      <c r="KU70" s="184"/>
      <c r="KV70" s="184"/>
      <c r="KW70" s="184"/>
      <c r="KX70" s="184"/>
      <c r="KY70" s="184"/>
      <c r="KZ70" s="184"/>
      <c r="LA70" s="184"/>
      <c r="LB70" s="184"/>
      <c r="LC70" s="184"/>
      <c r="LD70" s="184"/>
      <c r="LE70" s="184"/>
      <c r="LF70" s="184"/>
      <c r="LG70" s="184"/>
      <c r="LH70" s="184"/>
      <c r="LI70" s="184"/>
      <c r="LJ70" s="184"/>
      <c r="LK70" s="184"/>
      <c r="LL70" s="184"/>
      <c r="LM70" s="184"/>
      <c r="LN70" s="184"/>
      <c r="LO70" s="184"/>
      <c r="LP70" s="184"/>
      <c r="LQ70" s="184"/>
      <c r="LR70" s="184"/>
      <c r="LS70" s="184"/>
      <c r="LT70" s="184"/>
      <c r="LU70" s="184"/>
      <c r="LV70" s="184"/>
      <c r="LW70" s="184"/>
      <c r="LX70" s="184"/>
      <c r="LY70" s="184"/>
      <c r="LZ70" s="184"/>
      <c r="MA70" s="184"/>
      <c r="MB70" s="184"/>
      <c r="MC70" s="184"/>
      <c r="MD70" s="184"/>
      <c r="ME70" s="184"/>
      <c r="MF70" s="184"/>
      <c r="MG70" s="184"/>
      <c r="MH70" s="184"/>
      <c r="MI70" s="184"/>
      <c r="MJ70" s="184"/>
      <c r="MK70" s="184"/>
      <c r="ML70" s="184"/>
      <c r="MM70" s="184"/>
      <c r="MN70" s="184"/>
      <c r="MO70" s="184"/>
      <c r="MP70" s="184"/>
      <c r="MQ70" s="184"/>
      <c r="MR70" s="184"/>
      <c r="MS70" s="184"/>
      <c r="MT70" s="184"/>
      <c r="MU70" s="184"/>
      <c r="MV70" s="184"/>
      <c r="MW70" s="184"/>
      <c r="MX70" s="184"/>
      <c r="MY70" s="184"/>
      <c r="MZ70" s="184"/>
      <c r="NA70" s="184"/>
      <c r="NB70" s="184"/>
      <c r="NC70" s="184"/>
      <c r="ND70" s="184"/>
      <c r="NE70" s="184"/>
      <c r="NF70" s="184"/>
      <c r="NG70" s="184"/>
      <c r="NH70" s="184"/>
      <c r="NI70" s="184"/>
      <c r="NJ70" s="184"/>
      <c r="NK70" s="184"/>
      <c r="NL70" s="184"/>
      <c r="NM70" s="184"/>
      <c r="NN70" s="184"/>
      <c r="NO70" s="184"/>
      <c r="NP70" s="184"/>
      <c r="NQ70" s="184"/>
      <c r="NR70" s="184"/>
      <c r="NS70" s="184"/>
      <c r="NT70" s="184"/>
      <c r="NU70" s="184"/>
      <c r="NV70" s="184"/>
      <c r="NW70" s="184"/>
      <c r="NX70" s="184"/>
      <c r="NY70" s="184"/>
      <c r="NZ70" s="184"/>
      <c r="OA70" s="184"/>
      <c r="OB70" s="184"/>
      <c r="OC70" s="184"/>
      <c r="OD70" s="184"/>
      <c r="OE70" s="184"/>
      <c r="OF70" s="184"/>
      <c r="OG70" s="184"/>
      <c r="OH70" s="184"/>
      <c r="OI70" s="184"/>
      <c r="OJ70" s="184"/>
      <c r="OK70" s="184"/>
      <c r="OL70" s="184"/>
      <c r="OM70" s="184"/>
      <c r="ON70" s="184"/>
      <c r="OO70" s="184"/>
      <c r="OP70" s="184"/>
      <c r="OQ70" s="184"/>
      <c r="OR70" s="184"/>
      <c r="OS70" s="184"/>
      <c r="OT70" s="184"/>
      <c r="OU70" s="184"/>
      <c r="OV70" s="184"/>
      <c r="OW70" s="184"/>
      <c r="OX70" s="184"/>
      <c r="OY70" s="184"/>
      <c r="OZ70" s="184"/>
      <c r="PA70" s="184"/>
      <c r="PB70" s="184"/>
      <c r="PC70" s="184"/>
      <c r="PD70" s="184"/>
      <c r="PE70" s="184"/>
      <c r="PF70" s="184"/>
      <c r="PG70" s="184"/>
      <c r="PH70" s="184"/>
      <c r="PI70" s="184"/>
      <c r="PJ70" s="184"/>
      <c r="PK70" s="184"/>
      <c r="PL70" s="184"/>
      <c r="PM70" s="184"/>
      <c r="PN70" s="184"/>
      <c r="PO70" s="184"/>
      <c r="PP70" s="184"/>
      <c r="PQ70" s="184"/>
      <c r="PR70" s="184"/>
      <c r="PS70" s="184"/>
      <c r="PT70" s="184"/>
      <c r="PU70" s="184"/>
      <c r="PV70" s="184"/>
      <c r="PW70" s="184"/>
      <c r="PX70" s="184"/>
      <c r="PY70" s="184"/>
      <c r="PZ70" s="184"/>
      <c r="QA70" s="184"/>
      <c r="QB70" s="184"/>
      <c r="QC70" s="184"/>
      <c r="QD70" s="184"/>
      <c r="QE70" s="184"/>
      <c r="QF70" s="184"/>
      <c r="QG70" s="184"/>
      <c r="QH70" s="184"/>
      <c r="QI70" s="184"/>
      <c r="QJ70" s="184"/>
      <c r="QK70" s="184"/>
      <c r="QL70" s="184"/>
      <c r="QM70" s="184"/>
      <c r="QN70" s="184"/>
      <c r="QO70" s="184"/>
      <c r="QP70" s="184"/>
      <c r="QQ70" s="184"/>
      <c r="QR70" s="184"/>
      <c r="QS70" s="184"/>
      <c r="QT70" s="184"/>
      <c r="QU70" s="184"/>
      <c r="QV70" s="184"/>
      <c r="QW70" s="184"/>
      <c r="QX70" s="184"/>
      <c r="QY70" s="184"/>
      <c r="QZ70" s="184"/>
      <c r="RA70" s="184"/>
      <c r="RB70" s="184"/>
      <c r="RC70" s="184"/>
      <c r="RD70" s="184"/>
      <c r="RE70" s="184"/>
      <c r="RF70" s="184"/>
      <c r="RG70" s="184"/>
      <c r="RH70" s="184"/>
      <c r="RI70" s="184"/>
      <c r="RJ70" s="184"/>
      <c r="RK70" s="184"/>
      <c r="RL70" s="184"/>
      <c r="RM70" s="184"/>
      <c r="RN70" s="184"/>
      <c r="RO70" s="184"/>
      <c r="RP70" s="184"/>
      <c r="RQ70" s="184"/>
      <c r="RR70" s="184"/>
      <c r="RS70" s="184"/>
      <c r="RT70" s="184"/>
      <c r="RU70" s="184"/>
      <c r="RV70" s="184"/>
      <c r="RW70" s="184"/>
      <c r="RX70" s="184"/>
      <c r="RY70" s="184"/>
      <c r="RZ70" s="184"/>
      <c r="SA70" s="184"/>
      <c r="SB70" s="184"/>
      <c r="SC70" s="184"/>
      <c r="SD70" s="184"/>
      <c r="SE70" s="184"/>
      <c r="SF70" s="184"/>
      <c r="SG70" s="184"/>
      <c r="SH70" s="184"/>
      <c r="SI70" s="184"/>
      <c r="SJ70" s="184"/>
      <c r="SK70" s="184"/>
      <c r="SL70" s="184"/>
      <c r="SM70" s="184"/>
      <c r="SN70" s="184"/>
      <c r="SO70" s="184"/>
      <c r="SP70" s="184"/>
      <c r="SQ70" s="184"/>
      <c r="SR70" s="184"/>
      <c r="SS70" s="184"/>
      <c r="ST70" s="184"/>
      <c r="SU70" s="184"/>
      <c r="SV70" s="184"/>
      <c r="SW70" s="184"/>
      <c r="SX70" s="184"/>
      <c r="SY70" s="184"/>
      <c r="SZ70" s="184"/>
      <c r="TA70" s="184"/>
      <c r="TB70" s="184"/>
      <c r="TC70" s="184"/>
      <c r="TD70" s="184"/>
      <c r="TE70" s="184"/>
      <c r="TF70" s="184"/>
      <c r="TG70" s="184"/>
      <c r="TH70" s="184"/>
      <c r="TI70" s="184"/>
      <c r="TJ70" s="184"/>
      <c r="TK70" s="184"/>
      <c r="TL70" s="184"/>
      <c r="TM70" s="184"/>
      <c r="TN70" s="184"/>
      <c r="TO70" s="184"/>
      <c r="TP70" s="184"/>
      <c r="TQ70" s="184"/>
      <c r="TR70" s="184"/>
      <c r="TS70" s="184"/>
      <c r="TT70" s="184"/>
      <c r="TU70" s="184"/>
      <c r="TV70" s="184"/>
      <c r="TW70" s="184"/>
      <c r="TX70" s="184"/>
      <c r="TY70" s="184"/>
      <c r="TZ70" s="184"/>
      <c r="UA70" s="184"/>
      <c r="UB70" s="184"/>
      <c r="UC70" s="184"/>
      <c r="UD70" s="184"/>
      <c r="UE70" s="184"/>
      <c r="UF70" s="184"/>
      <c r="UG70" s="184"/>
      <c r="UH70" s="184"/>
      <c r="UI70" s="184"/>
      <c r="UJ70" s="184"/>
      <c r="UK70" s="184"/>
      <c r="UL70" s="184"/>
      <c r="UM70" s="184"/>
      <c r="UN70" s="184"/>
      <c r="UO70" s="184"/>
      <c r="UP70" s="184"/>
      <c r="UQ70" s="184"/>
      <c r="UR70" s="184"/>
      <c r="US70" s="184"/>
      <c r="UT70" s="184"/>
      <c r="UU70" s="184"/>
      <c r="UV70" s="184"/>
      <c r="UW70" s="184"/>
      <c r="UX70" s="184"/>
      <c r="UY70" s="184"/>
      <c r="UZ70" s="184"/>
      <c r="VA70" s="184"/>
      <c r="VB70" s="184"/>
      <c r="VC70" s="184"/>
      <c r="VD70" s="184"/>
      <c r="VE70" s="184"/>
      <c r="VF70" s="184"/>
      <c r="VG70" s="184"/>
      <c r="VH70" s="184"/>
      <c r="VI70" s="184"/>
      <c r="VJ70" s="184"/>
      <c r="VK70" s="184"/>
      <c r="VL70" s="184"/>
      <c r="VM70" s="184"/>
      <c r="VN70" s="184"/>
      <c r="VO70" s="184"/>
      <c r="VP70" s="184"/>
      <c r="VQ70" s="184"/>
      <c r="VR70" s="184"/>
      <c r="VS70" s="184"/>
      <c r="VT70" s="184"/>
      <c r="VU70" s="184"/>
      <c r="VV70" s="184"/>
      <c r="VW70" s="184"/>
      <c r="VX70" s="184"/>
      <c r="VY70" s="184"/>
      <c r="VZ70" s="184"/>
      <c r="WA70" s="184"/>
      <c r="WB70" s="184"/>
      <c r="WC70" s="184"/>
      <c r="WD70" s="184"/>
      <c r="WE70" s="184"/>
      <c r="WF70" s="184"/>
      <c r="WG70" s="184"/>
      <c r="WH70" s="184"/>
      <c r="WI70" s="184"/>
      <c r="WJ70" s="184"/>
      <c r="WK70" s="184"/>
      <c r="WL70" s="184"/>
      <c r="WM70" s="184"/>
      <c r="WN70" s="184"/>
      <c r="WO70" s="184"/>
      <c r="WP70" s="184"/>
      <c r="WQ70" s="184"/>
      <c r="WR70" s="184"/>
      <c r="WS70" s="184"/>
      <c r="WT70" s="184"/>
      <c r="WU70" s="184"/>
      <c r="WV70" s="184"/>
      <c r="WW70" s="184"/>
      <c r="WX70" s="184"/>
      <c r="WY70" s="184"/>
      <c r="WZ70" s="184"/>
      <c r="XA70" s="184"/>
      <c r="XB70" s="184"/>
      <c r="XC70" s="184"/>
      <c r="XD70" s="184"/>
      <c r="XE70" s="184"/>
      <c r="XF70" s="184"/>
      <c r="XG70" s="184"/>
      <c r="XH70" s="184"/>
      <c r="XI70" s="184"/>
      <c r="XJ70" s="184"/>
      <c r="XK70" s="184"/>
      <c r="XL70" s="184"/>
      <c r="XM70" s="184"/>
      <c r="XN70" s="184"/>
      <c r="XO70" s="184"/>
      <c r="XP70" s="184"/>
      <c r="XQ70" s="184"/>
      <c r="XR70" s="184"/>
      <c r="XS70" s="184"/>
      <c r="XT70" s="184"/>
    </row>
    <row r="71" spans="1:644" x14ac:dyDescent="0.2">
      <c r="E71" s="1646"/>
      <c r="F71" s="1646"/>
    </row>
    <row r="72" spans="1:644" x14ac:dyDescent="0.2">
      <c r="E72" s="1646"/>
      <c r="F72" s="1646"/>
    </row>
    <row r="73" spans="1:644" x14ac:dyDescent="0.2">
      <c r="E73" s="1646"/>
      <c r="F73" s="1646"/>
    </row>
    <row r="74" spans="1:644" x14ac:dyDescent="0.2">
      <c r="E74" s="1646"/>
      <c r="F74" s="1646"/>
    </row>
    <row r="75" spans="1:644" customFormat="1" x14ac:dyDescent="0.2">
      <c r="A75" s="162" t="s">
        <v>11</v>
      </c>
      <c r="B75" s="1704" t="s">
        <v>45</v>
      </c>
      <c r="C75" s="1705"/>
      <c r="D75" s="1705"/>
      <c r="E75" s="1705"/>
      <c r="F75" s="1706"/>
      <c r="G75" s="184"/>
      <c r="H75" s="184"/>
      <c r="I75" s="184"/>
      <c r="J75" s="184"/>
      <c r="K75" s="184"/>
      <c r="L75" s="184"/>
      <c r="M75" s="184"/>
      <c r="N75" s="184"/>
      <c r="O75" s="184"/>
      <c r="P75" s="184"/>
      <c r="Q75" s="184"/>
      <c r="R75" s="184"/>
      <c r="S75" s="184"/>
      <c r="T75" s="184"/>
      <c r="U75" s="184"/>
      <c r="V75" s="184"/>
      <c r="W75" s="184"/>
      <c r="X75" s="184"/>
      <c r="Y75" s="184"/>
      <c r="Z75" s="184"/>
      <c r="AA75" s="184"/>
      <c r="AB75" s="184"/>
      <c r="AC75" s="184"/>
      <c r="AD75" s="184"/>
      <c r="AE75" s="184"/>
      <c r="AF75" s="184"/>
      <c r="AG75" s="184"/>
      <c r="AH75" s="184"/>
      <c r="AI75" s="184"/>
      <c r="AJ75" s="184"/>
      <c r="AK75" s="184"/>
      <c r="AL75" s="184"/>
      <c r="AM75" s="184"/>
      <c r="AN75" s="184"/>
      <c r="AO75" s="184"/>
      <c r="AP75" s="184"/>
      <c r="AQ75" s="184"/>
      <c r="AR75" s="184"/>
      <c r="AS75" s="184"/>
      <c r="AT75" s="184"/>
      <c r="AU75" s="184"/>
      <c r="AV75" s="184"/>
      <c r="AW75" s="184"/>
      <c r="AX75" s="184"/>
      <c r="AY75" s="184"/>
      <c r="AZ75" s="184"/>
      <c r="BA75" s="184"/>
      <c r="BB75" s="184"/>
      <c r="BC75" s="184"/>
      <c r="BD75" s="184"/>
      <c r="BE75" s="184"/>
      <c r="BF75" s="184"/>
      <c r="BG75" s="184"/>
      <c r="BH75" s="184"/>
      <c r="BI75" s="184"/>
      <c r="BJ75" s="184"/>
      <c r="BK75" s="184"/>
      <c r="BL75" s="184"/>
      <c r="BM75" s="184"/>
      <c r="BN75" s="184"/>
      <c r="BO75" s="184"/>
      <c r="BP75" s="184"/>
      <c r="BQ75" s="184"/>
      <c r="BR75" s="184"/>
      <c r="BS75" s="184"/>
      <c r="BT75" s="184"/>
      <c r="BU75" s="184"/>
      <c r="BV75" s="184"/>
      <c r="BW75" s="184"/>
      <c r="BX75" s="184"/>
      <c r="BY75" s="184"/>
      <c r="BZ75" s="184"/>
      <c r="CA75" s="184"/>
      <c r="CB75" s="184"/>
      <c r="CC75" s="184"/>
      <c r="CD75" s="184"/>
      <c r="CE75" s="184"/>
      <c r="CF75" s="184"/>
      <c r="CG75" s="184"/>
      <c r="CH75" s="184"/>
      <c r="CI75" s="184"/>
      <c r="CJ75" s="184"/>
      <c r="CK75" s="184"/>
      <c r="CL75" s="184"/>
      <c r="CM75" s="184"/>
      <c r="CN75" s="184"/>
      <c r="CO75" s="184"/>
      <c r="CP75" s="184"/>
      <c r="CQ75" s="184"/>
      <c r="CR75" s="184"/>
      <c r="CS75" s="184"/>
      <c r="CT75" s="184"/>
      <c r="CU75" s="184"/>
      <c r="CV75" s="184"/>
      <c r="CW75" s="184"/>
      <c r="CX75" s="184"/>
      <c r="CY75" s="184"/>
      <c r="CZ75" s="184"/>
      <c r="DA75" s="184"/>
      <c r="DB75" s="184"/>
      <c r="DC75" s="184"/>
      <c r="DD75" s="184"/>
      <c r="DE75" s="184"/>
      <c r="DF75" s="184"/>
      <c r="DG75" s="184"/>
      <c r="DH75" s="184"/>
      <c r="DI75" s="184"/>
      <c r="DJ75" s="184"/>
      <c r="DK75" s="184"/>
      <c r="DL75" s="184"/>
      <c r="DM75" s="184"/>
      <c r="DN75" s="184"/>
      <c r="DO75" s="184"/>
      <c r="DP75" s="184"/>
      <c r="DQ75" s="184"/>
      <c r="DR75" s="184"/>
      <c r="DS75" s="184"/>
      <c r="DT75" s="184"/>
      <c r="DU75" s="184"/>
      <c r="DV75" s="184"/>
      <c r="DW75" s="184"/>
      <c r="DX75" s="184"/>
      <c r="DY75" s="184"/>
      <c r="DZ75" s="184"/>
      <c r="EA75" s="184"/>
      <c r="EB75" s="184"/>
      <c r="EC75" s="184"/>
      <c r="ED75" s="184"/>
      <c r="EE75" s="184"/>
      <c r="EF75" s="184"/>
      <c r="EG75" s="184"/>
      <c r="EH75" s="184"/>
      <c r="EI75" s="184"/>
      <c r="EJ75" s="184"/>
      <c r="EK75" s="184"/>
      <c r="EL75" s="184"/>
      <c r="EM75" s="184"/>
      <c r="EN75" s="184"/>
      <c r="EO75" s="184"/>
      <c r="EP75" s="184"/>
      <c r="EQ75" s="184"/>
      <c r="ER75" s="184"/>
      <c r="ES75" s="184"/>
      <c r="ET75" s="184"/>
      <c r="EU75" s="184"/>
      <c r="EV75" s="184"/>
      <c r="EW75" s="184"/>
      <c r="EX75" s="184"/>
      <c r="EY75" s="184"/>
      <c r="EZ75" s="184"/>
      <c r="FA75" s="184"/>
      <c r="FB75" s="184"/>
      <c r="FC75" s="184"/>
      <c r="FD75" s="184"/>
      <c r="FE75" s="184"/>
      <c r="FF75" s="184"/>
      <c r="FG75" s="184"/>
      <c r="FH75" s="184"/>
      <c r="FI75" s="184"/>
      <c r="FJ75" s="184"/>
      <c r="FK75" s="184"/>
      <c r="FL75" s="184"/>
      <c r="FM75" s="184"/>
      <c r="FN75" s="184"/>
      <c r="FO75" s="184"/>
      <c r="FP75" s="184"/>
      <c r="FQ75" s="184"/>
      <c r="FR75" s="184"/>
      <c r="FS75" s="184"/>
      <c r="FT75" s="184"/>
      <c r="FU75" s="184"/>
      <c r="FV75" s="184"/>
      <c r="FW75" s="184"/>
      <c r="FX75" s="184"/>
      <c r="FY75" s="184"/>
      <c r="FZ75" s="184"/>
      <c r="GA75" s="184"/>
      <c r="GB75" s="184"/>
      <c r="GC75" s="184"/>
      <c r="GD75" s="184"/>
      <c r="GE75" s="184"/>
      <c r="GF75" s="184"/>
      <c r="GG75" s="184"/>
      <c r="GH75" s="184"/>
      <c r="GI75" s="184"/>
      <c r="GJ75" s="184"/>
      <c r="GK75" s="184"/>
      <c r="GL75" s="184"/>
      <c r="GM75" s="184"/>
      <c r="GN75" s="184"/>
      <c r="GO75" s="184"/>
      <c r="GP75" s="184"/>
      <c r="GQ75" s="184"/>
      <c r="GR75" s="184"/>
      <c r="GS75" s="184"/>
      <c r="GT75" s="184"/>
      <c r="GU75" s="184"/>
      <c r="GV75" s="184"/>
      <c r="GW75" s="184"/>
      <c r="GX75" s="184"/>
      <c r="GY75" s="184"/>
      <c r="GZ75" s="184"/>
      <c r="HA75" s="184"/>
      <c r="HB75" s="184"/>
      <c r="HC75" s="184"/>
      <c r="HD75" s="184"/>
      <c r="HE75" s="184"/>
      <c r="HF75" s="184"/>
      <c r="HG75" s="184"/>
      <c r="HH75" s="184"/>
      <c r="HI75" s="184"/>
      <c r="HJ75" s="184"/>
      <c r="HK75" s="184"/>
      <c r="HL75" s="184"/>
      <c r="HM75" s="184"/>
      <c r="HN75" s="184"/>
      <c r="HO75" s="184"/>
      <c r="HP75" s="184"/>
      <c r="HQ75" s="184"/>
      <c r="HR75" s="184"/>
      <c r="HS75" s="184"/>
      <c r="HT75" s="184"/>
      <c r="HU75" s="184"/>
      <c r="HV75" s="184"/>
      <c r="HW75" s="184"/>
      <c r="HX75" s="184"/>
      <c r="HY75" s="184"/>
      <c r="HZ75" s="184"/>
      <c r="IA75" s="184"/>
      <c r="IB75" s="184"/>
      <c r="IC75" s="184"/>
      <c r="ID75" s="184"/>
      <c r="IE75" s="184"/>
      <c r="IF75" s="184"/>
      <c r="IG75" s="184"/>
      <c r="IH75" s="184"/>
      <c r="II75" s="184"/>
      <c r="IJ75" s="184"/>
      <c r="IK75" s="184"/>
      <c r="IL75" s="184"/>
      <c r="IM75" s="184"/>
      <c r="IN75" s="184"/>
      <c r="IO75" s="184"/>
      <c r="IP75" s="184"/>
      <c r="IQ75" s="184"/>
      <c r="IR75" s="184"/>
      <c r="IS75" s="184"/>
      <c r="IT75" s="184"/>
      <c r="IU75" s="184"/>
      <c r="IV75" s="184"/>
      <c r="IW75" s="184"/>
      <c r="IX75" s="184"/>
      <c r="IY75" s="184"/>
      <c r="IZ75" s="184"/>
      <c r="JA75" s="184"/>
      <c r="JB75" s="184"/>
      <c r="JC75" s="184"/>
      <c r="JD75" s="184"/>
      <c r="JE75" s="184"/>
      <c r="JF75" s="184"/>
      <c r="JG75" s="184"/>
      <c r="JH75" s="184"/>
      <c r="JI75" s="184"/>
      <c r="JJ75" s="184"/>
      <c r="JK75" s="184"/>
      <c r="JL75" s="184"/>
      <c r="JM75" s="184"/>
      <c r="JN75" s="184"/>
      <c r="JO75" s="184"/>
      <c r="JP75" s="184"/>
      <c r="JQ75" s="184"/>
      <c r="JR75" s="184"/>
      <c r="JS75" s="184"/>
      <c r="JT75" s="184"/>
      <c r="JU75" s="184"/>
      <c r="JV75" s="184"/>
      <c r="JW75" s="184"/>
      <c r="JX75" s="184"/>
      <c r="JY75" s="184"/>
      <c r="JZ75" s="184"/>
      <c r="KA75" s="184"/>
      <c r="KB75" s="184"/>
      <c r="KC75" s="184"/>
      <c r="KD75" s="184"/>
      <c r="KE75" s="184"/>
      <c r="KF75" s="184"/>
      <c r="KG75" s="184"/>
      <c r="KH75" s="184"/>
      <c r="KI75" s="184"/>
      <c r="KJ75" s="184"/>
      <c r="KK75" s="184"/>
      <c r="KL75" s="184"/>
      <c r="KM75" s="184"/>
      <c r="KN75" s="184"/>
      <c r="KO75" s="184"/>
      <c r="KP75" s="184"/>
      <c r="KQ75" s="184"/>
      <c r="KR75" s="184"/>
      <c r="KS75" s="184"/>
      <c r="KT75" s="184"/>
      <c r="KU75" s="184"/>
      <c r="KV75" s="184"/>
      <c r="KW75" s="184"/>
      <c r="KX75" s="184"/>
      <c r="KY75" s="184"/>
      <c r="KZ75" s="184"/>
      <c r="LA75" s="184"/>
      <c r="LB75" s="184"/>
      <c r="LC75" s="184"/>
      <c r="LD75" s="184"/>
      <c r="LE75" s="184"/>
      <c r="LF75" s="184"/>
      <c r="LG75" s="184"/>
      <c r="LH75" s="184"/>
      <c r="LI75" s="184"/>
      <c r="LJ75" s="184"/>
      <c r="LK75" s="184"/>
      <c r="LL75" s="184"/>
      <c r="LM75" s="184"/>
      <c r="LN75" s="184"/>
      <c r="LO75" s="184"/>
      <c r="LP75" s="184"/>
      <c r="LQ75" s="184"/>
      <c r="LR75" s="184"/>
      <c r="LS75" s="184"/>
      <c r="LT75" s="184"/>
      <c r="LU75" s="184"/>
      <c r="LV75" s="184"/>
      <c r="LW75" s="184"/>
      <c r="LX75" s="184"/>
      <c r="LY75" s="184"/>
      <c r="LZ75" s="184"/>
      <c r="MA75" s="184"/>
      <c r="MB75" s="184"/>
      <c r="MC75" s="184"/>
      <c r="MD75" s="184"/>
      <c r="ME75" s="184"/>
      <c r="MF75" s="184"/>
      <c r="MG75" s="184"/>
      <c r="MH75" s="184"/>
      <c r="MI75" s="184"/>
      <c r="MJ75" s="184"/>
      <c r="MK75" s="184"/>
      <c r="ML75" s="184"/>
      <c r="MM75" s="184"/>
      <c r="MN75" s="184"/>
      <c r="MO75" s="184"/>
      <c r="MP75" s="184"/>
      <c r="MQ75" s="184"/>
      <c r="MR75" s="184"/>
      <c r="MS75" s="184"/>
      <c r="MT75" s="184"/>
      <c r="MU75" s="184"/>
      <c r="MV75" s="184"/>
      <c r="MW75" s="184"/>
      <c r="MX75" s="184"/>
      <c r="MY75" s="184"/>
      <c r="MZ75" s="184"/>
      <c r="NA75" s="184"/>
      <c r="NB75" s="184"/>
      <c r="NC75" s="184"/>
      <c r="ND75" s="184"/>
      <c r="NE75" s="184"/>
      <c r="NF75" s="184"/>
      <c r="NG75" s="184"/>
      <c r="NH75" s="184"/>
      <c r="NI75" s="184"/>
      <c r="NJ75" s="184"/>
      <c r="NK75" s="184"/>
      <c r="NL75" s="184"/>
      <c r="NM75" s="184"/>
      <c r="NN75" s="184"/>
      <c r="NO75" s="184"/>
      <c r="NP75" s="184"/>
      <c r="NQ75" s="184"/>
      <c r="NR75" s="184"/>
      <c r="NS75" s="184"/>
      <c r="NT75" s="184"/>
      <c r="NU75" s="184"/>
      <c r="NV75" s="184"/>
      <c r="NW75" s="184"/>
      <c r="NX75" s="184"/>
      <c r="NY75" s="184"/>
      <c r="NZ75" s="184"/>
      <c r="OA75" s="184"/>
      <c r="OB75" s="184"/>
      <c r="OC75" s="184"/>
      <c r="OD75" s="184"/>
      <c r="OE75" s="184"/>
      <c r="OF75" s="184"/>
      <c r="OG75" s="184"/>
      <c r="OH75" s="184"/>
      <c r="OI75" s="184"/>
      <c r="OJ75" s="184"/>
      <c r="OK75" s="184"/>
      <c r="OL75" s="184"/>
      <c r="OM75" s="184"/>
      <c r="ON75" s="184"/>
      <c r="OO75" s="184"/>
      <c r="OP75" s="184"/>
      <c r="OQ75" s="184"/>
      <c r="OR75" s="184"/>
      <c r="OS75" s="184"/>
      <c r="OT75" s="184"/>
      <c r="OU75" s="184"/>
      <c r="OV75" s="184"/>
      <c r="OW75" s="184"/>
      <c r="OX75" s="184"/>
      <c r="OY75" s="184"/>
      <c r="OZ75" s="184"/>
      <c r="PA75" s="184"/>
      <c r="PB75" s="184"/>
      <c r="PC75" s="184"/>
      <c r="PD75" s="184"/>
      <c r="PE75" s="184"/>
      <c r="PF75" s="184"/>
      <c r="PG75" s="184"/>
      <c r="PH75" s="184"/>
      <c r="PI75" s="184"/>
      <c r="PJ75" s="184"/>
      <c r="PK75" s="184"/>
      <c r="PL75" s="184"/>
      <c r="PM75" s="184"/>
      <c r="PN75" s="184"/>
      <c r="PO75" s="184"/>
      <c r="PP75" s="184"/>
      <c r="PQ75" s="184"/>
      <c r="PR75" s="184"/>
      <c r="PS75" s="184"/>
      <c r="PT75" s="184"/>
      <c r="PU75" s="184"/>
      <c r="PV75" s="184"/>
      <c r="PW75" s="184"/>
      <c r="PX75" s="184"/>
      <c r="PY75" s="184"/>
      <c r="PZ75" s="184"/>
      <c r="QA75" s="184"/>
      <c r="QB75" s="184"/>
      <c r="QC75" s="184"/>
      <c r="QD75" s="184"/>
      <c r="QE75" s="184"/>
      <c r="QF75" s="184"/>
      <c r="QG75" s="184"/>
      <c r="QH75" s="184"/>
      <c r="QI75" s="184"/>
      <c r="QJ75" s="184"/>
      <c r="QK75" s="184"/>
      <c r="QL75" s="184"/>
      <c r="QM75" s="184"/>
      <c r="QN75" s="184"/>
      <c r="QO75" s="184"/>
      <c r="QP75" s="184"/>
      <c r="QQ75" s="184"/>
      <c r="QR75" s="184"/>
      <c r="QS75" s="184"/>
      <c r="QT75" s="184"/>
      <c r="QU75" s="184"/>
      <c r="QV75" s="184"/>
      <c r="QW75" s="184"/>
      <c r="QX75" s="184"/>
      <c r="QY75" s="184"/>
      <c r="QZ75" s="184"/>
      <c r="RA75" s="184"/>
      <c r="RB75" s="184"/>
      <c r="RC75" s="184"/>
      <c r="RD75" s="184"/>
      <c r="RE75" s="184"/>
      <c r="RF75" s="184"/>
      <c r="RG75" s="184"/>
      <c r="RH75" s="184"/>
      <c r="RI75" s="184"/>
      <c r="RJ75" s="184"/>
      <c r="RK75" s="184"/>
      <c r="RL75" s="184"/>
      <c r="RM75" s="184"/>
      <c r="RN75" s="184"/>
      <c r="RO75" s="184"/>
      <c r="RP75" s="184"/>
      <c r="RQ75" s="184"/>
      <c r="RR75" s="184"/>
      <c r="RS75" s="184"/>
      <c r="RT75" s="184"/>
      <c r="RU75" s="184"/>
      <c r="RV75" s="184"/>
      <c r="RW75" s="184"/>
      <c r="RX75" s="184"/>
      <c r="RY75" s="184"/>
      <c r="RZ75" s="184"/>
      <c r="SA75" s="184"/>
      <c r="SB75" s="184"/>
      <c r="SC75" s="184"/>
      <c r="SD75" s="184"/>
      <c r="SE75" s="184"/>
      <c r="SF75" s="184"/>
      <c r="SG75" s="184"/>
      <c r="SH75" s="184"/>
      <c r="SI75" s="184"/>
      <c r="SJ75" s="184"/>
      <c r="SK75" s="184"/>
      <c r="SL75" s="184"/>
      <c r="SM75" s="184"/>
      <c r="SN75" s="184"/>
      <c r="SO75" s="184"/>
      <c r="SP75" s="184"/>
      <c r="SQ75" s="184"/>
      <c r="SR75" s="184"/>
      <c r="SS75" s="184"/>
      <c r="ST75" s="184"/>
      <c r="SU75" s="184"/>
      <c r="SV75" s="184"/>
      <c r="SW75" s="184"/>
      <c r="SX75" s="184"/>
      <c r="SY75" s="184"/>
      <c r="SZ75" s="184"/>
      <c r="TA75" s="184"/>
      <c r="TB75" s="184"/>
      <c r="TC75" s="184"/>
      <c r="TD75" s="184"/>
      <c r="TE75" s="184"/>
      <c r="TF75" s="184"/>
      <c r="TG75" s="184"/>
      <c r="TH75" s="184"/>
      <c r="TI75" s="184"/>
      <c r="TJ75" s="184"/>
      <c r="TK75" s="184"/>
      <c r="TL75" s="184"/>
      <c r="TM75" s="184"/>
      <c r="TN75" s="184"/>
      <c r="TO75" s="184"/>
      <c r="TP75" s="184"/>
      <c r="TQ75" s="184"/>
      <c r="TR75" s="184"/>
      <c r="TS75" s="184"/>
      <c r="TT75" s="184"/>
      <c r="TU75" s="184"/>
      <c r="TV75" s="184"/>
      <c r="TW75" s="184"/>
      <c r="TX75" s="184"/>
      <c r="TY75" s="184"/>
      <c r="TZ75" s="184"/>
      <c r="UA75" s="184"/>
      <c r="UB75" s="184"/>
      <c r="UC75" s="184"/>
      <c r="UD75" s="184"/>
      <c r="UE75" s="184"/>
      <c r="UF75" s="184"/>
      <c r="UG75" s="184"/>
      <c r="UH75" s="184"/>
      <c r="UI75" s="184"/>
      <c r="UJ75" s="184"/>
      <c r="UK75" s="184"/>
      <c r="UL75" s="184"/>
      <c r="UM75" s="184"/>
      <c r="UN75" s="184"/>
      <c r="UO75" s="184"/>
      <c r="UP75" s="184"/>
      <c r="UQ75" s="184"/>
      <c r="UR75" s="184"/>
      <c r="US75" s="184"/>
      <c r="UT75" s="184"/>
      <c r="UU75" s="184"/>
      <c r="UV75" s="184"/>
      <c r="UW75" s="184"/>
      <c r="UX75" s="184"/>
      <c r="UY75" s="184"/>
      <c r="UZ75" s="184"/>
      <c r="VA75" s="184"/>
      <c r="VB75" s="184"/>
      <c r="VC75" s="184"/>
      <c r="VD75" s="184"/>
      <c r="VE75" s="184"/>
      <c r="VF75" s="184"/>
      <c r="VG75" s="184"/>
      <c r="VH75" s="184"/>
      <c r="VI75" s="184"/>
      <c r="VJ75" s="184"/>
      <c r="VK75" s="184"/>
      <c r="VL75" s="184"/>
      <c r="VM75" s="184"/>
      <c r="VN75" s="184"/>
      <c r="VO75" s="184"/>
      <c r="VP75" s="184"/>
      <c r="VQ75" s="184"/>
      <c r="VR75" s="184"/>
      <c r="VS75" s="184"/>
      <c r="VT75" s="184"/>
      <c r="VU75" s="184"/>
      <c r="VV75" s="184"/>
      <c r="VW75" s="184"/>
      <c r="VX75" s="184"/>
      <c r="VY75" s="184"/>
      <c r="VZ75" s="184"/>
      <c r="WA75" s="184"/>
      <c r="WB75" s="184"/>
      <c r="WC75" s="184"/>
      <c r="WD75" s="184"/>
      <c r="WE75" s="184"/>
      <c r="WF75" s="184"/>
      <c r="WG75" s="184"/>
      <c r="WH75" s="184"/>
      <c r="WI75" s="184"/>
      <c r="WJ75" s="184"/>
      <c r="WK75" s="184"/>
      <c r="WL75" s="184"/>
      <c r="WM75" s="184"/>
      <c r="WN75" s="184"/>
      <c r="WO75" s="184"/>
      <c r="WP75" s="184"/>
      <c r="WQ75" s="184"/>
      <c r="WR75" s="184"/>
      <c r="WS75" s="184"/>
      <c r="WT75" s="184"/>
      <c r="WU75" s="184"/>
      <c r="WV75" s="184"/>
      <c r="WW75" s="184"/>
      <c r="WX75" s="184"/>
      <c r="WY75" s="184"/>
      <c r="WZ75" s="184"/>
      <c r="XA75" s="184"/>
      <c r="XB75" s="184"/>
      <c r="XC75" s="184"/>
      <c r="XD75" s="184"/>
      <c r="XE75" s="184"/>
      <c r="XF75" s="184"/>
      <c r="XG75" s="184"/>
      <c r="XH75" s="184"/>
      <c r="XI75" s="184"/>
      <c r="XJ75" s="184"/>
      <c r="XK75" s="184"/>
      <c r="XL75" s="184"/>
      <c r="XM75" s="184"/>
      <c r="XN75" s="184"/>
      <c r="XO75" s="184"/>
      <c r="XP75" s="184"/>
      <c r="XQ75" s="184"/>
      <c r="XR75" s="184"/>
      <c r="XS75" s="184"/>
      <c r="XT75" s="184"/>
    </row>
    <row r="76" spans="1:644" customFormat="1" x14ac:dyDescent="0.2">
      <c r="A76" s="162" t="s">
        <v>358</v>
      </c>
      <c r="B76" s="1704" t="s">
        <v>46</v>
      </c>
      <c r="C76" s="1705"/>
      <c r="D76" s="1705"/>
      <c r="E76" s="1705"/>
      <c r="F76" s="1706"/>
      <c r="G76" s="184"/>
      <c r="H76" s="184"/>
      <c r="I76" s="184"/>
      <c r="J76" s="184"/>
      <c r="K76" s="184"/>
      <c r="L76" s="184"/>
      <c r="M76" s="184"/>
      <c r="N76" s="184"/>
      <c r="O76" s="184"/>
      <c r="P76" s="184"/>
      <c r="Q76" s="184"/>
      <c r="R76" s="184"/>
      <c r="S76" s="184"/>
      <c r="T76" s="184"/>
      <c r="U76" s="184"/>
      <c r="V76" s="184"/>
      <c r="W76" s="184"/>
      <c r="X76" s="184"/>
      <c r="Y76" s="184"/>
      <c r="Z76" s="184"/>
      <c r="AA76" s="184"/>
      <c r="AB76" s="184"/>
      <c r="AC76" s="184"/>
      <c r="AD76" s="184"/>
      <c r="AE76" s="184"/>
      <c r="AF76" s="184"/>
      <c r="AG76" s="184"/>
      <c r="AH76" s="184"/>
      <c r="AI76" s="184"/>
      <c r="AJ76" s="184"/>
      <c r="AK76" s="184"/>
      <c r="AL76" s="184"/>
      <c r="AM76" s="184"/>
      <c r="AN76" s="184"/>
      <c r="AO76" s="184"/>
      <c r="AP76" s="184"/>
      <c r="AQ76" s="184"/>
      <c r="AR76" s="184"/>
      <c r="AS76" s="184"/>
      <c r="AT76" s="184"/>
      <c r="AU76" s="184"/>
      <c r="AV76" s="184"/>
      <c r="AW76" s="184"/>
      <c r="AX76" s="184"/>
      <c r="AY76" s="184"/>
      <c r="AZ76" s="184"/>
      <c r="BA76" s="184"/>
      <c r="BB76" s="184"/>
      <c r="BC76" s="184"/>
      <c r="BD76" s="184"/>
      <c r="BE76" s="184"/>
      <c r="BF76" s="184"/>
      <c r="BG76" s="184"/>
      <c r="BH76" s="184"/>
      <c r="BI76" s="184"/>
      <c r="BJ76" s="184"/>
      <c r="BK76" s="184"/>
      <c r="BL76" s="184"/>
      <c r="BM76" s="184"/>
      <c r="BN76" s="184"/>
      <c r="BO76" s="184"/>
      <c r="BP76" s="184"/>
      <c r="BQ76" s="184"/>
      <c r="BR76" s="184"/>
      <c r="BS76" s="184"/>
      <c r="BT76" s="184"/>
      <c r="BU76" s="184"/>
      <c r="BV76" s="184"/>
      <c r="BW76" s="184"/>
      <c r="BX76" s="184"/>
      <c r="BY76" s="184"/>
      <c r="BZ76" s="184"/>
      <c r="CA76" s="184"/>
      <c r="CB76" s="184"/>
      <c r="CC76" s="184"/>
      <c r="CD76" s="184"/>
      <c r="CE76" s="184"/>
      <c r="CF76" s="184"/>
      <c r="CG76" s="184"/>
      <c r="CH76" s="184"/>
      <c r="CI76" s="184"/>
      <c r="CJ76" s="184"/>
      <c r="CK76" s="184"/>
      <c r="CL76" s="184"/>
      <c r="CM76" s="184"/>
      <c r="CN76" s="184"/>
      <c r="CO76" s="184"/>
      <c r="CP76" s="184"/>
      <c r="CQ76" s="184"/>
      <c r="CR76" s="184"/>
      <c r="CS76" s="184"/>
      <c r="CT76" s="184"/>
      <c r="CU76" s="184"/>
      <c r="CV76" s="184"/>
      <c r="CW76" s="184"/>
      <c r="CX76" s="184"/>
      <c r="CY76" s="184"/>
      <c r="CZ76" s="184"/>
      <c r="DA76" s="184"/>
      <c r="DB76" s="184"/>
      <c r="DC76" s="184"/>
      <c r="DD76" s="184"/>
      <c r="DE76" s="184"/>
      <c r="DF76" s="184"/>
      <c r="DG76" s="184"/>
      <c r="DH76" s="184"/>
      <c r="DI76" s="184"/>
      <c r="DJ76" s="184"/>
      <c r="DK76" s="184"/>
      <c r="DL76" s="184"/>
      <c r="DM76" s="184"/>
      <c r="DN76" s="184"/>
      <c r="DO76" s="184"/>
      <c r="DP76" s="184"/>
      <c r="DQ76" s="184"/>
      <c r="DR76" s="184"/>
      <c r="DS76" s="184"/>
      <c r="DT76" s="184"/>
      <c r="DU76" s="184"/>
      <c r="DV76" s="184"/>
      <c r="DW76" s="184"/>
      <c r="DX76" s="184"/>
      <c r="DY76" s="184"/>
      <c r="DZ76" s="184"/>
      <c r="EA76" s="184"/>
      <c r="EB76" s="184"/>
      <c r="EC76" s="184"/>
      <c r="ED76" s="184"/>
      <c r="EE76" s="184"/>
      <c r="EF76" s="184"/>
      <c r="EG76" s="184"/>
      <c r="EH76" s="184"/>
      <c r="EI76" s="184"/>
      <c r="EJ76" s="184"/>
      <c r="EK76" s="184"/>
      <c r="EL76" s="184"/>
      <c r="EM76" s="184"/>
      <c r="EN76" s="184"/>
      <c r="EO76" s="184"/>
      <c r="EP76" s="184"/>
      <c r="EQ76" s="184"/>
      <c r="ER76" s="184"/>
      <c r="ES76" s="184"/>
      <c r="ET76" s="184"/>
      <c r="EU76" s="184"/>
      <c r="EV76" s="184"/>
      <c r="EW76" s="184"/>
      <c r="EX76" s="184"/>
      <c r="EY76" s="184"/>
      <c r="EZ76" s="184"/>
      <c r="FA76" s="184"/>
      <c r="FB76" s="184"/>
      <c r="FC76" s="184"/>
      <c r="FD76" s="184"/>
      <c r="FE76" s="184"/>
      <c r="FF76" s="184"/>
      <c r="FG76" s="184"/>
      <c r="FH76" s="184"/>
      <c r="FI76" s="184"/>
      <c r="FJ76" s="184"/>
      <c r="FK76" s="184"/>
      <c r="FL76" s="184"/>
      <c r="FM76" s="184"/>
      <c r="FN76" s="184"/>
      <c r="FO76" s="184"/>
      <c r="FP76" s="184"/>
      <c r="FQ76" s="184"/>
      <c r="FR76" s="184"/>
      <c r="FS76" s="184"/>
      <c r="FT76" s="184"/>
      <c r="FU76" s="184"/>
      <c r="FV76" s="184"/>
      <c r="FW76" s="184"/>
      <c r="FX76" s="184"/>
      <c r="FY76" s="184"/>
      <c r="FZ76" s="184"/>
      <c r="GA76" s="184"/>
      <c r="GB76" s="184"/>
      <c r="GC76" s="184"/>
      <c r="GD76" s="184"/>
      <c r="GE76" s="184"/>
      <c r="GF76" s="184"/>
      <c r="GG76" s="184"/>
      <c r="GH76" s="184"/>
      <c r="GI76" s="184"/>
      <c r="GJ76" s="184"/>
      <c r="GK76" s="184"/>
      <c r="GL76" s="184"/>
      <c r="GM76" s="184"/>
      <c r="GN76" s="184"/>
      <c r="GO76" s="184"/>
      <c r="GP76" s="184"/>
      <c r="GQ76" s="184"/>
      <c r="GR76" s="184"/>
      <c r="GS76" s="184"/>
      <c r="GT76" s="184"/>
      <c r="GU76" s="184"/>
      <c r="GV76" s="184"/>
      <c r="GW76" s="184"/>
      <c r="GX76" s="184"/>
      <c r="GY76" s="184"/>
      <c r="GZ76" s="184"/>
      <c r="HA76" s="184"/>
      <c r="HB76" s="184"/>
      <c r="HC76" s="184"/>
      <c r="HD76" s="184"/>
      <c r="HE76" s="184"/>
      <c r="HF76" s="184"/>
      <c r="HG76" s="184"/>
      <c r="HH76" s="184"/>
      <c r="HI76" s="184"/>
      <c r="HJ76" s="184"/>
      <c r="HK76" s="184"/>
      <c r="HL76" s="184"/>
      <c r="HM76" s="184"/>
      <c r="HN76" s="184"/>
      <c r="HO76" s="184"/>
      <c r="HP76" s="184"/>
      <c r="HQ76" s="184"/>
      <c r="HR76" s="184"/>
      <c r="HS76" s="184"/>
      <c r="HT76" s="184"/>
      <c r="HU76" s="184"/>
      <c r="HV76" s="184"/>
      <c r="HW76" s="184"/>
      <c r="HX76" s="184"/>
      <c r="HY76" s="184"/>
      <c r="HZ76" s="184"/>
      <c r="IA76" s="184"/>
      <c r="IB76" s="184"/>
      <c r="IC76" s="184"/>
      <c r="ID76" s="184"/>
      <c r="IE76" s="184"/>
      <c r="IF76" s="184"/>
      <c r="IG76" s="184"/>
      <c r="IH76" s="184"/>
      <c r="II76" s="184"/>
      <c r="IJ76" s="184"/>
      <c r="IK76" s="184"/>
      <c r="IL76" s="184"/>
      <c r="IM76" s="184"/>
      <c r="IN76" s="184"/>
      <c r="IO76" s="184"/>
      <c r="IP76" s="184"/>
      <c r="IQ76" s="184"/>
      <c r="IR76" s="184"/>
      <c r="IS76" s="184"/>
      <c r="IT76" s="184"/>
      <c r="IU76" s="184"/>
      <c r="IV76" s="184"/>
      <c r="IW76" s="184"/>
      <c r="IX76" s="184"/>
      <c r="IY76" s="184"/>
      <c r="IZ76" s="184"/>
      <c r="JA76" s="184"/>
      <c r="JB76" s="184"/>
      <c r="JC76" s="184"/>
      <c r="JD76" s="184"/>
      <c r="JE76" s="184"/>
      <c r="JF76" s="184"/>
      <c r="JG76" s="184"/>
      <c r="JH76" s="184"/>
      <c r="JI76" s="184"/>
      <c r="JJ76" s="184"/>
      <c r="JK76" s="184"/>
      <c r="JL76" s="184"/>
      <c r="JM76" s="184"/>
      <c r="JN76" s="184"/>
      <c r="JO76" s="184"/>
      <c r="JP76" s="184"/>
      <c r="JQ76" s="184"/>
      <c r="JR76" s="184"/>
      <c r="JS76" s="184"/>
      <c r="JT76" s="184"/>
      <c r="JU76" s="184"/>
      <c r="JV76" s="184"/>
      <c r="JW76" s="184"/>
      <c r="JX76" s="184"/>
      <c r="JY76" s="184"/>
      <c r="JZ76" s="184"/>
      <c r="KA76" s="184"/>
      <c r="KB76" s="184"/>
      <c r="KC76" s="184"/>
      <c r="KD76" s="184"/>
      <c r="KE76" s="184"/>
      <c r="KF76" s="184"/>
      <c r="KG76" s="184"/>
      <c r="KH76" s="184"/>
      <c r="KI76" s="184"/>
      <c r="KJ76" s="184"/>
      <c r="KK76" s="184"/>
      <c r="KL76" s="184"/>
      <c r="KM76" s="184"/>
      <c r="KN76" s="184"/>
      <c r="KO76" s="184"/>
      <c r="KP76" s="184"/>
      <c r="KQ76" s="184"/>
      <c r="KR76" s="184"/>
      <c r="KS76" s="184"/>
      <c r="KT76" s="184"/>
      <c r="KU76" s="184"/>
      <c r="KV76" s="184"/>
      <c r="KW76" s="184"/>
      <c r="KX76" s="184"/>
      <c r="KY76" s="184"/>
      <c r="KZ76" s="184"/>
      <c r="LA76" s="184"/>
      <c r="LB76" s="184"/>
      <c r="LC76" s="184"/>
      <c r="LD76" s="184"/>
      <c r="LE76" s="184"/>
      <c r="LF76" s="184"/>
      <c r="LG76" s="184"/>
      <c r="LH76" s="184"/>
      <c r="LI76" s="184"/>
      <c r="LJ76" s="184"/>
      <c r="LK76" s="184"/>
      <c r="LL76" s="184"/>
      <c r="LM76" s="184"/>
      <c r="LN76" s="184"/>
      <c r="LO76" s="184"/>
      <c r="LP76" s="184"/>
      <c r="LQ76" s="184"/>
      <c r="LR76" s="184"/>
      <c r="LS76" s="184"/>
      <c r="LT76" s="184"/>
      <c r="LU76" s="184"/>
      <c r="LV76" s="184"/>
      <c r="LW76" s="184"/>
      <c r="LX76" s="184"/>
      <c r="LY76" s="184"/>
      <c r="LZ76" s="184"/>
      <c r="MA76" s="184"/>
      <c r="MB76" s="184"/>
      <c r="MC76" s="184"/>
      <c r="MD76" s="184"/>
      <c r="ME76" s="184"/>
      <c r="MF76" s="184"/>
      <c r="MG76" s="184"/>
      <c r="MH76" s="184"/>
      <c r="MI76" s="184"/>
      <c r="MJ76" s="184"/>
      <c r="MK76" s="184"/>
      <c r="ML76" s="184"/>
      <c r="MM76" s="184"/>
      <c r="MN76" s="184"/>
      <c r="MO76" s="184"/>
      <c r="MP76" s="184"/>
      <c r="MQ76" s="184"/>
      <c r="MR76" s="184"/>
      <c r="MS76" s="184"/>
      <c r="MT76" s="184"/>
      <c r="MU76" s="184"/>
      <c r="MV76" s="184"/>
      <c r="MW76" s="184"/>
      <c r="MX76" s="184"/>
      <c r="MY76" s="184"/>
      <c r="MZ76" s="184"/>
      <c r="NA76" s="184"/>
      <c r="NB76" s="184"/>
      <c r="NC76" s="184"/>
      <c r="ND76" s="184"/>
      <c r="NE76" s="184"/>
      <c r="NF76" s="184"/>
      <c r="NG76" s="184"/>
      <c r="NH76" s="184"/>
      <c r="NI76" s="184"/>
      <c r="NJ76" s="184"/>
      <c r="NK76" s="184"/>
      <c r="NL76" s="184"/>
      <c r="NM76" s="184"/>
      <c r="NN76" s="184"/>
      <c r="NO76" s="184"/>
      <c r="NP76" s="184"/>
      <c r="NQ76" s="184"/>
      <c r="NR76" s="184"/>
      <c r="NS76" s="184"/>
      <c r="NT76" s="184"/>
      <c r="NU76" s="184"/>
      <c r="NV76" s="184"/>
      <c r="NW76" s="184"/>
      <c r="NX76" s="184"/>
      <c r="NY76" s="184"/>
      <c r="NZ76" s="184"/>
      <c r="OA76" s="184"/>
      <c r="OB76" s="184"/>
      <c r="OC76" s="184"/>
      <c r="OD76" s="184"/>
      <c r="OE76" s="184"/>
      <c r="OF76" s="184"/>
      <c r="OG76" s="184"/>
      <c r="OH76" s="184"/>
      <c r="OI76" s="184"/>
      <c r="OJ76" s="184"/>
      <c r="OK76" s="184"/>
      <c r="OL76" s="184"/>
      <c r="OM76" s="184"/>
      <c r="ON76" s="184"/>
      <c r="OO76" s="184"/>
      <c r="OP76" s="184"/>
      <c r="OQ76" s="184"/>
      <c r="OR76" s="184"/>
      <c r="OS76" s="184"/>
      <c r="OT76" s="184"/>
      <c r="OU76" s="184"/>
      <c r="OV76" s="184"/>
      <c r="OW76" s="184"/>
      <c r="OX76" s="184"/>
      <c r="OY76" s="184"/>
      <c r="OZ76" s="184"/>
      <c r="PA76" s="184"/>
      <c r="PB76" s="184"/>
      <c r="PC76" s="184"/>
      <c r="PD76" s="184"/>
      <c r="PE76" s="184"/>
      <c r="PF76" s="184"/>
      <c r="PG76" s="184"/>
      <c r="PH76" s="184"/>
      <c r="PI76" s="184"/>
      <c r="PJ76" s="184"/>
      <c r="PK76" s="184"/>
      <c r="PL76" s="184"/>
      <c r="PM76" s="184"/>
      <c r="PN76" s="184"/>
      <c r="PO76" s="184"/>
      <c r="PP76" s="184"/>
      <c r="PQ76" s="184"/>
      <c r="PR76" s="184"/>
      <c r="PS76" s="184"/>
      <c r="PT76" s="184"/>
      <c r="PU76" s="184"/>
      <c r="PV76" s="184"/>
      <c r="PW76" s="184"/>
      <c r="PX76" s="184"/>
      <c r="PY76" s="184"/>
      <c r="PZ76" s="184"/>
      <c r="QA76" s="184"/>
      <c r="QB76" s="184"/>
      <c r="QC76" s="184"/>
      <c r="QD76" s="184"/>
      <c r="QE76" s="184"/>
      <c r="QF76" s="184"/>
      <c r="QG76" s="184"/>
      <c r="QH76" s="184"/>
      <c r="QI76" s="184"/>
      <c r="QJ76" s="184"/>
      <c r="QK76" s="184"/>
      <c r="QL76" s="184"/>
      <c r="QM76" s="184"/>
      <c r="QN76" s="184"/>
      <c r="QO76" s="184"/>
      <c r="QP76" s="184"/>
      <c r="QQ76" s="184"/>
      <c r="QR76" s="184"/>
      <c r="QS76" s="184"/>
      <c r="QT76" s="184"/>
      <c r="QU76" s="184"/>
      <c r="QV76" s="184"/>
      <c r="QW76" s="184"/>
      <c r="QX76" s="184"/>
      <c r="QY76" s="184"/>
      <c r="QZ76" s="184"/>
      <c r="RA76" s="184"/>
      <c r="RB76" s="184"/>
      <c r="RC76" s="184"/>
      <c r="RD76" s="184"/>
      <c r="RE76" s="184"/>
      <c r="RF76" s="184"/>
      <c r="RG76" s="184"/>
      <c r="RH76" s="184"/>
      <c r="RI76" s="184"/>
      <c r="RJ76" s="184"/>
      <c r="RK76" s="184"/>
      <c r="RL76" s="184"/>
      <c r="RM76" s="184"/>
      <c r="RN76" s="184"/>
      <c r="RO76" s="184"/>
      <c r="RP76" s="184"/>
      <c r="RQ76" s="184"/>
      <c r="RR76" s="184"/>
      <c r="RS76" s="184"/>
      <c r="RT76" s="184"/>
      <c r="RU76" s="184"/>
      <c r="RV76" s="184"/>
      <c r="RW76" s="184"/>
      <c r="RX76" s="184"/>
      <c r="RY76" s="184"/>
      <c r="RZ76" s="184"/>
      <c r="SA76" s="184"/>
      <c r="SB76" s="184"/>
      <c r="SC76" s="184"/>
      <c r="SD76" s="184"/>
      <c r="SE76" s="184"/>
      <c r="SF76" s="184"/>
      <c r="SG76" s="184"/>
      <c r="SH76" s="184"/>
      <c r="SI76" s="184"/>
      <c r="SJ76" s="184"/>
      <c r="SK76" s="184"/>
      <c r="SL76" s="184"/>
      <c r="SM76" s="184"/>
      <c r="SN76" s="184"/>
      <c r="SO76" s="184"/>
      <c r="SP76" s="184"/>
      <c r="SQ76" s="184"/>
      <c r="SR76" s="184"/>
      <c r="SS76" s="184"/>
      <c r="ST76" s="184"/>
      <c r="SU76" s="184"/>
      <c r="SV76" s="184"/>
      <c r="SW76" s="184"/>
      <c r="SX76" s="184"/>
      <c r="SY76" s="184"/>
      <c r="SZ76" s="184"/>
      <c r="TA76" s="184"/>
      <c r="TB76" s="184"/>
      <c r="TC76" s="184"/>
      <c r="TD76" s="184"/>
      <c r="TE76" s="184"/>
      <c r="TF76" s="184"/>
      <c r="TG76" s="184"/>
      <c r="TH76" s="184"/>
      <c r="TI76" s="184"/>
      <c r="TJ76" s="184"/>
      <c r="TK76" s="184"/>
      <c r="TL76" s="184"/>
      <c r="TM76" s="184"/>
      <c r="TN76" s="184"/>
      <c r="TO76" s="184"/>
      <c r="TP76" s="184"/>
      <c r="TQ76" s="184"/>
      <c r="TR76" s="184"/>
      <c r="TS76" s="184"/>
      <c r="TT76" s="184"/>
      <c r="TU76" s="184"/>
      <c r="TV76" s="184"/>
      <c r="TW76" s="184"/>
      <c r="TX76" s="184"/>
      <c r="TY76" s="184"/>
      <c r="TZ76" s="184"/>
      <c r="UA76" s="184"/>
      <c r="UB76" s="184"/>
      <c r="UC76" s="184"/>
      <c r="UD76" s="184"/>
      <c r="UE76" s="184"/>
      <c r="UF76" s="184"/>
      <c r="UG76" s="184"/>
      <c r="UH76" s="184"/>
      <c r="UI76" s="184"/>
      <c r="UJ76" s="184"/>
      <c r="UK76" s="184"/>
      <c r="UL76" s="184"/>
      <c r="UM76" s="184"/>
      <c r="UN76" s="184"/>
      <c r="UO76" s="184"/>
      <c r="UP76" s="184"/>
      <c r="UQ76" s="184"/>
      <c r="UR76" s="184"/>
      <c r="US76" s="184"/>
      <c r="UT76" s="184"/>
      <c r="UU76" s="184"/>
      <c r="UV76" s="184"/>
      <c r="UW76" s="184"/>
      <c r="UX76" s="184"/>
      <c r="UY76" s="184"/>
      <c r="UZ76" s="184"/>
      <c r="VA76" s="184"/>
      <c r="VB76" s="184"/>
      <c r="VC76" s="184"/>
      <c r="VD76" s="184"/>
      <c r="VE76" s="184"/>
      <c r="VF76" s="184"/>
      <c r="VG76" s="184"/>
      <c r="VH76" s="184"/>
      <c r="VI76" s="184"/>
      <c r="VJ76" s="184"/>
      <c r="VK76" s="184"/>
      <c r="VL76" s="184"/>
      <c r="VM76" s="184"/>
      <c r="VN76" s="184"/>
      <c r="VO76" s="184"/>
      <c r="VP76" s="184"/>
      <c r="VQ76" s="184"/>
      <c r="VR76" s="184"/>
      <c r="VS76" s="184"/>
      <c r="VT76" s="184"/>
      <c r="VU76" s="184"/>
      <c r="VV76" s="184"/>
      <c r="VW76" s="184"/>
      <c r="VX76" s="184"/>
      <c r="VY76" s="184"/>
      <c r="VZ76" s="184"/>
      <c r="WA76" s="184"/>
      <c r="WB76" s="184"/>
      <c r="WC76" s="184"/>
      <c r="WD76" s="184"/>
      <c r="WE76" s="184"/>
      <c r="WF76" s="184"/>
      <c r="WG76" s="184"/>
      <c r="WH76" s="184"/>
      <c r="WI76" s="184"/>
      <c r="WJ76" s="184"/>
      <c r="WK76" s="184"/>
      <c r="WL76" s="184"/>
      <c r="WM76" s="184"/>
      <c r="WN76" s="184"/>
      <c r="WO76" s="184"/>
      <c r="WP76" s="184"/>
      <c r="WQ76" s="184"/>
      <c r="WR76" s="184"/>
      <c r="WS76" s="184"/>
      <c r="WT76" s="184"/>
      <c r="WU76" s="184"/>
      <c r="WV76" s="184"/>
      <c r="WW76" s="184"/>
      <c r="WX76" s="184"/>
      <c r="WY76" s="184"/>
      <c r="WZ76" s="184"/>
      <c r="XA76" s="184"/>
      <c r="XB76" s="184"/>
      <c r="XC76" s="184"/>
      <c r="XD76" s="184"/>
      <c r="XE76" s="184"/>
      <c r="XF76" s="184"/>
      <c r="XG76" s="184"/>
      <c r="XH76" s="184"/>
      <c r="XI76" s="184"/>
      <c r="XJ76" s="184"/>
      <c r="XK76" s="184"/>
      <c r="XL76" s="184"/>
      <c r="XM76" s="184"/>
      <c r="XN76" s="184"/>
      <c r="XO76" s="184"/>
      <c r="XP76" s="184"/>
      <c r="XQ76" s="184"/>
      <c r="XR76" s="184"/>
      <c r="XS76" s="184"/>
      <c r="XT76" s="184"/>
    </row>
    <row r="77" spans="1:644" customFormat="1" x14ac:dyDescent="0.2">
      <c r="A77" s="162" t="s">
        <v>48</v>
      </c>
      <c r="B77" s="1704" t="s">
        <v>47</v>
      </c>
      <c r="C77" s="1705"/>
      <c r="D77" s="1705"/>
      <c r="E77" s="1705"/>
      <c r="F77" s="1706"/>
      <c r="G77" s="184"/>
      <c r="H77" s="184"/>
      <c r="I77" s="184"/>
      <c r="J77" s="184"/>
      <c r="K77" s="184"/>
      <c r="L77" s="184"/>
      <c r="M77" s="184"/>
      <c r="N77" s="184"/>
      <c r="O77" s="184"/>
      <c r="P77" s="184"/>
      <c r="Q77" s="184"/>
      <c r="R77" s="184"/>
      <c r="S77" s="184"/>
      <c r="T77" s="184"/>
      <c r="U77" s="184"/>
      <c r="V77" s="184"/>
      <c r="W77" s="184"/>
      <c r="X77" s="184"/>
      <c r="Y77" s="184"/>
      <c r="Z77" s="184"/>
      <c r="AA77" s="184"/>
      <c r="AB77" s="184"/>
      <c r="AC77" s="184"/>
      <c r="AD77" s="184"/>
      <c r="AE77" s="184"/>
      <c r="AF77" s="184"/>
      <c r="AG77" s="184"/>
      <c r="AH77" s="184"/>
      <c r="AI77" s="184"/>
      <c r="AJ77" s="184"/>
      <c r="AK77" s="184"/>
      <c r="AL77" s="184"/>
      <c r="AM77" s="184"/>
      <c r="AN77" s="184"/>
      <c r="AO77" s="184"/>
      <c r="AP77" s="184"/>
      <c r="AQ77" s="184"/>
      <c r="AR77" s="184"/>
      <c r="AS77" s="184"/>
      <c r="AT77" s="184"/>
      <c r="AU77" s="184"/>
      <c r="AV77" s="184"/>
      <c r="AW77" s="184"/>
      <c r="AX77" s="184"/>
      <c r="AY77" s="184"/>
      <c r="AZ77" s="184"/>
      <c r="BA77" s="184"/>
      <c r="BB77" s="184"/>
      <c r="BC77" s="184"/>
      <c r="BD77" s="184"/>
      <c r="BE77" s="184"/>
      <c r="BF77" s="184"/>
      <c r="BG77" s="184"/>
      <c r="BH77" s="184"/>
      <c r="BI77" s="184"/>
      <c r="BJ77" s="184"/>
      <c r="BK77" s="184"/>
      <c r="BL77" s="184"/>
      <c r="BM77" s="184"/>
      <c r="BN77" s="184"/>
      <c r="BO77" s="184"/>
      <c r="BP77" s="184"/>
      <c r="BQ77" s="184"/>
      <c r="BR77" s="184"/>
      <c r="BS77" s="184"/>
      <c r="BT77" s="184"/>
      <c r="BU77" s="184"/>
      <c r="BV77" s="184"/>
      <c r="BW77" s="184"/>
      <c r="BX77" s="184"/>
      <c r="BY77" s="184"/>
      <c r="BZ77" s="184"/>
      <c r="CA77" s="184"/>
      <c r="CB77" s="184"/>
      <c r="CC77" s="184"/>
      <c r="CD77" s="184"/>
      <c r="CE77" s="184"/>
      <c r="CF77" s="184"/>
      <c r="CG77" s="184"/>
      <c r="CH77" s="184"/>
      <c r="CI77" s="184"/>
      <c r="CJ77" s="184"/>
      <c r="CK77" s="184"/>
      <c r="CL77" s="184"/>
      <c r="CM77" s="184"/>
      <c r="CN77" s="184"/>
      <c r="CO77" s="184"/>
      <c r="CP77" s="184"/>
      <c r="CQ77" s="184"/>
      <c r="CR77" s="184"/>
      <c r="CS77" s="184"/>
      <c r="CT77" s="184"/>
      <c r="CU77" s="184"/>
      <c r="CV77" s="184"/>
      <c r="CW77" s="184"/>
      <c r="CX77" s="184"/>
      <c r="CY77" s="184"/>
      <c r="CZ77" s="184"/>
      <c r="DA77" s="184"/>
      <c r="DB77" s="184"/>
      <c r="DC77" s="184"/>
      <c r="DD77" s="184"/>
      <c r="DE77" s="184"/>
      <c r="DF77" s="184"/>
      <c r="DG77" s="184"/>
      <c r="DH77" s="184"/>
      <c r="DI77" s="184"/>
      <c r="DJ77" s="184"/>
      <c r="DK77" s="184"/>
      <c r="DL77" s="184"/>
      <c r="DM77" s="184"/>
      <c r="DN77" s="184"/>
      <c r="DO77" s="184"/>
      <c r="DP77" s="184"/>
      <c r="DQ77" s="184"/>
      <c r="DR77" s="184"/>
      <c r="DS77" s="184"/>
      <c r="DT77" s="184"/>
      <c r="DU77" s="184"/>
      <c r="DV77" s="184"/>
      <c r="DW77" s="184"/>
      <c r="DX77" s="184"/>
      <c r="DY77" s="184"/>
      <c r="DZ77" s="184"/>
      <c r="EA77" s="184"/>
      <c r="EB77" s="184"/>
      <c r="EC77" s="184"/>
      <c r="ED77" s="184"/>
      <c r="EE77" s="184"/>
      <c r="EF77" s="184"/>
      <c r="EG77" s="184"/>
      <c r="EH77" s="184"/>
      <c r="EI77" s="184"/>
      <c r="EJ77" s="184"/>
      <c r="EK77" s="184"/>
      <c r="EL77" s="184"/>
      <c r="EM77" s="184"/>
      <c r="EN77" s="184"/>
      <c r="EO77" s="184"/>
      <c r="EP77" s="184"/>
      <c r="EQ77" s="184"/>
      <c r="ER77" s="184"/>
      <c r="ES77" s="184"/>
      <c r="ET77" s="184"/>
      <c r="EU77" s="184"/>
      <c r="EV77" s="184"/>
      <c r="EW77" s="184"/>
      <c r="EX77" s="184"/>
      <c r="EY77" s="184"/>
      <c r="EZ77" s="184"/>
      <c r="FA77" s="184"/>
      <c r="FB77" s="184"/>
      <c r="FC77" s="184"/>
      <c r="FD77" s="184"/>
      <c r="FE77" s="184"/>
      <c r="FF77" s="184"/>
      <c r="FG77" s="184"/>
      <c r="FH77" s="184"/>
      <c r="FI77" s="184"/>
      <c r="FJ77" s="184"/>
      <c r="FK77" s="184"/>
      <c r="FL77" s="184"/>
      <c r="FM77" s="184"/>
      <c r="FN77" s="184"/>
      <c r="FO77" s="184"/>
      <c r="FP77" s="184"/>
      <c r="FQ77" s="184"/>
      <c r="FR77" s="184"/>
      <c r="FS77" s="184"/>
      <c r="FT77" s="184"/>
      <c r="FU77" s="184"/>
      <c r="FV77" s="184"/>
      <c r="FW77" s="184"/>
      <c r="FX77" s="184"/>
      <c r="FY77" s="184"/>
      <c r="FZ77" s="184"/>
      <c r="GA77" s="184"/>
      <c r="GB77" s="184"/>
      <c r="GC77" s="184"/>
      <c r="GD77" s="184"/>
      <c r="GE77" s="184"/>
      <c r="GF77" s="184"/>
      <c r="GG77" s="184"/>
      <c r="GH77" s="184"/>
      <c r="GI77" s="184"/>
      <c r="GJ77" s="184"/>
      <c r="GK77" s="184"/>
      <c r="GL77" s="184"/>
      <c r="GM77" s="184"/>
      <c r="GN77" s="184"/>
      <c r="GO77" s="184"/>
      <c r="GP77" s="184"/>
      <c r="GQ77" s="184"/>
      <c r="GR77" s="184"/>
      <c r="GS77" s="184"/>
      <c r="GT77" s="184"/>
      <c r="GU77" s="184"/>
      <c r="GV77" s="184"/>
      <c r="GW77" s="184"/>
      <c r="GX77" s="184"/>
      <c r="GY77" s="184"/>
      <c r="GZ77" s="184"/>
      <c r="HA77" s="184"/>
      <c r="HB77" s="184"/>
      <c r="HC77" s="184"/>
      <c r="HD77" s="184"/>
      <c r="HE77" s="184"/>
      <c r="HF77" s="184"/>
      <c r="HG77" s="184"/>
      <c r="HH77" s="184"/>
      <c r="HI77" s="184"/>
      <c r="HJ77" s="184"/>
      <c r="HK77" s="184"/>
      <c r="HL77" s="184"/>
      <c r="HM77" s="184"/>
      <c r="HN77" s="184"/>
      <c r="HO77" s="184"/>
      <c r="HP77" s="184"/>
      <c r="HQ77" s="184"/>
      <c r="HR77" s="184"/>
      <c r="HS77" s="184"/>
      <c r="HT77" s="184"/>
      <c r="HU77" s="184"/>
      <c r="HV77" s="184"/>
      <c r="HW77" s="184"/>
      <c r="HX77" s="184"/>
      <c r="HY77" s="184"/>
      <c r="HZ77" s="184"/>
      <c r="IA77" s="184"/>
      <c r="IB77" s="184"/>
      <c r="IC77" s="184"/>
      <c r="ID77" s="184"/>
      <c r="IE77" s="184"/>
      <c r="IF77" s="184"/>
      <c r="IG77" s="184"/>
      <c r="IH77" s="184"/>
      <c r="II77" s="184"/>
      <c r="IJ77" s="184"/>
      <c r="IK77" s="184"/>
      <c r="IL77" s="184"/>
      <c r="IM77" s="184"/>
      <c r="IN77" s="184"/>
      <c r="IO77" s="184"/>
      <c r="IP77" s="184"/>
      <c r="IQ77" s="184"/>
      <c r="IR77" s="184"/>
      <c r="IS77" s="184"/>
      <c r="IT77" s="184"/>
      <c r="IU77" s="184"/>
      <c r="IV77" s="184"/>
      <c r="IW77" s="184"/>
      <c r="IX77" s="184"/>
      <c r="IY77" s="184"/>
      <c r="IZ77" s="184"/>
      <c r="JA77" s="184"/>
      <c r="JB77" s="184"/>
      <c r="JC77" s="184"/>
      <c r="JD77" s="184"/>
      <c r="JE77" s="184"/>
      <c r="JF77" s="184"/>
      <c r="JG77" s="184"/>
      <c r="JH77" s="184"/>
      <c r="JI77" s="184"/>
      <c r="JJ77" s="184"/>
      <c r="JK77" s="184"/>
      <c r="JL77" s="184"/>
      <c r="JM77" s="184"/>
      <c r="JN77" s="184"/>
      <c r="JO77" s="184"/>
      <c r="JP77" s="184"/>
      <c r="JQ77" s="184"/>
      <c r="JR77" s="184"/>
      <c r="JS77" s="184"/>
      <c r="JT77" s="184"/>
      <c r="JU77" s="184"/>
      <c r="JV77" s="184"/>
      <c r="JW77" s="184"/>
      <c r="JX77" s="184"/>
      <c r="JY77" s="184"/>
      <c r="JZ77" s="184"/>
      <c r="KA77" s="184"/>
      <c r="KB77" s="184"/>
      <c r="KC77" s="184"/>
      <c r="KD77" s="184"/>
      <c r="KE77" s="184"/>
      <c r="KF77" s="184"/>
      <c r="KG77" s="184"/>
      <c r="KH77" s="184"/>
      <c r="KI77" s="184"/>
      <c r="KJ77" s="184"/>
      <c r="KK77" s="184"/>
      <c r="KL77" s="184"/>
      <c r="KM77" s="184"/>
      <c r="KN77" s="184"/>
      <c r="KO77" s="184"/>
      <c r="KP77" s="184"/>
      <c r="KQ77" s="184"/>
      <c r="KR77" s="184"/>
      <c r="KS77" s="184"/>
      <c r="KT77" s="184"/>
      <c r="KU77" s="184"/>
      <c r="KV77" s="184"/>
      <c r="KW77" s="184"/>
      <c r="KX77" s="184"/>
      <c r="KY77" s="184"/>
      <c r="KZ77" s="184"/>
      <c r="LA77" s="184"/>
      <c r="LB77" s="184"/>
      <c r="LC77" s="184"/>
      <c r="LD77" s="184"/>
      <c r="LE77" s="184"/>
      <c r="LF77" s="184"/>
      <c r="LG77" s="184"/>
      <c r="LH77" s="184"/>
      <c r="LI77" s="184"/>
      <c r="LJ77" s="184"/>
      <c r="LK77" s="184"/>
      <c r="LL77" s="184"/>
      <c r="LM77" s="184"/>
      <c r="LN77" s="184"/>
      <c r="LO77" s="184"/>
      <c r="LP77" s="184"/>
      <c r="LQ77" s="184"/>
      <c r="LR77" s="184"/>
      <c r="LS77" s="184"/>
      <c r="LT77" s="184"/>
      <c r="LU77" s="184"/>
      <c r="LV77" s="184"/>
      <c r="LW77" s="184"/>
      <c r="LX77" s="184"/>
      <c r="LY77" s="184"/>
      <c r="LZ77" s="184"/>
      <c r="MA77" s="184"/>
      <c r="MB77" s="184"/>
      <c r="MC77" s="184"/>
      <c r="MD77" s="184"/>
      <c r="ME77" s="184"/>
      <c r="MF77" s="184"/>
      <c r="MG77" s="184"/>
      <c r="MH77" s="184"/>
      <c r="MI77" s="184"/>
      <c r="MJ77" s="184"/>
      <c r="MK77" s="184"/>
      <c r="ML77" s="184"/>
      <c r="MM77" s="184"/>
      <c r="MN77" s="184"/>
      <c r="MO77" s="184"/>
      <c r="MP77" s="184"/>
      <c r="MQ77" s="184"/>
      <c r="MR77" s="184"/>
      <c r="MS77" s="184"/>
      <c r="MT77" s="184"/>
      <c r="MU77" s="184"/>
      <c r="MV77" s="184"/>
      <c r="MW77" s="184"/>
      <c r="MX77" s="184"/>
      <c r="MY77" s="184"/>
      <c r="MZ77" s="184"/>
      <c r="NA77" s="184"/>
      <c r="NB77" s="184"/>
      <c r="NC77" s="184"/>
      <c r="ND77" s="184"/>
      <c r="NE77" s="184"/>
      <c r="NF77" s="184"/>
      <c r="NG77" s="184"/>
      <c r="NH77" s="184"/>
      <c r="NI77" s="184"/>
      <c r="NJ77" s="184"/>
      <c r="NK77" s="184"/>
      <c r="NL77" s="184"/>
      <c r="NM77" s="184"/>
      <c r="NN77" s="184"/>
      <c r="NO77" s="184"/>
      <c r="NP77" s="184"/>
      <c r="NQ77" s="184"/>
      <c r="NR77" s="184"/>
      <c r="NS77" s="184"/>
      <c r="NT77" s="184"/>
      <c r="NU77" s="184"/>
      <c r="NV77" s="184"/>
      <c r="NW77" s="184"/>
      <c r="NX77" s="184"/>
      <c r="NY77" s="184"/>
      <c r="NZ77" s="184"/>
      <c r="OA77" s="184"/>
      <c r="OB77" s="184"/>
      <c r="OC77" s="184"/>
      <c r="OD77" s="184"/>
      <c r="OE77" s="184"/>
      <c r="OF77" s="184"/>
      <c r="OG77" s="184"/>
      <c r="OH77" s="184"/>
      <c r="OI77" s="184"/>
      <c r="OJ77" s="184"/>
      <c r="OK77" s="184"/>
      <c r="OL77" s="184"/>
      <c r="OM77" s="184"/>
      <c r="ON77" s="184"/>
      <c r="OO77" s="184"/>
      <c r="OP77" s="184"/>
      <c r="OQ77" s="184"/>
      <c r="OR77" s="184"/>
      <c r="OS77" s="184"/>
      <c r="OT77" s="184"/>
      <c r="OU77" s="184"/>
      <c r="OV77" s="184"/>
      <c r="OW77" s="184"/>
      <c r="OX77" s="184"/>
      <c r="OY77" s="184"/>
      <c r="OZ77" s="184"/>
      <c r="PA77" s="184"/>
      <c r="PB77" s="184"/>
      <c r="PC77" s="184"/>
      <c r="PD77" s="184"/>
      <c r="PE77" s="184"/>
      <c r="PF77" s="184"/>
      <c r="PG77" s="184"/>
      <c r="PH77" s="184"/>
      <c r="PI77" s="184"/>
      <c r="PJ77" s="184"/>
      <c r="PK77" s="184"/>
      <c r="PL77" s="184"/>
      <c r="PM77" s="184"/>
      <c r="PN77" s="184"/>
      <c r="PO77" s="184"/>
      <c r="PP77" s="184"/>
      <c r="PQ77" s="184"/>
      <c r="PR77" s="184"/>
      <c r="PS77" s="184"/>
      <c r="PT77" s="184"/>
      <c r="PU77" s="184"/>
      <c r="PV77" s="184"/>
      <c r="PW77" s="184"/>
      <c r="PX77" s="184"/>
      <c r="PY77" s="184"/>
      <c r="PZ77" s="184"/>
      <c r="QA77" s="184"/>
      <c r="QB77" s="184"/>
      <c r="QC77" s="184"/>
      <c r="QD77" s="184"/>
      <c r="QE77" s="184"/>
      <c r="QF77" s="184"/>
      <c r="QG77" s="184"/>
      <c r="QH77" s="184"/>
      <c r="QI77" s="184"/>
      <c r="QJ77" s="184"/>
      <c r="QK77" s="184"/>
      <c r="QL77" s="184"/>
      <c r="QM77" s="184"/>
      <c r="QN77" s="184"/>
      <c r="QO77" s="184"/>
      <c r="QP77" s="184"/>
      <c r="QQ77" s="184"/>
      <c r="QR77" s="184"/>
      <c r="QS77" s="184"/>
      <c r="QT77" s="184"/>
      <c r="QU77" s="184"/>
      <c r="QV77" s="184"/>
      <c r="QW77" s="184"/>
      <c r="QX77" s="184"/>
      <c r="QY77" s="184"/>
      <c r="QZ77" s="184"/>
      <c r="RA77" s="184"/>
      <c r="RB77" s="184"/>
      <c r="RC77" s="184"/>
      <c r="RD77" s="184"/>
      <c r="RE77" s="184"/>
      <c r="RF77" s="184"/>
      <c r="RG77" s="184"/>
      <c r="RH77" s="184"/>
      <c r="RI77" s="184"/>
      <c r="RJ77" s="184"/>
      <c r="RK77" s="184"/>
      <c r="RL77" s="184"/>
      <c r="RM77" s="184"/>
      <c r="RN77" s="184"/>
      <c r="RO77" s="184"/>
      <c r="RP77" s="184"/>
      <c r="RQ77" s="184"/>
      <c r="RR77" s="184"/>
      <c r="RS77" s="184"/>
      <c r="RT77" s="184"/>
      <c r="RU77" s="184"/>
      <c r="RV77" s="184"/>
      <c r="RW77" s="184"/>
      <c r="RX77" s="184"/>
      <c r="RY77" s="184"/>
      <c r="RZ77" s="184"/>
      <c r="SA77" s="184"/>
      <c r="SB77" s="184"/>
      <c r="SC77" s="184"/>
      <c r="SD77" s="184"/>
      <c r="SE77" s="184"/>
      <c r="SF77" s="184"/>
      <c r="SG77" s="184"/>
      <c r="SH77" s="184"/>
      <c r="SI77" s="184"/>
      <c r="SJ77" s="184"/>
      <c r="SK77" s="184"/>
      <c r="SL77" s="184"/>
      <c r="SM77" s="184"/>
      <c r="SN77" s="184"/>
      <c r="SO77" s="184"/>
      <c r="SP77" s="184"/>
      <c r="SQ77" s="184"/>
      <c r="SR77" s="184"/>
      <c r="SS77" s="184"/>
      <c r="ST77" s="184"/>
      <c r="SU77" s="184"/>
      <c r="SV77" s="184"/>
      <c r="SW77" s="184"/>
      <c r="SX77" s="184"/>
      <c r="SY77" s="184"/>
      <c r="SZ77" s="184"/>
      <c r="TA77" s="184"/>
      <c r="TB77" s="184"/>
      <c r="TC77" s="184"/>
      <c r="TD77" s="184"/>
      <c r="TE77" s="184"/>
      <c r="TF77" s="184"/>
      <c r="TG77" s="184"/>
      <c r="TH77" s="184"/>
      <c r="TI77" s="184"/>
      <c r="TJ77" s="184"/>
      <c r="TK77" s="184"/>
      <c r="TL77" s="184"/>
      <c r="TM77" s="184"/>
      <c r="TN77" s="184"/>
      <c r="TO77" s="184"/>
      <c r="TP77" s="184"/>
      <c r="TQ77" s="184"/>
      <c r="TR77" s="184"/>
      <c r="TS77" s="184"/>
      <c r="TT77" s="184"/>
      <c r="TU77" s="184"/>
      <c r="TV77" s="184"/>
      <c r="TW77" s="184"/>
      <c r="TX77" s="184"/>
      <c r="TY77" s="184"/>
      <c r="TZ77" s="184"/>
      <c r="UA77" s="184"/>
      <c r="UB77" s="184"/>
      <c r="UC77" s="184"/>
      <c r="UD77" s="184"/>
      <c r="UE77" s="184"/>
      <c r="UF77" s="184"/>
      <c r="UG77" s="184"/>
      <c r="UH77" s="184"/>
      <c r="UI77" s="184"/>
      <c r="UJ77" s="184"/>
      <c r="UK77" s="184"/>
      <c r="UL77" s="184"/>
      <c r="UM77" s="184"/>
      <c r="UN77" s="184"/>
      <c r="UO77" s="184"/>
      <c r="UP77" s="184"/>
      <c r="UQ77" s="184"/>
      <c r="UR77" s="184"/>
      <c r="US77" s="184"/>
      <c r="UT77" s="184"/>
      <c r="UU77" s="184"/>
      <c r="UV77" s="184"/>
      <c r="UW77" s="184"/>
      <c r="UX77" s="184"/>
      <c r="UY77" s="184"/>
      <c r="UZ77" s="184"/>
      <c r="VA77" s="184"/>
      <c r="VB77" s="184"/>
      <c r="VC77" s="184"/>
      <c r="VD77" s="184"/>
      <c r="VE77" s="184"/>
      <c r="VF77" s="184"/>
      <c r="VG77" s="184"/>
      <c r="VH77" s="184"/>
      <c r="VI77" s="184"/>
      <c r="VJ77" s="184"/>
      <c r="VK77" s="184"/>
      <c r="VL77" s="184"/>
      <c r="VM77" s="184"/>
      <c r="VN77" s="184"/>
      <c r="VO77" s="184"/>
      <c r="VP77" s="184"/>
      <c r="VQ77" s="184"/>
      <c r="VR77" s="184"/>
      <c r="VS77" s="184"/>
      <c r="VT77" s="184"/>
      <c r="VU77" s="184"/>
      <c r="VV77" s="184"/>
      <c r="VW77" s="184"/>
      <c r="VX77" s="184"/>
      <c r="VY77" s="184"/>
      <c r="VZ77" s="184"/>
      <c r="WA77" s="184"/>
      <c r="WB77" s="184"/>
      <c r="WC77" s="184"/>
      <c r="WD77" s="184"/>
      <c r="WE77" s="184"/>
      <c r="WF77" s="184"/>
      <c r="WG77" s="184"/>
      <c r="WH77" s="184"/>
      <c r="WI77" s="184"/>
      <c r="WJ77" s="184"/>
      <c r="WK77" s="184"/>
      <c r="WL77" s="184"/>
      <c r="WM77" s="184"/>
      <c r="WN77" s="184"/>
      <c r="WO77" s="184"/>
      <c r="WP77" s="184"/>
      <c r="WQ77" s="184"/>
      <c r="WR77" s="184"/>
      <c r="WS77" s="184"/>
      <c r="WT77" s="184"/>
      <c r="WU77" s="184"/>
      <c r="WV77" s="184"/>
      <c r="WW77" s="184"/>
      <c r="WX77" s="184"/>
      <c r="WY77" s="184"/>
      <c r="WZ77" s="184"/>
      <c r="XA77" s="184"/>
      <c r="XB77" s="184"/>
      <c r="XC77" s="184"/>
      <c r="XD77" s="184"/>
      <c r="XE77" s="184"/>
      <c r="XF77" s="184"/>
      <c r="XG77" s="184"/>
      <c r="XH77" s="184"/>
      <c r="XI77" s="184"/>
      <c r="XJ77" s="184"/>
      <c r="XK77" s="184"/>
      <c r="XL77" s="184"/>
      <c r="XM77" s="184"/>
      <c r="XN77" s="184"/>
      <c r="XO77" s="184"/>
      <c r="XP77" s="184"/>
      <c r="XQ77" s="184"/>
      <c r="XR77" s="184"/>
      <c r="XS77" s="184"/>
      <c r="XT77" s="184"/>
    </row>
    <row r="80" spans="1:644" ht="18" x14ac:dyDescent="0.25">
      <c r="A80" s="448" t="s">
        <v>499</v>
      </c>
    </row>
    <row r="81" spans="1:24" ht="12.75" customHeight="1" x14ac:dyDescent="0.2">
      <c r="A81" s="2210" t="s">
        <v>1408</v>
      </c>
      <c r="B81" s="2870" t="str">
        <f>ANNEXES!D28</f>
        <v>L'organigramme de l'année 2018 ainsi que le nombre d'ETP's par département des années 2017 et 2018 et un commentaire sur les évolutions par département.</v>
      </c>
      <c r="C81" s="2870"/>
      <c r="D81" s="2870"/>
      <c r="E81" s="2870"/>
      <c r="F81" s="2870"/>
      <c r="G81" s="2870"/>
      <c r="H81" s="2870"/>
      <c r="I81" s="2870"/>
      <c r="J81" s="2208"/>
      <c r="K81" s="2208"/>
      <c r="L81" s="2208"/>
      <c r="M81" s="2208"/>
      <c r="N81" s="2208"/>
      <c r="O81" s="2208"/>
      <c r="P81" s="2208"/>
      <c r="Q81" s="2208"/>
      <c r="R81" s="2208"/>
      <c r="S81" s="2208"/>
      <c r="T81" s="2208"/>
      <c r="U81" s="2208"/>
      <c r="V81" s="2208"/>
      <c r="W81" s="2208"/>
      <c r="X81" s="2208"/>
    </row>
    <row r="82" spans="1:24" ht="12.75" customHeight="1" x14ac:dyDescent="0.2">
      <c r="A82" s="2207"/>
      <c r="B82" s="2209"/>
      <c r="C82" s="2209"/>
      <c r="D82" s="2209"/>
      <c r="E82" s="2209"/>
      <c r="F82" s="2209"/>
      <c r="G82" s="2209"/>
      <c r="H82" s="2209"/>
      <c r="I82" s="2209"/>
      <c r="J82" s="2209"/>
    </row>
  </sheetData>
  <mergeCells count="9">
    <mergeCell ref="B81:I81"/>
    <mergeCell ref="S6:V6"/>
    <mergeCell ref="S39:V39"/>
    <mergeCell ref="O6:R6"/>
    <mergeCell ref="C39:F39"/>
    <mergeCell ref="G39:J39"/>
    <mergeCell ref="O39:R39"/>
    <mergeCell ref="C6:F6"/>
    <mergeCell ref="G6:J6"/>
  </mergeCells>
  <pageMargins left="0.55118110236220474" right="0.23622047244094491" top="0.43307086614173229" bottom="0.43307086614173229" header="0.27559055118110237" footer="0.27559055118110237"/>
  <pageSetup paperSize="9" scale="49" orientation="landscape" r:id="rId1"/>
  <headerFooter scaleWithDoc="0" alignWithMargins="0">
    <oddFooter>&amp;C&amp;P/&amp;N</odd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tint="0.39997558519241921"/>
    <pageSetUpPr fitToPage="1"/>
  </sheetPr>
  <dimension ref="A1:G33"/>
  <sheetViews>
    <sheetView showGridLines="0" zoomScaleNormal="100" zoomScaleSheetLayoutView="100" workbookViewId="0">
      <selection activeCell="I36" sqref="I36"/>
    </sheetView>
  </sheetViews>
  <sheetFormatPr baseColWidth="10" defaultColWidth="8.85546875" defaultRowHeight="12.75" x14ac:dyDescent="0.2"/>
  <cols>
    <col min="1" max="1" width="57.140625" bestFit="1" customWidth="1"/>
    <col min="2" max="7" width="16.85546875" customWidth="1"/>
  </cols>
  <sheetData>
    <row r="1" spans="1:7" s="68" customFormat="1" ht="18" x14ac:dyDescent="0.25">
      <c r="A1" s="64" t="s">
        <v>684</v>
      </c>
      <c r="B1" s="64"/>
      <c r="C1" s="64"/>
      <c r="D1" s="67"/>
      <c r="E1" s="67"/>
      <c r="F1" s="67"/>
      <c r="G1" s="67"/>
    </row>
    <row r="2" spans="1:7" s="54" customFormat="1" ht="11.25" x14ac:dyDescent="0.2">
      <c r="A2" s="56" t="str">
        <f>'PAGE DE GARDE'!C8</f>
        <v>GAZ</v>
      </c>
      <c r="B2" s="902" t="str">
        <f>'PAGE DE GARDE'!C10</f>
        <v>REALITE 2018 V0</v>
      </c>
      <c r="C2" s="56"/>
      <c r="D2" s="59"/>
      <c r="E2" s="59"/>
      <c r="F2" s="59"/>
      <c r="G2" s="59"/>
    </row>
    <row r="3" spans="1:7" s="54" customFormat="1" ht="11.25" x14ac:dyDescent="0.2">
      <c r="A3" s="249" t="str">
        <f>'PAGE DE GARDE'!C7</f>
        <v>GRD</v>
      </c>
      <c r="B3" s="62"/>
      <c r="C3" s="56"/>
      <c r="D3" s="59"/>
      <c r="E3" s="59"/>
      <c r="F3" s="59"/>
      <c r="G3" s="59"/>
    </row>
    <row r="4" spans="1:7" ht="13.5" thickBot="1" x14ac:dyDescent="0.25"/>
    <row r="5" spans="1:7" ht="16.5" thickBot="1" x14ac:dyDescent="0.3">
      <c r="A5" s="1712" t="s">
        <v>680</v>
      </c>
      <c r="B5" s="2869" t="str">
        <f>'PAGE DE GARDE'!$B$16</f>
        <v>REALITE 2017</v>
      </c>
      <c r="C5" s="2869"/>
      <c r="D5" s="2869"/>
      <c r="E5" s="2869" t="str">
        <f>'PAGE DE GARDE'!$B$14</f>
        <v>REALITE 2018</v>
      </c>
      <c r="F5" s="2869"/>
      <c r="G5" s="2869"/>
    </row>
    <row r="6" spans="1:7" ht="45.75" thickBot="1" x14ac:dyDescent="0.25">
      <c r="A6" s="1666" t="s">
        <v>59</v>
      </c>
      <c r="B6" s="1709" t="s">
        <v>357</v>
      </c>
      <c r="C6" s="1664" t="s">
        <v>60</v>
      </c>
      <c r="D6" s="1710" t="s">
        <v>61</v>
      </c>
      <c r="E6" s="1663" t="s">
        <v>357</v>
      </c>
      <c r="F6" s="1664" t="s">
        <v>60</v>
      </c>
      <c r="G6" s="1711" t="s">
        <v>61</v>
      </c>
    </row>
    <row r="7" spans="1:7" ht="15" x14ac:dyDescent="0.25">
      <c r="A7" s="1667" t="s">
        <v>62</v>
      </c>
      <c r="B7" s="1670"/>
      <c r="C7" s="1671"/>
      <c r="D7" s="1716"/>
      <c r="E7" s="1670"/>
      <c r="F7" s="1671"/>
      <c r="G7" s="1672"/>
    </row>
    <row r="8" spans="1:7" x14ac:dyDescent="0.2">
      <c r="A8" s="1668" t="s">
        <v>63</v>
      </c>
      <c r="B8" s="1673"/>
      <c r="C8" s="1716"/>
      <c r="D8" s="1716" t="e">
        <f>B8/C8</f>
        <v>#DIV/0!</v>
      </c>
      <c r="E8" s="1673"/>
      <c r="F8" s="1716"/>
      <c r="G8" s="1672" t="e">
        <f>E8/F8</f>
        <v>#DIV/0!</v>
      </c>
    </row>
    <row r="9" spans="1:7" x14ac:dyDescent="0.2">
      <c r="A9" s="1668" t="s">
        <v>64</v>
      </c>
      <c r="B9" s="1675"/>
      <c r="C9" s="1717"/>
      <c r="D9" s="1717" t="e">
        <f>B9/C9</f>
        <v>#DIV/0!</v>
      </c>
      <c r="E9" s="1675"/>
      <c r="F9" s="1717"/>
      <c r="G9" s="1677" t="e">
        <f>E9/F9</f>
        <v>#DIV/0!</v>
      </c>
    </row>
    <row r="10" spans="1:7" x14ac:dyDescent="0.2">
      <c r="A10" s="2011" t="s">
        <v>679</v>
      </c>
      <c r="B10" s="1799"/>
      <c r="C10" s="1800"/>
      <c r="D10" s="1800" t="e">
        <f>B10/C10</f>
        <v>#DIV/0!</v>
      </c>
      <c r="E10" s="1675"/>
      <c r="F10" s="1717"/>
      <c r="G10" s="1677" t="e">
        <f>E10/F10</f>
        <v>#DIV/0!</v>
      </c>
    </row>
    <row r="11" spans="1:7" x14ac:dyDescent="0.2">
      <c r="A11" s="1668" t="s">
        <v>65</v>
      </c>
      <c r="B11" s="1675"/>
      <c r="C11" s="1717"/>
      <c r="D11" s="1717" t="e">
        <f>B11/C11</f>
        <v>#DIV/0!</v>
      </c>
      <c r="E11" s="1675"/>
      <c r="F11" s="1717"/>
      <c r="G11" s="1677" t="e">
        <f>E11/F11</f>
        <v>#DIV/0!</v>
      </c>
    </row>
    <row r="12" spans="1:7" x14ac:dyDescent="0.2">
      <c r="A12" s="1668" t="s">
        <v>66</v>
      </c>
      <c r="B12" s="1675"/>
      <c r="C12" s="1717"/>
      <c r="D12" s="1717" t="e">
        <f>B12/C12</f>
        <v>#DIV/0!</v>
      </c>
      <c r="E12" s="1675"/>
      <c r="F12" s="1717"/>
      <c r="G12" s="1677" t="e">
        <f>E12/F12</f>
        <v>#DIV/0!</v>
      </c>
    </row>
    <row r="13" spans="1:7" ht="13.5" thickBot="1" x14ac:dyDescent="0.25">
      <c r="A13" s="1669"/>
      <c r="B13" s="1678"/>
      <c r="C13" s="1679"/>
      <c r="D13" s="1718"/>
      <c r="E13" s="1678"/>
      <c r="F13" s="1679"/>
      <c r="G13" s="1680"/>
    </row>
    <row r="14" spans="1:7" ht="13.5" thickBot="1" x14ac:dyDescent="0.25">
      <c r="A14" s="1693" t="s">
        <v>1145</v>
      </c>
      <c r="B14" s="1735">
        <f>B8+B9+B11+B12</f>
        <v>0</v>
      </c>
      <c r="C14" s="1735">
        <f>C8+C9+C11+C12</f>
        <v>0</v>
      </c>
      <c r="D14" s="1736" t="e">
        <f>B14/C14</f>
        <v>#DIV/0!</v>
      </c>
      <c r="E14" s="1735">
        <f>E8+E9+E11+E12</f>
        <v>0</v>
      </c>
      <c r="F14" s="1735">
        <f>F8+F9+F11+F12</f>
        <v>0</v>
      </c>
      <c r="G14" s="1695" t="e">
        <f>E14/F14</f>
        <v>#DIV/0!</v>
      </c>
    </row>
    <row r="15" spans="1:7" ht="15" x14ac:dyDescent="0.25">
      <c r="A15" s="1667" t="s">
        <v>68</v>
      </c>
      <c r="B15" s="1719"/>
      <c r="C15" s="1682"/>
      <c r="D15" s="1720"/>
      <c r="E15" s="1721"/>
      <c r="F15" s="1682"/>
      <c r="G15" s="1722"/>
    </row>
    <row r="16" spans="1:7" x14ac:dyDescent="0.2">
      <c r="A16" s="1668" t="s">
        <v>69</v>
      </c>
      <c r="B16" s="1723"/>
      <c r="C16" s="1685"/>
      <c r="D16" s="1724"/>
      <c r="E16" s="1723"/>
      <c r="F16" s="1685"/>
      <c r="G16" s="1725"/>
    </row>
    <row r="17" spans="1:7" x14ac:dyDescent="0.2">
      <c r="A17" s="1668" t="s">
        <v>70</v>
      </c>
      <c r="B17" s="1726"/>
      <c r="C17" s="1688"/>
      <c r="D17" s="1727"/>
      <c r="E17" s="1726"/>
      <c r="F17" s="1688"/>
      <c r="G17" s="1728"/>
    </row>
    <row r="18" spans="1:7" ht="13.5" thickBot="1" x14ac:dyDescent="0.25">
      <c r="A18" s="1669"/>
      <c r="B18" s="1729"/>
      <c r="C18" s="1730"/>
      <c r="D18" s="1731"/>
      <c r="E18" s="1732"/>
      <c r="F18" s="1730"/>
      <c r="G18" s="1733"/>
    </row>
    <row r="19" spans="1:7" x14ac:dyDescent="0.2">
      <c r="A19" s="1713"/>
      <c r="B19" s="1713"/>
      <c r="C19" s="1713"/>
      <c r="D19" s="1713"/>
      <c r="E19" s="1713"/>
      <c r="F19" s="1713"/>
      <c r="G19" s="1713"/>
    </row>
    <row r="20" spans="1:7" ht="13.5" thickBot="1" x14ac:dyDescent="0.25">
      <c r="A20" s="1714"/>
      <c r="B20" s="1715"/>
      <c r="C20" s="1714"/>
      <c r="D20" s="1714"/>
      <c r="E20" s="1714"/>
      <c r="F20" s="1714"/>
      <c r="G20" s="1714"/>
    </row>
    <row r="21" spans="1:7" ht="16.5" thickBot="1" x14ac:dyDescent="0.3">
      <c r="A21" s="1712" t="s">
        <v>681</v>
      </c>
      <c r="B21" s="2869" t="str">
        <f>'PAGE DE GARDE'!$B$16</f>
        <v>REALITE 2017</v>
      </c>
      <c r="C21" s="2869"/>
      <c r="D21" s="2869"/>
      <c r="E21" s="2869" t="str">
        <f>'PAGE DE GARDE'!$B$14</f>
        <v>REALITE 2018</v>
      </c>
      <c r="F21" s="2869"/>
      <c r="G21" s="2869"/>
    </row>
    <row r="22" spans="1:7" ht="45.75" thickBot="1" x14ac:dyDescent="0.25">
      <c r="A22" s="1666" t="s">
        <v>59</v>
      </c>
      <c r="B22" s="1663" t="s">
        <v>357</v>
      </c>
      <c r="C22" s="1664" t="s">
        <v>60</v>
      </c>
      <c r="D22" s="1710" t="s">
        <v>61</v>
      </c>
      <c r="E22" s="1709" t="s">
        <v>357</v>
      </c>
      <c r="F22" s="1664" t="s">
        <v>60</v>
      </c>
      <c r="G22" s="1711" t="s">
        <v>61</v>
      </c>
    </row>
    <row r="23" spans="1:7" ht="15" x14ac:dyDescent="0.25">
      <c r="A23" s="1667" t="s">
        <v>62</v>
      </c>
      <c r="B23" s="1670"/>
      <c r="C23" s="1671"/>
      <c r="D23" s="1716"/>
      <c r="E23" s="1670"/>
      <c r="F23" s="1671"/>
      <c r="G23" s="1672"/>
    </row>
    <row r="24" spans="1:7" x14ac:dyDescent="0.2">
      <c r="A24" s="1668" t="s">
        <v>63</v>
      </c>
      <c r="B24" s="1673"/>
      <c r="C24" s="1674"/>
      <c r="D24" s="1716" t="e">
        <f>B24/C24</f>
        <v>#DIV/0!</v>
      </c>
      <c r="E24" s="1673"/>
      <c r="F24" s="1674"/>
      <c r="G24" s="1672" t="e">
        <f>E24/F24</f>
        <v>#DIV/0!</v>
      </c>
    </row>
    <row r="25" spans="1:7" x14ac:dyDescent="0.2">
      <c r="A25" s="1668" t="s">
        <v>64</v>
      </c>
      <c r="B25" s="1675"/>
      <c r="C25" s="1676"/>
      <c r="D25" s="1717" t="e">
        <f>B25/C25</f>
        <v>#DIV/0!</v>
      </c>
      <c r="E25" s="1675"/>
      <c r="F25" s="1676"/>
      <c r="G25" s="1677" t="e">
        <f>E25/F25</f>
        <v>#DIV/0!</v>
      </c>
    </row>
    <row r="26" spans="1:7" x14ac:dyDescent="0.2">
      <c r="A26" s="1668" t="s">
        <v>65</v>
      </c>
      <c r="B26" s="1675"/>
      <c r="C26" s="1676"/>
      <c r="D26" s="1717" t="e">
        <f>B26/C26</f>
        <v>#DIV/0!</v>
      </c>
      <c r="E26" s="1675"/>
      <c r="F26" s="1676"/>
      <c r="G26" s="1677" t="e">
        <f>E26/F26</f>
        <v>#DIV/0!</v>
      </c>
    </row>
    <row r="27" spans="1:7" x14ac:dyDescent="0.2">
      <c r="A27" s="1668" t="s">
        <v>66</v>
      </c>
      <c r="B27" s="1675"/>
      <c r="C27" s="1676"/>
      <c r="D27" s="1717" t="e">
        <f>B27/C27</f>
        <v>#DIV/0!</v>
      </c>
      <c r="E27" s="1675"/>
      <c r="F27" s="1676"/>
      <c r="G27" s="1677" t="e">
        <f>E27/F27</f>
        <v>#DIV/0!</v>
      </c>
    </row>
    <row r="28" spans="1:7" ht="13.5" thickBot="1" x14ac:dyDescent="0.25">
      <c r="A28" s="1669"/>
      <c r="B28" s="1678"/>
      <c r="C28" s="1679"/>
      <c r="D28" s="1718"/>
      <c r="E28" s="1678"/>
      <c r="F28" s="1679"/>
      <c r="G28" s="1680"/>
    </row>
    <row r="29" spans="1:7" ht="13.5" thickBot="1" x14ac:dyDescent="0.25">
      <c r="A29" s="1693" t="s">
        <v>1146</v>
      </c>
      <c r="B29" s="1735">
        <f>B24+B25+B26+B27</f>
        <v>0</v>
      </c>
      <c r="C29" s="1735">
        <f>C24+C25+C26+C27</f>
        <v>0</v>
      </c>
      <c r="D29" s="1736" t="e">
        <f>B29/C29</f>
        <v>#DIV/0!</v>
      </c>
      <c r="E29" s="1735">
        <f>E24+E25+E26+E27</f>
        <v>0</v>
      </c>
      <c r="F29" s="1735">
        <f>F24+F25+F26+F27</f>
        <v>0</v>
      </c>
      <c r="G29" s="1695" t="e">
        <f>E29/F29</f>
        <v>#DIV/0!</v>
      </c>
    </row>
    <row r="30" spans="1:7" ht="15" x14ac:dyDescent="0.25">
      <c r="A30" s="1667" t="s">
        <v>68</v>
      </c>
      <c r="B30" s="1681"/>
      <c r="C30" s="1682"/>
      <c r="D30" s="1720"/>
      <c r="E30" s="1721"/>
      <c r="F30" s="1682"/>
      <c r="G30" s="1722"/>
    </row>
    <row r="31" spans="1:7" x14ac:dyDescent="0.2">
      <c r="A31" s="1668" t="s">
        <v>69</v>
      </c>
      <c r="B31" s="1684"/>
      <c r="C31" s="1685"/>
      <c r="D31" s="1724"/>
      <c r="E31" s="1723"/>
      <c r="F31" s="1685"/>
      <c r="G31" s="1725"/>
    </row>
    <row r="32" spans="1:7" x14ac:dyDescent="0.2">
      <c r="A32" s="1668" t="s">
        <v>70</v>
      </c>
      <c r="B32" s="1687"/>
      <c r="C32" s="1688"/>
      <c r="D32" s="1727"/>
      <c r="E32" s="1726"/>
      <c r="F32" s="1688"/>
      <c r="G32" s="1728"/>
    </row>
    <row r="33" spans="1:7" ht="13.5" thickBot="1" x14ac:dyDescent="0.25">
      <c r="A33" s="1669"/>
      <c r="B33" s="1690"/>
      <c r="C33" s="1691"/>
      <c r="D33" s="1734"/>
      <c r="E33" s="1732"/>
      <c r="F33" s="1730"/>
      <c r="G33" s="1733"/>
    </row>
  </sheetData>
  <mergeCells count="4">
    <mergeCell ref="B21:D21"/>
    <mergeCell ref="E21:G21"/>
    <mergeCell ref="B5:D5"/>
    <mergeCell ref="E5:G5"/>
  </mergeCells>
  <pageMargins left="0.55118110236220474" right="0.23622047244094491" top="1.0236220472440944" bottom="0.39370078740157483" header="0.70866141732283472" footer="0.23622047244094491"/>
  <pageSetup paperSize="9" scale="38" orientation="landscape" r:id="rId1"/>
  <headerFooter scaleWithDoc="0" alignWithMargins="0">
    <oddFooter>&amp;C&amp;P/&amp;N</odd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tint="0.59999389629810485"/>
  </sheetPr>
  <dimension ref="A1:I85"/>
  <sheetViews>
    <sheetView showGridLines="0" view="pageBreakPreview" zoomScale="115" zoomScaleNormal="100" zoomScaleSheetLayoutView="115" workbookViewId="0"/>
  </sheetViews>
  <sheetFormatPr baseColWidth="10" defaultColWidth="9.140625" defaultRowHeight="12.75" x14ac:dyDescent="0.2"/>
  <cols>
    <col min="1" max="1" width="11.28515625" style="465" customWidth="1"/>
    <col min="2" max="2" width="62.42578125" style="465" bestFit="1" customWidth="1"/>
    <col min="3" max="3" width="13.140625" style="465" customWidth="1"/>
    <col min="4" max="4" width="11" style="465" customWidth="1"/>
    <col min="5" max="5" width="16.7109375" style="677" bestFit="1" customWidth="1"/>
    <col min="6" max="8" width="16.7109375" style="677" customWidth="1"/>
    <col min="9" max="9" width="19.7109375" style="677" customWidth="1"/>
    <col min="10" max="255" width="9.140625" style="465"/>
    <col min="256" max="256" width="62.42578125" style="465" bestFit="1" customWidth="1"/>
    <col min="257" max="257" width="10.140625" style="465" bestFit="1" customWidth="1"/>
    <col min="258" max="258" width="12.5703125" style="465" bestFit="1" customWidth="1"/>
    <col min="259" max="260" width="16.7109375" style="465" bestFit="1" customWidth="1"/>
    <col min="261" max="511" width="9.140625" style="465"/>
    <col min="512" max="512" width="62.42578125" style="465" bestFit="1" customWidth="1"/>
    <col min="513" max="513" width="10.140625" style="465" bestFit="1" customWidth="1"/>
    <col min="514" max="514" width="12.5703125" style="465" bestFit="1" customWidth="1"/>
    <col min="515" max="516" width="16.7109375" style="465" bestFit="1" customWidth="1"/>
    <col min="517" max="767" width="9.140625" style="465"/>
    <col min="768" max="768" width="62.42578125" style="465" bestFit="1" customWidth="1"/>
    <col min="769" max="769" width="10.140625" style="465" bestFit="1" customWidth="1"/>
    <col min="770" max="770" width="12.5703125" style="465" bestFit="1" customWidth="1"/>
    <col min="771" max="772" width="16.7109375" style="465" bestFit="1" customWidth="1"/>
    <col min="773" max="1023" width="9.140625" style="465"/>
    <col min="1024" max="1024" width="62.42578125" style="465" bestFit="1" customWidth="1"/>
    <col min="1025" max="1025" width="10.140625" style="465" bestFit="1" customWidth="1"/>
    <col min="1026" max="1026" width="12.5703125" style="465" bestFit="1" customWidth="1"/>
    <col min="1027" max="1028" width="16.7109375" style="465" bestFit="1" customWidth="1"/>
    <col min="1029" max="1279" width="9.140625" style="465"/>
    <col min="1280" max="1280" width="62.42578125" style="465" bestFit="1" customWidth="1"/>
    <col min="1281" max="1281" width="10.140625" style="465" bestFit="1" customWidth="1"/>
    <col min="1282" max="1282" width="12.5703125" style="465" bestFit="1" customWidth="1"/>
    <col min="1283" max="1284" width="16.7109375" style="465" bestFit="1" customWidth="1"/>
    <col min="1285" max="1535" width="9.140625" style="465"/>
    <col min="1536" max="1536" width="62.42578125" style="465" bestFit="1" customWidth="1"/>
    <col min="1537" max="1537" width="10.140625" style="465" bestFit="1" customWidth="1"/>
    <col min="1538" max="1538" width="12.5703125" style="465" bestFit="1" customWidth="1"/>
    <col min="1539" max="1540" width="16.7109375" style="465" bestFit="1" customWidth="1"/>
    <col min="1541" max="1791" width="9.140625" style="465"/>
    <col min="1792" max="1792" width="62.42578125" style="465" bestFit="1" customWidth="1"/>
    <col min="1793" max="1793" width="10.140625" style="465" bestFit="1" customWidth="1"/>
    <col min="1794" max="1794" width="12.5703125" style="465" bestFit="1" customWidth="1"/>
    <col min="1795" max="1796" width="16.7109375" style="465" bestFit="1" customWidth="1"/>
    <col min="1797" max="2047" width="9.140625" style="465"/>
    <col min="2048" max="2048" width="62.42578125" style="465" bestFit="1" customWidth="1"/>
    <col min="2049" max="2049" width="10.140625" style="465" bestFit="1" customWidth="1"/>
    <col min="2050" max="2050" width="12.5703125" style="465" bestFit="1" customWidth="1"/>
    <col min="2051" max="2052" width="16.7109375" style="465" bestFit="1" customWidth="1"/>
    <col min="2053" max="2303" width="9.140625" style="465"/>
    <col min="2304" max="2304" width="62.42578125" style="465" bestFit="1" customWidth="1"/>
    <col min="2305" max="2305" width="10.140625" style="465" bestFit="1" customWidth="1"/>
    <col min="2306" max="2306" width="12.5703125" style="465" bestFit="1" customWidth="1"/>
    <col min="2307" max="2308" width="16.7109375" style="465" bestFit="1" customWidth="1"/>
    <col min="2309" max="2559" width="9.140625" style="465"/>
    <col min="2560" max="2560" width="62.42578125" style="465" bestFit="1" customWidth="1"/>
    <col min="2561" max="2561" width="10.140625" style="465" bestFit="1" customWidth="1"/>
    <col min="2562" max="2562" width="12.5703125" style="465" bestFit="1" customWidth="1"/>
    <col min="2563" max="2564" width="16.7109375" style="465" bestFit="1" customWidth="1"/>
    <col min="2565" max="2815" width="9.140625" style="465"/>
    <col min="2816" max="2816" width="62.42578125" style="465" bestFit="1" customWidth="1"/>
    <col min="2817" max="2817" width="10.140625" style="465" bestFit="1" customWidth="1"/>
    <col min="2818" max="2818" width="12.5703125" style="465" bestFit="1" customWidth="1"/>
    <col min="2819" max="2820" width="16.7109375" style="465" bestFit="1" customWidth="1"/>
    <col min="2821" max="3071" width="9.140625" style="465"/>
    <col min="3072" max="3072" width="62.42578125" style="465" bestFit="1" customWidth="1"/>
    <col min="3073" max="3073" width="10.140625" style="465" bestFit="1" customWidth="1"/>
    <col min="3074" max="3074" width="12.5703125" style="465" bestFit="1" customWidth="1"/>
    <col min="3075" max="3076" width="16.7109375" style="465" bestFit="1" customWidth="1"/>
    <col min="3077" max="3327" width="9.140625" style="465"/>
    <col min="3328" max="3328" width="62.42578125" style="465" bestFit="1" customWidth="1"/>
    <col min="3329" max="3329" width="10.140625" style="465" bestFit="1" customWidth="1"/>
    <col min="3330" max="3330" width="12.5703125" style="465" bestFit="1" customWidth="1"/>
    <col min="3331" max="3332" width="16.7109375" style="465" bestFit="1" customWidth="1"/>
    <col min="3333" max="3583" width="9.140625" style="465"/>
    <col min="3584" max="3584" width="62.42578125" style="465" bestFit="1" customWidth="1"/>
    <col min="3585" max="3585" width="10.140625" style="465" bestFit="1" customWidth="1"/>
    <col min="3586" max="3586" width="12.5703125" style="465" bestFit="1" customWidth="1"/>
    <col min="3587" max="3588" width="16.7109375" style="465" bestFit="1" customWidth="1"/>
    <col min="3589" max="3839" width="9.140625" style="465"/>
    <col min="3840" max="3840" width="62.42578125" style="465" bestFit="1" customWidth="1"/>
    <col min="3841" max="3841" width="10.140625" style="465" bestFit="1" customWidth="1"/>
    <col min="3842" max="3842" width="12.5703125" style="465" bestFit="1" customWidth="1"/>
    <col min="3843" max="3844" width="16.7109375" style="465" bestFit="1" customWidth="1"/>
    <col min="3845" max="4095" width="9.140625" style="465"/>
    <col min="4096" max="4096" width="62.42578125" style="465" bestFit="1" customWidth="1"/>
    <col min="4097" max="4097" width="10.140625" style="465" bestFit="1" customWidth="1"/>
    <col min="4098" max="4098" width="12.5703125" style="465" bestFit="1" customWidth="1"/>
    <col min="4099" max="4100" width="16.7109375" style="465" bestFit="1" customWidth="1"/>
    <col min="4101" max="4351" width="9.140625" style="465"/>
    <col min="4352" max="4352" width="62.42578125" style="465" bestFit="1" customWidth="1"/>
    <col min="4353" max="4353" width="10.140625" style="465" bestFit="1" customWidth="1"/>
    <col min="4354" max="4354" width="12.5703125" style="465" bestFit="1" customWidth="1"/>
    <col min="4355" max="4356" width="16.7109375" style="465" bestFit="1" customWidth="1"/>
    <col min="4357" max="4607" width="9.140625" style="465"/>
    <col min="4608" max="4608" width="62.42578125" style="465" bestFit="1" customWidth="1"/>
    <col min="4609" max="4609" width="10.140625" style="465" bestFit="1" customWidth="1"/>
    <col min="4610" max="4610" width="12.5703125" style="465" bestFit="1" customWidth="1"/>
    <col min="4611" max="4612" width="16.7109375" style="465" bestFit="1" customWidth="1"/>
    <col min="4613" max="4863" width="9.140625" style="465"/>
    <col min="4864" max="4864" width="62.42578125" style="465" bestFit="1" customWidth="1"/>
    <col min="4865" max="4865" width="10.140625" style="465" bestFit="1" customWidth="1"/>
    <col min="4866" max="4866" width="12.5703125" style="465" bestFit="1" customWidth="1"/>
    <col min="4867" max="4868" width="16.7109375" style="465" bestFit="1" customWidth="1"/>
    <col min="4869" max="5119" width="9.140625" style="465"/>
    <col min="5120" max="5120" width="62.42578125" style="465" bestFit="1" customWidth="1"/>
    <col min="5121" max="5121" width="10.140625" style="465" bestFit="1" customWidth="1"/>
    <col min="5122" max="5122" width="12.5703125" style="465" bestFit="1" customWidth="1"/>
    <col min="5123" max="5124" width="16.7109375" style="465" bestFit="1" customWidth="1"/>
    <col min="5125" max="5375" width="9.140625" style="465"/>
    <col min="5376" max="5376" width="62.42578125" style="465" bestFit="1" customWidth="1"/>
    <col min="5377" max="5377" width="10.140625" style="465" bestFit="1" customWidth="1"/>
    <col min="5378" max="5378" width="12.5703125" style="465" bestFit="1" customWidth="1"/>
    <col min="5379" max="5380" width="16.7109375" style="465" bestFit="1" customWidth="1"/>
    <col min="5381" max="5631" width="9.140625" style="465"/>
    <col min="5632" max="5632" width="62.42578125" style="465" bestFit="1" customWidth="1"/>
    <col min="5633" max="5633" width="10.140625" style="465" bestFit="1" customWidth="1"/>
    <col min="5634" max="5634" width="12.5703125" style="465" bestFit="1" customWidth="1"/>
    <col min="5635" max="5636" width="16.7109375" style="465" bestFit="1" customWidth="1"/>
    <col min="5637" max="5887" width="9.140625" style="465"/>
    <col min="5888" max="5888" width="62.42578125" style="465" bestFit="1" customWidth="1"/>
    <col min="5889" max="5889" width="10.140625" style="465" bestFit="1" customWidth="1"/>
    <col min="5890" max="5890" width="12.5703125" style="465" bestFit="1" customWidth="1"/>
    <col min="5891" max="5892" width="16.7109375" style="465" bestFit="1" customWidth="1"/>
    <col min="5893" max="6143" width="9.140625" style="465"/>
    <col min="6144" max="6144" width="62.42578125" style="465" bestFit="1" customWidth="1"/>
    <col min="6145" max="6145" width="10.140625" style="465" bestFit="1" customWidth="1"/>
    <col min="6146" max="6146" width="12.5703125" style="465" bestFit="1" customWidth="1"/>
    <col min="6147" max="6148" width="16.7109375" style="465" bestFit="1" customWidth="1"/>
    <col min="6149" max="6399" width="9.140625" style="465"/>
    <col min="6400" max="6400" width="62.42578125" style="465" bestFit="1" customWidth="1"/>
    <col min="6401" max="6401" width="10.140625" style="465" bestFit="1" customWidth="1"/>
    <col min="6402" max="6402" width="12.5703125" style="465" bestFit="1" customWidth="1"/>
    <col min="6403" max="6404" width="16.7109375" style="465" bestFit="1" customWidth="1"/>
    <col min="6405" max="6655" width="9.140625" style="465"/>
    <col min="6656" max="6656" width="62.42578125" style="465" bestFit="1" customWidth="1"/>
    <col min="6657" max="6657" width="10.140625" style="465" bestFit="1" customWidth="1"/>
    <col min="6658" max="6658" width="12.5703125" style="465" bestFit="1" customWidth="1"/>
    <col min="6659" max="6660" width="16.7109375" style="465" bestFit="1" customWidth="1"/>
    <col min="6661" max="6911" width="9.140625" style="465"/>
    <col min="6912" max="6912" width="62.42578125" style="465" bestFit="1" customWidth="1"/>
    <col min="6913" max="6913" width="10.140625" style="465" bestFit="1" customWidth="1"/>
    <col min="6914" max="6914" width="12.5703125" style="465" bestFit="1" customWidth="1"/>
    <col min="6915" max="6916" width="16.7109375" style="465" bestFit="1" customWidth="1"/>
    <col min="6917" max="7167" width="9.140625" style="465"/>
    <col min="7168" max="7168" width="62.42578125" style="465" bestFit="1" customWidth="1"/>
    <col min="7169" max="7169" width="10.140625" style="465" bestFit="1" customWidth="1"/>
    <col min="7170" max="7170" width="12.5703125" style="465" bestFit="1" customWidth="1"/>
    <col min="7171" max="7172" width="16.7109375" style="465" bestFit="1" customWidth="1"/>
    <col min="7173" max="7423" width="9.140625" style="465"/>
    <col min="7424" max="7424" width="62.42578125" style="465" bestFit="1" customWidth="1"/>
    <col min="7425" max="7425" width="10.140625" style="465" bestFit="1" customWidth="1"/>
    <col min="7426" max="7426" width="12.5703125" style="465" bestFit="1" customWidth="1"/>
    <col min="7427" max="7428" width="16.7109375" style="465" bestFit="1" customWidth="1"/>
    <col min="7429" max="7679" width="9.140625" style="465"/>
    <col min="7680" max="7680" width="62.42578125" style="465" bestFit="1" customWidth="1"/>
    <col min="7681" max="7681" width="10.140625" style="465" bestFit="1" customWidth="1"/>
    <col min="7682" max="7682" width="12.5703125" style="465" bestFit="1" customWidth="1"/>
    <col min="7683" max="7684" width="16.7109375" style="465" bestFit="1" customWidth="1"/>
    <col min="7685" max="7935" width="9.140625" style="465"/>
    <col min="7936" max="7936" width="62.42578125" style="465" bestFit="1" customWidth="1"/>
    <col min="7937" max="7937" width="10.140625" style="465" bestFit="1" customWidth="1"/>
    <col min="7938" max="7938" width="12.5703125" style="465" bestFit="1" customWidth="1"/>
    <col min="7939" max="7940" width="16.7109375" style="465" bestFit="1" customWidth="1"/>
    <col min="7941" max="8191" width="9.140625" style="465"/>
    <col min="8192" max="8192" width="62.42578125" style="465" bestFit="1" customWidth="1"/>
    <col min="8193" max="8193" width="10.140625" style="465" bestFit="1" customWidth="1"/>
    <col min="8194" max="8194" width="12.5703125" style="465" bestFit="1" customWidth="1"/>
    <col min="8195" max="8196" width="16.7109375" style="465" bestFit="1" customWidth="1"/>
    <col min="8197" max="8447" width="9.140625" style="465"/>
    <col min="8448" max="8448" width="62.42578125" style="465" bestFit="1" customWidth="1"/>
    <col min="8449" max="8449" width="10.140625" style="465" bestFit="1" customWidth="1"/>
    <col min="8450" max="8450" width="12.5703125" style="465" bestFit="1" customWidth="1"/>
    <col min="8451" max="8452" width="16.7109375" style="465" bestFit="1" customWidth="1"/>
    <col min="8453" max="8703" width="9.140625" style="465"/>
    <col min="8704" max="8704" width="62.42578125" style="465" bestFit="1" customWidth="1"/>
    <col min="8705" max="8705" width="10.140625" style="465" bestFit="1" customWidth="1"/>
    <col min="8706" max="8706" width="12.5703125" style="465" bestFit="1" customWidth="1"/>
    <col min="8707" max="8708" width="16.7109375" style="465" bestFit="1" customWidth="1"/>
    <col min="8709" max="8959" width="9.140625" style="465"/>
    <col min="8960" max="8960" width="62.42578125" style="465" bestFit="1" customWidth="1"/>
    <col min="8961" max="8961" width="10.140625" style="465" bestFit="1" customWidth="1"/>
    <col min="8962" max="8962" width="12.5703125" style="465" bestFit="1" customWidth="1"/>
    <col min="8963" max="8964" width="16.7109375" style="465" bestFit="1" customWidth="1"/>
    <col min="8965" max="9215" width="9.140625" style="465"/>
    <col min="9216" max="9216" width="62.42578125" style="465" bestFit="1" customWidth="1"/>
    <col min="9217" max="9217" width="10.140625" style="465" bestFit="1" customWidth="1"/>
    <col min="9218" max="9218" width="12.5703125" style="465" bestFit="1" customWidth="1"/>
    <col min="9219" max="9220" width="16.7109375" style="465" bestFit="1" customWidth="1"/>
    <col min="9221" max="9471" width="9.140625" style="465"/>
    <col min="9472" max="9472" width="62.42578125" style="465" bestFit="1" customWidth="1"/>
    <col min="9473" max="9473" width="10.140625" style="465" bestFit="1" customWidth="1"/>
    <col min="9474" max="9474" width="12.5703125" style="465" bestFit="1" customWidth="1"/>
    <col min="9475" max="9476" width="16.7109375" style="465" bestFit="1" customWidth="1"/>
    <col min="9477" max="9727" width="9.140625" style="465"/>
    <col min="9728" max="9728" width="62.42578125" style="465" bestFit="1" customWidth="1"/>
    <col min="9729" max="9729" width="10.140625" style="465" bestFit="1" customWidth="1"/>
    <col min="9730" max="9730" width="12.5703125" style="465" bestFit="1" customWidth="1"/>
    <col min="9731" max="9732" width="16.7109375" style="465" bestFit="1" customWidth="1"/>
    <col min="9733" max="9983" width="9.140625" style="465"/>
    <col min="9984" max="9984" width="62.42578125" style="465" bestFit="1" customWidth="1"/>
    <col min="9985" max="9985" width="10.140625" style="465" bestFit="1" customWidth="1"/>
    <col min="9986" max="9986" width="12.5703125" style="465" bestFit="1" customWidth="1"/>
    <col min="9987" max="9988" width="16.7109375" style="465" bestFit="1" customWidth="1"/>
    <col min="9989" max="10239" width="9.140625" style="465"/>
    <col min="10240" max="10240" width="62.42578125" style="465" bestFit="1" customWidth="1"/>
    <col min="10241" max="10241" width="10.140625" style="465" bestFit="1" customWidth="1"/>
    <col min="10242" max="10242" width="12.5703125" style="465" bestFit="1" customWidth="1"/>
    <col min="10243" max="10244" width="16.7109375" style="465" bestFit="1" customWidth="1"/>
    <col min="10245" max="10495" width="9.140625" style="465"/>
    <col min="10496" max="10496" width="62.42578125" style="465" bestFit="1" customWidth="1"/>
    <col min="10497" max="10497" width="10.140625" style="465" bestFit="1" customWidth="1"/>
    <col min="10498" max="10498" width="12.5703125" style="465" bestFit="1" customWidth="1"/>
    <col min="10499" max="10500" width="16.7109375" style="465" bestFit="1" customWidth="1"/>
    <col min="10501" max="10751" width="9.140625" style="465"/>
    <col min="10752" max="10752" width="62.42578125" style="465" bestFit="1" customWidth="1"/>
    <col min="10753" max="10753" width="10.140625" style="465" bestFit="1" customWidth="1"/>
    <col min="10754" max="10754" width="12.5703125" style="465" bestFit="1" customWidth="1"/>
    <col min="10755" max="10756" width="16.7109375" style="465" bestFit="1" customWidth="1"/>
    <col min="10757" max="11007" width="9.140625" style="465"/>
    <col min="11008" max="11008" width="62.42578125" style="465" bestFit="1" customWidth="1"/>
    <col min="11009" max="11009" width="10.140625" style="465" bestFit="1" customWidth="1"/>
    <col min="11010" max="11010" width="12.5703125" style="465" bestFit="1" customWidth="1"/>
    <col min="11011" max="11012" width="16.7109375" style="465" bestFit="1" customWidth="1"/>
    <col min="11013" max="11263" width="9.140625" style="465"/>
    <col min="11264" max="11264" width="62.42578125" style="465" bestFit="1" customWidth="1"/>
    <col min="11265" max="11265" width="10.140625" style="465" bestFit="1" customWidth="1"/>
    <col min="11266" max="11266" width="12.5703125" style="465" bestFit="1" customWidth="1"/>
    <col min="11267" max="11268" width="16.7109375" style="465" bestFit="1" customWidth="1"/>
    <col min="11269" max="11519" width="9.140625" style="465"/>
    <col min="11520" max="11520" width="62.42578125" style="465" bestFit="1" customWidth="1"/>
    <col min="11521" max="11521" width="10.140625" style="465" bestFit="1" customWidth="1"/>
    <col min="11522" max="11522" width="12.5703125" style="465" bestFit="1" customWidth="1"/>
    <col min="11523" max="11524" width="16.7109375" style="465" bestFit="1" customWidth="1"/>
    <col min="11525" max="11775" width="9.140625" style="465"/>
    <col min="11776" max="11776" width="62.42578125" style="465" bestFit="1" customWidth="1"/>
    <col min="11777" max="11777" width="10.140625" style="465" bestFit="1" customWidth="1"/>
    <col min="11778" max="11778" width="12.5703125" style="465" bestFit="1" customWidth="1"/>
    <col min="11779" max="11780" width="16.7109375" style="465" bestFit="1" customWidth="1"/>
    <col min="11781" max="12031" width="9.140625" style="465"/>
    <col min="12032" max="12032" width="62.42578125" style="465" bestFit="1" customWidth="1"/>
    <col min="12033" max="12033" width="10.140625" style="465" bestFit="1" customWidth="1"/>
    <col min="12034" max="12034" width="12.5703125" style="465" bestFit="1" customWidth="1"/>
    <col min="12035" max="12036" width="16.7109375" style="465" bestFit="1" customWidth="1"/>
    <col min="12037" max="12287" width="9.140625" style="465"/>
    <col min="12288" max="12288" width="62.42578125" style="465" bestFit="1" customWidth="1"/>
    <col min="12289" max="12289" width="10.140625" style="465" bestFit="1" customWidth="1"/>
    <col min="12290" max="12290" width="12.5703125" style="465" bestFit="1" customWidth="1"/>
    <col min="12291" max="12292" width="16.7109375" style="465" bestFit="1" customWidth="1"/>
    <col min="12293" max="12543" width="9.140625" style="465"/>
    <col min="12544" max="12544" width="62.42578125" style="465" bestFit="1" customWidth="1"/>
    <col min="12545" max="12545" width="10.140625" style="465" bestFit="1" customWidth="1"/>
    <col min="12546" max="12546" width="12.5703125" style="465" bestFit="1" customWidth="1"/>
    <col min="12547" max="12548" width="16.7109375" style="465" bestFit="1" customWidth="1"/>
    <col min="12549" max="12799" width="9.140625" style="465"/>
    <col min="12800" max="12800" width="62.42578125" style="465" bestFit="1" customWidth="1"/>
    <col min="12801" max="12801" width="10.140625" style="465" bestFit="1" customWidth="1"/>
    <col min="12802" max="12802" width="12.5703125" style="465" bestFit="1" customWidth="1"/>
    <col min="12803" max="12804" width="16.7109375" style="465" bestFit="1" customWidth="1"/>
    <col min="12805" max="13055" width="9.140625" style="465"/>
    <col min="13056" max="13056" width="62.42578125" style="465" bestFit="1" customWidth="1"/>
    <col min="13057" max="13057" width="10.140625" style="465" bestFit="1" customWidth="1"/>
    <col min="13058" max="13058" width="12.5703125" style="465" bestFit="1" customWidth="1"/>
    <col min="13059" max="13060" width="16.7109375" style="465" bestFit="1" customWidth="1"/>
    <col min="13061" max="13311" width="9.140625" style="465"/>
    <col min="13312" max="13312" width="62.42578125" style="465" bestFit="1" customWidth="1"/>
    <col min="13313" max="13313" width="10.140625" style="465" bestFit="1" customWidth="1"/>
    <col min="13314" max="13314" width="12.5703125" style="465" bestFit="1" customWidth="1"/>
    <col min="13315" max="13316" width="16.7109375" style="465" bestFit="1" customWidth="1"/>
    <col min="13317" max="13567" width="9.140625" style="465"/>
    <col min="13568" max="13568" width="62.42578125" style="465" bestFit="1" customWidth="1"/>
    <col min="13569" max="13569" width="10.140625" style="465" bestFit="1" customWidth="1"/>
    <col min="13570" max="13570" width="12.5703125" style="465" bestFit="1" customWidth="1"/>
    <col min="13571" max="13572" width="16.7109375" style="465" bestFit="1" customWidth="1"/>
    <col min="13573" max="13823" width="9.140625" style="465"/>
    <col min="13824" max="13824" width="62.42578125" style="465" bestFit="1" customWidth="1"/>
    <col min="13825" max="13825" width="10.140625" style="465" bestFit="1" customWidth="1"/>
    <col min="13826" max="13826" width="12.5703125" style="465" bestFit="1" customWidth="1"/>
    <col min="13827" max="13828" width="16.7109375" style="465" bestFit="1" customWidth="1"/>
    <col min="13829" max="14079" width="9.140625" style="465"/>
    <col min="14080" max="14080" width="62.42578125" style="465" bestFit="1" customWidth="1"/>
    <col min="14081" max="14081" width="10.140625" style="465" bestFit="1" customWidth="1"/>
    <col min="14082" max="14082" width="12.5703125" style="465" bestFit="1" customWidth="1"/>
    <col min="14083" max="14084" width="16.7109375" style="465" bestFit="1" customWidth="1"/>
    <col min="14085" max="14335" width="9.140625" style="465"/>
    <col min="14336" max="14336" width="62.42578125" style="465" bestFit="1" customWidth="1"/>
    <col min="14337" max="14337" width="10.140625" style="465" bestFit="1" customWidth="1"/>
    <col min="14338" max="14338" width="12.5703125" style="465" bestFit="1" customWidth="1"/>
    <col min="14339" max="14340" width="16.7109375" style="465" bestFit="1" customWidth="1"/>
    <col min="14341" max="14591" width="9.140625" style="465"/>
    <col min="14592" max="14592" width="62.42578125" style="465" bestFit="1" customWidth="1"/>
    <col min="14593" max="14593" width="10.140625" style="465" bestFit="1" customWidth="1"/>
    <col min="14594" max="14594" width="12.5703125" style="465" bestFit="1" customWidth="1"/>
    <col min="14595" max="14596" width="16.7109375" style="465" bestFit="1" customWidth="1"/>
    <col min="14597" max="14847" width="9.140625" style="465"/>
    <col min="14848" max="14848" width="62.42578125" style="465" bestFit="1" customWidth="1"/>
    <col min="14849" max="14849" width="10.140625" style="465" bestFit="1" customWidth="1"/>
    <col min="14850" max="14850" width="12.5703125" style="465" bestFit="1" customWidth="1"/>
    <col min="14851" max="14852" width="16.7109375" style="465" bestFit="1" customWidth="1"/>
    <col min="14853" max="15103" width="9.140625" style="465"/>
    <col min="15104" max="15104" width="62.42578125" style="465" bestFit="1" customWidth="1"/>
    <col min="15105" max="15105" width="10.140625" style="465" bestFit="1" customWidth="1"/>
    <col min="15106" max="15106" width="12.5703125" style="465" bestFit="1" customWidth="1"/>
    <col min="15107" max="15108" width="16.7109375" style="465" bestFit="1" customWidth="1"/>
    <col min="15109" max="15359" width="9.140625" style="465"/>
    <col min="15360" max="15360" width="62.42578125" style="465" bestFit="1" customWidth="1"/>
    <col min="15361" max="15361" width="10.140625" style="465" bestFit="1" customWidth="1"/>
    <col min="15362" max="15362" width="12.5703125" style="465" bestFit="1" customWidth="1"/>
    <col min="15363" max="15364" width="16.7109375" style="465" bestFit="1" customWidth="1"/>
    <col min="15365" max="15615" width="9.140625" style="465"/>
    <col min="15616" max="15616" width="62.42578125" style="465" bestFit="1" customWidth="1"/>
    <col min="15617" max="15617" width="10.140625" style="465" bestFit="1" customWidth="1"/>
    <col min="15618" max="15618" width="12.5703125" style="465" bestFit="1" customWidth="1"/>
    <col min="15619" max="15620" width="16.7109375" style="465" bestFit="1" customWidth="1"/>
    <col min="15621" max="15871" width="9.140625" style="465"/>
    <col min="15872" max="15872" width="62.42578125" style="465" bestFit="1" customWidth="1"/>
    <col min="15873" max="15873" width="10.140625" style="465" bestFit="1" customWidth="1"/>
    <col min="15874" max="15874" width="12.5703125" style="465" bestFit="1" customWidth="1"/>
    <col min="15875" max="15876" width="16.7109375" style="465" bestFit="1" customWidth="1"/>
    <col min="15877" max="16127" width="9.140625" style="465"/>
    <col min="16128" max="16128" width="62.42578125" style="465" bestFit="1" customWidth="1"/>
    <col min="16129" max="16129" width="10.140625" style="465" bestFit="1" customWidth="1"/>
    <col min="16130" max="16130" width="12.5703125" style="465" bestFit="1" customWidth="1"/>
    <col min="16131" max="16132" width="16.7109375" style="465" bestFit="1" customWidth="1"/>
    <col min="16133" max="16384" width="9.140625" style="465"/>
  </cols>
  <sheetData>
    <row r="1" spans="1:9" ht="18" x14ac:dyDescent="0.25">
      <c r="A1" s="1216" t="s">
        <v>1152</v>
      </c>
      <c r="B1" s="1763"/>
      <c r="C1" s="1217"/>
      <c r="D1" s="1217"/>
      <c r="E1" s="1218"/>
      <c r="F1" s="1218"/>
      <c r="G1" s="1218"/>
      <c r="H1" s="1218"/>
      <c r="I1" s="1218"/>
    </row>
    <row r="2" spans="1:9" x14ac:dyDescent="0.2">
      <c r="A2" s="1217"/>
      <c r="B2" s="1217"/>
      <c r="C2" s="1217"/>
      <c r="D2" s="1217"/>
      <c r="E2" s="1218"/>
      <c r="F2" s="1218"/>
      <c r="G2" s="1218"/>
      <c r="H2" s="1218"/>
      <c r="I2" s="1218"/>
    </row>
    <row r="3" spans="1:9" x14ac:dyDescent="0.2">
      <c r="A3" s="1219" t="str">
        <f>'PAGE DE GARDE'!C8</f>
        <v>GAZ</v>
      </c>
      <c r="B3" s="1217"/>
      <c r="C3" s="1217" t="str">
        <f>'PAGE DE GARDE'!C10</f>
        <v>REALITE 2018 V0</v>
      </c>
      <c r="D3" s="1217"/>
      <c r="E3" s="1218"/>
      <c r="F3" s="1218"/>
      <c r="G3" s="1218"/>
      <c r="H3" s="1218"/>
      <c r="I3" s="1218"/>
    </row>
    <row r="4" spans="1:9" x14ac:dyDescent="0.2">
      <c r="A4" s="1737" t="str">
        <f>'PAGE DE GARDE'!C7</f>
        <v>GRD</v>
      </c>
      <c r="B4" s="1217"/>
      <c r="C4" s="1217"/>
      <c r="D4" s="1217"/>
      <c r="E4" s="1218"/>
      <c r="F4" s="1218"/>
      <c r="G4" s="1218"/>
      <c r="H4" s="1218"/>
      <c r="I4" s="1218"/>
    </row>
    <row r="5" spans="1:9" ht="13.5" thickBot="1" x14ac:dyDescent="0.25"/>
    <row r="6" spans="1:9" ht="25.5" customHeight="1" thickBot="1" x14ac:dyDescent="0.25">
      <c r="D6" s="1778" t="s">
        <v>924</v>
      </c>
      <c r="E6" s="1779" t="str">
        <f>'PAGE DE GARDE'!$B$15</f>
        <v>BUDGET 2018</v>
      </c>
      <c r="F6" s="1780" t="str">
        <f>'PAGE DE GARDE'!$B$14</f>
        <v>REALITE 2018</v>
      </c>
      <c r="G6" s="1794" t="s">
        <v>1185</v>
      </c>
      <c r="H6" s="1778" t="s">
        <v>914</v>
      </c>
      <c r="I6" s="1359" t="s">
        <v>925</v>
      </c>
    </row>
    <row r="7" spans="1:9" x14ac:dyDescent="0.2">
      <c r="A7" s="1738" t="s">
        <v>1149</v>
      </c>
      <c r="B7" s="1768"/>
      <c r="C7" s="1768"/>
      <c r="D7" s="1773"/>
      <c r="E7" s="1774"/>
      <c r="F7" s="1774"/>
      <c r="G7" s="1775"/>
      <c r="H7" s="1776"/>
      <c r="I7" s="1777"/>
    </row>
    <row r="8" spans="1:9" x14ac:dyDescent="0.2">
      <c r="A8" s="1770" t="s">
        <v>439</v>
      </c>
      <c r="B8" s="1738" t="s">
        <v>205</v>
      </c>
      <c r="C8" s="1738"/>
      <c r="D8" s="1738"/>
      <c r="E8" s="1740"/>
      <c r="F8" s="1765"/>
      <c r="G8" s="1766"/>
      <c r="H8" s="2541">
        <f>SUM(H9:H13)</f>
        <v>0</v>
      </c>
      <c r="I8" s="2557">
        <f>SUM(I9:I13)</f>
        <v>0</v>
      </c>
    </row>
    <row r="9" spans="1:9" x14ac:dyDescent="0.2">
      <c r="A9" s="1215"/>
      <c r="B9" s="1750" t="s">
        <v>926</v>
      </c>
      <c r="C9" s="1751" t="s">
        <v>917</v>
      </c>
      <c r="D9" s="1764" t="s">
        <v>489</v>
      </c>
      <c r="E9" s="2511">
        <f>'Tableau 6'!D8</f>
        <v>0</v>
      </c>
      <c r="F9" s="2511">
        <f>'Tableau 6'!E8</f>
        <v>0</v>
      </c>
      <c r="G9" s="2512">
        <f>E9-F9</f>
        <v>0</v>
      </c>
      <c r="H9" s="2513"/>
      <c r="I9" s="2514">
        <f>G9</f>
        <v>0</v>
      </c>
    </row>
    <row r="10" spans="1:9" x14ac:dyDescent="0.2">
      <c r="A10" s="1215"/>
      <c r="B10" s="1750" t="s">
        <v>928</v>
      </c>
      <c r="C10" s="1751" t="s">
        <v>918</v>
      </c>
      <c r="D10" s="1764" t="s">
        <v>489</v>
      </c>
      <c r="E10" s="2511">
        <f>'Tableau 6'!E17</f>
        <v>0</v>
      </c>
      <c r="F10" s="2511">
        <f>'Tableau 6'!F19</f>
        <v>0</v>
      </c>
      <c r="G10" s="2512">
        <f>E10-F10</f>
        <v>0</v>
      </c>
      <c r="H10" s="2513">
        <f>G10</f>
        <v>0</v>
      </c>
      <c r="I10" s="2515"/>
    </row>
    <row r="11" spans="1:9" x14ac:dyDescent="0.2">
      <c r="A11" s="1215"/>
      <c r="B11" s="1750" t="s">
        <v>1322</v>
      </c>
      <c r="C11" s="1751" t="s">
        <v>1321</v>
      </c>
      <c r="D11" s="1764" t="s">
        <v>1325</v>
      </c>
      <c r="E11" s="2511">
        <f>'Tableau 6 ter'!C10</f>
        <v>0</v>
      </c>
      <c r="F11" s="2511">
        <f>'Tableau 6 ter'!D10</f>
        <v>0</v>
      </c>
      <c r="G11" s="2512">
        <f>E11-F11</f>
        <v>0</v>
      </c>
      <c r="H11" s="2513"/>
      <c r="I11" s="2515">
        <f>G11</f>
        <v>0</v>
      </c>
    </row>
    <row r="12" spans="1:9" s="1102" customFormat="1" x14ac:dyDescent="0.2">
      <c r="A12" s="1215"/>
      <c r="B12" s="1750" t="s">
        <v>1526</v>
      </c>
      <c r="C12" s="1751" t="s">
        <v>1527</v>
      </c>
      <c r="D12" s="1764" t="s">
        <v>489</v>
      </c>
      <c r="E12" s="2511">
        <f>'Tableau 6'!D15</f>
        <v>0</v>
      </c>
      <c r="F12" s="2511">
        <f>'Tableau 6'!E15</f>
        <v>0</v>
      </c>
      <c r="G12" s="2512">
        <f>E12-F12</f>
        <v>0</v>
      </c>
      <c r="H12" s="2513">
        <f>G12</f>
        <v>0</v>
      </c>
      <c r="I12" s="2515"/>
    </row>
    <row r="13" spans="1:9" s="1102" customFormat="1" x14ac:dyDescent="0.2">
      <c r="A13" s="1215"/>
      <c r="B13" s="1750" t="s">
        <v>1525</v>
      </c>
      <c r="C13" s="1751" t="s">
        <v>1511</v>
      </c>
      <c r="D13" s="1764" t="s">
        <v>489</v>
      </c>
      <c r="E13" s="2511">
        <f>'Tableau 6'!D16</f>
        <v>0</v>
      </c>
      <c r="F13" s="2511">
        <f>'Tableau 6'!E16</f>
        <v>0</v>
      </c>
      <c r="G13" s="2512">
        <f>E13-F13</f>
        <v>0</v>
      </c>
      <c r="H13" s="2513"/>
      <c r="I13" s="2515">
        <f>G13</f>
        <v>0</v>
      </c>
    </row>
    <row r="14" spans="1:9" x14ac:dyDescent="0.2">
      <c r="A14" s="1215"/>
      <c r="B14" s="1750"/>
      <c r="C14" s="1751"/>
      <c r="D14" s="1764"/>
      <c r="E14" s="2511"/>
      <c r="F14" s="2511"/>
      <c r="G14" s="2512"/>
      <c r="H14" s="2513"/>
      <c r="I14" s="2515"/>
    </row>
    <row r="15" spans="1:9" x14ac:dyDescent="0.2">
      <c r="A15" s="1770" t="s">
        <v>940</v>
      </c>
      <c r="B15" s="1738" t="s">
        <v>948</v>
      </c>
      <c r="C15" s="1738"/>
      <c r="D15" s="1767"/>
      <c r="E15" s="2516">
        <f>SUM(E16:E25)</f>
        <v>0</v>
      </c>
      <c r="F15" s="2516">
        <f>SUM(F16:F25)</f>
        <v>0</v>
      </c>
      <c r="G15" s="2516">
        <f>SUM(G16:G25)</f>
        <v>0</v>
      </c>
      <c r="H15" s="2517"/>
      <c r="I15" s="2516">
        <f>SUM(I16:I25)</f>
        <v>0</v>
      </c>
    </row>
    <row r="16" spans="1:9" x14ac:dyDescent="0.2">
      <c r="A16" s="1771" t="s">
        <v>941</v>
      </c>
      <c r="B16" s="1750" t="s">
        <v>977</v>
      </c>
      <c r="C16" s="1215"/>
      <c r="D16" s="1764" t="s">
        <v>927</v>
      </c>
      <c r="E16" s="2511">
        <f>'Tableau 7'!C37</f>
        <v>0</v>
      </c>
      <c r="F16" s="2511">
        <f>'Tableau 7'!D37</f>
        <v>0</v>
      </c>
      <c r="G16" s="2512">
        <f>E16-F16</f>
        <v>0</v>
      </c>
      <c r="H16" s="2513"/>
      <c r="I16" s="2515">
        <f>G16</f>
        <v>0</v>
      </c>
    </row>
    <row r="17" spans="1:9" x14ac:dyDescent="0.2">
      <c r="A17" s="1771" t="s">
        <v>942</v>
      </c>
      <c r="B17" s="1750" t="s">
        <v>934</v>
      </c>
      <c r="C17" s="1215"/>
      <c r="D17" s="1764" t="s">
        <v>927</v>
      </c>
      <c r="E17" s="2511">
        <f>'Tableau 7'!C38</f>
        <v>0</v>
      </c>
      <c r="F17" s="2511">
        <f>'Tableau 7'!D38</f>
        <v>0</v>
      </c>
      <c r="G17" s="2512">
        <f t="shared" ref="G17:G25" si="0">E17-F17</f>
        <v>0</v>
      </c>
      <c r="H17" s="2513"/>
      <c r="I17" s="2515">
        <f t="shared" ref="I17:I25" si="1">G17</f>
        <v>0</v>
      </c>
    </row>
    <row r="18" spans="1:9" x14ac:dyDescent="0.2">
      <c r="A18" s="1771" t="s">
        <v>943</v>
      </c>
      <c r="B18" s="1750" t="s">
        <v>935</v>
      </c>
      <c r="C18" s="1215"/>
      <c r="D18" s="1764" t="s">
        <v>927</v>
      </c>
      <c r="E18" s="2511">
        <f>'Tableau 7'!C39</f>
        <v>0</v>
      </c>
      <c r="F18" s="2511">
        <f>'Tableau 7'!D39</f>
        <v>0</v>
      </c>
      <c r="G18" s="2512">
        <f t="shared" si="0"/>
        <v>0</v>
      </c>
      <c r="H18" s="2513"/>
      <c r="I18" s="2515">
        <f t="shared" si="1"/>
        <v>0</v>
      </c>
    </row>
    <row r="19" spans="1:9" x14ac:dyDescent="0.2">
      <c r="A19" s="1771" t="s">
        <v>944</v>
      </c>
      <c r="B19" s="1750" t="s">
        <v>938</v>
      </c>
      <c r="C19" s="1215"/>
      <c r="D19" s="1764" t="s">
        <v>927</v>
      </c>
      <c r="E19" s="2511">
        <f>'Tableau 7'!C43</f>
        <v>0</v>
      </c>
      <c r="F19" s="2511">
        <f>'Tableau 7'!D43</f>
        <v>0</v>
      </c>
      <c r="G19" s="2512">
        <f t="shared" si="0"/>
        <v>0</v>
      </c>
      <c r="H19" s="2513"/>
      <c r="I19" s="2515">
        <f t="shared" si="1"/>
        <v>0</v>
      </c>
    </row>
    <row r="20" spans="1:9" x14ac:dyDescent="0.2">
      <c r="A20" s="1771" t="s">
        <v>945</v>
      </c>
      <c r="B20" s="1750" t="s">
        <v>937</v>
      </c>
      <c r="C20" s="1215"/>
      <c r="D20" s="1764" t="s">
        <v>927</v>
      </c>
      <c r="E20" s="2511">
        <f>'Tableau 7'!C44</f>
        <v>0</v>
      </c>
      <c r="F20" s="2511">
        <f>'Tableau 7'!D44</f>
        <v>0</v>
      </c>
      <c r="G20" s="2512">
        <f t="shared" si="0"/>
        <v>0</v>
      </c>
      <c r="H20" s="2513"/>
      <c r="I20" s="2515">
        <f t="shared" si="1"/>
        <v>0</v>
      </c>
    </row>
    <row r="21" spans="1:9" x14ac:dyDescent="0.2">
      <c r="A21" s="1771" t="s">
        <v>946</v>
      </c>
      <c r="B21" s="1750" t="s">
        <v>949</v>
      </c>
      <c r="C21" s="1215"/>
      <c r="D21" s="1764" t="s">
        <v>927</v>
      </c>
      <c r="E21" s="2511">
        <f>'Tableau 7'!C45</f>
        <v>0</v>
      </c>
      <c r="F21" s="2511">
        <f>'Tableau 7'!D45</f>
        <v>0</v>
      </c>
      <c r="G21" s="2512">
        <f t="shared" si="0"/>
        <v>0</v>
      </c>
      <c r="H21" s="2513"/>
      <c r="I21" s="2515">
        <f t="shared" si="1"/>
        <v>0</v>
      </c>
    </row>
    <row r="22" spans="1:9" x14ac:dyDescent="0.2">
      <c r="A22" s="1771" t="s">
        <v>947</v>
      </c>
      <c r="B22" s="1750" t="s">
        <v>936</v>
      </c>
      <c r="C22" s="1215"/>
      <c r="D22" s="1764" t="s">
        <v>927</v>
      </c>
      <c r="E22" s="2511">
        <f>'Tableau 7'!C46</f>
        <v>0</v>
      </c>
      <c r="F22" s="2511">
        <f>'Tableau 7'!D46</f>
        <v>0</v>
      </c>
      <c r="G22" s="2512">
        <f t="shared" si="0"/>
        <v>0</v>
      </c>
      <c r="H22" s="2513"/>
      <c r="I22" s="2515">
        <f t="shared" si="1"/>
        <v>0</v>
      </c>
    </row>
    <row r="23" spans="1:9" x14ac:dyDescent="0.2">
      <c r="A23" s="1771" t="s">
        <v>978</v>
      </c>
      <c r="B23" s="2390" t="s">
        <v>1451</v>
      </c>
      <c r="C23" s="1215"/>
      <c r="D23" s="1764" t="s">
        <v>927</v>
      </c>
      <c r="E23" s="2511">
        <f>'Tableau 7'!C48</f>
        <v>0</v>
      </c>
      <c r="F23" s="2511">
        <f>'Tableau 7'!D48</f>
        <v>0</v>
      </c>
      <c r="G23" s="2512">
        <f>E23-F23</f>
        <v>0</v>
      </c>
      <c r="H23" s="2513"/>
      <c r="I23" s="2515">
        <f t="shared" ref="I23" si="2">G23</f>
        <v>0</v>
      </c>
    </row>
    <row r="24" spans="1:9" x14ac:dyDescent="0.2">
      <c r="A24" s="1771" t="s">
        <v>950</v>
      </c>
      <c r="B24" s="1750" t="s">
        <v>995</v>
      </c>
      <c r="C24" s="1215"/>
      <c r="D24" s="1764" t="s">
        <v>1424</v>
      </c>
      <c r="E24" s="2511">
        <f>'Tableau 3A'!N10+'Tableau 3A'!O10</f>
        <v>0</v>
      </c>
      <c r="F24" s="2511">
        <f>'Tableau 3A'!P10+'Tableau 3A'!Q10</f>
        <v>0</v>
      </c>
      <c r="G24" s="2512">
        <f t="shared" si="0"/>
        <v>0</v>
      </c>
      <c r="H24" s="2513"/>
      <c r="I24" s="2515">
        <f t="shared" si="1"/>
        <v>0</v>
      </c>
    </row>
    <row r="25" spans="1:9" x14ac:dyDescent="0.2">
      <c r="A25" s="1771" t="s">
        <v>1303</v>
      </c>
      <c r="B25" s="1752" t="s">
        <v>939</v>
      </c>
      <c r="C25" s="1215"/>
      <c r="D25" s="1764" t="s">
        <v>927</v>
      </c>
      <c r="E25" s="2511">
        <f>'Tableau 7'!C40+'Tableau 7'!C41+'Tableau 7'!C42+'Tableau 7'!C52+'Tableau 7'!C47</f>
        <v>0</v>
      </c>
      <c r="F25" s="2511">
        <f>'Tableau 7'!D40+'Tableau 7'!D41+'Tableau 7'!D42+'Tableau 7'!D52+'Tableau 7'!D47</f>
        <v>0</v>
      </c>
      <c r="G25" s="2512">
        <f t="shared" si="0"/>
        <v>0</v>
      </c>
      <c r="H25" s="2513"/>
      <c r="I25" s="2515">
        <f t="shared" si="1"/>
        <v>0</v>
      </c>
    </row>
    <row r="26" spans="1:9" x14ac:dyDescent="0.2">
      <c r="A26" s="1215"/>
      <c r="B26" s="1753"/>
      <c r="C26" s="1751"/>
      <c r="D26" s="1764"/>
      <c r="E26" s="2511"/>
      <c r="F26" s="2511"/>
      <c r="G26" s="2512"/>
      <c r="H26" s="2513"/>
      <c r="I26" s="2514"/>
    </row>
    <row r="27" spans="1:9" x14ac:dyDescent="0.2">
      <c r="A27" s="1738" t="s">
        <v>929</v>
      </c>
      <c r="B27" s="1768"/>
      <c r="C27" s="1768"/>
      <c r="D27" s="1769"/>
      <c r="E27" s="2516">
        <f>E28+E29+E30</f>
        <v>0</v>
      </c>
      <c r="F27" s="2516">
        <f>F28+F29+F30</f>
        <v>0</v>
      </c>
      <c r="G27" s="2516">
        <f>G28+G29+G30</f>
        <v>0</v>
      </c>
      <c r="H27" s="2517"/>
      <c r="I27" s="2516">
        <f>I28+I29+I30</f>
        <v>0</v>
      </c>
    </row>
    <row r="28" spans="1:9" s="464" customFormat="1" x14ac:dyDescent="0.2">
      <c r="A28" s="1772" t="s">
        <v>1452</v>
      </c>
      <c r="B28" s="1754" t="s">
        <v>951</v>
      </c>
      <c r="C28" s="1215"/>
      <c r="D28" s="1764" t="s">
        <v>952</v>
      </c>
      <c r="E28" s="2511">
        <f>'Tableau 9A'!D21+'Tableau 9A'!D33</f>
        <v>0</v>
      </c>
      <c r="F28" s="2511">
        <f>'Tableau 9A'!E21+'Tableau 9A'!E33</f>
        <v>0</v>
      </c>
      <c r="G28" s="2512">
        <f t="shared" ref="G28:G33" si="3">E28-F28</f>
        <v>0</v>
      </c>
      <c r="H28" s="2518"/>
      <c r="I28" s="2515">
        <f>G28</f>
        <v>0</v>
      </c>
    </row>
    <row r="29" spans="1:9" x14ac:dyDescent="0.2">
      <c r="A29" s="1772" t="s">
        <v>1453</v>
      </c>
      <c r="B29" s="1754" t="s">
        <v>954</v>
      </c>
      <c r="C29" s="1751"/>
      <c r="D29" s="1764" t="s">
        <v>953</v>
      </c>
      <c r="E29" s="2511">
        <f>'Tableau 9B'!D21+'Tableau 9B'!D29</f>
        <v>0</v>
      </c>
      <c r="F29" s="2511">
        <f>'Tableau 9B'!E21+'Tableau 9B'!E29</f>
        <v>0</v>
      </c>
      <c r="G29" s="2512">
        <f t="shared" si="3"/>
        <v>0</v>
      </c>
      <c r="H29" s="2513"/>
      <c r="I29" s="2515">
        <f>G29</f>
        <v>0</v>
      </c>
    </row>
    <row r="30" spans="1:9" x14ac:dyDescent="0.2">
      <c r="A30" s="1772" t="s">
        <v>1454</v>
      </c>
      <c r="B30" s="2391" t="s">
        <v>1481</v>
      </c>
      <c r="C30" s="1751"/>
      <c r="D30" s="2318" t="s">
        <v>927</v>
      </c>
      <c r="E30" s="2511">
        <f>'Tableau 7'!C49-'Tableau 28'!E28-'Tableau 28'!E29</f>
        <v>0</v>
      </c>
      <c r="F30" s="2511">
        <f>'Tableau 7'!D49-'Tableau 28'!F28-'Tableau 28'!F29</f>
        <v>0</v>
      </c>
      <c r="G30" s="2512">
        <f t="shared" si="3"/>
        <v>0</v>
      </c>
      <c r="H30" s="2513"/>
      <c r="I30" s="2515">
        <f>G30</f>
        <v>0</v>
      </c>
    </row>
    <row r="31" spans="1:9" x14ac:dyDescent="0.2">
      <c r="A31" s="1738" t="s">
        <v>930</v>
      </c>
      <c r="B31" s="1768"/>
      <c r="C31" s="1768"/>
      <c r="D31" s="1769" t="s">
        <v>976</v>
      </c>
      <c r="E31" s="2516">
        <f>'Tableau 14'!C30</f>
        <v>0</v>
      </c>
      <c r="F31" s="2516">
        <f>'Tableau 14'!C28</f>
        <v>0</v>
      </c>
      <c r="G31" s="2519">
        <f t="shared" si="3"/>
        <v>0</v>
      </c>
      <c r="H31" s="2517"/>
      <c r="I31" s="2520">
        <f>G31</f>
        <v>0</v>
      </c>
    </row>
    <row r="32" spans="1:9" x14ac:dyDescent="0.2">
      <c r="A32" s="1215"/>
      <c r="B32" s="1755"/>
      <c r="C32" s="1751"/>
      <c r="D32" s="1764"/>
      <c r="E32" s="2511"/>
      <c r="F32" s="2511"/>
      <c r="G32" s="2512"/>
      <c r="H32" s="2513"/>
      <c r="I32" s="2514"/>
    </row>
    <row r="33" spans="1:9" x14ac:dyDescent="0.2">
      <c r="A33" s="1738" t="s">
        <v>931</v>
      </c>
      <c r="B33" s="1768"/>
      <c r="C33" s="1768"/>
      <c r="D33" s="1769" t="s">
        <v>813</v>
      </c>
      <c r="E33" s="2516">
        <f>'Tableau 16B'!F45</f>
        <v>0</v>
      </c>
      <c r="F33" s="2516">
        <f>'Tableau 16B'!G45</f>
        <v>0</v>
      </c>
      <c r="G33" s="2519">
        <f t="shared" si="3"/>
        <v>0</v>
      </c>
      <c r="H33" s="2517"/>
      <c r="I33" s="2520">
        <f>G33</f>
        <v>0</v>
      </c>
    </row>
    <row r="34" spans="1:9" x14ac:dyDescent="0.2">
      <c r="A34" s="1215"/>
      <c r="B34" s="1755"/>
      <c r="C34" s="1751"/>
      <c r="D34" s="1764"/>
      <c r="E34" s="2521"/>
      <c r="F34" s="2521"/>
      <c r="G34" s="2522"/>
      <c r="H34" s="2523"/>
      <c r="I34" s="2514"/>
    </row>
    <row r="35" spans="1:9" x14ac:dyDescent="0.2">
      <c r="A35" s="1738" t="s">
        <v>932</v>
      </c>
      <c r="B35" s="1768"/>
      <c r="C35" s="1768"/>
      <c r="D35" s="1769"/>
      <c r="E35" s="2516">
        <f>SUM(E36:E39)</f>
        <v>0</v>
      </c>
      <c r="F35" s="2516">
        <f>SUM(F36:F39)</f>
        <v>0</v>
      </c>
      <c r="G35" s="2516">
        <f>SUM(G36:G39)</f>
        <v>0</v>
      </c>
      <c r="H35" s="2517"/>
      <c r="I35" s="2516">
        <f>SUM(I36:I39)</f>
        <v>0</v>
      </c>
    </row>
    <row r="36" spans="1:9" x14ac:dyDescent="0.2">
      <c r="A36" s="1215"/>
      <c r="B36" s="1750" t="s">
        <v>955</v>
      </c>
      <c r="C36" s="1751"/>
      <c r="D36" s="2318" t="s">
        <v>1394</v>
      </c>
      <c r="E36" s="2521">
        <f>'Tableau 17'!H25</f>
        <v>0</v>
      </c>
      <c r="F36" s="2521">
        <f>'Tableau 17'!K25</f>
        <v>0</v>
      </c>
      <c r="G36" s="2512">
        <f>E36-F36</f>
        <v>0</v>
      </c>
      <c r="H36" s="2523"/>
      <c r="I36" s="2514">
        <f>G36</f>
        <v>0</v>
      </c>
    </row>
    <row r="37" spans="1:9" x14ac:dyDescent="0.2">
      <c r="A37" s="1215"/>
      <c r="B37" s="1750" t="s">
        <v>240</v>
      </c>
      <c r="C37" s="1751"/>
      <c r="D37" s="2318" t="s">
        <v>1394</v>
      </c>
      <c r="E37" s="2521">
        <f>'Tableau 17'!H16</f>
        <v>0</v>
      </c>
      <c r="F37" s="2521">
        <f>'Tableau 17'!K16</f>
        <v>0</v>
      </c>
      <c r="G37" s="2512">
        <f>E37-F37</f>
        <v>0</v>
      </c>
      <c r="H37" s="2523"/>
      <c r="I37" s="2514">
        <f t="shared" ref="I37:I39" si="4">G37</f>
        <v>0</v>
      </c>
    </row>
    <row r="38" spans="1:9" s="1102" customFormat="1" x14ac:dyDescent="0.2">
      <c r="A38" s="1215"/>
      <c r="B38" s="2390" t="s">
        <v>1456</v>
      </c>
      <c r="C38" s="1751"/>
      <c r="D38" s="2318" t="s">
        <v>1394</v>
      </c>
      <c r="E38" s="2521">
        <f>'Tableau 17'!H22</f>
        <v>0</v>
      </c>
      <c r="F38" s="2521">
        <f>'Tableau 17'!K22</f>
        <v>0</v>
      </c>
      <c r="G38" s="2512">
        <f>E38-F38</f>
        <v>0</v>
      </c>
      <c r="H38" s="2523"/>
      <c r="I38" s="2514">
        <f t="shared" si="4"/>
        <v>0</v>
      </c>
    </row>
    <row r="39" spans="1:9" x14ac:dyDescent="0.2">
      <c r="A39" s="1215"/>
      <c r="B39" s="1750" t="s">
        <v>956</v>
      </c>
      <c r="C39" s="1751"/>
      <c r="D39" s="2318" t="s">
        <v>1394</v>
      </c>
      <c r="E39" s="2521">
        <f>'Tableau 17'!H10+'Tableau 17'!H13+'Tableau 17'!H19+'Tableau 17'!H28</f>
        <v>0</v>
      </c>
      <c r="F39" s="2521">
        <f>'Tableau 17'!K10+'Tableau 17'!K13+'Tableau 17'!K19+'Tableau 17'!K28</f>
        <v>0</v>
      </c>
      <c r="G39" s="2512">
        <f t="shared" ref="G39" si="5">E39-F39</f>
        <v>0</v>
      </c>
      <c r="H39" s="2523"/>
      <c r="I39" s="2514">
        <f t="shared" si="4"/>
        <v>0</v>
      </c>
    </row>
    <row r="40" spans="1:9" x14ac:dyDescent="0.2">
      <c r="A40" s="1738" t="s">
        <v>1048</v>
      </c>
      <c r="B40" s="1768"/>
      <c r="C40" s="1768"/>
      <c r="D40" s="1769" t="s">
        <v>1148</v>
      </c>
      <c r="E40" s="2516">
        <f>-'Tableau 8C'!B46</f>
        <v>0</v>
      </c>
      <c r="F40" s="2516">
        <f>-'Tableau 8C'!C46</f>
        <v>0</v>
      </c>
      <c r="G40" s="2519">
        <f>E40-F40</f>
        <v>0</v>
      </c>
      <c r="H40" s="2517"/>
      <c r="I40" s="2516">
        <f>SUM(I41:I44)</f>
        <v>0</v>
      </c>
    </row>
    <row r="41" spans="1:9" x14ac:dyDescent="0.2">
      <c r="A41" s="1214"/>
      <c r="B41" s="1754" t="s">
        <v>979</v>
      </c>
      <c r="C41" s="1215"/>
      <c r="D41" s="1764" t="s">
        <v>1424</v>
      </c>
      <c r="E41" s="2511">
        <f>-E24</f>
        <v>0</v>
      </c>
      <c r="F41" s="2511">
        <f>-F24</f>
        <v>0</v>
      </c>
      <c r="G41" s="2512">
        <f>E41-F41</f>
        <v>0</v>
      </c>
      <c r="H41" s="2518"/>
      <c r="I41" s="2515">
        <f>G41</f>
        <v>0</v>
      </c>
    </row>
    <row r="42" spans="1:9" x14ac:dyDescent="0.2">
      <c r="A42" s="1214"/>
      <c r="B42" s="1754" t="s">
        <v>1004</v>
      </c>
      <c r="C42" s="1215"/>
      <c r="D42" s="1764" t="s">
        <v>1046</v>
      </c>
      <c r="E42" s="2511">
        <f>'Tableau 17B'!D52</f>
        <v>0</v>
      </c>
      <c r="F42" s="2511">
        <f>'Tableau 17B'!E52</f>
        <v>0</v>
      </c>
      <c r="G42" s="2512">
        <f>E42-F42</f>
        <v>0</v>
      </c>
      <c r="H42" s="2518"/>
      <c r="I42" s="2515">
        <f t="shared" ref="I42:I44" si="6">G42</f>
        <v>0</v>
      </c>
    </row>
    <row r="43" spans="1:9" s="1102" customFormat="1" x14ac:dyDescent="0.2">
      <c r="A43" s="2392"/>
      <c r="B43" s="2391" t="s">
        <v>1455</v>
      </c>
      <c r="C43" s="2393"/>
      <c r="D43" s="2318" t="s">
        <v>1482</v>
      </c>
      <c r="E43" s="2524">
        <f>-E38</f>
        <v>0</v>
      </c>
      <c r="F43" s="2524">
        <f>-'Tableau 8A'!Y43</f>
        <v>0</v>
      </c>
      <c r="G43" s="2525">
        <f>E43-F43</f>
        <v>0</v>
      </c>
      <c r="H43" s="2526"/>
      <c r="I43" s="2527">
        <f>G43</f>
        <v>0</v>
      </c>
    </row>
    <row r="44" spans="1:9" ht="13.5" thickBot="1" x14ac:dyDescent="0.25">
      <c r="A44" s="1214"/>
      <c r="B44" s="1754" t="s">
        <v>980</v>
      </c>
      <c r="C44" s="1215"/>
      <c r="D44" s="1764"/>
      <c r="E44" s="2511">
        <f>E40-E41-E42-E43</f>
        <v>0</v>
      </c>
      <c r="F44" s="2511">
        <f>F40-F41-F42-F43</f>
        <v>0</v>
      </c>
      <c r="G44" s="2512">
        <f>E44-F44</f>
        <v>0</v>
      </c>
      <c r="H44" s="2528"/>
      <c r="I44" s="2529">
        <f t="shared" si="6"/>
        <v>0</v>
      </c>
    </row>
    <row r="45" spans="1:9" s="464" customFormat="1" x14ac:dyDescent="0.2">
      <c r="A45" s="1163"/>
      <c r="B45" s="894"/>
      <c r="C45" s="894"/>
      <c r="D45" s="894"/>
      <c r="E45" s="2530"/>
      <c r="F45" s="2530"/>
      <c r="G45" s="2530"/>
      <c r="H45" s="2530"/>
      <c r="I45" s="2530"/>
    </row>
    <row r="46" spans="1:9" x14ac:dyDescent="0.2">
      <c r="A46" s="2872"/>
      <c r="B46" s="2872"/>
      <c r="C46" s="2872"/>
      <c r="D46" s="585"/>
      <c r="E46" s="2531"/>
      <c r="F46" s="2531"/>
      <c r="G46" s="2531"/>
      <c r="H46" s="2531"/>
      <c r="I46" s="2531"/>
    </row>
    <row r="47" spans="1:9" x14ac:dyDescent="0.2">
      <c r="E47" s="2532"/>
      <c r="F47" s="2532"/>
      <c r="G47" s="2532"/>
      <c r="H47" s="2532"/>
      <c r="I47" s="2532"/>
    </row>
    <row r="48" spans="1:9" ht="13.5" thickBot="1" x14ac:dyDescent="0.25">
      <c r="E48" s="2532"/>
      <c r="F48" s="2532"/>
      <c r="G48" s="2532"/>
      <c r="H48" s="2532"/>
      <c r="I48" s="2532"/>
    </row>
    <row r="49" spans="1:9" ht="16.5" thickBot="1" x14ac:dyDescent="0.3">
      <c r="A49" s="2873" t="s">
        <v>1553</v>
      </c>
      <c r="B49" s="2873"/>
      <c r="C49" s="2873"/>
      <c r="D49" s="2874"/>
      <c r="E49" s="2533" t="str">
        <f>'PAGE DE GARDE'!$B$15</f>
        <v>BUDGET 2018</v>
      </c>
      <c r="F49" s="2534" t="str">
        <f>'PAGE DE GARDE'!$B$14</f>
        <v>REALITE 2018</v>
      </c>
      <c r="G49" s="2535" t="s">
        <v>933</v>
      </c>
      <c r="H49" s="2536" t="s">
        <v>914</v>
      </c>
      <c r="I49" s="2537" t="s">
        <v>925</v>
      </c>
    </row>
    <row r="50" spans="1:9" x14ac:dyDescent="0.2">
      <c r="A50" s="1215"/>
      <c r="B50" s="1741"/>
      <c r="C50" s="1747"/>
      <c r="D50" s="1744"/>
      <c r="E50" s="2521"/>
      <c r="F50" s="2521"/>
      <c r="G50" s="2522"/>
      <c r="H50" s="2523"/>
      <c r="I50" s="2514"/>
    </row>
    <row r="51" spans="1:9" x14ac:dyDescent="0.2">
      <c r="A51" s="1214" t="s">
        <v>431</v>
      </c>
      <c r="B51" s="1742" t="s">
        <v>981</v>
      </c>
      <c r="C51" s="1748"/>
      <c r="D51" s="1745"/>
      <c r="E51" s="2538">
        <f>E9</f>
        <v>0</v>
      </c>
      <c r="F51" s="2538">
        <f>F9</f>
        <v>0</v>
      </c>
      <c r="G51" s="2539">
        <f>G9</f>
        <v>0</v>
      </c>
      <c r="H51" s="2518"/>
      <c r="I51" s="2540">
        <f>G51</f>
        <v>0</v>
      </c>
    </row>
    <row r="52" spans="1:9" x14ac:dyDescent="0.2">
      <c r="A52" s="1215"/>
      <c r="B52" s="1741"/>
      <c r="C52" s="1747"/>
      <c r="D52" s="1744"/>
      <c r="E52" s="2521"/>
      <c r="F52" s="2521"/>
      <c r="G52" s="2522"/>
      <c r="H52" s="2523"/>
      <c r="I52" s="2514"/>
    </row>
    <row r="53" spans="1:9" x14ac:dyDescent="0.2">
      <c r="A53" s="1214" t="s">
        <v>432</v>
      </c>
      <c r="B53" s="2395" t="s">
        <v>1323</v>
      </c>
      <c r="C53" s="1747"/>
      <c r="D53" s="1744"/>
      <c r="E53" s="2538">
        <f>E11</f>
        <v>0</v>
      </c>
      <c r="F53" s="2538">
        <f t="shared" ref="F53:G55" si="7">F11</f>
        <v>0</v>
      </c>
      <c r="G53" s="2538">
        <f t="shared" si="7"/>
        <v>0</v>
      </c>
      <c r="H53" s="2518"/>
      <c r="I53" s="2540">
        <f>G53</f>
        <v>0</v>
      </c>
    </row>
    <row r="54" spans="1:9" x14ac:dyDescent="0.2">
      <c r="A54" s="1215"/>
      <c r="B54" s="1741"/>
      <c r="C54" s="1747"/>
      <c r="D54" s="1744"/>
      <c r="E54" s="2521"/>
      <c r="F54" s="2521"/>
      <c r="G54" s="2522"/>
      <c r="H54" s="2523"/>
      <c r="I54" s="2514"/>
    </row>
    <row r="55" spans="1:9" s="1102" customFormat="1" x14ac:dyDescent="0.2">
      <c r="A55" s="1214" t="s">
        <v>433</v>
      </c>
      <c r="B55" s="1742" t="s">
        <v>1528</v>
      </c>
      <c r="C55" s="1747"/>
      <c r="D55" s="1744"/>
      <c r="E55" s="2538">
        <f>E13</f>
        <v>0</v>
      </c>
      <c r="F55" s="2538">
        <f>F13</f>
        <v>0</v>
      </c>
      <c r="G55" s="2538">
        <f t="shared" si="7"/>
        <v>0</v>
      </c>
      <c r="H55" s="2523"/>
      <c r="I55" s="2540">
        <f>G55</f>
        <v>0</v>
      </c>
    </row>
    <row r="56" spans="1:9" s="1102" customFormat="1" x14ac:dyDescent="0.2">
      <c r="A56" s="1215"/>
      <c r="B56" s="1741"/>
      <c r="C56" s="1747"/>
      <c r="D56" s="1744"/>
      <c r="E56" s="2521"/>
      <c r="F56" s="2521"/>
      <c r="G56" s="2522"/>
      <c r="H56" s="2523"/>
      <c r="I56" s="2514"/>
    </row>
    <row r="57" spans="1:9" x14ac:dyDescent="0.2">
      <c r="A57" s="1214" t="s">
        <v>434</v>
      </c>
      <c r="B57" s="1742" t="s">
        <v>982</v>
      </c>
      <c r="C57" s="1748"/>
      <c r="D57" s="1745"/>
      <c r="E57" s="2538">
        <f>E16</f>
        <v>0</v>
      </c>
      <c r="F57" s="2538">
        <f t="shared" ref="F57" si="8">F16</f>
        <v>0</v>
      </c>
      <c r="G57" s="2539">
        <f>E57-F57</f>
        <v>0</v>
      </c>
      <c r="H57" s="2518"/>
      <c r="I57" s="2540">
        <f>G57</f>
        <v>0</v>
      </c>
    </row>
    <row r="58" spans="1:9" x14ac:dyDescent="0.2">
      <c r="A58" s="1215"/>
      <c r="B58" s="1741"/>
      <c r="C58" s="1747"/>
      <c r="D58" s="1744"/>
      <c r="E58" s="2521"/>
      <c r="F58" s="2521"/>
      <c r="G58" s="2522"/>
      <c r="H58" s="2523"/>
      <c r="I58" s="2514"/>
    </row>
    <row r="59" spans="1:9" x14ac:dyDescent="0.2">
      <c r="A59" s="1214" t="s">
        <v>355</v>
      </c>
      <c r="B59" s="1742" t="s">
        <v>986</v>
      </c>
      <c r="C59" s="1748"/>
      <c r="D59" s="1745"/>
      <c r="E59" s="2538">
        <f>E19+E20</f>
        <v>0</v>
      </c>
      <c r="F59" s="2538">
        <f>F19+F20</f>
        <v>0</v>
      </c>
      <c r="G59" s="2539">
        <f>E59-F59</f>
        <v>0</v>
      </c>
      <c r="H59" s="2518"/>
      <c r="I59" s="2540">
        <f>G59</f>
        <v>0</v>
      </c>
    </row>
    <row r="60" spans="1:9" x14ac:dyDescent="0.2">
      <c r="A60" s="1215"/>
      <c r="B60" s="1741"/>
      <c r="C60" s="1747"/>
      <c r="D60" s="1744"/>
      <c r="E60" s="2521"/>
      <c r="F60" s="2521"/>
      <c r="G60" s="2522"/>
      <c r="H60" s="2523"/>
      <c r="I60" s="2514"/>
    </row>
    <row r="61" spans="1:9" x14ac:dyDescent="0.2">
      <c r="A61" s="1214" t="s">
        <v>985</v>
      </c>
      <c r="B61" s="1742" t="s">
        <v>993</v>
      </c>
      <c r="C61" s="1748"/>
      <c r="D61" s="1745"/>
      <c r="E61" s="2538">
        <f>E21+E22</f>
        <v>0</v>
      </c>
      <c r="F61" s="2538">
        <f t="shared" ref="F61" si="9">F21+F22</f>
        <v>0</v>
      </c>
      <c r="G61" s="2539">
        <f>E61-F61</f>
        <v>0</v>
      </c>
      <c r="H61" s="2518"/>
      <c r="I61" s="2540">
        <f>G61</f>
        <v>0</v>
      </c>
    </row>
    <row r="62" spans="1:9" x14ac:dyDescent="0.2">
      <c r="A62" s="1215"/>
      <c r="B62" s="1741"/>
      <c r="C62" s="1747"/>
      <c r="D62" s="1744"/>
      <c r="E62" s="2521"/>
      <c r="F62" s="2521"/>
      <c r="G62" s="2522"/>
      <c r="H62" s="2523"/>
      <c r="I62" s="2514"/>
    </row>
    <row r="63" spans="1:9" x14ac:dyDescent="0.2">
      <c r="A63" s="1214" t="s">
        <v>989</v>
      </c>
      <c r="B63" s="1742" t="s">
        <v>983</v>
      </c>
      <c r="C63" s="1748"/>
      <c r="D63" s="1745"/>
      <c r="E63" s="2538">
        <f>E17+E18+E23+E25</f>
        <v>0</v>
      </c>
      <c r="F63" s="2538">
        <f>F17+F18+F23+F25</f>
        <v>0</v>
      </c>
      <c r="G63" s="2539">
        <f>E63-F63</f>
        <v>0</v>
      </c>
      <c r="H63" s="2518"/>
      <c r="I63" s="2540">
        <f>G63</f>
        <v>0</v>
      </c>
    </row>
    <row r="64" spans="1:9" x14ac:dyDescent="0.2">
      <c r="A64" s="1215"/>
      <c r="B64" s="1741"/>
      <c r="C64" s="1747"/>
      <c r="D64" s="1744"/>
      <c r="E64" s="2521"/>
      <c r="F64" s="2521"/>
      <c r="G64" s="2522"/>
      <c r="H64" s="2523"/>
      <c r="I64" s="2514"/>
    </row>
    <row r="65" spans="1:9" x14ac:dyDescent="0.2">
      <c r="A65" s="1214" t="s">
        <v>990</v>
      </c>
      <c r="B65" s="1742" t="s">
        <v>1106</v>
      </c>
      <c r="C65" s="1748"/>
      <c r="D65" s="1745"/>
      <c r="E65" s="2538">
        <f>E27</f>
        <v>0</v>
      </c>
      <c r="F65" s="2538">
        <f>F27</f>
        <v>0</v>
      </c>
      <c r="G65" s="2539">
        <f>E65-F65</f>
        <v>0</v>
      </c>
      <c r="H65" s="2518"/>
      <c r="I65" s="2540">
        <f>G65</f>
        <v>0</v>
      </c>
    </row>
    <row r="66" spans="1:9" x14ac:dyDescent="0.2">
      <c r="A66" s="1215"/>
      <c r="B66" s="1741"/>
      <c r="C66" s="1747"/>
      <c r="D66" s="1744"/>
      <c r="E66" s="2521"/>
      <c r="F66" s="2521"/>
      <c r="G66" s="2522"/>
      <c r="H66" s="2523"/>
      <c r="I66" s="2514"/>
    </row>
    <row r="67" spans="1:9" x14ac:dyDescent="0.2">
      <c r="A67" s="1214" t="s">
        <v>991</v>
      </c>
      <c r="B67" s="1742" t="s">
        <v>984</v>
      </c>
      <c r="C67" s="1748"/>
      <c r="D67" s="1745"/>
      <c r="E67" s="2538">
        <f>E33</f>
        <v>0</v>
      </c>
      <c r="F67" s="2538">
        <f t="shared" ref="F67" si="10">F33</f>
        <v>0</v>
      </c>
      <c r="G67" s="2539">
        <f>E67-F67</f>
        <v>0</v>
      </c>
      <c r="H67" s="2518"/>
      <c r="I67" s="2540">
        <f>G67</f>
        <v>0</v>
      </c>
    </row>
    <row r="68" spans="1:9" x14ac:dyDescent="0.2">
      <c r="A68" s="1215"/>
      <c r="B68" s="1741"/>
      <c r="C68" s="1747"/>
      <c r="D68" s="1744"/>
      <c r="E68" s="2521"/>
      <c r="F68" s="2521"/>
      <c r="G68" s="2522"/>
      <c r="H68" s="2523"/>
      <c r="I68" s="2514"/>
    </row>
    <row r="69" spans="1:9" x14ac:dyDescent="0.2">
      <c r="A69" s="1214" t="s">
        <v>992</v>
      </c>
      <c r="B69" s="1742" t="s">
        <v>1049</v>
      </c>
      <c r="C69" s="1748"/>
      <c r="D69" s="1745"/>
      <c r="E69" s="2538">
        <f>E36+E42</f>
        <v>0</v>
      </c>
      <c r="F69" s="2538">
        <f>F36+F42</f>
        <v>0</v>
      </c>
      <c r="G69" s="2539">
        <f>E69-F69</f>
        <v>0</v>
      </c>
      <c r="H69" s="2518"/>
      <c r="I69" s="2540">
        <f>G69</f>
        <v>0</v>
      </c>
    </row>
    <row r="70" spans="1:9" x14ac:dyDescent="0.2">
      <c r="A70" s="1215"/>
      <c r="B70" s="1741"/>
      <c r="C70" s="1747"/>
      <c r="D70" s="1744"/>
      <c r="E70" s="2521"/>
      <c r="F70" s="2521"/>
      <c r="G70" s="2522"/>
      <c r="H70" s="2523"/>
      <c r="I70" s="2514"/>
    </row>
    <row r="71" spans="1:9" s="1102" customFormat="1" x14ac:dyDescent="0.2">
      <c r="A71" s="1214" t="s">
        <v>994</v>
      </c>
      <c r="B71" s="2395" t="s">
        <v>1466</v>
      </c>
      <c r="C71" s="1748"/>
      <c r="D71" s="1745"/>
      <c r="E71" s="2538">
        <f>+E38</f>
        <v>0</v>
      </c>
      <c r="F71" s="2538">
        <f>+F38</f>
        <v>0</v>
      </c>
      <c r="G71" s="2539">
        <f>E71-F71</f>
        <v>0</v>
      </c>
      <c r="H71" s="2518"/>
      <c r="I71" s="2540">
        <f>G71</f>
        <v>0</v>
      </c>
    </row>
    <row r="72" spans="1:9" s="1102" customFormat="1" x14ac:dyDescent="0.2">
      <c r="A72" s="1215"/>
      <c r="B72" s="1741"/>
      <c r="C72" s="1747"/>
      <c r="D72" s="1744"/>
      <c r="E72" s="2521"/>
      <c r="F72" s="2521"/>
      <c r="G72" s="2522"/>
      <c r="H72" s="2523"/>
      <c r="I72" s="2514"/>
    </row>
    <row r="73" spans="1:9" x14ac:dyDescent="0.2">
      <c r="A73" s="1214" t="s">
        <v>996</v>
      </c>
      <c r="B73" s="1742" t="s">
        <v>987</v>
      </c>
      <c r="C73" s="1748"/>
      <c r="D73" s="1745"/>
      <c r="E73" s="2538">
        <f>E37+E39</f>
        <v>0</v>
      </c>
      <c r="F73" s="2538">
        <f t="shared" ref="F73" si="11">F37+F39</f>
        <v>0</v>
      </c>
      <c r="G73" s="2539">
        <f>E73-F73</f>
        <v>0</v>
      </c>
      <c r="H73" s="2518"/>
      <c r="I73" s="2540">
        <f>G73</f>
        <v>0</v>
      </c>
    </row>
    <row r="74" spans="1:9" x14ac:dyDescent="0.2">
      <c r="A74" s="1215"/>
      <c r="B74" s="1741"/>
      <c r="C74" s="1747"/>
      <c r="D74" s="1744"/>
      <c r="E74" s="2521"/>
      <c r="F74" s="2521"/>
      <c r="G74" s="2522"/>
      <c r="H74" s="2523"/>
      <c r="I74" s="2514"/>
    </row>
    <row r="75" spans="1:9" x14ac:dyDescent="0.2">
      <c r="A75" s="1214" t="s">
        <v>1461</v>
      </c>
      <c r="B75" s="1742" t="s">
        <v>988</v>
      </c>
      <c r="C75" s="1748"/>
      <c r="D75" s="1745"/>
      <c r="E75" s="2538">
        <f>E31</f>
        <v>0</v>
      </c>
      <c r="F75" s="2538">
        <f t="shared" ref="F75" si="12">F31</f>
        <v>0</v>
      </c>
      <c r="G75" s="2539">
        <f>E75-F75</f>
        <v>0</v>
      </c>
      <c r="H75" s="2518"/>
      <c r="I75" s="2540">
        <f>G75</f>
        <v>0</v>
      </c>
    </row>
    <row r="76" spans="1:9" x14ac:dyDescent="0.2">
      <c r="A76" s="1214"/>
      <c r="B76" s="1741"/>
      <c r="C76" s="1747"/>
      <c r="D76" s="1744"/>
      <c r="E76" s="2521"/>
      <c r="F76" s="2521"/>
      <c r="G76" s="2522"/>
      <c r="H76" s="2523"/>
      <c r="I76" s="2514"/>
    </row>
    <row r="77" spans="1:9" x14ac:dyDescent="0.2">
      <c r="A77" s="2392" t="s">
        <v>1465</v>
      </c>
      <c r="B77" s="2395" t="s">
        <v>1459</v>
      </c>
      <c r="C77" s="1748"/>
      <c r="D77" s="1745"/>
      <c r="E77" s="2538">
        <f>E44</f>
        <v>0</v>
      </c>
      <c r="F77" s="2538">
        <f t="shared" ref="F77" si="13">F44</f>
        <v>0</v>
      </c>
      <c r="G77" s="2539">
        <f>E77-F77</f>
        <v>0</v>
      </c>
      <c r="H77" s="2518"/>
      <c r="I77" s="2540">
        <f>G77</f>
        <v>0</v>
      </c>
    </row>
    <row r="78" spans="1:9" s="1102" customFormat="1" x14ac:dyDescent="0.2">
      <c r="A78" s="1214"/>
      <c r="B78" s="2395"/>
      <c r="C78" s="1748"/>
      <c r="D78" s="1745"/>
      <c r="E78" s="2538"/>
      <c r="F78" s="2538"/>
      <c r="G78" s="2539"/>
      <c r="H78" s="2518"/>
      <c r="I78" s="2540"/>
    </row>
    <row r="79" spans="1:9" s="1102" customFormat="1" x14ac:dyDescent="0.2">
      <c r="A79" s="2392" t="s">
        <v>1529</v>
      </c>
      <c r="B79" s="2395" t="s">
        <v>1460</v>
      </c>
      <c r="C79" s="1748"/>
      <c r="D79" s="1745"/>
      <c r="E79" s="2538">
        <f>E43</f>
        <v>0</v>
      </c>
      <c r="F79" s="2538">
        <f>F43</f>
        <v>0</v>
      </c>
      <c r="G79" s="2539">
        <f>E79-F79</f>
        <v>0</v>
      </c>
      <c r="H79" s="2518"/>
      <c r="I79" s="2540">
        <f>G79</f>
        <v>0</v>
      </c>
    </row>
    <row r="80" spans="1:9" x14ac:dyDescent="0.2">
      <c r="A80" s="1215"/>
      <c r="B80" s="1741"/>
      <c r="C80" s="1747"/>
      <c r="D80" s="1744"/>
      <c r="E80" s="2521"/>
      <c r="F80" s="2521"/>
      <c r="G80" s="2522"/>
      <c r="H80" s="2523"/>
      <c r="I80" s="2540"/>
    </row>
    <row r="81" spans="1:9" x14ac:dyDescent="0.2">
      <c r="A81" s="1738"/>
      <c r="B81" s="1743" t="s">
        <v>997</v>
      </c>
      <c r="C81" s="1749"/>
      <c r="D81" s="1746"/>
      <c r="E81" s="2507">
        <f>SUM(E51:E80)</f>
        <v>0</v>
      </c>
      <c r="F81" s="2507">
        <f>SUM(F51:F80)</f>
        <v>0</v>
      </c>
      <c r="G81" s="2509">
        <f>SUM(G51:G80)</f>
        <v>0</v>
      </c>
      <c r="H81" s="2508"/>
      <c r="I81" s="2510">
        <f>SUM(I51:I80)</f>
        <v>0</v>
      </c>
    </row>
    <row r="82" spans="1:9" x14ac:dyDescent="0.2">
      <c r="A82" s="331"/>
      <c r="B82" s="331"/>
      <c r="C82" s="530"/>
      <c r="D82" s="331"/>
      <c r="E82" s="2542"/>
      <c r="F82" s="2542"/>
      <c r="G82" s="2542"/>
      <c r="H82" s="2543"/>
      <c r="I82" s="2544"/>
    </row>
    <row r="83" spans="1:9" ht="13.5" thickBot="1" x14ac:dyDescent="0.25">
      <c r="A83" s="1738"/>
      <c r="B83" s="1743" t="s">
        <v>998</v>
      </c>
      <c r="C83" s="1749"/>
      <c r="D83" s="1746"/>
      <c r="E83" s="2507"/>
      <c r="F83" s="2507"/>
      <c r="G83" s="2509"/>
      <c r="H83" s="2545">
        <f>H8</f>
        <v>0</v>
      </c>
      <c r="I83" s="2546"/>
    </row>
    <row r="84" spans="1:9" x14ac:dyDescent="0.2">
      <c r="E84" s="1739"/>
      <c r="F84" s="1739"/>
      <c r="G84" s="1739"/>
      <c r="H84" s="1739"/>
      <c r="I84" s="1739"/>
    </row>
    <row r="85" spans="1:9" x14ac:dyDescent="0.2">
      <c r="E85" s="1739"/>
      <c r="F85" s="1739"/>
      <c r="G85" s="1739"/>
      <c r="H85" s="1739"/>
      <c r="I85" s="1739"/>
    </row>
  </sheetData>
  <mergeCells count="2">
    <mergeCell ref="A46:C46"/>
    <mergeCell ref="A49:D49"/>
  </mergeCells>
  <pageMargins left="0.70866141732283472" right="0.70866141732283472" top="0.74803149606299213" bottom="0.74803149606299213" header="0.31496062992125984" footer="0.31496062992125984"/>
  <pageSetup paperSize="8" scale="71" fitToHeight="2" orientation="portrait" r:id="rId1"/>
  <headerFooter scaleWithDoc="0" alignWithMargins="0">
    <oddFooter>&amp;C&amp;P/&amp;P</odd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tint="0.39997558519241921"/>
  </sheetPr>
  <dimension ref="A1:N174"/>
  <sheetViews>
    <sheetView showGridLines="0" zoomScaleNormal="100" workbookViewId="0">
      <selection activeCell="L101" sqref="L101"/>
    </sheetView>
  </sheetViews>
  <sheetFormatPr baseColWidth="10" defaultRowHeight="12.75" x14ac:dyDescent="0.2"/>
  <cols>
    <col min="1" max="1" width="17.28515625" style="184" customWidth="1"/>
    <col min="2" max="2" width="23.5703125" style="184" customWidth="1"/>
    <col min="3" max="3" width="18.5703125" style="184" customWidth="1"/>
    <col min="4" max="5" width="19.5703125" style="184" customWidth="1"/>
    <col min="6" max="8" width="15.42578125" style="184" customWidth="1"/>
    <col min="9" max="11" width="14.85546875" style="184" customWidth="1"/>
    <col min="12" max="12" width="13" style="184" customWidth="1"/>
    <col min="13" max="13" width="13" style="1103" customWidth="1"/>
    <col min="14" max="16384" width="11.42578125" style="184"/>
  </cols>
  <sheetData>
    <row r="1" spans="1:14" ht="18" x14ac:dyDescent="0.25">
      <c r="A1" s="69" t="s">
        <v>1147</v>
      </c>
      <c r="B1" s="73"/>
      <c r="C1" s="73"/>
      <c r="D1" s="73"/>
      <c r="E1" s="73"/>
      <c r="F1" s="73"/>
      <c r="G1" s="73"/>
      <c r="H1" s="73"/>
      <c r="I1" s="73"/>
      <c r="J1" s="73"/>
      <c r="K1" s="73"/>
      <c r="L1" s="73"/>
      <c r="M1" s="711"/>
      <c r="N1" s="711"/>
    </row>
    <row r="2" spans="1:14" ht="18" customHeight="1" x14ac:dyDescent="0.25">
      <c r="A2" s="56" t="str">
        <f>'PAGE DE GARDE'!C8</f>
        <v>GAZ</v>
      </c>
      <c r="B2" s="62"/>
      <c r="C2" s="902" t="str">
        <f>'PAGE DE GARDE'!C10</f>
        <v>REALITE 2018 V0</v>
      </c>
      <c r="D2" s="603"/>
      <c r="E2" s="603"/>
      <c r="F2" s="603"/>
      <c r="G2" s="603"/>
      <c r="H2" s="603"/>
      <c r="I2" s="603"/>
      <c r="J2" s="603"/>
      <c r="K2" s="603"/>
      <c r="L2" s="603"/>
      <c r="M2" s="603"/>
      <c r="N2" s="603"/>
    </row>
    <row r="3" spans="1:14" ht="13.5" customHeight="1" x14ac:dyDescent="0.25">
      <c r="A3" s="249" t="str">
        <f>'PAGE DE GARDE'!C7</f>
        <v>GRD</v>
      </c>
      <c r="B3" s="62"/>
      <c r="C3" s="56"/>
      <c r="D3" s="603"/>
      <c r="E3" s="603"/>
      <c r="F3" s="603"/>
      <c r="G3" s="603"/>
      <c r="H3" s="603"/>
      <c r="I3" s="603"/>
      <c r="J3" s="603"/>
      <c r="K3" s="603"/>
      <c r="L3" s="603"/>
      <c r="M3" s="603"/>
      <c r="N3" s="603"/>
    </row>
    <row r="5" spans="1:14" ht="15.75" x14ac:dyDescent="0.25">
      <c r="A5" s="2897" t="s">
        <v>625</v>
      </c>
      <c r="B5" s="2897"/>
      <c r="C5" s="2897"/>
      <c r="D5" s="2897"/>
      <c r="E5" s="2897"/>
      <c r="F5" s="2897"/>
      <c r="G5" s="2897"/>
      <c r="H5" s="2897"/>
      <c r="I5" s="2897"/>
      <c r="J5" s="2897"/>
      <c r="K5" s="2897"/>
      <c r="L5" s="2897"/>
      <c r="M5" s="2567"/>
    </row>
    <row r="6" spans="1:14" ht="13.5" thickBot="1" x14ac:dyDescent="0.25"/>
    <row r="7" spans="1:14" ht="13.5" thickBot="1" x14ac:dyDescent="0.25">
      <c r="C7" s="709">
        <v>2008</v>
      </c>
      <c r="D7" s="604">
        <v>2009</v>
      </c>
      <c r="E7" s="710">
        <v>2010</v>
      </c>
      <c r="F7" s="604">
        <v>2011</v>
      </c>
      <c r="G7" s="710">
        <v>2012</v>
      </c>
      <c r="H7" s="710">
        <v>2013</v>
      </c>
      <c r="I7" s="710">
        <v>2014</v>
      </c>
      <c r="J7" s="1221">
        <v>2015</v>
      </c>
      <c r="K7" s="1221">
        <v>2016</v>
      </c>
      <c r="L7" s="2471">
        <v>2017</v>
      </c>
      <c r="M7" s="2564">
        <v>2018</v>
      </c>
    </row>
    <row r="8" spans="1:14" x14ac:dyDescent="0.2">
      <c r="B8" s="605" t="s">
        <v>626</v>
      </c>
      <c r="C8" s="606"/>
      <c r="D8" s="607"/>
      <c r="E8" s="608"/>
      <c r="F8" s="607"/>
      <c r="G8" s="608"/>
      <c r="H8" s="608"/>
      <c r="I8" s="608"/>
      <c r="J8" s="608"/>
      <c r="K8" s="608"/>
      <c r="L8" s="608"/>
      <c r="M8" s="608"/>
    </row>
    <row r="9" spans="1:14" x14ac:dyDescent="0.2">
      <c r="A9" s="37"/>
      <c r="B9" s="1796" t="s">
        <v>627</v>
      </c>
      <c r="C9" s="1797"/>
      <c r="D9" s="1798"/>
      <c r="E9" s="611"/>
      <c r="F9" s="610"/>
      <c r="G9" s="611"/>
      <c r="H9" s="611"/>
      <c r="I9" s="611"/>
      <c r="J9" s="611"/>
      <c r="K9" s="611"/>
      <c r="L9" s="611"/>
      <c r="M9" s="611"/>
    </row>
    <row r="10" spans="1:14" x14ac:dyDescent="0.2">
      <c r="B10" s="605" t="s">
        <v>628</v>
      </c>
      <c r="C10" s="609"/>
      <c r="D10" s="610"/>
      <c r="E10" s="611"/>
      <c r="F10" s="610"/>
      <c r="G10" s="611"/>
      <c r="H10" s="611"/>
      <c r="I10" s="611"/>
      <c r="J10" s="611"/>
      <c r="K10" s="611"/>
      <c r="L10" s="611"/>
      <c r="M10" s="611"/>
    </row>
    <row r="11" spans="1:14" s="1103" customFormat="1" ht="13.5" thickBot="1" x14ac:dyDescent="0.25">
      <c r="B11" s="605" t="s">
        <v>1457</v>
      </c>
      <c r="C11" s="609"/>
      <c r="D11" s="610"/>
      <c r="E11" s="611"/>
      <c r="F11" s="610"/>
      <c r="G11" s="611"/>
      <c r="H11" s="611"/>
      <c r="I11" s="611"/>
      <c r="J11" s="611"/>
      <c r="K11" s="611"/>
      <c r="L11" s="611"/>
      <c r="M11" s="611"/>
    </row>
    <row r="12" spans="1:14" ht="27" customHeight="1" thickBot="1" x14ac:dyDescent="0.25">
      <c r="B12" s="885" t="s">
        <v>794</v>
      </c>
      <c r="C12" s="612">
        <f t="shared" ref="C12:K12" si="0">SUM(C8:C10)</f>
        <v>0</v>
      </c>
      <c r="D12" s="612">
        <f t="shared" si="0"/>
        <v>0</v>
      </c>
      <c r="E12" s="612">
        <f t="shared" si="0"/>
        <v>0</v>
      </c>
      <c r="F12" s="612">
        <f t="shared" si="0"/>
        <v>0</v>
      </c>
      <c r="G12" s="612">
        <f t="shared" si="0"/>
        <v>0</v>
      </c>
      <c r="H12" s="612">
        <f t="shared" si="0"/>
        <v>0</v>
      </c>
      <c r="I12" s="613">
        <f t="shared" si="0"/>
        <v>0</v>
      </c>
      <c r="J12" s="613">
        <f t="shared" si="0"/>
        <v>0</v>
      </c>
      <c r="K12" s="613">
        <f t="shared" si="0"/>
        <v>0</v>
      </c>
      <c r="L12" s="613">
        <f t="shared" ref="L12:M12" si="1">SUM(L8:L10)</f>
        <v>0</v>
      </c>
      <c r="M12" s="613">
        <f t="shared" si="1"/>
        <v>0</v>
      </c>
    </row>
    <row r="13" spans="1:14" ht="35.25" customHeight="1" thickBot="1" x14ac:dyDescent="0.25">
      <c r="A13" s="189"/>
      <c r="B13" s="886" t="s">
        <v>629</v>
      </c>
      <c r="C13" s="614"/>
      <c r="D13" s="614"/>
      <c r="E13" s="614"/>
      <c r="F13" s="614"/>
      <c r="G13" s="614"/>
      <c r="H13" s="615"/>
      <c r="I13" s="615"/>
      <c r="J13" s="615"/>
      <c r="K13" s="615"/>
      <c r="L13" s="615"/>
      <c r="M13" s="615"/>
    </row>
    <row r="14" spans="1:14" ht="16.5" customHeight="1" x14ac:dyDescent="0.2">
      <c r="A14" s="189"/>
      <c r="B14" s="2899" t="s">
        <v>1319</v>
      </c>
      <c r="C14" s="2899"/>
      <c r="D14" s="2899"/>
      <c r="E14" s="2899"/>
      <c r="F14" s="2899"/>
      <c r="G14" s="2899"/>
      <c r="H14" s="2899"/>
      <c r="I14" s="2899"/>
      <c r="J14" s="618"/>
      <c r="K14" s="618"/>
      <c r="L14" s="189"/>
      <c r="M14" s="652"/>
    </row>
    <row r="15" spans="1:14" ht="27.75" customHeight="1" thickBot="1" x14ac:dyDescent="0.25">
      <c r="A15" s="189"/>
      <c r="B15" s="616"/>
      <c r="C15" s="617"/>
      <c r="D15" s="617"/>
      <c r="E15" s="617"/>
      <c r="F15" s="617"/>
      <c r="G15" s="617"/>
      <c r="H15" s="618"/>
      <c r="I15" s="618"/>
      <c r="J15" s="618"/>
      <c r="K15" s="618"/>
      <c r="L15" s="189"/>
      <c r="M15" s="652"/>
    </row>
    <row r="16" spans="1:14" ht="54" customHeight="1" thickBot="1" x14ac:dyDescent="0.25">
      <c r="A16" s="189"/>
      <c r="B16" s="2017" t="s">
        <v>1588</v>
      </c>
      <c r="C16" s="2018"/>
      <c r="D16" s="2900" t="s">
        <v>1589</v>
      </c>
      <c r="E16" s="2901"/>
      <c r="F16" s="2901"/>
      <c r="G16" s="74"/>
      <c r="H16" s="74"/>
      <c r="I16" s="36"/>
      <c r="J16" s="618"/>
      <c r="K16" s="618"/>
      <c r="L16" s="189"/>
      <c r="M16" s="652"/>
    </row>
    <row r="17" spans="1:14" ht="13.5" customHeight="1" x14ac:dyDescent="0.2">
      <c r="A17" s="189"/>
      <c r="B17" s="189"/>
      <c r="C17" s="189"/>
      <c r="D17" s="189"/>
      <c r="E17" s="189"/>
      <c r="F17" s="189"/>
      <c r="G17" s="189"/>
      <c r="H17" s="189"/>
      <c r="I17" s="189"/>
      <c r="J17" s="189"/>
      <c r="K17" s="189"/>
      <c r="L17" s="189"/>
      <c r="M17" s="652"/>
    </row>
    <row r="18" spans="1:14" ht="13.5" thickBot="1" x14ac:dyDescent="0.25">
      <c r="A18" s="189"/>
      <c r="B18" s="189"/>
      <c r="C18" s="189"/>
      <c r="D18" s="189"/>
      <c r="E18" s="189"/>
      <c r="F18" s="188"/>
      <c r="G18" s="189"/>
      <c r="H18" s="189"/>
      <c r="I18" s="189"/>
      <c r="J18" s="189"/>
      <c r="K18" s="189"/>
      <c r="L18" s="189"/>
      <c r="M18" s="652"/>
    </row>
    <row r="19" spans="1:14" ht="15.75" thickBot="1" x14ac:dyDescent="0.3">
      <c r="A19" s="2875" t="s">
        <v>630</v>
      </c>
      <c r="B19" s="2876"/>
      <c r="C19" s="2876"/>
      <c r="D19" s="2876"/>
      <c r="E19" s="2876"/>
      <c r="F19" s="2876"/>
      <c r="G19" s="2876"/>
      <c r="H19" s="2876"/>
      <c r="I19" s="2876"/>
      <c r="J19" s="2876"/>
      <c r="K19" s="2876"/>
      <c r="L19" s="2876"/>
      <c r="M19" s="2876"/>
      <c r="N19" s="2877"/>
    </row>
    <row r="20" spans="1:14" ht="15.75" thickBot="1" x14ac:dyDescent="0.3">
      <c r="A20" s="620"/>
      <c r="B20" s="620"/>
      <c r="C20" s="620"/>
      <c r="D20" s="620"/>
      <c r="E20" s="620"/>
      <c r="F20" s="620"/>
      <c r="G20" s="620"/>
      <c r="H20" s="620"/>
      <c r="I20" s="620"/>
      <c r="J20" s="1220"/>
      <c r="K20" s="1785"/>
      <c r="L20" s="620"/>
      <c r="M20" s="2565"/>
    </row>
    <row r="21" spans="1:14" ht="13.5" thickBot="1" x14ac:dyDescent="0.25">
      <c r="A21" s="2891" t="s">
        <v>631</v>
      </c>
      <c r="B21" s="2892"/>
      <c r="C21" s="2892"/>
      <c r="D21" s="2892"/>
      <c r="E21" s="2892"/>
      <c r="F21" s="2892"/>
      <c r="G21" s="2892"/>
      <c r="H21" s="2892"/>
      <c r="I21" s="2892"/>
      <c r="J21" s="2892"/>
      <c r="K21" s="2892"/>
      <c r="L21" s="2892"/>
      <c r="M21" s="2892"/>
      <c r="N21" s="2893"/>
    </row>
    <row r="22" spans="1:14" ht="13.5" thickBot="1" x14ac:dyDescent="0.25">
      <c r="A22" s="2885"/>
      <c r="B22" s="2898"/>
      <c r="C22" s="339">
        <v>2008</v>
      </c>
      <c r="D22" s="2498">
        <v>2009</v>
      </c>
      <c r="E22" s="1791">
        <v>2010</v>
      </c>
      <c r="F22" s="1791">
        <v>2011</v>
      </c>
      <c r="G22" s="1791">
        <v>2012</v>
      </c>
      <c r="H22" s="2499">
        <v>2013</v>
      </c>
      <c r="I22" s="1792">
        <v>2014</v>
      </c>
      <c r="J22" s="1304">
        <v>2015</v>
      </c>
      <c r="K22" s="1304">
        <v>2016</v>
      </c>
      <c r="L22" s="1304">
        <v>2017</v>
      </c>
      <c r="M22" s="1304">
        <v>2018</v>
      </c>
      <c r="N22" s="622" t="s">
        <v>363</v>
      </c>
    </row>
    <row r="23" spans="1:14" ht="12.75" customHeight="1" x14ac:dyDescent="0.2">
      <c r="A23" s="2881"/>
      <c r="B23" s="625">
        <v>2008</v>
      </c>
      <c r="C23" s="626">
        <v>0</v>
      </c>
      <c r="D23" s="628"/>
      <c r="E23" s="628"/>
      <c r="F23" s="628"/>
      <c r="G23" s="628"/>
      <c r="H23" s="628"/>
      <c r="I23" s="628"/>
      <c r="J23" s="628"/>
      <c r="K23" s="628"/>
      <c r="L23" s="628"/>
      <c r="M23" s="628"/>
      <c r="N23" s="2574">
        <f t="shared" ref="N23:N31" si="2">SUM(C23:L23)</f>
        <v>0</v>
      </c>
    </row>
    <row r="24" spans="1:14" x14ac:dyDescent="0.2">
      <c r="A24" s="2881"/>
      <c r="B24" s="625">
        <v>2009</v>
      </c>
      <c r="C24" s="627">
        <v>0</v>
      </c>
      <c r="D24" s="626">
        <v>0</v>
      </c>
      <c r="E24" s="628"/>
      <c r="F24" s="628"/>
      <c r="G24" s="628"/>
      <c r="H24" s="628"/>
      <c r="I24" s="628"/>
      <c r="J24" s="628"/>
      <c r="K24" s="628"/>
      <c r="L24" s="628"/>
      <c r="M24" s="628"/>
      <c r="N24" s="624">
        <f t="shared" si="2"/>
        <v>0</v>
      </c>
    </row>
    <row r="25" spans="1:14" x14ac:dyDescent="0.2">
      <c r="A25" s="2881"/>
      <c r="B25" s="625">
        <v>2010</v>
      </c>
      <c r="C25" s="627">
        <v>0</v>
      </c>
      <c r="D25" s="626">
        <v>0</v>
      </c>
      <c r="E25" s="626">
        <v>0</v>
      </c>
      <c r="F25" s="628"/>
      <c r="G25" s="628"/>
      <c r="H25" s="628"/>
      <c r="I25" s="628"/>
      <c r="J25" s="628"/>
      <c r="K25" s="628"/>
      <c r="L25" s="628"/>
      <c r="M25" s="628"/>
      <c r="N25" s="624">
        <f t="shared" si="2"/>
        <v>0</v>
      </c>
    </row>
    <row r="26" spans="1:14" x14ac:dyDescent="0.2">
      <c r="A26" s="2881"/>
      <c r="B26" s="625">
        <v>2011</v>
      </c>
      <c r="C26" s="626">
        <v>0</v>
      </c>
      <c r="D26" s="626">
        <v>0</v>
      </c>
      <c r="E26" s="626">
        <v>0</v>
      </c>
      <c r="F26" s="626">
        <v>0</v>
      </c>
      <c r="G26" s="628"/>
      <c r="H26" s="628"/>
      <c r="I26" s="628"/>
      <c r="J26" s="628"/>
      <c r="K26" s="628"/>
      <c r="L26" s="628"/>
      <c r="M26" s="628"/>
      <c r="N26" s="624">
        <f t="shared" si="2"/>
        <v>0</v>
      </c>
    </row>
    <row r="27" spans="1:14" x14ac:dyDescent="0.2">
      <c r="A27" s="2881"/>
      <c r="B27" s="625">
        <v>2012</v>
      </c>
      <c r="C27" s="626">
        <v>0</v>
      </c>
      <c r="D27" s="626">
        <v>0</v>
      </c>
      <c r="E27" s="626">
        <v>0</v>
      </c>
      <c r="F27" s="626">
        <v>0</v>
      </c>
      <c r="G27" s="626">
        <v>0</v>
      </c>
      <c r="H27" s="628"/>
      <c r="I27" s="628"/>
      <c r="J27" s="628"/>
      <c r="K27" s="628"/>
      <c r="L27" s="628"/>
      <c r="M27" s="628"/>
      <c r="N27" s="624">
        <f t="shared" si="2"/>
        <v>0</v>
      </c>
    </row>
    <row r="28" spans="1:14" x14ac:dyDescent="0.2">
      <c r="A28" s="2881"/>
      <c r="B28" s="625">
        <v>2013</v>
      </c>
      <c r="C28" s="626">
        <v>0</v>
      </c>
      <c r="D28" s="626">
        <v>0</v>
      </c>
      <c r="E28" s="626">
        <v>0</v>
      </c>
      <c r="F28" s="626">
        <v>0</v>
      </c>
      <c r="G28" s="627">
        <v>0</v>
      </c>
      <c r="H28" s="626">
        <v>0</v>
      </c>
      <c r="I28" s="628"/>
      <c r="J28" s="628"/>
      <c r="K28" s="628"/>
      <c r="L28" s="628"/>
      <c r="M28" s="628"/>
      <c r="N28" s="624">
        <f t="shared" si="2"/>
        <v>0</v>
      </c>
    </row>
    <row r="29" spans="1:14" x14ac:dyDescent="0.2">
      <c r="A29" s="2881"/>
      <c r="B29" s="625">
        <v>2014</v>
      </c>
      <c r="C29" s="626">
        <v>0</v>
      </c>
      <c r="D29" s="626">
        <v>0</v>
      </c>
      <c r="E29" s="626">
        <v>0</v>
      </c>
      <c r="F29" s="626">
        <v>0</v>
      </c>
      <c r="G29" s="627">
        <v>0</v>
      </c>
      <c r="H29" s="627">
        <v>0</v>
      </c>
      <c r="I29" s="626">
        <v>0</v>
      </c>
      <c r="J29" s="628"/>
      <c r="K29" s="628"/>
      <c r="L29" s="628"/>
      <c r="M29" s="628"/>
      <c r="N29" s="624">
        <f t="shared" si="2"/>
        <v>0</v>
      </c>
    </row>
    <row r="30" spans="1:14" x14ac:dyDescent="0.2">
      <c r="A30" s="2881"/>
      <c r="B30" s="625">
        <v>2015</v>
      </c>
      <c r="C30" s="626">
        <v>0</v>
      </c>
      <c r="D30" s="626">
        <v>0</v>
      </c>
      <c r="E30" s="626">
        <v>0</v>
      </c>
      <c r="F30" s="626">
        <v>0</v>
      </c>
      <c r="G30" s="627">
        <v>0</v>
      </c>
      <c r="H30" s="627">
        <v>0</v>
      </c>
      <c r="I30" s="626">
        <v>0</v>
      </c>
      <c r="J30" s="626">
        <v>0</v>
      </c>
      <c r="K30" s="628"/>
      <c r="L30" s="628"/>
      <c r="M30" s="628"/>
      <c r="N30" s="624">
        <f t="shared" si="2"/>
        <v>0</v>
      </c>
    </row>
    <row r="31" spans="1:14" x14ac:dyDescent="0.2">
      <c r="A31" s="2881"/>
      <c r="B31" s="625">
        <v>2016</v>
      </c>
      <c r="C31" s="626">
        <v>0</v>
      </c>
      <c r="D31" s="626">
        <v>0</v>
      </c>
      <c r="E31" s="626">
        <v>0</v>
      </c>
      <c r="F31" s="626">
        <v>0</v>
      </c>
      <c r="G31" s="627">
        <v>0</v>
      </c>
      <c r="H31" s="627">
        <v>0</v>
      </c>
      <c r="I31" s="627">
        <v>0</v>
      </c>
      <c r="J31" s="627">
        <v>0</v>
      </c>
      <c r="K31" s="1583">
        <v>0</v>
      </c>
      <c r="L31" s="628"/>
      <c r="M31" s="628"/>
      <c r="N31" s="624">
        <f t="shared" si="2"/>
        <v>0</v>
      </c>
    </row>
    <row r="32" spans="1:14" x14ac:dyDescent="0.2">
      <c r="A32" s="2881"/>
      <c r="B32" s="625">
        <v>2017</v>
      </c>
      <c r="C32" s="1583">
        <v>0</v>
      </c>
      <c r="D32" s="1583">
        <v>0</v>
      </c>
      <c r="E32" s="1583">
        <v>0</v>
      </c>
      <c r="F32" s="1583">
        <v>0</v>
      </c>
      <c r="G32" s="627">
        <v>0</v>
      </c>
      <c r="H32" s="627">
        <v>0</v>
      </c>
      <c r="I32" s="627">
        <v>0</v>
      </c>
      <c r="J32" s="627">
        <v>0</v>
      </c>
      <c r="K32" s="627">
        <v>0</v>
      </c>
      <c r="L32" s="627">
        <v>0</v>
      </c>
      <c r="M32" s="2576"/>
      <c r="N32" s="624">
        <f>SUM(C32:L32)</f>
        <v>0</v>
      </c>
    </row>
    <row r="33" spans="1:14" s="1103" customFormat="1" ht="13.5" thickBot="1" x14ac:dyDescent="0.25">
      <c r="A33" s="2881"/>
      <c r="B33" s="625">
        <v>2018</v>
      </c>
      <c r="C33" s="1583">
        <v>0</v>
      </c>
      <c r="D33" s="1583">
        <v>0</v>
      </c>
      <c r="E33" s="1583">
        <v>0</v>
      </c>
      <c r="F33" s="1583">
        <v>0</v>
      </c>
      <c r="G33" s="627">
        <v>0</v>
      </c>
      <c r="H33" s="627">
        <v>0</v>
      </c>
      <c r="I33" s="627">
        <v>0</v>
      </c>
      <c r="J33" s="627">
        <v>0</v>
      </c>
      <c r="K33" s="627">
        <v>0</v>
      </c>
      <c r="L33" s="627">
        <v>0</v>
      </c>
      <c r="M33" s="2570">
        <v>0</v>
      </c>
      <c r="N33" s="1430"/>
    </row>
    <row r="34" spans="1:14" ht="13.5" thickBot="1" x14ac:dyDescent="0.25">
      <c r="A34" s="2882"/>
      <c r="B34" s="629" t="s">
        <v>227</v>
      </c>
      <c r="C34" s="631">
        <f>SUM(C23:C32)</f>
        <v>0</v>
      </c>
      <c r="D34" s="631">
        <f t="shared" ref="D34:J34" si="3">SUM(D23:D32)</f>
        <v>0</v>
      </c>
      <c r="E34" s="631">
        <f t="shared" si="3"/>
        <v>0</v>
      </c>
      <c r="F34" s="631">
        <f t="shared" si="3"/>
        <v>0</v>
      </c>
      <c r="G34" s="631">
        <f t="shared" si="3"/>
        <v>0</v>
      </c>
      <c r="H34" s="631">
        <f t="shared" si="3"/>
        <v>0</v>
      </c>
      <c r="I34" s="631">
        <f t="shared" si="3"/>
        <v>0</v>
      </c>
      <c r="J34" s="631">
        <f t="shared" si="3"/>
        <v>0</v>
      </c>
      <c r="K34" s="631">
        <f>SUM(K23:K32)</f>
        <v>0</v>
      </c>
      <c r="L34" s="631">
        <f>SUM(L23:L32)</f>
        <v>0</v>
      </c>
      <c r="M34" s="2575">
        <f>SUM(M23:M32)</f>
        <v>0</v>
      </c>
      <c r="N34" s="643">
        <f>SUM(N23:N32)</f>
        <v>0</v>
      </c>
    </row>
    <row r="35" spans="1:14" x14ac:dyDescent="0.2">
      <c r="A35" s="189"/>
      <c r="B35" s="189"/>
      <c r="C35" s="188"/>
      <c r="D35" s="188"/>
      <c r="E35" s="188"/>
      <c r="F35" s="188"/>
      <c r="G35" s="188"/>
      <c r="H35" s="188"/>
      <c r="I35" s="188"/>
      <c r="J35" s="188"/>
      <c r="K35" s="188"/>
      <c r="L35" s="189"/>
      <c r="M35" s="652"/>
    </row>
    <row r="36" spans="1:14" x14ac:dyDescent="0.2">
      <c r="A36" s="619" t="s">
        <v>632</v>
      </c>
      <c r="B36" s="189"/>
      <c r="C36" s="188"/>
      <c r="D36" s="188"/>
      <c r="E36" s="188"/>
      <c r="F36" s="188"/>
      <c r="G36" s="188"/>
      <c r="H36" s="188"/>
      <c r="I36" s="188"/>
      <c r="J36" s="188"/>
      <c r="K36" s="188"/>
      <c r="L36" s="189"/>
      <c r="M36" s="652"/>
    </row>
    <row r="37" spans="1:14" x14ac:dyDescent="0.2">
      <c r="A37" s="619" t="s">
        <v>633</v>
      </c>
      <c r="B37" s="189"/>
      <c r="C37" s="188"/>
      <c r="D37" s="188"/>
      <c r="E37" s="188"/>
      <c r="F37" s="188"/>
      <c r="G37" s="188"/>
      <c r="H37" s="188"/>
      <c r="I37" s="188"/>
      <c r="J37" s="188"/>
      <c r="K37" s="188"/>
      <c r="L37" s="189"/>
      <c r="M37" s="652"/>
    </row>
    <row r="38" spans="1:14" ht="15.75" thickBot="1" x14ac:dyDescent="0.3">
      <c r="A38" s="2880"/>
      <c r="B38" s="2880"/>
      <c r="C38" s="2880"/>
      <c r="D38" s="2880"/>
      <c r="E38" s="2880"/>
      <c r="F38" s="2880"/>
      <c r="G38" s="2880"/>
      <c r="H38" s="2880"/>
      <c r="I38" s="2880"/>
      <c r="J38" s="2880"/>
      <c r="K38" s="2880"/>
      <c r="L38" s="2880"/>
      <c r="M38" s="2565"/>
    </row>
    <row r="39" spans="1:14" ht="13.5" thickBot="1" x14ac:dyDescent="0.25">
      <c r="A39" s="2891" t="s">
        <v>1320</v>
      </c>
      <c r="B39" s="2892"/>
      <c r="C39" s="2892"/>
      <c r="D39" s="2892"/>
      <c r="E39" s="2892"/>
      <c r="F39" s="2892"/>
      <c r="G39" s="2892"/>
      <c r="H39" s="2892"/>
      <c r="I39" s="2892"/>
      <c r="J39" s="2892"/>
      <c r="K39" s="2892"/>
      <c r="L39" s="2892"/>
      <c r="M39" s="2892"/>
      <c r="N39" s="2893"/>
    </row>
    <row r="40" spans="1:14" ht="13.5" thickBot="1" x14ac:dyDescent="0.25">
      <c r="A40" s="632"/>
      <c r="B40" s="633"/>
      <c r="C40" s="1005">
        <v>2008</v>
      </c>
      <c r="D40" s="2501">
        <v>2009</v>
      </c>
      <c r="E40" s="1756">
        <v>2010</v>
      </c>
      <c r="F40" s="1756">
        <v>2011</v>
      </c>
      <c r="G40" s="1756">
        <v>2012</v>
      </c>
      <c r="H40" s="2502">
        <v>2013</v>
      </c>
      <c r="I40" s="2503">
        <v>2014</v>
      </c>
      <c r="J40" s="2471">
        <v>2015</v>
      </c>
      <c r="K40" s="2471">
        <v>2016</v>
      </c>
      <c r="L40" s="2471">
        <v>2017</v>
      </c>
      <c r="M40" s="2564">
        <v>2018</v>
      </c>
      <c r="N40" s="634" t="s">
        <v>363</v>
      </c>
    </row>
    <row r="41" spans="1:14" x14ac:dyDescent="0.2">
      <c r="A41" s="2881"/>
      <c r="B41" s="625">
        <v>2008</v>
      </c>
      <c r="C41" s="623"/>
      <c r="D41" s="623"/>
      <c r="E41" s="623"/>
      <c r="F41" s="623"/>
      <c r="G41" s="623"/>
      <c r="H41" s="623"/>
      <c r="I41" s="623"/>
      <c r="J41" s="623"/>
      <c r="K41" s="623"/>
      <c r="L41" s="623"/>
      <c r="M41" s="623"/>
      <c r="N41" s="635">
        <f>SUM(C41:I41)</f>
        <v>0</v>
      </c>
    </row>
    <row r="42" spans="1:14" x14ac:dyDescent="0.2">
      <c r="A42" s="2881"/>
      <c r="B42" s="625">
        <v>2009</v>
      </c>
      <c r="C42" s="623"/>
      <c r="D42" s="623"/>
      <c r="E42" s="623"/>
      <c r="F42" s="623"/>
      <c r="G42" s="623"/>
      <c r="H42" s="623"/>
      <c r="I42" s="623"/>
      <c r="J42" s="623"/>
      <c r="K42" s="623"/>
      <c r="L42" s="623"/>
      <c r="M42" s="623"/>
      <c r="N42" s="635">
        <f>SUM(C42:I42)</f>
        <v>0</v>
      </c>
    </row>
    <row r="43" spans="1:14" x14ac:dyDescent="0.2">
      <c r="A43" s="2881"/>
      <c r="B43" s="625">
        <v>2010</v>
      </c>
      <c r="C43" s="623"/>
      <c r="D43" s="623"/>
      <c r="E43" s="623"/>
      <c r="F43" s="623"/>
      <c r="G43" s="623"/>
      <c r="H43" s="623"/>
      <c r="I43" s="623"/>
      <c r="J43" s="623"/>
      <c r="K43" s="623"/>
      <c r="L43" s="623"/>
      <c r="M43" s="623"/>
      <c r="N43" s="635">
        <f>SUM(C43:I43)</f>
        <v>0</v>
      </c>
    </row>
    <row r="44" spans="1:14" x14ac:dyDescent="0.2">
      <c r="A44" s="2881"/>
      <c r="B44" s="625">
        <v>2011</v>
      </c>
      <c r="C44" s="623"/>
      <c r="D44" s="623"/>
      <c r="E44" s="623"/>
      <c r="F44" s="623"/>
      <c r="G44" s="623"/>
      <c r="H44" s="623"/>
      <c r="I44" s="623"/>
      <c r="J44" s="623"/>
      <c r="K44" s="623"/>
      <c r="L44" s="623"/>
      <c r="M44" s="623"/>
      <c r="N44" s="635">
        <f>SUM(C44:I44)</f>
        <v>0</v>
      </c>
    </row>
    <row r="45" spans="1:14" ht="12.75" customHeight="1" x14ac:dyDescent="0.2">
      <c r="A45" s="2881"/>
      <c r="B45" s="625">
        <v>2012</v>
      </c>
      <c r="C45" s="626">
        <v>0</v>
      </c>
      <c r="D45" s="623"/>
      <c r="E45" s="623"/>
      <c r="F45" s="623"/>
      <c r="G45" s="623"/>
      <c r="H45" s="623"/>
      <c r="I45" s="623"/>
      <c r="J45" s="628"/>
      <c r="K45" s="628"/>
      <c r="L45" s="628"/>
      <c r="M45" s="628"/>
      <c r="N45" s="1455">
        <f t="shared" ref="N45:N51" si="4">SUM(C45:L45)</f>
        <v>0</v>
      </c>
    </row>
    <row r="46" spans="1:14" x14ac:dyDescent="0.2">
      <c r="A46" s="2881"/>
      <c r="B46" s="625">
        <v>2013</v>
      </c>
      <c r="C46" s="626">
        <v>0</v>
      </c>
      <c r="D46" s="623"/>
      <c r="E46" s="623"/>
      <c r="F46" s="623"/>
      <c r="G46" s="623"/>
      <c r="H46" s="623"/>
      <c r="I46" s="623"/>
      <c r="J46" s="628"/>
      <c r="K46" s="628"/>
      <c r="L46" s="628"/>
      <c r="M46" s="628"/>
      <c r="N46" s="1455">
        <f t="shared" si="4"/>
        <v>0</v>
      </c>
    </row>
    <row r="47" spans="1:14" x14ac:dyDescent="0.2">
      <c r="A47" s="2881"/>
      <c r="B47" s="625">
        <v>2014</v>
      </c>
      <c r="C47" s="626">
        <v>0</v>
      </c>
      <c r="D47" s="623"/>
      <c r="E47" s="623"/>
      <c r="F47" s="623"/>
      <c r="G47" s="623"/>
      <c r="H47" s="623"/>
      <c r="I47" s="623"/>
      <c r="J47" s="628"/>
      <c r="K47" s="628"/>
      <c r="L47" s="628"/>
      <c r="M47" s="628"/>
      <c r="N47" s="1455">
        <f t="shared" si="4"/>
        <v>0</v>
      </c>
    </row>
    <row r="48" spans="1:14" ht="12.75" customHeight="1" x14ac:dyDescent="0.2">
      <c r="A48" s="2881"/>
      <c r="B48" s="625">
        <v>2015</v>
      </c>
      <c r="C48" s="626">
        <v>0</v>
      </c>
      <c r="D48" s="626">
        <v>0</v>
      </c>
      <c r="E48" s="626">
        <v>0</v>
      </c>
      <c r="F48" s="626">
        <v>0</v>
      </c>
      <c r="G48" s="626">
        <v>0</v>
      </c>
      <c r="H48" s="626">
        <v>0</v>
      </c>
      <c r="I48" s="623"/>
      <c r="J48" s="628"/>
      <c r="K48" s="628"/>
      <c r="L48" s="628"/>
      <c r="M48" s="628"/>
      <c r="N48" s="1455">
        <f t="shared" si="4"/>
        <v>0</v>
      </c>
    </row>
    <row r="49" spans="1:14" x14ac:dyDescent="0.2">
      <c r="A49" s="2881"/>
      <c r="B49" s="625">
        <v>2016</v>
      </c>
      <c r="C49" s="626">
        <v>0</v>
      </c>
      <c r="D49" s="626">
        <v>0</v>
      </c>
      <c r="E49" s="626">
        <v>0</v>
      </c>
      <c r="F49" s="626">
        <v>0</v>
      </c>
      <c r="G49" s="626">
        <v>0</v>
      </c>
      <c r="H49" s="626">
        <v>0</v>
      </c>
      <c r="I49" s="623"/>
      <c r="J49" s="628"/>
      <c r="K49" s="628"/>
      <c r="L49" s="628"/>
      <c r="M49" s="628"/>
      <c r="N49" s="1455">
        <f t="shared" si="4"/>
        <v>0</v>
      </c>
    </row>
    <row r="50" spans="1:14" x14ac:dyDescent="0.2">
      <c r="A50" s="2881"/>
      <c r="B50" s="625">
        <v>2017</v>
      </c>
      <c r="C50" s="626">
        <v>0</v>
      </c>
      <c r="D50" s="626">
        <v>0</v>
      </c>
      <c r="E50" s="626">
        <v>0</v>
      </c>
      <c r="F50" s="626">
        <v>0</v>
      </c>
      <c r="G50" s="626">
        <v>0</v>
      </c>
      <c r="H50" s="626">
        <v>0</v>
      </c>
      <c r="I50" s="626">
        <v>0</v>
      </c>
      <c r="J50" s="626">
        <v>0</v>
      </c>
      <c r="K50" s="626">
        <v>0</v>
      </c>
      <c r="L50" s="1583">
        <v>0</v>
      </c>
      <c r="M50" s="2576"/>
      <c r="N50" s="1455">
        <f>SUM(C50:L50)</f>
        <v>0</v>
      </c>
    </row>
    <row r="51" spans="1:14" x14ac:dyDescent="0.2">
      <c r="A51" s="2881"/>
      <c r="B51" s="625">
        <v>2018</v>
      </c>
      <c r="C51" s="626">
        <v>0</v>
      </c>
      <c r="D51" s="626">
        <v>0</v>
      </c>
      <c r="E51" s="626">
        <v>0</v>
      </c>
      <c r="F51" s="626">
        <v>0</v>
      </c>
      <c r="G51" s="626">
        <v>0</v>
      </c>
      <c r="H51" s="626">
        <v>0</v>
      </c>
      <c r="I51" s="626">
        <v>0</v>
      </c>
      <c r="J51" s="626">
        <v>0</v>
      </c>
      <c r="K51" s="626">
        <v>0</v>
      </c>
      <c r="L51" s="1583">
        <v>0</v>
      </c>
      <c r="M51" s="2571">
        <v>0</v>
      </c>
      <c r="N51" s="1455">
        <f t="shared" si="4"/>
        <v>0</v>
      </c>
    </row>
    <row r="52" spans="1:14" x14ac:dyDescent="0.2">
      <c r="A52" s="2881"/>
      <c r="B52" s="625">
        <v>2019</v>
      </c>
      <c r="C52" s="626">
        <v>0</v>
      </c>
      <c r="D52" s="626">
        <v>0</v>
      </c>
      <c r="E52" s="626">
        <v>0</v>
      </c>
      <c r="F52" s="626">
        <v>0</v>
      </c>
      <c r="G52" s="626">
        <v>0</v>
      </c>
      <c r="H52" s="626">
        <v>0</v>
      </c>
      <c r="I52" s="626">
        <v>0</v>
      </c>
      <c r="J52" s="626">
        <v>0</v>
      </c>
      <c r="K52" s="626">
        <v>0</v>
      </c>
      <c r="L52" s="1583">
        <v>0</v>
      </c>
      <c r="M52" s="2571">
        <v>0</v>
      </c>
      <c r="N52" s="635">
        <f>SUM(C52:L52)</f>
        <v>0</v>
      </c>
    </row>
    <row r="53" spans="1:14" x14ac:dyDescent="0.2">
      <c r="A53" s="2881"/>
      <c r="B53" s="625">
        <v>2020</v>
      </c>
      <c r="C53" s="626">
        <v>0</v>
      </c>
      <c r="D53" s="626">
        <v>0</v>
      </c>
      <c r="E53" s="626">
        <v>0</v>
      </c>
      <c r="F53" s="626">
        <v>0</v>
      </c>
      <c r="G53" s="626">
        <v>0</v>
      </c>
      <c r="H53" s="626">
        <v>0</v>
      </c>
      <c r="I53" s="626">
        <v>0</v>
      </c>
      <c r="J53" s="626">
        <v>0</v>
      </c>
      <c r="K53" s="626">
        <v>0</v>
      </c>
      <c r="L53" s="1583">
        <v>0</v>
      </c>
      <c r="M53" s="2571">
        <v>0</v>
      </c>
      <c r="N53" s="1455">
        <f t="shared" ref="N53:N54" si="5">SUM(C53:L53)</f>
        <v>0</v>
      </c>
    </row>
    <row r="54" spans="1:14" ht="13.5" thickBot="1" x14ac:dyDescent="0.25">
      <c r="A54" s="2881"/>
      <c r="B54" s="636">
        <v>2021</v>
      </c>
      <c r="C54" s="637">
        <v>0</v>
      </c>
      <c r="D54" s="637">
        <v>0</v>
      </c>
      <c r="E54" s="637">
        <v>0</v>
      </c>
      <c r="F54" s="637">
        <v>0</v>
      </c>
      <c r="G54" s="637">
        <v>0</v>
      </c>
      <c r="H54" s="637">
        <v>0</v>
      </c>
      <c r="I54" s="637">
        <v>0</v>
      </c>
      <c r="J54" s="637">
        <v>0</v>
      </c>
      <c r="K54" s="637">
        <v>0</v>
      </c>
      <c r="L54" s="637">
        <v>0</v>
      </c>
      <c r="M54" s="638">
        <v>0</v>
      </c>
      <c r="N54" s="1455">
        <f t="shared" si="5"/>
        <v>0</v>
      </c>
    </row>
    <row r="55" spans="1:14" ht="13.5" thickBot="1" x14ac:dyDescent="0.25">
      <c r="A55" s="2882"/>
      <c r="B55" s="629" t="s">
        <v>227</v>
      </c>
      <c r="C55" s="630">
        <f>SUM(C41:C54)</f>
        <v>0</v>
      </c>
      <c r="D55" s="630">
        <f t="shared" ref="D55:K55" si="6">SUM(D41:D54)</f>
        <v>0</v>
      </c>
      <c r="E55" s="630">
        <f t="shared" si="6"/>
        <v>0</v>
      </c>
      <c r="F55" s="630">
        <f t="shared" si="6"/>
        <v>0</v>
      </c>
      <c r="G55" s="630">
        <f t="shared" si="6"/>
        <v>0</v>
      </c>
      <c r="H55" s="630">
        <f t="shared" si="6"/>
        <v>0</v>
      </c>
      <c r="I55" s="630">
        <f t="shared" si="6"/>
        <v>0</v>
      </c>
      <c r="J55" s="630">
        <f t="shared" si="6"/>
        <v>0</v>
      </c>
      <c r="K55" s="630">
        <f t="shared" si="6"/>
        <v>0</v>
      </c>
      <c r="L55" s="630">
        <f>SUM(L41:L54)</f>
        <v>0</v>
      </c>
      <c r="M55" s="630">
        <f>SUM(M41:M54)</f>
        <v>0</v>
      </c>
      <c r="N55" s="630">
        <f>SUM(N41:N54)</f>
        <v>0</v>
      </c>
    </row>
    <row r="56" spans="1:14" x14ac:dyDescent="0.2">
      <c r="A56" s="189"/>
      <c r="B56" s="189"/>
      <c r="C56" s="189"/>
      <c r="D56" s="189"/>
      <c r="E56" s="189"/>
      <c r="F56" s="189"/>
      <c r="G56" s="189"/>
      <c r="H56" s="189"/>
      <c r="I56" s="189"/>
      <c r="J56" s="189"/>
      <c r="K56" s="189"/>
      <c r="L56" s="638"/>
      <c r="M56" s="638"/>
    </row>
    <row r="57" spans="1:14" x14ac:dyDescent="0.2">
      <c r="A57" s="619" t="s">
        <v>634</v>
      </c>
      <c r="B57" s="189"/>
      <c r="C57" s="189"/>
      <c r="D57" s="189"/>
      <c r="E57" s="189"/>
      <c r="F57" s="189"/>
      <c r="G57" s="189"/>
      <c r="H57" s="189"/>
      <c r="I57" s="189"/>
      <c r="J57" s="189"/>
      <c r="K57" s="189"/>
      <c r="L57" s="638"/>
      <c r="M57" s="638"/>
    </row>
    <row r="58" spans="1:14" x14ac:dyDescent="0.2">
      <c r="A58" s="619" t="s">
        <v>635</v>
      </c>
      <c r="B58" s="189"/>
      <c r="C58" s="189"/>
      <c r="D58" s="189"/>
      <c r="E58" s="189"/>
      <c r="F58" s="189"/>
      <c r="G58" s="189"/>
      <c r="H58" s="189"/>
      <c r="I58" s="189"/>
      <c r="J58" s="189"/>
      <c r="K58" s="189"/>
      <c r="L58" s="638"/>
      <c r="M58" s="638"/>
    </row>
    <row r="59" spans="1:14" ht="13.5" thickBot="1" x14ac:dyDescent="0.25">
      <c r="A59" s="189"/>
      <c r="B59" s="189"/>
      <c r="C59" s="189"/>
      <c r="D59" s="189"/>
      <c r="E59" s="189"/>
      <c r="F59" s="189"/>
      <c r="G59" s="189"/>
      <c r="H59" s="189"/>
      <c r="I59" s="189"/>
      <c r="J59" s="189"/>
      <c r="K59" s="189"/>
      <c r="L59" s="638"/>
      <c r="M59" s="638"/>
    </row>
    <row r="60" spans="1:14" ht="13.5" thickBot="1" x14ac:dyDescent="0.25">
      <c r="A60" s="2891" t="s">
        <v>636</v>
      </c>
      <c r="B60" s="2892"/>
      <c r="C60" s="2892"/>
      <c r="D60" s="2892"/>
      <c r="E60" s="2892"/>
      <c r="F60" s="2892"/>
      <c r="G60" s="2892"/>
      <c r="H60" s="2892"/>
      <c r="I60" s="2892"/>
      <c r="J60" s="2892"/>
      <c r="K60" s="2892"/>
      <c r="L60" s="2892"/>
      <c r="M60" s="2892"/>
      <c r="N60" s="2893"/>
    </row>
    <row r="61" spans="1:14" ht="13.5" thickBot="1" x14ac:dyDescent="0.25">
      <c r="A61" s="2883"/>
      <c r="B61" s="2884"/>
      <c r="C61" s="2500">
        <v>2008</v>
      </c>
      <c r="D61" s="2500">
        <v>2009</v>
      </c>
      <c r="E61" s="2500">
        <v>2010</v>
      </c>
      <c r="F61" s="2500">
        <v>2011</v>
      </c>
      <c r="G61" s="2500">
        <v>2012</v>
      </c>
      <c r="H61" s="2500">
        <v>2013</v>
      </c>
      <c r="I61" s="2500">
        <v>2014</v>
      </c>
      <c r="J61" s="2500">
        <v>2015</v>
      </c>
      <c r="K61" s="2500">
        <v>2016</v>
      </c>
      <c r="L61" s="2505">
        <v>2017</v>
      </c>
      <c r="M61" s="2505">
        <v>2018</v>
      </c>
      <c r="N61" s="634" t="s">
        <v>363</v>
      </c>
    </row>
    <row r="62" spans="1:14" x14ac:dyDescent="0.2">
      <c r="A62" s="2885"/>
      <c r="B62" s="625">
        <v>2008</v>
      </c>
      <c r="C62" s="639">
        <f t="shared" ref="C62:C70" si="7">C23</f>
        <v>0</v>
      </c>
      <c r="D62" s="623"/>
      <c r="E62" s="628"/>
      <c r="F62" s="628"/>
      <c r="G62" s="628"/>
      <c r="H62" s="628"/>
      <c r="I62" s="628"/>
      <c r="J62" s="628"/>
      <c r="K62" s="628"/>
      <c r="L62" s="628"/>
      <c r="M62" s="628"/>
      <c r="N62" s="1455">
        <f t="shared" ref="N62:N74" si="8">SUM(C62:L62)</f>
        <v>0</v>
      </c>
    </row>
    <row r="63" spans="1:14" x14ac:dyDescent="0.2">
      <c r="A63" s="2885"/>
      <c r="B63" s="625">
        <v>2009</v>
      </c>
      <c r="C63" s="639">
        <f t="shared" si="7"/>
        <v>0</v>
      </c>
      <c r="D63" s="640">
        <f t="shared" ref="D63:D70" si="9">D24</f>
        <v>0</v>
      </c>
      <c r="E63" s="628"/>
      <c r="F63" s="628"/>
      <c r="G63" s="628"/>
      <c r="H63" s="628"/>
      <c r="I63" s="628"/>
      <c r="J63" s="628"/>
      <c r="K63" s="628"/>
      <c r="L63" s="628"/>
      <c r="M63" s="628"/>
      <c r="N63" s="1455">
        <f t="shared" si="8"/>
        <v>0</v>
      </c>
    </row>
    <row r="64" spans="1:14" x14ac:dyDescent="0.2">
      <c r="A64" s="2885"/>
      <c r="B64" s="625">
        <v>2010</v>
      </c>
      <c r="C64" s="639">
        <f t="shared" si="7"/>
        <v>0</v>
      </c>
      <c r="D64" s="640">
        <f t="shared" si="9"/>
        <v>0</v>
      </c>
      <c r="E64" s="640">
        <f t="shared" ref="E64:E70" si="10">E25</f>
        <v>0</v>
      </c>
      <c r="F64" s="628"/>
      <c r="G64" s="628"/>
      <c r="H64" s="628"/>
      <c r="I64" s="628"/>
      <c r="J64" s="628"/>
      <c r="K64" s="628"/>
      <c r="L64" s="628"/>
      <c r="M64" s="628"/>
      <c r="N64" s="1455">
        <f t="shared" si="8"/>
        <v>0</v>
      </c>
    </row>
    <row r="65" spans="1:14" x14ac:dyDescent="0.2">
      <c r="A65" s="2885"/>
      <c r="B65" s="625">
        <v>2011</v>
      </c>
      <c r="C65" s="639">
        <f t="shared" si="7"/>
        <v>0</v>
      </c>
      <c r="D65" s="640">
        <f t="shared" si="9"/>
        <v>0</v>
      </c>
      <c r="E65" s="640">
        <f t="shared" si="10"/>
        <v>0</v>
      </c>
      <c r="F65" s="640">
        <f t="shared" ref="F65:F70" si="11">F26</f>
        <v>0</v>
      </c>
      <c r="G65" s="628"/>
      <c r="H65" s="628"/>
      <c r="I65" s="628"/>
      <c r="J65" s="628"/>
      <c r="K65" s="628"/>
      <c r="L65" s="628"/>
      <c r="M65" s="628"/>
      <c r="N65" s="1455">
        <f t="shared" si="8"/>
        <v>0</v>
      </c>
    </row>
    <row r="66" spans="1:14" x14ac:dyDescent="0.2">
      <c r="A66" s="2885"/>
      <c r="B66" s="625">
        <v>2012</v>
      </c>
      <c r="C66" s="639">
        <f t="shared" si="7"/>
        <v>0</v>
      </c>
      <c r="D66" s="640">
        <f t="shared" si="9"/>
        <v>0</v>
      </c>
      <c r="E66" s="640">
        <f t="shared" si="10"/>
        <v>0</v>
      </c>
      <c r="F66" s="640">
        <f t="shared" si="11"/>
        <v>0</v>
      </c>
      <c r="G66" s="640">
        <f>G27</f>
        <v>0</v>
      </c>
      <c r="H66" s="628"/>
      <c r="I66" s="628"/>
      <c r="J66" s="628"/>
      <c r="K66" s="628"/>
      <c r="L66" s="628"/>
      <c r="M66" s="628"/>
      <c r="N66" s="1455">
        <f t="shared" si="8"/>
        <v>0</v>
      </c>
    </row>
    <row r="67" spans="1:14" x14ac:dyDescent="0.2">
      <c r="A67" s="2885"/>
      <c r="B67" s="625">
        <v>2013</v>
      </c>
      <c r="C67" s="639">
        <f t="shared" si="7"/>
        <v>0</v>
      </c>
      <c r="D67" s="640">
        <f t="shared" si="9"/>
        <v>0</v>
      </c>
      <c r="E67" s="640">
        <f t="shared" si="10"/>
        <v>0</v>
      </c>
      <c r="F67" s="640">
        <f t="shared" si="11"/>
        <v>0</v>
      </c>
      <c r="G67" s="640">
        <f>G28</f>
        <v>0</v>
      </c>
      <c r="H67" s="640">
        <f>H28</f>
        <v>0</v>
      </c>
      <c r="I67" s="628"/>
      <c r="J67" s="628"/>
      <c r="K67" s="628"/>
      <c r="L67" s="628"/>
      <c r="M67" s="628"/>
      <c r="N67" s="1455">
        <f t="shared" si="8"/>
        <v>0</v>
      </c>
    </row>
    <row r="68" spans="1:14" x14ac:dyDescent="0.2">
      <c r="A68" s="2885"/>
      <c r="B68" s="625">
        <v>2014</v>
      </c>
      <c r="C68" s="639">
        <f t="shared" si="7"/>
        <v>0</v>
      </c>
      <c r="D68" s="640">
        <f t="shared" si="9"/>
        <v>0</v>
      </c>
      <c r="E68" s="640">
        <f t="shared" si="10"/>
        <v>0</v>
      </c>
      <c r="F68" s="640">
        <f t="shared" si="11"/>
        <v>0</v>
      </c>
      <c r="G68" s="640">
        <f>G29</f>
        <v>0</v>
      </c>
      <c r="H68" s="640">
        <f>H29</f>
        <v>0</v>
      </c>
      <c r="I68" s="640">
        <f>I29</f>
        <v>0</v>
      </c>
      <c r="J68" s="628"/>
      <c r="K68" s="628"/>
      <c r="L68" s="628"/>
      <c r="M68" s="628"/>
      <c r="N68" s="1455">
        <f t="shared" si="8"/>
        <v>0</v>
      </c>
    </row>
    <row r="69" spans="1:14" x14ac:dyDescent="0.2">
      <c r="A69" s="2885"/>
      <c r="B69" s="625">
        <v>2015</v>
      </c>
      <c r="C69" s="639">
        <f t="shared" si="7"/>
        <v>0</v>
      </c>
      <c r="D69" s="640">
        <f t="shared" si="9"/>
        <v>0</v>
      </c>
      <c r="E69" s="640">
        <f t="shared" si="10"/>
        <v>0</v>
      </c>
      <c r="F69" s="640">
        <f t="shared" si="11"/>
        <v>0</v>
      </c>
      <c r="G69" s="640">
        <f>G30</f>
        <v>0</v>
      </c>
      <c r="H69" s="640">
        <f>H30</f>
        <v>0</v>
      </c>
      <c r="I69" s="640">
        <f>I30</f>
        <v>0</v>
      </c>
      <c r="J69" s="640">
        <f>J30</f>
        <v>0</v>
      </c>
      <c r="K69" s="1789"/>
      <c r="L69" s="1789"/>
      <c r="M69" s="628"/>
      <c r="N69" s="1455">
        <f t="shared" si="8"/>
        <v>0</v>
      </c>
    </row>
    <row r="70" spans="1:14" x14ac:dyDescent="0.2">
      <c r="A70" s="2885"/>
      <c r="B70" s="625">
        <v>2016</v>
      </c>
      <c r="C70" s="639">
        <f t="shared" si="7"/>
        <v>0</v>
      </c>
      <c r="D70" s="640">
        <f t="shared" si="9"/>
        <v>0</v>
      </c>
      <c r="E70" s="640">
        <f t="shared" si="10"/>
        <v>0</v>
      </c>
      <c r="F70" s="640">
        <f t="shared" si="11"/>
        <v>0</v>
      </c>
      <c r="G70" s="640">
        <f>G31</f>
        <v>0</v>
      </c>
      <c r="H70" s="640">
        <f>H31</f>
        <v>0</v>
      </c>
      <c r="I70" s="640">
        <f>I31</f>
        <v>0</v>
      </c>
      <c r="J70" s="640">
        <f>J31</f>
        <v>0</v>
      </c>
      <c r="K70" s="640">
        <f>K31</f>
        <v>0</v>
      </c>
      <c r="L70" s="2506">
        <f>L31</f>
        <v>0</v>
      </c>
      <c r="M70" s="2576"/>
      <c r="N70" s="1455">
        <f t="shared" si="8"/>
        <v>0</v>
      </c>
    </row>
    <row r="71" spans="1:14" x14ac:dyDescent="0.2">
      <c r="A71" s="2885"/>
      <c r="B71" s="625">
        <v>2017</v>
      </c>
      <c r="C71" s="640">
        <f>C50</f>
        <v>0</v>
      </c>
      <c r="D71" s="640">
        <f t="shared" ref="D71:I71" si="12">D50</f>
        <v>0</v>
      </c>
      <c r="E71" s="640">
        <f t="shared" si="12"/>
        <v>0</v>
      </c>
      <c r="F71" s="640">
        <f t="shared" si="12"/>
        <v>0</v>
      </c>
      <c r="G71" s="640">
        <f t="shared" si="12"/>
        <v>0</v>
      </c>
      <c r="H71" s="640">
        <f t="shared" si="12"/>
        <v>0</v>
      </c>
      <c r="I71" s="640">
        <f t="shared" si="12"/>
        <v>0</v>
      </c>
      <c r="J71" s="640">
        <f>J32+J50</f>
        <v>0</v>
      </c>
      <c r="K71" s="640">
        <f>K32+K50</f>
        <v>0</v>
      </c>
      <c r="L71" s="2506">
        <f>L32+L50</f>
        <v>0</v>
      </c>
      <c r="M71" s="2506">
        <f>M32+M50</f>
        <v>0</v>
      </c>
      <c r="N71" s="1455">
        <f t="shared" si="8"/>
        <v>0</v>
      </c>
    </row>
    <row r="72" spans="1:14" x14ac:dyDescent="0.2">
      <c r="A72" s="2885"/>
      <c r="B72" s="625">
        <v>2018</v>
      </c>
      <c r="C72" s="640">
        <f t="shared" ref="C72:K75" si="13">C51</f>
        <v>0</v>
      </c>
      <c r="D72" s="640">
        <f t="shared" si="13"/>
        <v>0</v>
      </c>
      <c r="E72" s="640">
        <f t="shared" si="13"/>
        <v>0</v>
      </c>
      <c r="F72" s="640">
        <f t="shared" si="13"/>
        <v>0</v>
      </c>
      <c r="G72" s="640">
        <f t="shared" si="13"/>
        <v>0</v>
      </c>
      <c r="H72" s="640">
        <f t="shared" si="13"/>
        <v>0</v>
      </c>
      <c r="I72" s="640">
        <f t="shared" si="13"/>
        <v>0</v>
      </c>
      <c r="J72" s="640">
        <f>J51</f>
        <v>0</v>
      </c>
      <c r="K72" s="640">
        <f>K51</f>
        <v>0</v>
      </c>
      <c r="L72" s="2506">
        <f>L51</f>
        <v>0</v>
      </c>
      <c r="M72" s="2506">
        <f>M51</f>
        <v>0</v>
      </c>
      <c r="N72" s="1455">
        <f t="shared" si="8"/>
        <v>0</v>
      </c>
    </row>
    <row r="73" spans="1:14" x14ac:dyDescent="0.2">
      <c r="A73" s="2885"/>
      <c r="B73" s="625">
        <v>2019</v>
      </c>
      <c r="C73" s="640">
        <f t="shared" si="13"/>
        <v>0</v>
      </c>
      <c r="D73" s="640">
        <f t="shared" si="13"/>
        <v>0</v>
      </c>
      <c r="E73" s="640">
        <f t="shared" si="13"/>
        <v>0</v>
      </c>
      <c r="F73" s="640">
        <f t="shared" si="13"/>
        <v>0</v>
      </c>
      <c r="G73" s="640">
        <f t="shared" si="13"/>
        <v>0</v>
      </c>
      <c r="H73" s="640">
        <f t="shared" si="13"/>
        <v>0</v>
      </c>
      <c r="I73" s="640">
        <f t="shared" si="13"/>
        <v>0</v>
      </c>
      <c r="J73" s="640">
        <f t="shared" si="13"/>
        <v>0</v>
      </c>
      <c r="K73" s="640">
        <f t="shared" si="13"/>
        <v>0</v>
      </c>
      <c r="L73" s="2506">
        <f t="shared" ref="L73:M73" si="14">L52</f>
        <v>0</v>
      </c>
      <c r="M73" s="2506">
        <f t="shared" si="14"/>
        <v>0</v>
      </c>
      <c r="N73" s="1455">
        <f t="shared" si="8"/>
        <v>0</v>
      </c>
    </row>
    <row r="74" spans="1:14" x14ac:dyDescent="0.2">
      <c r="A74" s="2885"/>
      <c r="B74" s="625">
        <v>2020</v>
      </c>
      <c r="C74" s="640">
        <f t="shared" si="13"/>
        <v>0</v>
      </c>
      <c r="D74" s="640">
        <f t="shared" si="13"/>
        <v>0</v>
      </c>
      <c r="E74" s="640">
        <f t="shared" si="13"/>
        <v>0</v>
      </c>
      <c r="F74" s="640">
        <f t="shared" si="13"/>
        <v>0</v>
      </c>
      <c r="G74" s="640">
        <f t="shared" si="13"/>
        <v>0</v>
      </c>
      <c r="H74" s="640">
        <f t="shared" si="13"/>
        <v>0</v>
      </c>
      <c r="I74" s="640">
        <f t="shared" si="13"/>
        <v>0</v>
      </c>
      <c r="J74" s="640">
        <f t="shared" si="13"/>
        <v>0</v>
      </c>
      <c r="K74" s="640">
        <f t="shared" si="13"/>
        <v>0</v>
      </c>
      <c r="L74" s="2506">
        <f t="shared" ref="L74:M74" si="15">L53</f>
        <v>0</v>
      </c>
      <c r="M74" s="2506">
        <f t="shared" si="15"/>
        <v>0</v>
      </c>
      <c r="N74" s="1455">
        <f t="shared" si="8"/>
        <v>0</v>
      </c>
    </row>
    <row r="75" spans="1:14" ht="13.5" thickBot="1" x14ac:dyDescent="0.25">
      <c r="A75" s="2885"/>
      <c r="B75" s="625">
        <v>2021</v>
      </c>
      <c r="C75" s="640">
        <f t="shared" si="13"/>
        <v>0</v>
      </c>
      <c r="D75" s="640">
        <f t="shared" si="13"/>
        <v>0</v>
      </c>
      <c r="E75" s="640">
        <f t="shared" si="13"/>
        <v>0</v>
      </c>
      <c r="F75" s="640">
        <f t="shared" si="13"/>
        <v>0</v>
      </c>
      <c r="G75" s="640">
        <f t="shared" si="13"/>
        <v>0</v>
      </c>
      <c r="H75" s="640">
        <f t="shared" si="13"/>
        <v>0</v>
      </c>
      <c r="I75" s="640">
        <f t="shared" si="13"/>
        <v>0</v>
      </c>
      <c r="J75" s="640">
        <f t="shared" si="13"/>
        <v>0</v>
      </c>
      <c r="K75" s="640">
        <f t="shared" si="13"/>
        <v>0</v>
      </c>
      <c r="L75" s="2506">
        <f t="shared" ref="L75:M75" si="16">L54</f>
        <v>0</v>
      </c>
      <c r="M75" s="2506">
        <f t="shared" si="16"/>
        <v>0</v>
      </c>
      <c r="N75" s="1455">
        <f>SUM(C75:L75)</f>
        <v>0</v>
      </c>
    </row>
    <row r="76" spans="1:14" ht="13.5" thickBot="1" x14ac:dyDescent="0.25">
      <c r="A76" s="641"/>
      <c r="B76" s="622" t="s">
        <v>227</v>
      </c>
      <c r="C76" s="642">
        <f>SUM(C62:C75)</f>
        <v>0</v>
      </c>
      <c r="D76" s="642">
        <f t="shared" ref="D76:K76" si="17">SUM(D62:D75)</f>
        <v>0</v>
      </c>
      <c r="E76" s="642">
        <f t="shared" si="17"/>
        <v>0</v>
      </c>
      <c r="F76" s="642">
        <f t="shared" si="17"/>
        <v>0</v>
      </c>
      <c r="G76" s="642">
        <f t="shared" si="17"/>
        <v>0</v>
      </c>
      <c r="H76" s="642">
        <f t="shared" si="17"/>
        <v>0</v>
      </c>
      <c r="I76" s="642">
        <f t="shared" si="17"/>
        <v>0</v>
      </c>
      <c r="J76" s="642">
        <f t="shared" si="17"/>
        <v>0</v>
      </c>
      <c r="K76" s="642">
        <f t="shared" si="17"/>
        <v>0</v>
      </c>
      <c r="L76" s="642">
        <f t="shared" ref="L76:N76" si="18">SUM(L62:L75)</f>
        <v>0</v>
      </c>
      <c r="M76" s="642">
        <f t="shared" si="18"/>
        <v>0</v>
      </c>
      <c r="N76" s="643">
        <f t="shared" si="18"/>
        <v>0</v>
      </c>
    </row>
    <row r="77" spans="1:14" x14ac:dyDescent="0.2">
      <c r="A77" s="189"/>
      <c r="B77" s="189"/>
      <c r="C77" s="189"/>
      <c r="D77" s="189"/>
      <c r="E77" s="189"/>
      <c r="F77" s="189"/>
      <c r="G77" s="189"/>
      <c r="H77" s="189"/>
      <c r="I77" s="189"/>
      <c r="J77" s="189"/>
      <c r="K77" s="189"/>
      <c r="L77" s="638"/>
      <c r="M77" s="638"/>
    </row>
    <row r="78" spans="1:14" ht="13.5" thickBot="1" x14ac:dyDescent="0.25">
      <c r="A78" s="189"/>
      <c r="B78" s="189"/>
      <c r="C78" s="189"/>
      <c r="D78" s="189"/>
      <c r="E78" s="189"/>
      <c r="F78" s="189"/>
      <c r="G78" s="189"/>
      <c r="H78" s="189"/>
      <c r="I78" s="189"/>
      <c r="J78" s="189"/>
      <c r="K78" s="189"/>
      <c r="L78" s="638"/>
      <c r="M78" s="638"/>
    </row>
    <row r="79" spans="1:14" ht="15.75" thickBot="1" x14ac:dyDescent="0.3">
      <c r="A79" s="2875" t="s">
        <v>637</v>
      </c>
      <c r="B79" s="2876"/>
      <c r="C79" s="2876"/>
      <c r="D79" s="2876"/>
      <c r="E79" s="2876"/>
      <c r="F79" s="2876"/>
      <c r="G79" s="2876"/>
      <c r="H79" s="2876"/>
      <c r="I79" s="2876"/>
      <c r="J79" s="2876"/>
      <c r="K79" s="2876"/>
      <c r="L79" s="2876"/>
      <c r="M79" s="2876"/>
      <c r="N79" s="2877"/>
    </row>
    <row r="80" spans="1:14" ht="13.5" thickBot="1" x14ac:dyDescent="0.25">
      <c r="A80" s="189"/>
      <c r="B80" s="189"/>
      <c r="C80" s="189"/>
      <c r="D80" s="189"/>
      <c r="E80" s="189"/>
      <c r="F80" s="189"/>
      <c r="G80" s="189"/>
      <c r="H80" s="189"/>
      <c r="I80" s="189"/>
      <c r="J80" s="189"/>
      <c r="K80" s="189"/>
      <c r="L80" s="189"/>
      <c r="M80" s="652"/>
    </row>
    <row r="81" spans="1:14" ht="13.5" thickBot="1" x14ac:dyDescent="0.25">
      <c r="A81" s="1793"/>
      <c r="B81" s="2894"/>
      <c r="C81" s="2895"/>
      <c r="D81" s="2895"/>
      <c r="E81" s="2895"/>
      <c r="F81" s="2895"/>
      <c r="G81" s="2895"/>
      <c r="H81" s="2895"/>
      <c r="I81" s="2895"/>
      <c r="J81" s="2895"/>
      <c r="K81" s="2895"/>
      <c r="L81" s="2895"/>
      <c r="M81" s="2896"/>
      <c r="N81" s="1790" t="s">
        <v>227</v>
      </c>
    </row>
    <row r="82" spans="1:14" ht="13.5" thickBot="1" x14ac:dyDescent="0.25">
      <c r="A82" s="2883"/>
      <c r="B82" s="2884"/>
      <c r="C82" s="2500">
        <v>2008</v>
      </c>
      <c r="D82" s="2500">
        <v>2009</v>
      </c>
      <c r="E82" s="2500">
        <v>2010</v>
      </c>
      <c r="F82" s="2500">
        <v>2011</v>
      </c>
      <c r="G82" s="2500">
        <v>2012</v>
      </c>
      <c r="H82" s="2500">
        <v>2013</v>
      </c>
      <c r="I82" s="2504">
        <v>2014</v>
      </c>
      <c r="J82" s="2504">
        <v>2015</v>
      </c>
      <c r="K82" s="2472">
        <v>2016</v>
      </c>
      <c r="L82" s="2566">
        <v>2017</v>
      </c>
      <c r="M82" s="2566">
        <v>2018</v>
      </c>
      <c r="N82" s="644"/>
    </row>
    <row r="83" spans="1:14" x14ac:dyDescent="0.2">
      <c r="A83" s="2881" t="s">
        <v>638</v>
      </c>
      <c r="B83" s="625">
        <v>2008</v>
      </c>
      <c r="C83" s="626">
        <v>0</v>
      </c>
      <c r="D83" s="628"/>
      <c r="E83" s="628"/>
      <c r="F83" s="628"/>
      <c r="G83" s="628"/>
      <c r="H83" s="628"/>
      <c r="I83" s="628"/>
      <c r="J83" s="628"/>
      <c r="K83" s="628"/>
      <c r="L83" s="628"/>
      <c r="M83" s="628"/>
      <c r="N83" s="635">
        <f>SUM(C83:L83)</f>
        <v>0</v>
      </c>
    </row>
    <row r="84" spans="1:14" x14ac:dyDescent="0.2">
      <c r="A84" s="2886"/>
      <c r="B84" s="625">
        <v>2009</v>
      </c>
      <c r="C84" s="626">
        <v>0</v>
      </c>
      <c r="D84" s="626">
        <v>0</v>
      </c>
      <c r="E84" s="628"/>
      <c r="F84" s="628"/>
      <c r="G84" s="628"/>
      <c r="H84" s="628"/>
      <c r="I84" s="628"/>
      <c r="J84" s="628"/>
      <c r="K84" s="628"/>
      <c r="L84" s="628"/>
      <c r="M84" s="628"/>
      <c r="N84" s="1455">
        <f t="shared" ref="N84:N96" si="19">SUM(C84:L84)</f>
        <v>0</v>
      </c>
    </row>
    <row r="85" spans="1:14" x14ac:dyDescent="0.2">
      <c r="A85" s="2886"/>
      <c r="B85" s="625">
        <v>2010</v>
      </c>
      <c r="C85" s="626">
        <v>0</v>
      </c>
      <c r="D85" s="626">
        <v>0</v>
      </c>
      <c r="E85" s="626">
        <v>0</v>
      </c>
      <c r="F85" s="628"/>
      <c r="G85" s="628"/>
      <c r="H85" s="628"/>
      <c r="I85" s="628"/>
      <c r="J85" s="628"/>
      <c r="K85" s="628"/>
      <c r="L85" s="628"/>
      <c r="M85" s="628"/>
      <c r="N85" s="1455">
        <f t="shared" si="19"/>
        <v>0</v>
      </c>
    </row>
    <row r="86" spans="1:14" x14ac:dyDescent="0.2">
      <c r="A86" s="2886"/>
      <c r="B86" s="625">
        <v>2011</v>
      </c>
      <c r="C86" s="626">
        <v>0</v>
      </c>
      <c r="D86" s="626">
        <v>0</v>
      </c>
      <c r="E86" s="626">
        <v>0</v>
      </c>
      <c r="F86" s="626">
        <v>0</v>
      </c>
      <c r="G86" s="628"/>
      <c r="H86" s="628"/>
      <c r="I86" s="628"/>
      <c r="J86" s="628"/>
      <c r="K86" s="628"/>
      <c r="L86" s="628"/>
      <c r="M86" s="628"/>
      <c r="N86" s="1455">
        <f t="shared" si="19"/>
        <v>0</v>
      </c>
    </row>
    <row r="87" spans="1:14" x14ac:dyDescent="0.2">
      <c r="A87" s="2886"/>
      <c r="B87" s="625">
        <v>2012</v>
      </c>
      <c r="C87" s="626">
        <v>0</v>
      </c>
      <c r="D87" s="626">
        <v>0</v>
      </c>
      <c r="E87" s="626">
        <v>0</v>
      </c>
      <c r="F87" s="626">
        <v>0</v>
      </c>
      <c r="G87" s="626">
        <v>0</v>
      </c>
      <c r="H87" s="628"/>
      <c r="I87" s="628"/>
      <c r="J87" s="628"/>
      <c r="K87" s="628"/>
      <c r="L87" s="628"/>
      <c r="M87" s="628"/>
      <c r="N87" s="1455">
        <f t="shared" si="19"/>
        <v>0</v>
      </c>
    </row>
    <row r="88" spans="1:14" x14ac:dyDescent="0.2">
      <c r="A88" s="2886"/>
      <c r="B88" s="625">
        <v>2013</v>
      </c>
      <c r="C88" s="626">
        <v>0</v>
      </c>
      <c r="D88" s="626">
        <v>0</v>
      </c>
      <c r="E88" s="626">
        <v>0</v>
      </c>
      <c r="F88" s="626">
        <v>0</v>
      </c>
      <c r="G88" s="626">
        <v>0</v>
      </c>
      <c r="H88" s="626">
        <v>0</v>
      </c>
      <c r="I88" s="628"/>
      <c r="J88" s="628"/>
      <c r="K88" s="628"/>
      <c r="L88" s="628"/>
      <c r="M88" s="628"/>
      <c r="N88" s="1455">
        <f t="shared" si="19"/>
        <v>0</v>
      </c>
    </row>
    <row r="89" spans="1:14" x14ac:dyDescent="0.2">
      <c r="A89" s="2886"/>
      <c r="B89" s="625">
        <v>2014</v>
      </c>
      <c r="C89" s="626">
        <v>0</v>
      </c>
      <c r="D89" s="626">
        <v>0</v>
      </c>
      <c r="E89" s="626">
        <v>0</v>
      </c>
      <c r="F89" s="626">
        <v>0</v>
      </c>
      <c r="G89" s="626">
        <v>0</v>
      </c>
      <c r="H89" s="626">
        <v>0</v>
      </c>
      <c r="I89" s="626">
        <v>0</v>
      </c>
      <c r="J89" s="628"/>
      <c r="K89" s="628"/>
      <c r="L89" s="628"/>
      <c r="M89" s="628"/>
      <c r="N89" s="1455">
        <f t="shared" si="19"/>
        <v>0</v>
      </c>
    </row>
    <row r="90" spans="1:14" x14ac:dyDescent="0.2">
      <c r="A90" s="2886"/>
      <c r="B90" s="625">
        <v>2015</v>
      </c>
      <c r="C90" s="626">
        <v>0</v>
      </c>
      <c r="D90" s="626">
        <v>0</v>
      </c>
      <c r="E90" s="626">
        <v>0</v>
      </c>
      <c r="F90" s="626">
        <v>0</v>
      </c>
      <c r="G90" s="626">
        <v>0</v>
      </c>
      <c r="H90" s="626">
        <v>0</v>
      </c>
      <c r="I90" s="626">
        <v>0</v>
      </c>
      <c r="J90" s="626">
        <v>0</v>
      </c>
      <c r="K90" s="628"/>
      <c r="L90" s="628"/>
      <c r="M90" s="628"/>
      <c r="N90" s="1455">
        <f t="shared" si="19"/>
        <v>0</v>
      </c>
    </row>
    <row r="91" spans="1:14" x14ac:dyDescent="0.2">
      <c r="A91" s="2886"/>
      <c r="B91" s="625">
        <v>2016</v>
      </c>
      <c r="C91" s="626">
        <v>0</v>
      </c>
      <c r="D91" s="626">
        <v>0</v>
      </c>
      <c r="E91" s="626">
        <v>0</v>
      </c>
      <c r="F91" s="626">
        <v>0</v>
      </c>
      <c r="G91" s="626">
        <v>0</v>
      </c>
      <c r="H91" s="626">
        <v>0</v>
      </c>
      <c r="I91" s="626">
        <v>0</v>
      </c>
      <c r="J91" s="626">
        <v>0</v>
      </c>
      <c r="K91" s="626">
        <v>0</v>
      </c>
      <c r="L91" s="1583">
        <v>0</v>
      </c>
      <c r="M91" s="628"/>
      <c r="N91" s="1455">
        <f t="shared" si="19"/>
        <v>0</v>
      </c>
    </row>
    <row r="92" spans="1:14" x14ac:dyDescent="0.2">
      <c r="A92" s="2886"/>
      <c r="B92" s="625">
        <v>2017</v>
      </c>
      <c r="C92" s="626">
        <v>0</v>
      </c>
      <c r="D92" s="626">
        <v>0</v>
      </c>
      <c r="E92" s="626">
        <v>0</v>
      </c>
      <c r="F92" s="626">
        <v>0</v>
      </c>
      <c r="G92" s="626">
        <v>0</v>
      </c>
      <c r="H92" s="626">
        <v>0</v>
      </c>
      <c r="I92" s="626">
        <v>0</v>
      </c>
      <c r="J92" s="626">
        <v>0</v>
      </c>
      <c r="K92" s="626">
        <v>0</v>
      </c>
      <c r="L92" s="1583">
        <v>0</v>
      </c>
      <c r="M92" s="1583">
        <v>0</v>
      </c>
      <c r="N92" s="1455">
        <f t="shared" si="19"/>
        <v>0</v>
      </c>
    </row>
    <row r="93" spans="1:14" x14ac:dyDescent="0.2">
      <c r="A93" s="2886"/>
      <c r="B93" s="625">
        <v>2018</v>
      </c>
      <c r="C93" s="626">
        <v>0</v>
      </c>
      <c r="D93" s="626">
        <v>0</v>
      </c>
      <c r="E93" s="626">
        <v>0</v>
      </c>
      <c r="F93" s="626">
        <v>0</v>
      </c>
      <c r="G93" s="626">
        <v>0</v>
      </c>
      <c r="H93" s="626">
        <v>0</v>
      </c>
      <c r="I93" s="626">
        <v>0</v>
      </c>
      <c r="J93" s="626">
        <v>0</v>
      </c>
      <c r="K93" s="626">
        <v>0</v>
      </c>
      <c r="L93" s="1583">
        <v>0</v>
      </c>
      <c r="M93" s="1583">
        <v>0</v>
      </c>
      <c r="N93" s="1455">
        <f t="shared" si="19"/>
        <v>0</v>
      </c>
    </row>
    <row r="94" spans="1:14" x14ac:dyDescent="0.2">
      <c r="A94" s="2886"/>
      <c r="B94" s="625">
        <v>2019</v>
      </c>
      <c r="C94" s="626">
        <v>0</v>
      </c>
      <c r="D94" s="626">
        <v>0</v>
      </c>
      <c r="E94" s="626">
        <v>0</v>
      </c>
      <c r="F94" s="626">
        <v>0</v>
      </c>
      <c r="G94" s="626">
        <v>0</v>
      </c>
      <c r="H94" s="626">
        <v>0</v>
      </c>
      <c r="I94" s="626">
        <v>0</v>
      </c>
      <c r="J94" s="626">
        <v>0</v>
      </c>
      <c r="K94" s="626">
        <v>0</v>
      </c>
      <c r="L94" s="1583">
        <v>0</v>
      </c>
      <c r="M94" s="1583">
        <v>0</v>
      </c>
      <c r="N94" s="1455">
        <f t="shared" si="19"/>
        <v>0</v>
      </c>
    </row>
    <row r="95" spans="1:14" x14ac:dyDescent="0.2">
      <c r="A95" s="2886"/>
      <c r="B95" s="625">
        <v>2020</v>
      </c>
      <c r="C95" s="626">
        <v>0</v>
      </c>
      <c r="D95" s="626">
        <v>0</v>
      </c>
      <c r="E95" s="626">
        <v>0</v>
      </c>
      <c r="F95" s="626">
        <v>0</v>
      </c>
      <c r="G95" s="626">
        <v>0</v>
      </c>
      <c r="H95" s="626">
        <v>0</v>
      </c>
      <c r="I95" s="626">
        <v>0</v>
      </c>
      <c r="J95" s="626">
        <v>0</v>
      </c>
      <c r="K95" s="626">
        <v>0</v>
      </c>
      <c r="L95" s="1583">
        <v>0</v>
      </c>
      <c r="M95" s="1583">
        <v>0</v>
      </c>
      <c r="N95" s="1455">
        <f t="shared" si="19"/>
        <v>0</v>
      </c>
    </row>
    <row r="96" spans="1:14" ht="13.5" thickBot="1" x14ac:dyDescent="0.25">
      <c r="A96" s="2886"/>
      <c r="B96" s="625">
        <v>2021</v>
      </c>
      <c r="C96" s="626">
        <v>0</v>
      </c>
      <c r="D96" s="626">
        <v>0</v>
      </c>
      <c r="E96" s="626">
        <v>0</v>
      </c>
      <c r="F96" s="626">
        <v>0</v>
      </c>
      <c r="G96" s="626">
        <v>0</v>
      </c>
      <c r="H96" s="626">
        <v>0</v>
      </c>
      <c r="I96" s="626">
        <v>0</v>
      </c>
      <c r="J96" s="626">
        <v>0</v>
      </c>
      <c r="K96" s="626">
        <v>0</v>
      </c>
      <c r="L96" s="1583">
        <v>0</v>
      </c>
      <c r="M96" s="1583">
        <v>0</v>
      </c>
      <c r="N96" s="1455">
        <f t="shared" si="19"/>
        <v>0</v>
      </c>
    </row>
    <row r="97" spans="1:14" ht="13.5" thickBot="1" x14ac:dyDescent="0.25">
      <c r="A97" s="2887"/>
      <c r="B97" s="622" t="s">
        <v>227</v>
      </c>
      <c r="C97" s="645">
        <f t="shared" ref="C97:L97" si="20">SUM(C83:C96)</f>
        <v>0</v>
      </c>
      <c r="D97" s="645">
        <f t="shared" si="20"/>
        <v>0</v>
      </c>
      <c r="E97" s="645">
        <f t="shared" si="20"/>
        <v>0</v>
      </c>
      <c r="F97" s="645">
        <f t="shared" si="20"/>
        <v>0</v>
      </c>
      <c r="G97" s="645">
        <f t="shared" si="20"/>
        <v>0</v>
      </c>
      <c r="H97" s="645">
        <f t="shared" si="20"/>
        <v>0</v>
      </c>
      <c r="I97" s="645">
        <f t="shared" si="20"/>
        <v>0</v>
      </c>
      <c r="J97" s="645">
        <f t="shared" si="20"/>
        <v>0</v>
      </c>
      <c r="K97" s="645">
        <f t="shared" si="20"/>
        <v>0</v>
      </c>
      <c r="L97" s="645">
        <f t="shared" si="20"/>
        <v>0</v>
      </c>
      <c r="M97" s="645">
        <f t="shared" ref="M97" si="21">SUM(M83:M96)</f>
        <v>0</v>
      </c>
      <c r="N97" s="645">
        <f>SUM(N83:N96)</f>
        <v>0</v>
      </c>
    </row>
    <row r="98" spans="1:14" x14ac:dyDescent="0.2">
      <c r="A98" s="619"/>
    </row>
    <row r="99" spans="1:14" x14ac:dyDescent="0.2">
      <c r="A99" s="619" t="s">
        <v>639</v>
      </c>
    </row>
    <row r="100" spans="1:14" x14ac:dyDescent="0.2">
      <c r="A100" s="619" t="s">
        <v>640</v>
      </c>
    </row>
    <row r="102" spans="1:14" ht="15.75" x14ac:dyDescent="0.25">
      <c r="A102" s="646" t="s">
        <v>530</v>
      </c>
      <c r="F102" s="647"/>
    </row>
    <row r="103" spans="1:14" ht="15" x14ac:dyDescent="0.25">
      <c r="A103" s="648" t="s">
        <v>1458</v>
      </c>
      <c r="F103" s="647"/>
    </row>
    <row r="104" spans="1:14" ht="15" x14ac:dyDescent="0.25">
      <c r="A104" s="647"/>
      <c r="F104" s="647"/>
    </row>
    <row r="105" spans="1:14" ht="15" x14ac:dyDescent="0.25">
      <c r="A105" s="647"/>
      <c r="F105" s="647"/>
    </row>
    <row r="106" spans="1:14" ht="15" x14ac:dyDescent="0.25">
      <c r="A106" s="647"/>
      <c r="F106" s="647"/>
    </row>
    <row r="107" spans="1:14" ht="15.75" thickBot="1" x14ac:dyDescent="0.3">
      <c r="A107" s="647"/>
      <c r="F107" s="647"/>
    </row>
    <row r="108" spans="1:14" ht="15.75" thickBot="1" x14ac:dyDescent="0.3">
      <c r="A108" s="2888" t="s">
        <v>641</v>
      </c>
      <c r="B108" s="2889"/>
      <c r="C108" s="2889"/>
      <c r="D108" s="2889"/>
      <c r="E108" s="2889"/>
      <c r="F108" s="2889"/>
      <c r="G108" s="2889"/>
      <c r="H108" s="2889"/>
      <c r="I108" s="2889"/>
      <c r="J108" s="2889"/>
      <c r="K108" s="2889"/>
      <c r="L108" s="2890"/>
      <c r="M108" s="2572"/>
    </row>
    <row r="110" spans="1:14" x14ac:dyDescent="0.2">
      <c r="A110" s="649" t="s">
        <v>642</v>
      </c>
      <c r="B110" s="650"/>
      <c r="F110" s="649" t="s">
        <v>643</v>
      </c>
      <c r="G110" s="650"/>
      <c r="H110" s="650"/>
      <c r="I110" s="650"/>
      <c r="J110" s="650"/>
      <c r="K110" s="650"/>
      <c r="L110" s="650"/>
      <c r="M110" s="650"/>
    </row>
    <row r="112" spans="1:14" x14ac:dyDescent="0.2">
      <c r="A112" s="651" t="s">
        <v>644</v>
      </c>
      <c r="B112" s="652"/>
      <c r="C112" s="652"/>
      <c r="D112" s="652"/>
      <c r="F112" s="651" t="s">
        <v>644</v>
      </c>
    </row>
    <row r="113" spans="1:13" x14ac:dyDescent="0.2">
      <c r="A113" s="651"/>
      <c r="B113" s="652"/>
      <c r="C113" s="652"/>
      <c r="D113" s="652"/>
    </row>
    <row r="114" spans="1:13" x14ac:dyDescent="0.2">
      <c r="A114" s="653" t="s">
        <v>645</v>
      </c>
      <c r="B114" s="652"/>
      <c r="C114" s="652"/>
      <c r="F114" s="653" t="s">
        <v>645</v>
      </c>
    </row>
    <row r="115" spans="1:13" x14ac:dyDescent="0.2">
      <c r="A115" s="652"/>
      <c r="B115" s="652"/>
      <c r="C115" s="652"/>
      <c r="F115" s="652"/>
    </row>
    <row r="116" spans="1:13" x14ac:dyDescent="0.2">
      <c r="A116" s="2878" t="s">
        <v>646</v>
      </c>
      <c r="B116" s="2878"/>
      <c r="C116" s="652"/>
      <c r="F116" s="654" t="s">
        <v>646</v>
      </c>
      <c r="G116" s="654"/>
      <c r="H116" s="652"/>
      <c r="I116" s="654" t="s">
        <v>647</v>
      </c>
      <c r="J116" s="1305"/>
      <c r="K116" s="1305"/>
      <c r="L116" s="654"/>
      <c r="M116" s="1306"/>
    </row>
    <row r="117" spans="1:13" x14ac:dyDescent="0.2">
      <c r="A117" s="655"/>
      <c r="B117" s="652"/>
      <c r="C117" s="652"/>
      <c r="F117" s="655"/>
      <c r="G117" s="652"/>
      <c r="H117" s="652"/>
      <c r="I117" s="655"/>
      <c r="J117" s="659"/>
      <c r="K117" s="659"/>
      <c r="L117" s="652"/>
      <c r="M117" s="652"/>
    </row>
    <row r="118" spans="1:13" x14ac:dyDescent="0.2">
      <c r="A118" s="656">
        <v>12</v>
      </c>
      <c r="B118" s="652"/>
      <c r="C118" s="652"/>
      <c r="F118" s="656">
        <v>7</v>
      </c>
      <c r="G118" s="652"/>
      <c r="H118" s="652"/>
      <c r="I118" s="656"/>
      <c r="J118" s="659"/>
      <c r="K118" s="659"/>
      <c r="L118" s="652">
        <v>12</v>
      </c>
      <c r="M118" s="652"/>
    </row>
    <row r="119" spans="1:13" x14ac:dyDescent="0.2">
      <c r="A119" s="656"/>
      <c r="B119" s="652"/>
      <c r="C119" s="652"/>
      <c r="F119" s="656"/>
      <c r="G119" s="652"/>
      <c r="H119" s="652"/>
      <c r="I119" s="656"/>
      <c r="J119" s="659"/>
      <c r="K119" s="659"/>
      <c r="L119" s="652"/>
      <c r="M119" s="652"/>
    </row>
    <row r="120" spans="1:13" x14ac:dyDescent="0.2">
      <c r="A120" s="189"/>
      <c r="B120" s="189"/>
      <c r="C120" s="189"/>
      <c r="F120" s="189"/>
      <c r="G120" s="189"/>
      <c r="H120" s="189"/>
      <c r="I120" s="189"/>
      <c r="J120" s="189"/>
      <c r="K120" s="189"/>
      <c r="L120" s="189"/>
      <c r="M120" s="652"/>
    </row>
    <row r="121" spans="1:13" x14ac:dyDescent="0.2">
      <c r="A121" s="657" t="s">
        <v>648</v>
      </c>
      <c r="B121" s="658"/>
      <c r="C121" s="189"/>
      <c r="F121" s="657" t="s">
        <v>649</v>
      </c>
      <c r="G121" s="658"/>
      <c r="H121" s="659"/>
      <c r="I121" s="659"/>
      <c r="J121" s="659"/>
      <c r="K121" s="659"/>
      <c r="L121" s="659"/>
      <c r="M121" s="972"/>
    </row>
    <row r="122" spans="1:13" x14ac:dyDescent="0.2">
      <c r="A122" s="189"/>
      <c r="B122" s="189"/>
      <c r="C122" s="189"/>
      <c r="F122" s="189"/>
    </row>
    <row r="123" spans="1:13" x14ac:dyDescent="0.2">
      <c r="A123" s="653" t="s">
        <v>650</v>
      </c>
      <c r="B123" s="652"/>
      <c r="C123" s="189"/>
      <c r="F123" s="653" t="s">
        <v>650</v>
      </c>
    </row>
    <row r="124" spans="1:13" x14ac:dyDescent="0.2">
      <c r="A124" s="189"/>
      <c r="B124" s="189"/>
      <c r="C124" s="189"/>
    </row>
    <row r="125" spans="1:13" x14ac:dyDescent="0.2">
      <c r="A125" s="652" t="s">
        <v>651</v>
      </c>
      <c r="B125" s="652"/>
      <c r="C125" s="189"/>
      <c r="F125" s="652" t="s">
        <v>652</v>
      </c>
      <c r="G125" s="652"/>
      <c r="H125" s="652"/>
      <c r="I125" s="652"/>
      <c r="J125" s="652"/>
      <c r="K125" s="652"/>
      <c r="L125" s="652"/>
      <c r="M125" s="652"/>
    </row>
    <row r="126" spans="1:13" x14ac:dyDescent="0.2">
      <c r="A126" s="189"/>
      <c r="B126" s="189"/>
      <c r="C126" s="189"/>
      <c r="F126" s="189"/>
      <c r="G126" s="189"/>
      <c r="H126" s="189"/>
      <c r="I126" s="189"/>
      <c r="J126" s="189"/>
      <c r="K126" s="189"/>
      <c r="L126" s="189"/>
      <c r="M126" s="652"/>
    </row>
    <row r="127" spans="1:13" x14ac:dyDescent="0.2">
      <c r="A127" s="2878" t="s">
        <v>653</v>
      </c>
      <c r="B127" s="2878"/>
      <c r="C127" s="189"/>
      <c r="F127" s="654" t="s">
        <v>654</v>
      </c>
      <c r="G127" s="654"/>
      <c r="H127" s="652"/>
      <c r="I127" s="654" t="s">
        <v>653</v>
      </c>
      <c r="J127" s="1305"/>
      <c r="K127" s="1305"/>
      <c r="L127" s="654"/>
      <c r="M127" s="1306"/>
    </row>
    <row r="128" spans="1:13" x14ac:dyDescent="0.2">
      <c r="A128" s="655"/>
      <c r="B128" s="652"/>
      <c r="C128" s="189"/>
      <c r="F128" s="652">
        <v>7</v>
      </c>
      <c r="G128" s="660"/>
      <c r="H128" s="652"/>
      <c r="I128" s="655"/>
      <c r="J128" s="659"/>
      <c r="K128" s="659"/>
      <c r="L128" s="652"/>
      <c r="M128" s="652"/>
    </row>
    <row r="129" spans="1:13" x14ac:dyDescent="0.2">
      <c r="A129" s="661">
        <v>5</v>
      </c>
      <c r="B129" s="652"/>
      <c r="C129" s="189"/>
      <c r="F129" s="662">
        <v>5</v>
      </c>
      <c r="G129" s="663"/>
      <c r="H129" s="652"/>
      <c r="I129" s="659"/>
      <c r="J129" s="659"/>
      <c r="K129" s="659"/>
      <c r="L129" s="664">
        <v>5</v>
      </c>
      <c r="M129" s="1307"/>
    </row>
    <row r="130" spans="1:13" x14ac:dyDescent="0.2">
      <c r="A130" s="656"/>
      <c r="B130" s="652"/>
      <c r="C130" s="189"/>
      <c r="F130" s="652">
        <v>12</v>
      </c>
      <c r="G130" s="665"/>
      <c r="H130" s="652"/>
      <c r="I130" s="656"/>
      <c r="J130" s="659"/>
      <c r="K130" s="659"/>
      <c r="L130" s="652"/>
      <c r="M130" s="652"/>
    </row>
    <row r="131" spans="1:13" x14ac:dyDescent="0.2">
      <c r="A131" s="659"/>
      <c r="B131" s="652"/>
      <c r="C131" s="189"/>
      <c r="F131" s="189"/>
    </row>
    <row r="132" spans="1:13" x14ac:dyDescent="0.2">
      <c r="A132" s="659"/>
      <c r="B132" s="652"/>
      <c r="C132" s="189"/>
      <c r="F132" s="189"/>
    </row>
    <row r="133" spans="1:13" x14ac:dyDescent="0.2">
      <c r="A133" s="659" t="s">
        <v>655</v>
      </c>
      <c r="B133" s="652"/>
      <c r="C133" s="189"/>
      <c r="F133" s="652" t="s">
        <v>656</v>
      </c>
      <c r="L133" s="659" t="s">
        <v>657</v>
      </c>
      <c r="M133" s="972"/>
    </row>
    <row r="134" spans="1:13" x14ac:dyDescent="0.2">
      <c r="A134" s="659"/>
      <c r="B134" s="652"/>
      <c r="C134" s="189"/>
      <c r="F134" s="652" t="s">
        <v>658</v>
      </c>
    </row>
    <row r="135" spans="1:13" x14ac:dyDescent="0.2">
      <c r="A135" s="189"/>
      <c r="B135" s="189"/>
      <c r="C135" s="189"/>
      <c r="F135" s="189"/>
    </row>
    <row r="136" spans="1:13" x14ac:dyDescent="0.2">
      <c r="A136" s="652"/>
      <c r="B136" s="652"/>
      <c r="C136" s="189"/>
      <c r="F136" s="652" t="s">
        <v>764</v>
      </c>
    </row>
    <row r="137" spans="1:13" x14ac:dyDescent="0.2">
      <c r="A137" s="652"/>
      <c r="B137" s="652"/>
      <c r="C137" s="189"/>
      <c r="F137" s="652" t="s">
        <v>659</v>
      </c>
    </row>
    <row r="138" spans="1:13" x14ac:dyDescent="0.2">
      <c r="A138" s="652"/>
      <c r="B138" s="652"/>
      <c r="C138" s="189"/>
      <c r="F138" s="652" t="s">
        <v>660</v>
      </c>
    </row>
    <row r="139" spans="1:13" x14ac:dyDescent="0.2">
      <c r="A139" s="666"/>
      <c r="B139" s="652"/>
      <c r="C139" s="189"/>
      <c r="F139" s="652" t="s">
        <v>661</v>
      </c>
    </row>
    <row r="140" spans="1:13" x14ac:dyDescent="0.2">
      <c r="A140" s="189"/>
      <c r="B140" s="189"/>
      <c r="C140" s="189"/>
      <c r="D140" s="189"/>
    </row>
    <row r="141" spans="1:13" x14ac:dyDescent="0.2">
      <c r="A141" s="651" t="s">
        <v>662</v>
      </c>
      <c r="B141" s="652"/>
      <c r="C141" s="189"/>
      <c r="D141" s="189"/>
      <c r="F141" s="651" t="s">
        <v>662</v>
      </c>
    </row>
    <row r="142" spans="1:13" x14ac:dyDescent="0.2">
      <c r="A142" s="651"/>
      <c r="B142" s="652"/>
      <c r="C142" s="189"/>
      <c r="D142" s="189"/>
    </row>
    <row r="143" spans="1:13" x14ac:dyDescent="0.2">
      <c r="A143" s="652" t="s">
        <v>663</v>
      </c>
      <c r="B143" s="652"/>
      <c r="C143" s="189"/>
      <c r="D143" s="189"/>
      <c r="F143" s="652" t="s">
        <v>663</v>
      </c>
    </row>
    <row r="144" spans="1:13" x14ac:dyDescent="0.2">
      <c r="A144" s="652" t="s">
        <v>664</v>
      </c>
      <c r="B144" s="652"/>
      <c r="C144" s="189"/>
      <c r="D144" s="189"/>
      <c r="F144" s="652" t="s">
        <v>665</v>
      </c>
    </row>
    <row r="145" spans="1:13" x14ac:dyDescent="0.2">
      <c r="A145" s="652" t="s">
        <v>666</v>
      </c>
      <c r="B145" s="652"/>
      <c r="C145" s="189"/>
      <c r="D145" s="189"/>
      <c r="F145" s="652" t="s">
        <v>667</v>
      </c>
    </row>
    <row r="146" spans="1:13" x14ac:dyDescent="0.2">
      <c r="A146" s="189"/>
      <c r="B146" s="189"/>
      <c r="C146" s="189"/>
      <c r="D146" s="189"/>
      <c r="F146" s="189"/>
    </row>
    <row r="147" spans="1:13" x14ac:dyDescent="0.2">
      <c r="A147" s="189"/>
      <c r="B147" s="189"/>
      <c r="C147" s="189"/>
      <c r="D147" s="189"/>
      <c r="F147" s="189"/>
    </row>
    <row r="148" spans="1:13" x14ac:dyDescent="0.2">
      <c r="A148" s="652" t="s">
        <v>668</v>
      </c>
      <c r="B148" s="652"/>
      <c r="C148" s="189"/>
      <c r="D148" s="189"/>
      <c r="F148" s="652" t="s">
        <v>669</v>
      </c>
    </row>
    <row r="149" spans="1:13" x14ac:dyDescent="0.2">
      <c r="A149" s="652" t="s">
        <v>670</v>
      </c>
      <c r="B149" s="652"/>
      <c r="C149" s="189"/>
      <c r="D149" s="189"/>
      <c r="F149" s="652" t="s">
        <v>670</v>
      </c>
    </row>
    <row r="150" spans="1:13" x14ac:dyDescent="0.2">
      <c r="A150" s="189"/>
      <c r="B150" s="189"/>
      <c r="C150" s="189"/>
      <c r="D150" s="189"/>
    </row>
    <row r="151" spans="1:13" x14ac:dyDescent="0.2">
      <c r="A151" s="652"/>
      <c r="B151" s="652"/>
      <c r="C151" s="189"/>
      <c r="D151" s="189"/>
      <c r="F151" s="652"/>
      <c r="G151" s="652"/>
      <c r="H151" s="654" t="s">
        <v>653</v>
      </c>
      <c r="I151" s="654"/>
      <c r="J151" s="1306"/>
      <c r="K151" s="1306"/>
      <c r="L151" s="189"/>
      <c r="M151" s="652"/>
    </row>
    <row r="152" spans="1:13" x14ac:dyDescent="0.2">
      <c r="A152" s="652"/>
      <c r="B152" s="652"/>
      <c r="C152" s="189"/>
      <c r="D152" s="189"/>
      <c r="F152" s="652"/>
      <c r="G152" s="652"/>
      <c r="H152" s="667"/>
      <c r="I152" s="660"/>
      <c r="J152" s="659"/>
      <c r="K152" s="659"/>
      <c r="L152" s="652"/>
      <c r="M152" s="652"/>
    </row>
    <row r="153" spans="1:13" x14ac:dyDescent="0.2">
      <c r="A153" s="652"/>
      <c r="B153" s="666"/>
      <c r="C153" s="189"/>
      <c r="D153" s="189"/>
      <c r="F153" s="652"/>
      <c r="G153" s="666"/>
      <c r="H153" s="668">
        <v>5</v>
      </c>
      <c r="I153" s="664">
        <v>5</v>
      </c>
      <c r="J153" s="1307"/>
      <c r="K153" s="1307"/>
      <c r="L153" s="659"/>
      <c r="M153" s="972"/>
    </row>
    <row r="154" spans="1:13" x14ac:dyDescent="0.2">
      <c r="A154" s="652"/>
      <c r="B154" s="652"/>
      <c r="C154" s="189"/>
      <c r="D154" s="189"/>
      <c r="F154" s="652"/>
      <c r="G154" s="652"/>
      <c r="H154" s="659"/>
      <c r="I154" s="665"/>
      <c r="J154" s="659"/>
      <c r="K154" s="659"/>
      <c r="L154" s="666"/>
      <c r="M154" s="666"/>
    </row>
    <row r="155" spans="1:13" x14ac:dyDescent="0.2">
      <c r="A155" s="189"/>
      <c r="B155" s="189"/>
      <c r="C155" s="189"/>
      <c r="D155" s="189"/>
      <c r="F155" s="189"/>
      <c r="G155" s="189"/>
      <c r="H155" s="189"/>
      <c r="I155" s="189"/>
      <c r="J155" s="189"/>
      <c r="K155" s="189"/>
      <c r="L155" s="189"/>
      <c r="M155" s="652"/>
    </row>
    <row r="156" spans="1:13" x14ac:dyDescent="0.2">
      <c r="A156" s="2879" t="s">
        <v>646</v>
      </c>
      <c r="B156" s="2879"/>
      <c r="C156" s="189"/>
      <c r="D156" s="189"/>
      <c r="F156" s="669" t="s">
        <v>646</v>
      </c>
      <c r="G156" s="669"/>
      <c r="H156" s="652"/>
      <c r="I156" s="669" t="s">
        <v>647</v>
      </c>
      <c r="J156" s="1308"/>
      <c r="K156" s="1308"/>
      <c r="L156" s="669"/>
      <c r="M156" s="2573"/>
    </row>
    <row r="157" spans="1:13" x14ac:dyDescent="0.2">
      <c r="A157" s="655"/>
      <c r="B157" s="652"/>
      <c r="C157" s="189"/>
      <c r="D157" s="189"/>
      <c r="F157" s="655"/>
      <c r="G157" s="652"/>
      <c r="H157" s="652"/>
      <c r="I157" s="670"/>
      <c r="J157" s="1309"/>
      <c r="K157" s="1309"/>
      <c r="L157" s="652"/>
      <c r="M157" s="652"/>
    </row>
    <row r="158" spans="1:13" x14ac:dyDescent="0.2">
      <c r="A158" s="656">
        <v>9</v>
      </c>
      <c r="B158" s="652"/>
      <c r="C158" s="189"/>
      <c r="D158" s="189"/>
      <c r="F158" s="656">
        <v>14</v>
      </c>
      <c r="G158" s="671">
        <v>5</v>
      </c>
      <c r="H158" s="659"/>
      <c r="I158" s="672"/>
      <c r="J158" s="1310"/>
      <c r="K158" s="1310"/>
      <c r="L158" s="652">
        <v>9</v>
      </c>
      <c r="M158" s="652"/>
    </row>
    <row r="159" spans="1:13" x14ac:dyDescent="0.2">
      <c r="A159" s="656"/>
      <c r="B159" s="652"/>
      <c r="C159" s="189"/>
      <c r="D159" s="189"/>
      <c r="F159" s="656"/>
      <c r="G159" s="652"/>
      <c r="H159" s="652"/>
      <c r="I159" s="673"/>
      <c r="J159" s="1309"/>
      <c r="K159" s="1309"/>
      <c r="L159" s="652"/>
      <c r="M159" s="652"/>
    </row>
    <row r="160" spans="1:13" x14ac:dyDescent="0.2">
      <c r="A160" s="189"/>
      <c r="B160" s="189"/>
      <c r="C160" s="189"/>
      <c r="D160" s="189"/>
    </row>
    <row r="161" spans="1:6" x14ac:dyDescent="0.2">
      <c r="A161" s="652" t="s">
        <v>671</v>
      </c>
      <c r="B161" s="652"/>
      <c r="C161" s="189"/>
      <c r="D161" s="189"/>
      <c r="F161" s="652" t="s">
        <v>671</v>
      </c>
    </row>
    <row r="162" spans="1:6" x14ac:dyDescent="0.2">
      <c r="A162" s="189"/>
      <c r="B162" s="189"/>
      <c r="C162" s="189"/>
      <c r="D162" s="189"/>
    </row>
    <row r="163" spans="1:6" x14ac:dyDescent="0.2">
      <c r="A163" s="189"/>
      <c r="B163" s="189"/>
      <c r="C163" s="189"/>
      <c r="D163" s="189"/>
    </row>
    <row r="164" spans="1:6" x14ac:dyDescent="0.2">
      <c r="A164" s="189"/>
      <c r="B164" s="189"/>
      <c r="C164" s="189"/>
      <c r="D164" s="189"/>
    </row>
    <row r="165" spans="1:6" x14ac:dyDescent="0.2">
      <c r="A165" s="189"/>
      <c r="B165" s="189"/>
      <c r="C165" s="189"/>
      <c r="D165" s="189"/>
    </row>
    <row r="166" spans="1:6" x14ac:dyDescent="0.2">
      <c r="A166" s="189"/>
      <c r="B166" s="189"/>
      <c r="C166" s="189"/>
      <c r="D166" s="189"/>
    </row>
    <row r="167" spans="1:6" x14ac:dyDescent="0.2">
      <c r="A167" s="189"/>
      <c r="B167" s="189"/>
      <c r="C167" s="189"/>
      <c r="D167" s="189"/>
    </row>
    <row r="168" spans="1:6" x14ac:dyDescent="0.2">
      <c r="A168" s="189"/>
      <c r="B168" s="189"/>
      <c r="C168" s="189"/>
      <c r="D168" s="189"/>
    </row>
    <row r="169" spans="1:6" x14ac:dyDescent="0.2">
      <c r="A169" s="189"/>
      <c r="B169" s="189"/>
      <c r="C169" s="189"/>
      <c r="D169" s="189"/>
    </row>
    <row r="170" spans="1:6" x14ac:dyDescent="0.2">
      <c r="A170" s="189"/>
      <c r="B170" s="189"/>
      <c r="C170" s="189"/>
      <c r="D170" s="189"/>
    </row>
    <row r="171" spans="1:6" x14ac:dyDescent="0.2">
      <c r="A171" s="189"/>
      <c r="B171" s="189"/>
      <c r="C171" s="189"/>
      <c r="D171" s="189"/>
    </row>
    <row r="172" spans="1:6" x14ac:dyDescent="0.2">
      <c r="A172" s="189"/>
      <c r="B172" s="189"/>
      <c r="C172" s="189"/>
      <c r="D172" s="189"/>
    </row>
    <row r="173" spans="1:6" x14ac:dyDescent="0.2">
      <c r="A173" s="189"/>
      <c r="B173" s="189"/>
      <c r="C173" s="189"/>
      <c r="D173" s="189"/>
    </row>
    <row r="174" spans="1:6" x14ac:dyDescent="0.2">
      <c r="A174" s="189"/>
      <c r="B174" s="189"/>
      <c r="C174" s="189"/>
      <c r="D174" s="189"/>
    </row>
  </sheetData>
  <mergeCells count="21">
    <mergeCell ref="A23:A34"/>
    <mergeCell ref="A5:L5"/>
    <mergeCell ref="A22:B22"/>
    <mergeCell ref="B14:I14"/>
    <mergeCell ref="A21:N21"/>
    <mergeCell ref="A19:N19"/>
    <mergeCell ref="D16:F16"/>
    <mergeCell ref="A79:N79"/>
    <mergeCell ref="A127:B127"/>
    <mergeCell ref="A156:B156"/>
    <mergeCell ref="A116:B116"/>
    <mergeCell ref="A38:L38"/>
    <mergeCell ref="A41:A55"/>
    <mergeCell ref="A61:B61"/>
    <mergeCell ref="A62:A75"/>
    <mergeCell ref="A82:B82"/>
    <mergeCell ref="A83:A97"/>
    <mergeCell ref="A108:L108"/>
    <mergeCell ref="A39:N39"/>
    <mergeCell ref="A60:N60"/>
    <mergeCell ref="B81:M81"/>
  </mergeCells>
  <pageMargins left="0.70866141732283472" right="0.70866141732283472" top="0.74803149606299213" bottom="0.74803149606299213" header="0.31496062992125984" footer="0.31496062992125984"/>
  <pageSetup paperSize="9" scale="38" orientation="portrait" r:id="rId1"/>
  <rowBreaks count="1" manualBreakCount="1">
    <brk id="105" max="16383" man="1"/>
  </rowBreaks>
  <ignoredErrors>
    <ignoredError sqref="N97 C97:L97" formulaRange="1"/>
  </ignoredErrors>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tint="0.39997558519241921"/>
    <pageSetUpPr fitToPage="1"/>
  </sheetPr>
  <dimension ref="A1:F24"/>
  <sheetViews>
    <sheetView showGridLines="0" workbookViewId="0">
      <selection activeCell="D36" sqref="D36"/>
    </sheetView>
  </sheetViews>
  <sheetFormatPr baseColWidth="10" defaultColWidth="9.140625" defaultRowHeight="12.75" x14ac:dyDescent="0.2"/>
  <cols>
    <col min="1" max="1" width="20.7109375" customWidth="1"/>
    <col min="3" max="3" width="59.85546875" customWidth="1"/>
    <col min="4" max="4" width="84.85546875" customWidth="1"/>
    <col min="257" max="257" width="20.7109375" customWidth="1"/>
    <col min="259" max="259" width="59.85546875" customWidth="1"/>
    <col min="260" max="260" width="84.85546875" customWidth="1"/>
    <col min="513" max="513" width="20.7109375" customWidth="1"/>
    <col min="515" max="515" width="59.85546875" customWidth="1"/>
    <col min="516" max="516" width="84.85546875" customWidth="1"/>
    <col min="769" max="769" width="20.7109375" customWidth="1"/>
    <col min="771" max="771" width="59.85546875" customWidth="1"/>
    <col min="772" max="772" width="84.85546875" customWidth="1"/>
    <col min="1025" max="1025" width="20.7109375" customWidth="1"/>
    <col min="1027" max="1027" width="59.85546875" customWidth="1"/>
    <col min="1028" max="1028" width="84.85546875" customWidth="1"/>
    <col min="1281" max="1281" width="20.7109375" customWidth="1"/>
    <col min="1283" max="1283" width="59.85546875" customWidth="1"/>
    <col min="1284" max="1284" width="84.85546875" customWidth="1"/>
    <col min="1537" max="1537" width="20.7109375" customWidth="1"/>
    <col min="1539" max="1539" width="59.85546875" customWidth="1"/>
    <col min="1540" max="1540" width="84.85546875" customWidth="1"/>
    <col min="1793" max="1793" width="20.7109375" customWidth="1"/>
    <col min="1795" max="1795" width="59.85546875" customWidth="1"/>
    <col min="1796" max="1796" width="84.85546875" customWidth="1"/>
    <col min="2049" max="2049" width="20.7109375" customWidth="1"/>
    <col min="2051" max="2051" width="59.85546875" customWidth="1"/>
    <col min="2052" max="2052" width="84.85546875" customWidth="1"/>
    <col min="2305" max="2305" width="20.7109375" customWidth="1"/>
    <col min="2307" max="2307" width="59.85546875" customWidth="1"/>
    <col min="2308" max="2308" width="84.85546875" customWidth="1"/>
    <col min="2561" max="2561" width="20.7109375" customWidth="1"/>
    <col min="2563" max="2563" width="59.85546875" customWidth="1"/>
    <col min="2564" max="2564" width="84.85546875" customWidth="1"/>
    <col min="2817" max="2817" width="20.7109375" customWidth="1"/>
    <col min="2819" max="2819" width="59.85546875" customWidth="1"/>
    <col min="2820" max="2820" width="84.85546875" customWidth="1"/>
    <col min="3073" max="3073" width="20.7109375" customWidth="1"/>
    <col min="3075" max="3075" width="59.85546875" customWidth="1"/>
    <col min="3076" max="3076" width="84.85546875" customWidth="1"/>
    <col min="3329" max="3329" width="20.7109375" customWidth="1"/>
    <col min="3331" max="3331" width="59.85546875" customWidth="1"/>
    <col min="3332" max="3332" width="84.85546875" customWidth="1"/>
    <col min="3585" max="3585" width="20.7109375" customWidth="1"/>
    <col min="3587" max="3587" width="59.85546875" customWidth="1"/>
    <col min="3588" max="3588" width="84.85546875" customWidth="1"/>
    <col min="3841" max="3841" width="20.7109375" customWidth="1"/>
    <col min="3843" max="3843" width="59.85546875" customWidth="1"/>
    <col min="3844" max="3844" width="84.85546875" customWidth="1"/>
    <col min="4097" max="4097" width="20.7109375" customWidth="1"/>
    <col min="4099" max="4099" width="59.85546875" customWidth="1"/>
    <col min="4100" max="4100" width="84.85546875" customWidth="1"/>
    <col min="4353" max="4353" width="20.7109375" customWidth="1"/>
    <col min="4355" max="4355" width="59.85546875" customWidth="1"/>
    <col min="4356" max="4356" width="84.85546875" customWidth="1"/>
    <col min="4609" max="4609" width="20.7109375" customWidth="1"/>
    <col min="4611" max="4611" width="59.85546875" customWidth="1"/>
    <col min="4612" max="4612" width="84.85546875" customWidth="1"/>
    <col min="4865" max="4865" width="20.7109375" customWidth="1"/>
    <col min="4867" max="4867" width="59.85546875" customWidth="1"/>
    <col min="4868" max="4868" width="84.85546875" customWidth="1"/>
    <col min="5121" max="5121" width="20.7109375" customWidth="1"/>
    <col min="5123" max="5123" width="59.85546875" customWidth="1"/>
    <col min="5124" max="5124" width="84.85546875" customWidth="1"/>
    <col min="5377" max="5377" width="20.7109375" customWidth="1"/>
    <col min="5379" max="5379" width="59.85546875" customWidth="1"/>
    <col min="5380" max="5380" width="84.85546875" customWidth="1"/>
    <col min="5633" max="5633" width="20.7109375" customWidth="1"/>
    <col min="5635" max="5635" width="59.85546875" customWidth="1"/>
    <col min="5636" max="5636" width="84.85546875" customWidth="1"/>
    <col min="5889" max="5889" width="20.7109375" customWidth="1"/>
    <col min="5891" max="5891" width="59.85546875" customWidth="1"/>
    <col min="5892" max="5892" width="84.85546875" customWidth="1"/>
    <col min="6145" max="6145" width="20.7109375" customWidth="1"/>
    <col min="6147" max="6147" width="59.85546875" customWidth="1"/>
    <col min="6148" max="6148" width="84.85546875" customWidth="1"/>
    <col min="6401" max="6401" width="20.7109375" customWidth="1"/>
    <col min="6403" max="6403" width="59.85546875" customWidth="1"/>
    <col min="6404" max="6404" width="84.85546875" customWidth="1"/>
    <col min="6657" max="6657" width="20.7109375" customWidth="1"/>
    <col min="6659" max="6659" width="59.85546875" customWidth="1"/>
    <col min="6660" max="6660" width="84.85546875" customWidth="1"/>
    <col min="6913" max="6913" width="20.7109375" customWidth="1"/>
    <col min="6915" max="6915" width="59.85546875" customWidth="1"/>
    <col min="6916" max="6916" width="84.85546875" customWidth="1"/>
    <col min="7169" max="7169" width="20.7109375" customWidth="1"/>
    <col min="7171" max="7171" width="59.85546875" customWidth="1"/>
    <col min="7172" max="7172" width="84.85546875" customWidth="1"/>
    <col min="7425" max="7425" width="20.7109375" customWidth="1"/>
    <col min="7427" max="7427" width="59.85546875" customWidth="1"/>
    <col min="7428" max="7428" width="84.85546875" customWidth="1"/>
    <col min="7681" max="7681" width="20.7109375" customWidth="1"/>
    <col min="7683" max="7683" width="59.85546875" customWidth="1"/>
    <col min="7684" max="7684" width="84.85546875" customWidth="1"/>
    <col min="7937" max="7937" width="20.7109375" customWidth="1"/>
    <col min="7939" max="7939" width="59.85546875" customWidth="1"/>
    <col min="7940" max="7940" width="84.85546875" customWidth="1"/>
    <col min="8193" max="8193" width="20.7109375" customWidth="1"/>
    <col min="8195" max="8195" width="59.85546875" customWidth="1"/>
    <col min="8196" max="8196" width="84.85546875" customWidth="1"/>
    <col min="8449" max="8449" width="20.7109375" customWidth="1"/>
    <col min="8451" max="8451" width="59.85546875" customWidth="1"/>
    <col min="8452" max="8452" width="84.85546875" customWidth="1"/>
    <col min="8705" max="8705" width="20.7109375" customWidth="1"/>
    <col min="8707" max="8707" width="59.85546875" customWidth="1"/>
    <col min="8708" max="8708" width="84.85546875" customWidth="1"/>
    <col min="8961" max="8961" width="20.7109375" customWidth="1"/>
    <col min="8963" max="8963" width="59.85546875" customWidth="1"/>
    <col min="8964" max="8964" width="84.85546875" customWidth="1"/>
    <col min="9217" max="9217" width="20.7109375" customWidth="1"/>
    <col min="9219" max="9219" width="59.85546875" customWidth="1"/>
    <col min="9220" max="9220" width="84.85546875" customWidth="1"/>
    <col min="9473" max="9473" width="20.7109375" customWidth="1"/>
    <col min="9475" max="9475" width="59.85546875" customWidth="1"/>
    <col min="9476" max="9476" width="84.85546875" customWidth="1"/>
    <col min="9729" max="9729" width="20.7109375" customWidth="1"/>
    <col min="9731" max="9731" width="59.85546875" customWidth="1"/>
    <col min="9732" max="9732" width="84.85546875" customWidth="1"/>
    <col min="9985" max="9985" width="20.7109375" customWidth="1"/>
    <col min="9987" max="9987" width="59.85546875" customWidth="1"/>
    <col min="9988" max="9988" width="84.85546875" customWidth="1"/>
    <col min="10241" max="10241" width="20.7109375" customWidth="1"/>
    <col min="10243" max="10243" width="59.85546875" customWidth="1"/>
    <col min="10244" max="10244" width="84.85546875" customWidth="1"/>
    <col min="10497" max="10497" width="20.7109375" customWidth="1"/>
    <col min="10499" max="10499" width="59.85546875" customWidth="1"/>
    <col min="10500" max="10500" width="84.85546875" customWidth="1"/>
    <col min="10753" max="10753" width="20.7109375" customWidth="1"/>
    <col min="10755" max="10755" width="59.85546875" customWidth="1"/>
    <col min="10756" max="10756" width="84.85546875" customWidth="1"/>
    <col min="11009" max="11009" width="20.7109375" customWidth="1"/>
    <col min="11011" max="11011" width="59.85546875" customWidth="1"/>
    <col min="11012" max="11012" width="84.85546875" customWidth="1"/>
    <col min="11265" max="11265" width="20.7109375" customWidth="1"/>
    <col min="11267" max="11267" width="59.85546875" customWidth="1"/>
    <col min="11268" max="11268" width="84.85546875" customWidth="1"/>
    <col min="11521" max="11521" width="20.7109375" customWidth="1"/>
    <col min="11523" max="11523" width="59.85546875" customWidth="1"/>
    <col min="11524" max="11524" width="84.85546875" customWidth="1"/>
    <col min="11777" max="11777" width="20.7109375" customWidth="1"/>
    <col min="11779" max="11779" width="59.85546875" customWidth="1"/>
    <col min="11780" max="11780" width="84.85546875" customWidth="1"/>
    <col min="12033" max="12033" width="20.7109375" customWidth="1"/>
    <col min="12035" max="12035" width="59.85546875" customWidth="1"/>
    <col min="12036" max="12036" width="84.85546875" customWidth="1"/>
    <col min="12289" max="12289" width="20.7109375" customWidth="1"/>
    <col min="12291" max="12291" width="59.85546875" customWidth="1"/>
    <col min="12292" max="12292" width="84.85546875" customWidth="1"/>
    <col min="12545" max="12545" width="20.7109375" customWidth="1"/>
    <col min="12547" max="12547" width="59.85546875" customWidth="1"/>
    <col min="12548" max="12548" width="84.85546875" customWidth="1"/>
    <col min="12801" max="12801" width="20.7109375" customWidth="1"/>
    <col min="12803" max="12803" width="59.85546875" customWidth="1"/>
    <col min="12804" max="12804" width="84.85546875" customWidth="1"/>
    <col min="13057" max="13057" width="20.7109375" customWidth="1"/>
    <col min="13059" max="13059" width="59.85546875" customWidth="1"/>
    <col min="13060" max="13060" width="84.85546875" customWidth="1"/>
    <col min="13313" max="13313" width="20.7109375" customWidth="1"/>
    <col min="13315" max="13315" width="59.85546875" customWidth="1"/>
    <col min="13316" max="13316" width="84.85546875" customWidth="1"/>
    <col min="13569" max="13569" width="20.7109375" customWidth="1"/>
    <col min="13571" max="13571" width="59.85546875" customWidth="1"/>
    <col min="13572" max="13572" width="84.85546875" customWidth="1"/>
    <col min="13825" max="13825" width="20.7109375" customWidth="1"/>
    <col min="13827" max="13827" width="59.85546875" customWidth="1"/>
    <col min="13828" max="13828" width="84.85546875" customWidth="1"/>
    <col min="14081" max="14081" width="20.7109375" customWidth="1"/>
    <col min="14083" max="14083" width="59.85546875" customWidth="1"/>
    <col min="14084" max="14084" width="84.85546875" customWidth="1"/>
    <col min="14337" max="14337" width="20.7109375" customWidth="1"/>
    <col min="14339" max="14339" width="59.85546875" customWidth="1"/>
    <col min="14340" max="14340" width="84.85546875" customWidth="1"/>
    <col min="14593" max="14593" width="20.7109375" customWidth="1"/>
    <col min="14595" max="14595" width="59.85546875" customWidth="1"/>
    <col min="14596" max="14596" width="84.85546875" customWidth="1"/>
    <col min="14849" max="14849" width="20.7109375" customWidth="1"/>
    <col min="14851" max="14851" width="59.85546875" customWidth="1"/>
    <col min="14852" max="14852" width="84.85546875" customWidth="1"/>
    <col min="15105" max="15105" width="20.7109375" customWidth="1"/>
    <col min="15107" max="15107" width="59.85546875" customWidth="1"/>
    <col min="15108" max="15108" width="84.85546875" customWidth="1"/>
    <col min="15361" max="15361" width="20.7109375" customWidth="1"/>
    <col min="15363" max="15363" width="59.85546875" customWidth="1"/>
    <col min="15364" max="15364" width="84.85546875" customWidth="1"/>
    <col min="15617" max="15617" width="20.7109375" customWidth="1"/>
    <col min="15619" max="15619" width="59.85546875" customWidth="1"/>
    <col min="15620" max="15620" width="84.85546875" customWidth="1"/>
    <col min="15873" max="15873" width="20.7109375" customWidth="1"/>
    <col min="15875" max="15875" width="59.85546875" customWidth="1"/>
    <col min="15876" max="15876" width="84.85546875" customWidth="1"/>
    <col min="16129" max="16129" width="20.7109375" customWidth="1"/>
    <col min="16131" max="16131" width="59.85546875" customWidth="1"/>
    <col min="16132" max="16132" width="84.85546875" customWidth="1"/>
  </cols>
  <sheetData>
    <row r="1" spans="1:6" s="1223" customFormat="1" ht="18" x14ac:dyDescent="0.2">
      <c r="A1" s="1302" t="s">
        <v>1183</v>
      </c>
      <c r="B1" s="1303"/>
      <c r="C1" s="1303"/>
      <c r="D1" s="1303"/>
      <c r="E1" s="1282"/>
      <c r="F1" s="1282"/>
    </row>
    <row r="2" spans="1:6" x14ac:dyDescent="0.2">
      <c r="A2" s="73"/>
      <c r="B2" s="73"/>
      <c r="C2" s="73"/>
      <c r="D2" s="73"/>
    </row>
    <row r="3" spans="1:6" x14ac:dyDescent="0.2">
      <c r="A3" s="56" t="str">
        <f>'PAGE DE GARDE'!C8</f>
        <v>GAZ</v>
      </c>
      <c r="B3" s="73" t="str">
        <f>+'PAGE DE GARDE'!C10</f>
        <v>REALITE 2018 V0</v>
      </c>
      <c r="C3" s="73"/>
      <c r="D3" s="73"/>
    </row>
    <row r="4" spans="1:6" x14ac:dyDescent="0.2">
      <c r="A4" s="249" t="str">
        <f>'PAGE DE GARDE'!C7</f>
        <v>GRD</v>
      </c>
      <c r="B4" s="73"/>
      <c r="C4" s="73"/>
      <c r="D4" s="73"/>
    </row>
    <row r="6" spans="1:6" ht="18" x14ac:dyDescent="0.25">
      <c r="A6" s="1222" t="s">
        <v>1039</v>
      </c>
      <c r="B6" s="1223"/>
      <c r="C6" s="1223"/>
      <c r="D6" s="1283"/>
    </row>
    <row r="7" spans="1:6" ht="13.5" thickBot="1" x14ac:dyDescent="0.25">
      <c r="A7" s="1284"/>
      <c r="B7" s="1284"/>
      <c r="C7" s="1284"/>
      <c r="D7" s="1284"/>
    </row>
    <row r="8" spans="1:6" x14ac:dyDescent="0.2">
      <c r="A8" s="1246" t="s">
        <v>1040</v>
      </c>
      <c r="B8" s="1285"/>
      <c r="C8" s="1285"/>
      <c r="D8" s="2902" t="str">
        <f>'PAGE DE GARDE'!B14</f>
        <v>REALITE 2018</v>
      </c>
    </row>
    <row r="9" spans="1:6" ht="13.5" thickBot="1" x14ac:dyDescent="0.25">
      <c r="A9" s="1286"/>
      <c r="B9" s="1287"/>
      <c r="C9" s="1287"/>
      <c r="D9" s="2903"/>
    </row>
    <row r="10" spans="1:6" x14ac:dyDescent="0.2">
      <c r="A10" s="1249" t="s">
        <v>1041</v>
      </c>
      <c r="B10" s="1288"/>
      <c r="C10" s="1288"/>
      <c r="D10" s="1289"/>
    </row>
    <row r="11" spans="1:6" x14ac:dyDescent="0.2">
      <c r="A11" s="1251"/>
      <c r="B11" s="1290" t="s">
        <v>1042</v>
      </c>
      <c r="C11" s="1291"/>
      <c r="D11" s="1292"/>
    </row>
    <row r="12" spans="1:6" x14ac:dyDescent="0.2">
      <c r="A12" s="1251"/>
      <c r="B12" s="1290"/>
      <c r="C12" s="1293" t="s">
        <v>1300</v>
      </c>
      <c r="D12" s="1292"/>
    </row>
    <row r="13" spans="1:6" x14ac:dyDescent="0.2">
      <c r="A13" s="1251"/>
      <c r="B13" s="1288"/>
      <c r="C13" s="1288" t="s">
        <v>1301</v>
      </c>
      <c r="D13" s="1294"/>
    </row>
    <row r="14" spans="1:6" x14ac:dyDescent="0.2">
      <c r="A14" s="1251"/>
      <c r="B14" s="1288"/>
      <c r="C14" s="1288" t="s">
        <v>1302</v>
      </c>
      <c r="D14" s="1294"/>
    </row>
    <row r="15" spans="1:6" x14ac:dyDescent="0.2">
      <c r="A15" s="1251"/>
      <c r="B15" s="1290" t="s">
        <v>1043</v>
      </c>
      <c r="C15" s="1291"/>
      <c r="D15" s="1292"/>
    </row>
    <row r="16" spans="1:6" x14ac:dyDescent="0.2">
      <c r="A16" s="1251"/>
      <c r="B16" s="1290"/>
      <c r="C16" s="1293" t="s">
        <v>1300</v>
      </c>
      <c r="D16" s="1292"/>
    </row>
    <row r="17" spans="1:4" x14ac:dyDescent="0.2">
      <c r="A17" s="1251"/>
      <c r="B17" s="1288"/>
      <c r="C17" s="1288" t="s">
        <v>1301</v>
      </c>
      <c r="D17" s="1294"/>
    </row>
    <row r="18" spans="1:4" x14ac:dyDescent="0.2">
      <c r="A18" s="1251"/>
      <c r="B18" s="1288"/>
      <c r="C18" s="1288" t="s">
        <v>1302</v>
      </c>
      <c r="D18" s="1294"/>
    </row>
    <row r="19" spans="1:4" x14ac:dyDescent="0.2">
      <c r="A19" s="1251"/>
      <c r="B19" s="1290" t="s">
        <v>1044</v>
      </c>
      <c r="C19" s="1296"/>
      <c r="D19" s="1292"/>
    </row>
    <row r="20" spans="1:4" x14ac:dyDescent="0.2">
      <c r="A20" s="1251"/>
      <c r="B20" s="1297"/>
      <c r="C20" s="1295" t="s">
        <v>362</v>
      </c>
      <c r="D20" s="1294"/>
    </row>
    <row r="21" spans="1:4" ht="13.5" thickBot="1" x14ac:dyDescent="0.25">
      <c r="A21" s="1249" t="s">
        <v>1045</v>
      </c>
      <c r="B21" s="1290" t="s">
        <v>227</v>
      </c>
      <c r="C21" s="1224"/>
      <c r="D21" s="1292"/>
    </row>
    <row r="22" spans="1:4" ht="13.5" thickBot="1" x14ac:dyDescent="0.25">
      <c r="A22" s="1298" t="s">
        <v>363</v>
      </c>
      <c r="B22" s="2394"/>
      <c r="C22" s="1299"/>
      <c r="D22" s="1300"/>
    </row>
    <row r="23" spans="1:4" x14ac:dyDescent="0.2">
      <c r="A23" s="1301"/>
      <c r="B23" s="1223"/>
      <c r="C23" s="1223"/>
      <c r="D23" s="1283"/>
    </row>
    <row r="24" spans="1:4" x14ac:dyDescent="0.2">
      <c r="A24" s="1223"/>
      <c r="B24" s="1223"/>
      <c r="C24" s="1223"/>
      <c r="D24" s="1283"/>
    </row>
  </sheetData>
  <mergeCells count="1">
    <mergeCell ref="D8:D9"/>
  </mergeCells>
  <pageMargins left="0.70866141732283472" right="0.70866141732283472" top="0.74803149606299213" bottom="0.74803149606299213" header="0.31496062992125984" footer="0.31496062992125984"/>
  <pageSetup paperSize="8" scale="75" orientation="portrait" r:id="rId1"/>
  <headerFooter scaleWithDoc="0" alignWithMargins="0">
    <oddFooter>&amp;C&amp;P/&amp;N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tint="0.39997558519241921"/>
    <pageSetUpPr fitToPage="1"/>
  </sheetPr>
  <dimension ref="A1:E86"/>
  <sheetViews>
    <sheetView zoomScaleNormal="100" zoomScaleSheetLayoutView="100" workbookViewId="0">
      <selection activeCell="B89" sqref="B89"/>
    </sheetView>
  </sheetViews>
  <sheetFormatPr baseColWidth="10" defaultColWidth="9.140625" defaultRowHeight="12.75" x14ac:dyDescent="0.2"/>
  <cols>
    <col min="1" max="1" width="63.5703125" style="331" customWidth="1"/>
    <col min="2" max="3" width="22.28515625" style="331" customWidth="1"/>
    <col min="4" max="5" width="20.7109375" style="331" customWidth="1"/>
    <col min="6" max="16384" width="9.140625" style="331"/>
  </cols>
  <sheetData>
    <row r="1" spans="1:5" ht="18" x14ac:dyDescent="0.25">
      <c r="A1" s="329" t="s">
        <v>1125</v>
      </c>
      <c r="B1" s="330"/>
      <c r="C1" s="330"/>
      <c r="D1" s="330"/>
      <c r="E1" s="330"/>
    </row>
    <row r="2" spans="1:5" x14ac:dyDescent="0.2">
      <c r="A2" s="56" t="str">
        <f>'PAGE DE GARDE'!C8</f>
        <v>GAZ</v>
      </c>
      <c r="B2" s="902" t="str">
        <f>'PAGE DE GARDE'!C10</f>
        <v>REALITE 2018 V0</v>
      </c>
      <c r="C2" s="62"/>
      <c r="D2" s="330"/>
      <c r="E2" s="330"/>
    </row>
    <row r="3" spans="1:5" x14ac:dyDescent="0.2">
      <c r="A3" s="249" t="str">
        <f>'PAGE DE GARDE'!C7</f>
        <v>GRD</v>
      </c>
      <c r="B3" s="62"/>
      <c r="C3" s="62"/>
      <c r="D3" s="330"/>
      <c r="E3" s="330"/>
    </row>
    <row r="4" spans="1:5" ht="15" customHeight="1" thickBot="1" x14ac:dyDescent="0.25">
      <c r="A4" s="332"/>
      <c r="B4" s="326"/>
      <c r="C4" s="326"/>
      <c r="D4" s="333"/>
      <c r="E4" s="333"/>
    </row>
    <row r="5" spans="1:5" ht="13.5" thickBot="1" x14ac:dyDescent="0.25">
      <c r="A5" s="453" t="s">
        <v>1127</v>
      </c>
      <c r="B5" s="454"/>
      <c r="C5" s="454"/>
      <c r="D5" s="455"/>
      <c r="E5" s="456"/>
    </row>
    <row r="6" spans="1:5" ht="25.5" x14ac:dyDescent="0.2">
      <c r="A6" s="334" t="s">
        <v>390</v>
      </c>
      <c r="B6" s="1134" t="str">
        <f>'PAGE DE GARDE'!$B$16</f>
        <v>REALITE 2017</v>
      </c>
      <c r="C6" s="1134" t="str">
        <f>'PAGE DE GARDE'!$B$14</f>
        <v>REALITE 2018</v>
      </c>
      <c r="D6" s="335" t="s">
        <v>463</v>
      </c>
      <c r="E6" s="336" t="s">
        <v>464</v>
      </c>
    </row>
    <row r="7" spans="1:5" ht="13.5" thickBot="1" x14ac:dyDescent="0.25">
      <c r="A7" s="337"/>
      <c r="B7" s="338" t="s">
        <v>465</v>
      </c>
      <c r="C7" s="339" t="s">
        <v>466</v>
      </c>
      <c r="D7" s="340"/>
      <c r="E7" s="340"/>
    </row>
    <row r="8" spans="1:5" x14ac:dyDescent="0.2">
      <c r="A8" s="341" t="s">
        <v>468</v>
      </c>
      <c r="B8" s="342"/>
      <c r="C8" s="342"/>
      <c r="D8" s="343"/>
      <c r="E8" s="344"/>
    </row>
    <row r="9" spans="1:5" x14ac:dyDescent="0.2">
      <c r="A9" s="341"/>
      <c r="B9" s="342"/>
      <c r="C9" s="342"/>
      <c r="D9" s="343"/>
      <c r="E9" s="344"/>
    </row>
    <row r="10" spans="1:5" x14ac:dyDescent="0.2">
      <c r="A10" s="345" t="s">
        <v>444</v>
      </c>
      <c r="B10" s="346">
        <f>'Tableau 1A'!F48</f>
        <v>0</v>
      </c>
      <c r="C10" s="346">
        <f>'Tableau 1A'!O48</f>
        <v>0</v>
      </c>
      <c r="D10" s="343">
        <f>C10-B10</f>
        <v>0</v>
      </c>
      <c r="E10" s="344" t="e">
        <f>D10/B10</f>
        <v>#DIV/0!</v>
      </c>
    </row>
    <row r="11" spans="1:5" x14ac:dyDescent="0.2">
      <c r="A11" s="345" t="s">
        <v>445</v>
      </c>
      <c r="B11" s="347">
        <f>'Tableau 1A'!F50</f>
        <v>0</v>
      </c>
      <c r="C11" s="347">
        <f>'Tableau 1A'!O50</f>
        <v>0</v>
      </c>
      <c r="D11" s="343">
        <f t="shared" ref="D11:D18" si="0">C11-B11</f>
        <v>0</v>
      </c>
      <c r="E11" s="344" t="e">
        <f t="shared" ref="E11:E18" si="1">D11/B11</f>
        <v>#DIV/0!</v>
      </c>
    </row>
    <row r="12" spans="1:5" x14ac:dyDescent="0.2">
      <c r="A12" s="345" t="s">
        <v>469</v>
      </c>
      <c r="B12" s="349">
        <f>'Tableau 1A'!F52</f>
        <v>0</v>
      </c>
      <c r="C12" s="349">
        <f>'Tableau 1A'!O52</f>
        <v>0</v>
      </c>
      <c r="D12" s="343">
        <f t="shared" si="0"/>
        <v>0</v>
      </c>
      <c r="E12" s="344" t="e">
        <f t="shared" si="1"/>
        <v>#DIV/0!</v>
      </c>
    </row>
    <row r="13" spans="1:5" x14ac:dyDescent="0.2">
      <c r="A13" s="345" t="s">
        <v>470</v>
      </c>
      <c r="B13" s="347">
        <f>SUM(B14:B16)</f>
        <v>0</v>
      </c>
      <c r="C13" s="347">
        <f>SUM(C14:C16)</f>
        <v>0</v>
      </c>
      <c r="D13" s="343">
        <f t="shared" si="0"/>
        <v>0</v>
      </c>
      <c r="E13" s="344" t="e">
        <f t="shared" si="1"/>
        <v>#DIV/0!</v>
      </c>
    </row>
    <row r="14" spans="1:5" x14ac:dyDescent="0.2">
      <c r="A14" s="350" t="s">
        <v>471</v>
      </c>
      <c r="B14" s="351"/>
      <c r="C14" s="351"/>
      <c r="D14" s="343">
        <f t="shared" si="0"/>
        <v>0</v>
      </c>
      <c r="E14" s="344" t="e">
        <f t="shared" si="1"/>
        <v>#DIV/0!</v>
      </c>
    </row>
    <row r="15" spans="1:5" x14ac:dyDescent="0.2">
      <c r="A15" s="350" t="s">
        <v>472</v>
      </c>
      <c r="B15" s="352"/>
      <c r="C15" s="352"/>
      <c r="D15" s="343">
        <f t="shared" si="0"/>
        <v>0</v>
      </c>
      <c r="E15" s="344" t="e">
        <f t="shared" si="1"/>
        <v>#DIV/0!</v>
      </c>
    </row>
    <row r="16" spans="1:5" x14ac:dyDescent="0.2">
      <c r="A16" s="350" t="s">
        <v>473</v>
      </c>
      <c r="B16" s="353"/>
      <c r="C16" s="353"/>
      <c r="D16" s="343">
        <f t="shared" si="0"/>
        <v>0</v>
      </c>
      <c r="E16" s="344" t="e">
        <f t="shared" si="1"/>
        <v>#DIV/0!</v>
      </c>
    </row>
    <row r="17" spans="1:5" x14ac:dyDescent="0.2">
      <c r="A17" s="345" t="s">
        <v>474</v>
      </c>
      <c r="B17" s="354">
        <f>'Tableau 1A'!F56</f>
        <v>0</v>
      </c>
      <c r="C17" s="354">
        <f>'Tableau 1A'!O56</f>
        <v>0</v>
      </c>
      <c r="D17" s="343">
        <f t="shared" si="0"/>
        <v>0</v>
      </c>
      <c r="E17" s="344" t="e">
        <f t="shared" si="1"/>
        <v>#DIV/0!</v>
      </c>
    </row>
    <row r="18" spans="1:5" x14ac:dyDescent="0.2">
      <c r="A18" s="345" t="s">
        <v>446</v>
      </c>
      <c r="B18" s="354">
        <f>'Tableau 1A'!F58</f>
        <v>0</v>
      </c>
      <c r="C18" s="354">
        <f>'Tableau 1A'!O58</f>
        <v>0</v>
      </c>
      <c r="D18" s="343">
        <f t="shared" si="0"/>
        <v>0</v>
      </c>
      <c r="E18" s="344" t="e">
        <f t="shared" si="1"/>
        <v>#DIV/0!</v>
      </c>
    </row>
    <row r="19" spans="1:5" x14ac:dyDescent="0.2">
      <c r="A19" s="345"/>
      <c r="B19" s="343"/>
      <c r="C19" s="343"/>
      <c r="D19" s="343"/>
      <c r="E19" s="348"/>
    </row>
    <row r="20" spans="1:5" ht="13.5" thickBot="1" x14ac:dyDescent="0.25">
      <c r="A20" s="341"/>
      <c r="B20" s="343"/>
      <c r="C20" s="343"/>
      <c r="D20" s="343"/>
      <c r="E20" s="348"/>
    </row>
    <row r="21" spans="1:5" ht="13.5" thickBot="1" x14ac:dyDescent="0.25">
      <c r="A21" s="355" t="s">
        <v>475</v>
      </c>
      <c r="B21" s="356">
        <f>SUM(B10:B13,B17:B18)</f>
        <v>0</v>
      </c>
      <c r="C21" s="356">
        <f>SUM(C10:C13,C17:C18)</f>
        <v>0</v>
      </c>
      <c r="D21" s="356">
        <f>SUM(D10:D13,D17:D18)</f>
        <v>0</v>
      </c>
      <c r="E21" s="357" t="e">
        <f>D21/B21</f>
        <v>#DIV/0!</v>
      </c>
    </row>
    <row r="22" spans="1:5" ht="13.5" thickBot="1" x14ac:dyDescent="0.25">
      <c r="A22" s="333"/>
      <c r="B22" s="333"/>
      <c r="C22" s="333"/>
      <c r="D22" s="333"/>
      <c r="E22" s="333"/>
    </row>
    <row r="23" spans="1:5" ht="13.5" thickBot="1" x14ac:dyDescent="0.25">
      <c r="A23" s="355" t="s">
        <v>476</v>
      </c>
      <c r="B23" s="356">
        <f>'Tableau 1A'!F83</f>
        <v>0</v>
      </c>
      <c r="C23" s="356">
        <f>'Tableau 1A'!O83</f>
        <v>0</v>
      </c>
      <c r="D23" s="356">
        <f>SUM(D12:D15,D19:D20)</f>
        <v>0</v>
      </c>
      <c r="E23" s="357" t="e">
        <f>D23/B23</f>
        <v>#DIV/0!</v>
      </c>
    </row>
    <row r="24" spans="1:5" x14ac:dyDescent="0.2">
      <c r="A24" s="358"/>
      <c r="B24" s="333"/>
      <c r="C24" s="333"/>
      <c r="D24" s="333"/>
      <c r="E24" s="333"/>
    </row>
    <row r="25" spans="1:5" ht="15" customHeight="1" thickBot="1" x14ac:dyDescent="0.25">
      <c r="A25" s="332"/>
      <c r="B25" s="326"/>
      <c r="C25" s="326"/>
      <c r="D25" s="333"/>
      <c r="E25" s="333"/>
    </row>
    <row r="26" spans="1:5" ht="15" customHeight="1" thickBot="1" x14ac:dyDescent="0.25">
      <c r="A26" s="453" t="s">
        <v>477</v>
      </c>
      <c r="B26" s="454"/>
      <c r="C26" s="454"/>
      <c r="D26" s="455"/>
      <c r="E26" s="456"/>
    </row>
    <row r="27" spans="1:5" ht="26.25" customHeight="1" x14ac:dyDescent="0.2">
      <c r="A27" s="334" t="s">
        <v>390</v>
      </c>
      <c r="B27" s="1134" t="str">
        <f>'PAGE DE GARDE'!B16</f>
        <v>REALITE 2017</v>
      </c>
      <c r="C27" s="1134" t="str">
        <f>'PAGE DE GARDE'!B14</f>
        <v>REALITE 2018</v>
      </c>
      <c r="D27" s="335" t="s">
        <v>463</v>
      </c>
      <c r="E27" s="336" t="s">
        <v>464</v>
      </c>
    </row>
    <row r="28" spans="1:5" ht="13.5" thickBot="1" x14ac:dyDescent="0.25">
      <c r="A28" s="337"/>
      <c r="B28" s="338" t="s">
        <v>465</v>
      </c>
      <c r="C28" s="339" t="s">
        <v>466</v>
      </c>
      <c r="D28" s="340"/>
      <c r="E28" s="340"/>
    </row>
    <row r="29" spans="1:5" x14ac:dyDescent="0.2">
      <c r="A29" s="341" t="s">
        <v>468</v>
      </c>
      <c r="B29" s="342"/>
      <c r="C29" s="342"/>
      <c r="D29" s="343"/>
      <c r="E29" s="344"/>
    </row>
    <row r="30" spans="1:5" x14ac:dyDescent="0.2">
      <c r="A30" s="341"/>
      <c r="B30" s="342"/>
      <c r="C30" s="342"/>
      <c r="D30" s="343"/>
      <c r="E30" s="344"/>
    </row>
    <row r="31" spans="1:5" x14ac:dyDescent="0.2">
      <c r="A31" s="345" t="s">
        <v>444</v>
      </c>
      <c r="B31" s="346">
        <f>'Tableau 1A'!M48</f>
        <v>0</v>
      </c>
      <c r="C31" s="346">
        <f>'Tableau 1A'!V48</f>
        <v>0</v>
      </c>
      <c r="D31" s="343">
        <f t="shared" ref="D31:D39" si="2">C31-B31</f>
        <v>0</v>
      </c>
      <c r="E31" s="344" t="e">
        <f>D31/B31</f>
        <v>#DIV/0!</v>
      </c>
    </row>
    <row r="32" spans="1:5" x14ac:dyDescent="0.2">
      <c r="A32" s="345" t="s">
        <v>445</v>
      </c>
      <c r="B32" s="347">
        <f>'Tableau 1A'!M50</f>
        <v>0</v>
      </c>
      <c r="C32" s="347">
        <f>'Tableau 1A'!V50</f>
        <v>0</v>
      </c>
      <c r="D32" s="343">
        <f t="shared" si="2"/>
        <v>0</v>
      </c>
      <c r="E32" s="344" t="e">
        <f t="shared" ref="E32:E39" si="3">D32/B32</f>
        <v>#DIV/0!</v>
      </c>
    </row>
    <row r="33" spans="1:5" x14ac:dyDescent="0.2">
      <c r="A33" s="345" t="s">
        <v>469</v>
      </c>
      <c r="B33" s="349">
        <f>'Tableau 1A'!M52</f>
        <v>0</v>
      </c>
      <c r="C33" s="349">
        <f>'Tableau 1A'!V52</f>
        <v>0</v>
      </c>
      <c r="D33" s="343">
        <f t="shared" si="2"/>
        <v>0</v>
      </c>
      <c r="E33" s="344" t="e">
        <f t="shared" si="3"/>
        <v>#DIV/0!</v>
      </c>
    </row>
    <row r="34" spans="1:5" x14ac:dyDescent="0.2">
      <c r="A34" s="345" t="s">
        <v>470</v>
      </c>
      <c r="B34" s="347">
        <f>'Tableau 1A'!M54</f>
        <v>0</v>
      </c>
      <c r="C34" s="347">
        <f>'Tableau 1A'!V54</f>
        <v>0</v>
      </c>
      <c r="D34" s="343">
        <f t="shared" si="2"/>
        <v>0</v>
      </c>
      <c r="E34" s="344" t="e">
        <f t="shared" si="3"/>
        <v>#DIV/0!</v>
      </c>
    </row>
    <row r="35" spans="1:5" x14ac:dyDescent="0.2">
      <c r="A35" s="350" t="s">
        <v>471</v>
      </c>
      <c r="B35" s="351"/>
      <c r="C35" s="351"/>
      <c r="D35" s="343">
        <f t="shared" si="2"/>
        <v>0</v>
      </c>
      <c r="E35" s="344" t="e">
        <f t="shared" si="3"/>
        <v>#DIV/0!</v>
      </c>
    </row>
    <row r="36" spans="1:5" x14ac:dyDescent="0.2">
      <c r="A36" s="350" t="s">
        <v>472</v>
      </c>
      <c r="B36" s="352"/>
      <c r="C36" s="352"/>
      <c r="D36" s="343">
        <f t="shared" si="2"/>
        <v>0</v>
      </c>
      <c r="E36" s="344" t="e">
        <f t="shared" si="3"/>
        <v>#DIV/0!</v>
      </c>
    </row>
    <row r="37" spans="1:5" x14ac:dyDescent="0.2">
      <c r="A37" s="350" t="s">
        <v>473</v>
      </c>
      <c r="B37" s="353"/>
      <c r="C37" s="353"/>
      <c r="D37" s="343">
        <f t="shared" si="2"/>
        <v>0</v>
      </c>
      <c r="E37" s="344" t="e">
        <f t="shared" si="3"/>
        <v>#DIV/0!</v>
      </c>
    </row>
    <row r="38" spans="1:5" x14ac:dyDescent="0.2">
      <c r="A38" s="345" t="s">
        <v>474</v>
      </c>
      <c r="B38" s="354">
        <f>'Tableau 1A'!M56</f>
        <v>0</v>
      </c>
      <c r="C38" s="354">
        <f>'Tableau 1A'!V56</f>
        <v>0</v>
      </c>
      <c r="D38" s="343">
        <f t="shared" si="2"/>
        <v>0</v>
      </c>
      <c r="E38" s="344" t="e">
        <f t="shared" si="3"/>
        <v>#DIV/0!</v>
      </c>
    </row>
    <row r="39" spans="1:5" x14ac:dyDescent="0.2">
      <c r="A39" s="345" t="s">
        <v>446</v>
      </c>
      <c r="B39" s="354">
        <f>'Tableau 1A'!M58</f>
        <v>0</v>
      </c>
      <c r="C39" s="354">
        <f>'Tableau 1A'!V58</f>
        <v>0</v>
      </c>
      <c r="D39" s="343">
        <f t="shared" si="2"/>
        <v>0</v>
      </c>
      <c r="E39" s="344" t="e">
        <f t="shared" si="3"/>
        <v>#DIV/0!</v>
      </c>
    </row>
    <row r="40" spans="1:5" x14ac:dyDescent="0.2">
      <c r="A40" s="345"/>
      <c r="B40" s="343"/>
      <c r="C40" s="343"/>
      <c r="D40" s="343"/>
      <c r="E40" s="348"/>
    </row>
    <row r="41" spans="1:5" ht="13.5" thickBot="1" x14ac:dyDescent="0.25">
      <c r="A41" s="341"/>
      <c r="B41" s="343"/>
      <c r="C41" s="343"/>
      <c r="D41" s="343"/>
      <c r="E41" s="348"/>
    </row>
    <row r="42" spans="1:5" ht="13.5" thickBot="1" x14ac:dyDescent="0.25">
      <c r="A42" s="355" t="s">
        <v>475</v>
      </c>
      <c r="B42" s="356">
        <f>SUM(B31:B34,B38:B39)</f>
        <v>0</v>
      </c>
      <c r="C42" s="356">
        <f>SUM(C31:C34,C38:C39)</f>
        <v>0</v>
      </c>
      <c r="D42" s="356">
        <f>SUM(D31:D34,D38:D39)</f>
        <v>0</v>
      </c>
      <c r="E42" s="1139" t="e">
        <f>D42/B42</f>
        <v>#DIV/0!</v>
      </c>
    </row>
    <row r="43" spans="1:5" ht="13.5" thickBot="1" x14ac:dyDescent="0.25">
      <c r="A43" s="333"/>
      <c r="B43" s="333"/>
      <c r="C43" s="333"/>
      <c r="D43" s="333"/>
      <c r="E43" s="333"/>
    </row>
    <row r="44" spans="1:5" ht="13.5" thickBot="1" x14ac:dyDescent="0.25">
      <c r="A44" s="355" t="s">
        <v>476</v>
      </c>
      <c r="B44" s="356">
        <f>'Tableau 1A'!M83</f>
        <v>0</v>
      </c>
      <c r="C44" s="356">
        <f>'Tableau 1A'!V83</f>
        <v>0</v>
      </c>
      <c r="D44" s="356">
        <f t="shared" ref="D44" si="4">C44-B44</f>
        <v>0</v>
      </c>
      <c r="E44" s="1139" t="e">
        <f>D44/B44</f>
        <v>#DIV/0!</v>
      </c>
    </row>
    <row r="45" spans="1:5" x14ac:dyDescent="0.2">
      <c r="A45" s="333"/>
      <c r="B45" s="333"/>
      <c r="C45" s="333"/>
      <c r="D45" s="333"/>
      <c r="E45" s="333"/>
    </row>
    <row r="46" spans="1:5" ht="13.5" thickBot="1" x14ac:dyDescent="0.25">
      <c r="A46" s="333"/>
      <c r="B46" s="333"/>
      <c r="C46" s="333"/>
      <c r="D46" s="333"/>
      <c r="E46" s="333"/>
    </row>
    <row r="47" spans="1:5" ht="13.5" thickBot="1" x14ac:dyDescent="0.25">
      <c r="A47" s="453" t="s">
        <v>898</v>
      </c>
      <c r="B47" s="454"/>
      <c r="C47" s="454"/>
      <c r="D47" s="455"/>
      <c r="E47" s="456"/>
    </row>
    <row r="48" spans="1:5" ht="25.5" x14ac:dyDescent="0.2">
      <c r="A48" s="334" t="s">
        <v>390</v>
      </c>
      <c r="B48" s="2324" t="str">
        <f>'PAGE DE GARDE'!$B$16</f>
        <v>REALITE 2017</v>
      </c>
      <c r="C48" s="2324" t="str">
        <f>'PAGE DE GARDE'!$B$14</f>
        <v>REALITE 2018</v>
      </c>
      <c r="D48" s="335" t="s">
        <v>463</v>
      </c>
      <c r="E48" s="336" t="s">
        <v>464</v>
      </c>
    </row>
    <row r="49" spans="1:5" ht="13.5" thickBot="1" x14ac:dyDescent="0.25">
      <c r="A49" s="337"/>
      <c r="B49" s="338" t="s">
        <v>465</v>
      </c>
      <c r="C49" s="339" t="s">
        <v>466</v>
      </c>
      <c r="D49" s="340"/>
      <c r="E49" s="340"/>
    </row>
    <row r="50" spans="1:5" x14ac:dyDescent="0.2">
      <c r="A50" s="341" t="s">
        <v>468</v>
      </c>
      <c r="B50" s="342"/>
      <c r="C50" s="342"/>
      <c r="D50" s="343"/>
      <c r="E50" s="344"/>
    </row>
    <row r="51" spans="1:5" x14ac:dyDescent="0.2">
      <c r="A51" s="341"/>
      <c r="B51" s="342"/>
      <c r="C51" s="342"/>
      <c r="D51" s="343"/>
      <c r="E51" s="344"/>
    </row>
    <row r="52" spans="1:5" x14ac:dyDescent="0.2">
      <c r="A52" s="345" t="s">
        <v>444</v>
      </c>
      <c r="B52" s="346">
        <f>'Tableau 1A'!L48</f>
        <v>0</v>
      </c>
      <c r="C52" s="346">
        <f>'Tableau 1A'!U48</f>
        <v>0</v>
      </c>
      <c r="D52" s="343">
        <f t="shared" ref="D52:D60" si="5">C52-B52</f>
        <v>0</v>
      </c>
      <c r="E52" s="344" t="e">
        <f t="shared" ref="E52:E60" si="6">D52/B52</f>
        <v>#DIV/0!</v>
      </c>
    </row>
    <row r="53" spans="1:5" x14ac:dyDescent="0.2">
      <c r="A53" s="345" t="s">
        <v>445</v>
      </c>
      <c r="B53" s="347">
        <f>'Tableau 1A'!L50</f>
        <v>0</v>
      </c>
      <c r="C53" s="347">
        <f>'Tableau 1A'!U50</f>
        <v>0</v>
      </c>
      <c r="D53" s="343">
        <f t="shared" si="5"/>
        <v>0</v>
      </c>
      <c r="E53" s="344" t="e">
        <f t="shared" si="6"/>
        <v>#DIV/0!</v>
      </c>
    </row>
    <row r="54" spans="1:5" x14ac:dyDescent="0.2">
      <c r="A54" s="345" t="s">
        <v>469</v>
      </c>
      <c r="B54" s="349">
        <f>'Tableau 1A'!L52</f>
        <v>0</v>
      </c>
      <c r="C54" s="349">
        <f>'Tableau 1A'!U52</f>
        <v>0</v>
      </c>
      <c r="D54" s="343">
        <f t="shared" si="5"/>
        <v>0</v>
      </c>
      <c r="E54" s="344" t="e">
        <f t="shared" si="6"/>
        <v>#DIV/0!</v>
      </c>
    </row>
    <row r="55" spans="1:5" x14ac:dyDescent="0.2">
      <c r="A55" s="345" t="s">
        <v>470</v>
      </c>
      <c r="B55" s="347">
        <f>'Tableau 1A'!L54</f>
        <v>0</v>
      </c>
      <c r="C55" s="347">
        <f>'Tableau 1A'!U54</f>
        <v>0</v>
      </c>
      <c r="D55" s="343">
        <f t="shared" si="5"/>
        <v>0</v>
      </c>
      <c r="E55" s="344" t="e">
        <f t="shared" si="6"/>
        <v>#DIV/0!</v>
      </c>
    </row>
    <row r="56" spans="1:5" x14ac:dyDescent="0.2">
      <c r="A56" s="350" t="s">
        <v>471</v>
      </c>
      <c r="B56" s="351"/>
      <c r="C56" s="351"/>
      <c r="D56" s="343">
        <f t="shared" si="5"/>
        <v>0</v>
      </c>
      <c r="E56" s="344" t="e">
        <f t="shared" si="6"/>
        <v>#DIV/0!</v>
      </c>
    </row>
    <row r="57" spans="1:5" x14ac:dyDescent="0.2">
      <c r="A57" s="350" t="s">
        <v>472</v>
      </c>
      <c r="B57" s="352"/>
      <c r="C57" s="352"/>
      <c r="D57" s="343">
        <f t="shared" si="5"/>
        <v>0</v>
      </c>
      <c r="E57" s="344" t="e">
        <f t="shared" si="6"/>
        <v>#DIV/0!</v>
      </c>
    </row>
    <row r="58" spans="1:5" x14ac:dyDescent="0.2">
      <c r="A58" s="350" t="s">
        <v>473</v>
      </c>
      <c r="B58" s="353"/>
      <c r="C58" s="353"/>
      <c r="D58" s="343">
        <f t="shared" si="5"/>
        <v>0</v>
      </c>
      <c r="E58" s="344" t="e">
        <f t="shared" si="6"/>
        <v>#DIV/0!</v>
      </c>
    </row>
    <row r="59" spans="1:5" x14ac:dyDescent="0.2">
      <c r="A59" s="345" t="s">
        <v>474</v>
      </c>
      <c r="B59" s="354">
        <f>'Tableau 1A'!L56</f>
        <v>0</v>
      </c>
      <c r="C59" s="354">
        <f>'Tableau 1A'!U56</f>
        <v>0</v>
      </c>
      <c r="D59" s="343">
        <f t="shared" si="5"/>
        <v>0</v>
      </c>
      <c r="E59" s="344" t="e">
        <f t="shared" si="6"/>
        <v>#DIV/0!</v>
      </c>
    </row>
    <row r="60" spans="1:5" x14ac:dyDescent="0.2">
      <c r="A60" s="345" t="s">
        <v>446</v>
      </c>
      <c r="B60" s="354">
        <f>'Tableau 1A'!L58</f>
        <v>0</v>
      </c>
      <c r="C60" s="354">
        <f>'Tableau 1A'!U58</f>
        <v>0</v>
      </c>
      <c r="D60" s="343">
        <f t="shared" si="5"/>
        <v>0</v>
      </c>
      <c r="E60" s="344" t="e">
        <f t="shared" si="6"/>
        <v>#DIV/0!</v>
      </c>
    </row>
    <row r="61" spans="1:5" x14ac:dyDescent="0.2">
      <c r="A61" s="345"/>
      <c r="B61" s="343"/>
      <c r="C61" s="343"/>
      <c r="D61" s="343"/>
      <c r="E61" s="348"/>
    </row>
    <row r="62" spans="1:5" ht="13.5" thickBot="1" x14ac:dyDescent="0.25">
      <c r="A62" s="341"/>
      <c r="B62" s="343"/>
      <c r="C62" s="343"/>
      <c r="D62" s="343"/>
      <c r="E62" s="348"/>
    </row>
    <row r="63" spans="1:5" ht="13.5" thickBot="1" x14ac:dyDescent="0.25">
      <c r="A63" s="355" t="s">
        <v>475</v>
      </c>
      <c r="B63" s="356">
        <f>SUM(B52:B55,B59:B60)</f>
        <v>0</v>
      </c>
      <c r="C63" s="356">
        <f>SUM(C52:C55,C59:C60)</f>
        <v>0</v>
      </c>
      <c r="D63" s="356">
        <f>SUM(D52:D55,D59:D60)</f>
        <v>0</v>
      </c>
      <c r="E63" s="1139" t="e">
        <f t="shared" ref="E63:E65" si="7">D63/B63</f>
        <v>#DIV/0!</v>
      </c>
    </row>
    <row r="64" spans="1:5" ht="13.5" thickBot="1" x14ac:dyDescent="0.25">
      <c r="A64" s="333"/>
      <c r="B64" s="333"/>
      <c r="C64" s="333"/>
      <c r="D64" s="333"/>
      <c r="E64" s="333"/>
    </row>
    <row r="65" spans="1:5" ht="13.5" thickBot="1" x14ac:dyDescent="0.25">
      <c r="A65" s="355" t="s">
        <v>476</v>
      </c>
      <c r="B65" s="356">
        <f>'Tableau 1A'!L83</f>
        <v>0</v>
      </c>
      <c r="C65" s="356">
        <f>'Tableau 1A'!U83</f>
        <v>0</v>
      </c>
      <c r="D65" s="356">
        <f>SUM(D54:D57,D61:D62)</f>
        <v>0</v>
      </c>
      <c r="E65" s="1139" t="e">
        <f t="shared" si="7"/>
        <v>#DIV/0!</v>
      </c>
    </row>
    <row r="67" spans="1:5" ht="13.5" thickBot="1" x14ac:dyDescent="0.25"/>
    <row r="68" spans="1:5" ht="13.5" thickBot="1" x14ac:dyDescent="0.25">
      <c r="A68" s="1141" t="s">
        <v>1126</v>
      </c>
      <c r="B68" s="1142"/>
      <c r="C68" s="1143"/>
    </row>
    <row r="69" spans="1:5" ht="13.5" thickBot="1" x14ac:dyDescent="0.25">
      <c r="A69" s="532"/>
    </row>
    <row r="70" spans="1:5" ht="13.5" thickBot="1" x14ac:dyDescent="0.25">
      <c r="A70" s="532"/>
      <c r="B70" s="1134" t="str">
        <f>+'PAGE DE GARDE'!B16</f>
        <v>REALITE 2017</v>
      </c>
      <c r="C70" s="1134" t="str">
        <f>+'PAGE DE GARDE'!B14</f>
        <v>REALITE 2018</v>
      </c>
    </row>
    <row r="71" spans="1:5" ht="13.5" thickBot="1" x14ac:dyDescent="0.25">
      <c r="A71" s="960" t="s">
        <v>900</v>
      </c>
      <c r="B71" s="1144"/>
      <c r="C71" s="1145"/>
    </row>
    <row r="72" spans="1:5" x14ac:dyDescent="0.2">
      <c r="A72" s="1146" t="s">
        <v>901</v>
      </c>
      <c r="B72" s="1149">
        <f>B73+B74+B75+B76+B77+B78</f>
        <v>0</v>
      </c>
      <c r="C72" s="1149">
        <f>C73+C74+C75+C76+C77+C78</f>
        <v>0</v>
      </c>
    </row>
    <row r="73" spans="1:5" x14ac:dyDescent="0.2">
      <c r="A73" s="1147" t="s">
        <v>902</v>
      </c>
      <c r="B73" s="351"/>
      <c r="C73" s="351"/>
    </row>
    <row r="74" spans="1:5" x14ac:dyDescent="0.2">
      <c r="A74" s="1147" t="s">
        <v>903</v>
      </c>
      <c r="B74" s="351"/>
      <c r="C74" s="351"/>
    </row>
    <row r="75" spans="1:5" x14ac:dyDescent="0.2">
      <c r="A75" s="1147" t="s">
        <v>904</v>
      </c>
      <c r="B75" s="351"/>
      <c r="C75" s="351"/>
    </row>
    <row r="76" spans="1:5" x14ac:dyDescent="0.2">
      <c r="A76" s="1147" t="s">
        <v>905</v>
      </c>
      <c r="B76" s="351"/>
      <c r="C76" s="351"/>
    </row>
    <row r="77" spans="1:5" x14ac:dyDescent="0.2">
      <c r="A77" s="1147" t="s">
        <v>907</v>
      </c>
      <c r="B77" s="351"/>
      <c r="C77" s="351"/>
    </row>
    <row r="78" spans="1:5" ht="13.5" thickBot="1" x14ac:dyDescent="0.25">
      <c r="A78" s="1148" t="s">
        <v>906</v>
      </c>
      <c r="B78" s="351"/>
      <c r="C78" s="351"/>
    </row>
    <row r="79" spans="1:5" ht="13.5" thickBot="1" x14ac:dyDescent="0.25">
      <c r="A79" s="1144" t="s">
        <v>908</v>
      </c>
      <c r="B79" s="1140"/>
      <c r="C79" s="1140"/>
    </row>
    <row r="80" spans="1:5" x14ac:dyDescent="0.2">
      <c r="A80" s="1146" t="s">
        <v>909</v>
      </c>
      <c r="B80" s="1149">
        <f>SUM(B81:B85)</f>
        <v>0</v>
      </c>
      <c r="C80" s="1149">
        <f>SUM(C81:C85)</f>
        <v>0</v>
      </c>
    </row>
    <row r="81" spans="1:3" x14ac:dyDescent="0.2">
      <c r="A81" s="1147" t="s">
        <v>910</v>
      </c>
      <c r="B81" s="351"/>
      <c r="C81" s="351"/>
    </row>
    <row r="82" spans="1:3" x14ac:dyDescent="0.2">
      <c r="A82" s="1147" t="s">
        <v>911</v>
      </c>
      <c r="B82" s="351"/>
      <c r="C82" s="351"/>
    </row>
    <row r="83" spans="1:3" x14ac:dyDescent="0.2">
      <c r="A83" s="1147" t="s">
        <v>912</v>
      </c>
      <c r="B83" s="351"/>
      <c r="C83" s="351"/>
    </row>
    <row r="84" spans="1:3" x14ac:dyDescent="0.2">
      <c r="A84" s="1147" t="s">
        <v>913</v>
      </c>
      <c r="B84" s="351"/>
      <c r="C84" s="351"/>
    </row>
    <row r="85" spans="1:3" ht="13.5" thickBot="1" x14ac:dyDescent="0.25">
      <c r="A85" s="1148" t="s">
        <v>388</v>
      </c>
      <c r="B85" s="351"/>
      <c r="C85" s="351"/>
    </row>
    <row r="86" spans="1:3" ht="13.5" thickBot="1" x14ac:dyDescent="0.25">
      <c r="A86" s="1144" t="s">
        <v>899</v>
      </c>
      <c r="B86" s="1150">
        <f>B72+B79+B80</f>
        <v>0</v>
      </c>
      <c r="C86" s="1150">
        <f>C72+C79+C80</f>
        <v>0</v>
      </c>
    </row>
  </sheetData>
  <pageMargins left="0.70866141732283472" right="0.70866141732283472" top="0.74803149606299213" bottom="0.74803149606299213" header="0.31496062992125984" footer="0.31496062992125984"/>
  <pageSetup paperSize="9" scale="5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tint="0.39997558519241921"/>
    <pageSetUpPr fitToPage="1"/>
  </sheetPr>
  <dimension ref="A1:M20"/>
  <sheetViews>
    <sheetView zoomScaleNormal="100" zoomScaleSheetLayoutView="115" workbookViewId="0">
      <selection activeCell="B89" sqref="B89"/>
    </sheetView>
  </sheetViews>
  <sheetFormatPr baseColWidth="10" defaultColWidth="9.140625" defaultRowHeight="12.75" x14ac:dyDescent="0.2"/>
  <cols>
    <col min="1" max="1" width="37.42578125" style="333" customWidth="1"/>
    <col min="2" max="2" width="24" style="333" customWidth="1"/>
    <col min="3" max="3" width="27.7109375" style="333" customWidth="1"/>
    <col min="4" max="9" width="22.7109375" style="333" customWidth="1"/>
    <col min="10" max="16384" width="9.140625" style="333"/>
  </cols>
  <sheetData>
    <row r="1" spans="1:13" ht="18" x14ac:dyDescent="0.25">
      <c r="A1" s="329" t="s">
        <v>1129</v>
      </c>
      <c r="B1" s="330"/>
      <c r="C1" s="330"/>
      <c r="D1" s="330"/>
      <c r="E1" s="330"/>
      <c r="F1" s="330"/>
      <c r="G1" s="330"/>
      <c r="H1" s="330"/>
      <c r="I1" s="330"/>
    </row>
    <row r="2" spans="1:13" x14ac:dyDescent="0.2">
      <c r="A2" s="56" t="str">
        <f>'PAGE DE GARDE'!C8</f>
        <v>GAZ</v>
      </c>
      <c r="B2" s="902" t="str">
        <f>'PAGE DE GARDE'!C10</f>
        <v>REALITE 2018 V0</v>
      </c>
      <c r="C2" s="56"/>
      <c r="D2" s="57"/>
      <c r="E2" s="57"/>
      <c r="F2" s="330"/>
      <c r="G2" s="330"/>
      <c r="H2" s="330"/>
      <c r="I2" s="330"/>
    </row>
    <row r="3" spans="1:13" x14ac:dyDescent="0.2">
      <c r="A3" s="249" t="str">
        <f>'PAGE DE GARDE'!C7</f>
        <v>GRD</v>
      </c>
      <c r="B3" s="62"/>
      <c r="C3" s="330"/>
      <c r="D3" s="330"/>
      <c r="E3" s="330"/>
      <c r="F3" s="330"/>
      <c r="G3" s="330"/>
      <c r="H3" s="330"/>
      <c r="I3" s="330"/>
    </row>
    <row r="4" spans="1:13" ht="24" customHeight="1" thickBot="1" x14ac:dyDescent="0.25">
      <c r="A4" s="359"/>
    </row>
    <row r="5" spans="1:13" ht="12.75" customHeight="1" x14ac:dyDescent="0.2">
      <c r="A5" s="2661" t="str">
        <f>+'PAGE DE GARDE'!B16</f>
        <v>REALITE 2017</v>
      </c>
      <c r="B5" s="2629" t="s">
        <v>1128</v>
      </c>
      <c r="C5" s="2629" t="s">
        <v>460</v>
      </c>
      <c r="D5" s="2663" t="s">
        <v>459</v>
      </c>
      <c r="E5" s="2664"/>
      <c r="F5" s="2664"/>
      <c r="G5" s="2664"/>
      <c r="H5" s="2664"/>
      <c r="I5" s="2665"/>
    </row>
    <row r="6" spans="1:13" ht="28.5" customHeight="1" thickBot="1" x14ac:dyDescent="0.25">
      <c r="A6" s="2662"/>
      <c r="B6" s="2631"/>
      <c r="C6" s="2631"/>
      <c r="D6" s="2666" t="s">
        <v>478</v>
      </c>
      <c r="E6" s="2667"/>
      <c r="F6" s="2668"/>
      <c r="G6" s="2666" t="s">
        <v>479</v>
      </c>
      <c r="H6" s="2667"/>
      <c r="I6" s="2668"/>
    </row>
    <row r="7" spans="1:13" ht="25.5" x14ac:dyDescent="0.2">
      <c r="A7" s="360" t="s">
        <v>480</v>
      </c>
      <c r="B7" s="361"/>
      <c r="C7" s="361"/>
      <c r="D7" s="362" t="s">
        <v>455</v>
      </c>
      <c r="E7" s="363" t="s">
        <v>454</v>
      </c>
      <c r="F7" s="364" t="s">
        <v>456</v>
      </c>
      <c r="G7" s="365" t="s">
        <v>455</v>
      </c>
      <c r="H7" s="363" t="s">
        <v>454</v>
      </c>
      <c r="I7" s="364" t="s">
        <v>453</v>
      </c>
    </row>
    <row r="8" spans="1:13" x14ac:dyDescent="0.2">
      <c r="A8" s="366" t="s">
        <v>481</v>
      </c>
      <c r="B8" s="367">
        <f>C8+F8+I8</f>
        <v>0</v>
      </c>
      <c r="C8" s="368">
        <f>'Tableau 2A'!F33</f>
        <v>0</v>
      </c>
      <c r="D8" s="369">
        <f>'Tableau 2A'!G33</f>
        <v>0</v>
      </c>
      <c r="E8" s="370">
        <f>'Tableau 2A'!H33</f>
        <v>0</v>
      </c>
      <c r="F8" s="371">
        <f>'Tableau 2A'!I33</f>
        <v>0</v>
      </c>
      <c r="G8" s="369">
        <f>'Tableau 2A'!J33</f>
        <v>0</v>
      </c>
      <c r="H8" s="372">
        <f>'Tableau 2A'!K33</f>
        <v>0</v>
      </c>
      <c r="I8" s="373">
        <f>'Tableau 2A'!L33</f>
        <v>0</v>
      </c>
    </row>
    <row r="9" spans="1:13" x14ac:dyDescent="0.2">
      <c r="A9" s="374" t="s">
        <v>482</v>
      </c>
      <c r="B9" s="375">
        <f>C9+F9+I9</f>
        <v>0</v>
      </c>
      <c r="C9" s="376">
        <f>'Tableau 2A'!F71</f>
        <v>0</v>
      </c>
      <c r="D9" s="377">
        <f>'Tableau 2A'!G71</f>
        <v>0</v>
      </c>
      <c r="E9" s="378">
        <f>'Tableau 2A'!H71</f>
        <v>0</v>
      </c>
      <c r="F9" s="371">
        <f>'Tableau 2A'!I71</f>
        <v>0</v>
      </c>
      <c r="G9" s="377">
        <f>'Tableau 2A'!J71</f>
        <v>0</v>
      </c>
      <c r="H9" s="379">
        <f>'Tableau 2A'!K71</f>
        <v>0</v>
      </c>
      <c r="I9" s="373">
        <f>+G9+H9</f>
        <v>0</v>
      </c>
    </row>
    <row r="10" spans="1:13" ht="13.5" thickBot="1" x14ac:dyDescent="0.25">
      <c r="A10" s="380" t="s">
        <v>483</v>
      </c>
      <c r="B10" s="381">
        <f>B8-B9</f>
        <v>0</v>
      </c>
      <c r="C10" s="381">
        <f t="shared" ref="C10:H10" si="0">C8-C9</f>
        <v>0</v>
      </c>
      <c r="D10" s="382">
        <f t="shared" si="0"/>
        <v>0</v>
      </c>
      <c r="E10" s="383">
        <f t="shared" si="0"/>
        <v>0</v>
      </c>
      <c r="F10" s="384">
        <f t="shared" si="0"/>
        <v>0</v>
      </c>
      <c r="G10" s="382">
        <f t="shared" si="0"/>
        <v>0</v>
      </c>
      <c r="H10" s="383">
        <f t="shared" si="0"/>
        <v>0</v>
      </c>
      <c r="I10" s="384">
        <f>'Tableau 2A'!L71</f>
        <v>0</v>
      </c>
    </row>
    <row r="11" spans="1:13" ht="32.25" customHeight="1" thickBot="1" x14ac:dyDescent="0.25"/>
    <row r="12" spans="1:13" ht="12.75" customHeight="1" x14ac:dyDescent="0.2">
      <c r="A12" s="2661" t="str">
        <f>+'PAGE DE GARDE'!B14</f>
        <v>REALITE 2018</v>
      </c>
      <c r="B12" s="2629" t="s">
        <v>1128</v>
      </c>
      <c r="C12" s="2629" t="s">
        <v>460</v>
      </c>
      <c r="D12" s="2663" t="s">
        <v>459</v>
      </c>
      <c r="E12" s="2664"/>
      <c r="F12" s="2664"/>
      <c r="G12" s="2664"/>
      <c r="H12" s="2664"/>
      <c r="I12" s="2665"/>
      <c r="J12" s="358"/>
      <c r="K12" s="358"/>
      <c r="L12" s="358"/>
      <c r="M12" s="358"/>
    </row>
    <row r="13" spans="1:13" ht="34.5" customHeight="1" thickBot="1" x14ac:dyDescent="0.25">
      <c r="A13" s="2662"/>
      <c r="B13" s="2631"/>
      <c r="C13" s="2631"/>
      <c r="D13" s="2666" t="s">
        <v>478</v>
      </c>
      <c r="E13" s="2667"/>
      <c r="F13" s="2668"/>
      <c r="G13" s="2666" t="s">
        <v>479</v>
      </c>
      <c r="H13" s="2667"/>
      <c r="I13" s="2668"/>
      <c r="J13" s="358"/>
      <c r="K13" s="358"/>
      <c r="L13" s="358"/>
      <c r="M13" s="358"/>
    </row>
    <row r="14" spans="1:13" ht="25.5" x14ac:dyDescent="0.2">
      <c r="A14" s="360" t="s">
        <v>480</v>
      </c>
      <c r="B14" s="361"/>
      <c r="C14" s="361"/>
      <c r="D14" s="362" t="s">
        <v>455</v>
      </c>
      <c r="E14" s="363" t="s">
        <v>454</v>
      </c>
      <c r="F14" s="364" t="s">
        <v>456</v>
      </c>
      <c r="G14" s="365" t="s">
        <v>455</v>
      </c>
      <c r="H14" s="363" t="s">
        <v>454</v>
      </c>
      <c r="I14" s="364" t="s">
        <v>453</v>
      </c>
      <c r="J14" s="358"/>
      <c r="K14" s="358"/>
      <c r="L14" s="358"/>
      <c r="M14" s="358"/>
    </row>
    <row r="15" spans="1:13" x14ac:dyDescent="0.2">
      <c r="A15" s="366" t="s">
        <v>481</v>
      </c>
      <c r="B15" s="367">
        <f>C15+F15+I15</f>
        <v>0</v>
      </c>
      <c r="C15" s="368">
        <f>'Tableau 2A'!O33</f>
        <v>0</v>
      </c>
      <c r="D15" s="369">
        <f>'Tableau 2A'!P33</f>
        <v>0</v>
      </c>
      <c r="E15" s="370">
        <f>'Tableau 2A'!Q33</f>
        <v>0</v>
      </c>
      <c r="F15" s="371">
        <f>'Tableau 2A'!R33</f>
        <v>0</v>
      </c>
      <c r="G15" s="369">
        <f>'Tableau 2A'!S33</f>
        <v>0</v>
      </c>
      <c r="H15" s="372">
        <f>'Tableau 2A'!T33</f>
        <v>0</v>
      </c>
      <c r="I15" s="373">
        <f>'Tableau 2A'!U33</f>
        <v>0</v>
      </c>
      <c r="J15" s="358"/>
      <c r="K15" s="358"/>
      <c r="L15" s="358"/>
      <c r="M15" s="358"/>
    </row>
    <row r="16" spans="1:13" x14ac:dyDescent="0.2">
      <c r="A16" s="374" t="s">
        <v>482</v>
      </c>
      <c r="B16" s="375">
        <f>C16+F16+I16</f>
        <v>0</v>
      </c>
      <c r="C16" s="376">
        <f>'Tableau 2A'!O71</f>
        <v>0</v>
      </c>
      <c r="D16" s="377">
        <f>'Tableau 2A'!P71</f>
        <v>0</v>
      </c>
      <c r="E16" s="378">
        <f>'Tableau 2A'!Q71</f>
        <v>0</v>
      </c>
      <c r="F16" s="371">
        <f>'Tableau 2A'!R71</f>
        <v>0</v>
      </c>
      <c r="G16" s="377">
        <f>'Tableau 2A'!S71</f>
        <v>0</v>
      </c>
      <c r="H16" s="379">
        <f>'Tableau 2A'!T71</f>
        <v>0</v>
      </c>
      <c r="I16" s="373">
        <f>G16+H16</f>
        <v>0</v>
      </c>
      <c r="J16" s="358"/>
      <c r="K16" s="358"/>
      <c r="L16" s="358"/>
      <c r="M16" s="358"/>
    </row>
    <row r="17" spans="1:13" ht="13.5" thickBot="1" x14ac:dyDescent="0.25">
      <c r="A17" s="380" t="s">
        <v>483</v>
      </c>
      <c r="B17" s="381">
        <f>B15-B16</f>
        <v>0</v>
      </c>
      <c r="C17" s="381">
        <f t="shared" ref="C17:I17" si="1">C15-C16</f>
        <v>0</v>
      </c>
      <c r="D17" s="382">
        <f t="shared" si="1"/>
        <v>0</v>
      </c>
      <c r="E17" s="383">
        <f t="shared" si="1"/>
        <v>0</v>
      </c>
      <c r="F17" s="384">
        <f t="shared" si="1"/>
        <v>0</v>
      </c>
      <c r="G17" s="382">
        <f t="shared" si="1"/>
        <v>0</v>
      </c>
      <c r="H17" s="383">
        <f t="shared" si="1"/>
        <v>0</v>
      </c>
      <c r="I17" s="384">
        <f t="shared" si="1"/>
        <v>0</v>
      </c>
      <c r="J17" s="358"/>
      <c r="K17" s="358"/>
      <c r="L17" s="358"/>
      <c r="M17" s="358"/>
    </row>
    <row r="18" spans="1:13" ht="32.25" customHeight="1" x14ac:dyDescent="0.2">
      <c r="A18" s="385"/>
      <c r="B18" s="358"/>
      <c r="C18" s="358"/>
      <c r="D18" s="358"/>
      <c r="E18" s="358"/>
      <c r="F18" s="358"/>
      <c r="G18" s="358"/>
      <c r="H18" s="358"/>
      <c r="I18" s="358"/>
      <c r="J18" s="358"/>
      <c r="K18" s="358"/>
      <c r="L18" s="358"/>
      <c r="M18" s="358"/>
    </row>
    <row r="19" spans="1:13" x14ac:dyDescent="0.2">
      <c r="A19" s="386"/>
    </row>
    <row r="20" spans="1:13" x14ac:dyDescent="0.2">
      <c r="A20" s="385"/>
      <c r="B20" s="358"/>
      <c r="C20" s="358"/>
      <c r="D20" s="358"/>
      <c r="E20" s="358"/>
      <c r="F20" s="358"/>
      <c r="G20" s="358"/>
      <c r="H20" s="358"/>
      <c r="I20" s="358"/>
    </row>
  </sheetData>
  <mergeCells count="12">
    <mergeCell ref="A5:A6"/>
    <mergeCell ref="B5:B6"/>
    <mergeCell ref="C5:C6"/>
    <mergeCell ref="D5:I5"/>
    <mergeCell ref="D6:F6"/>
    <mergeCell ref="G6:I6"/>
    <mergeCell ref="A12:A13"/>
    <mergeCell ref="B12:B13"/>
    <mergeCell ref="C12:C13"/>
    <mergeCell ref="D12:I12"/>
    <mergeCell ref="D13:F13"/>
    <mergeCell ref="G13:I13"/>
  </mergeCells>
  <pageMargins left="0.70866141732283472" right="0.70866141732283472" top="0.74803149606299213" bottom="0.74803149606299213" header="0.31496062992125984" footer="0.31496062992125984"/>
  <pageSetup paperSize="9" scale="57"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76</vt:i4>
      </vt:variant>
      <vt:variant>
        <vt:lpstr>Plages nommées</vt:lpstr>
      </vt:variant>
      <vt:variant>
        <vt:i4>28</vt:i4>
      </vt:variant>
    </vt:vector>
  </HeadingPairs>
  <TitlesOfParts>
    <vt:vector size="104" baseType="lpstr">
      <vt:lpstr>LIGNES DIRECTRICES</vt:lpstr>
      <vt:lpstr>PAGE DE GARDE</vt:lpstr>
      <vt:lpstr>CONTENU</vt:lpstr>
      <vt:lpstr>ANNEXES</vt:lpstr>
      <vt:lpstr>HYPOTHESES</vt:lpstr>
      <vt:lpstr>Tableau 1A</vt:lpstr>
      <vt:lpstr>Tableau 1C</vt:lpstr>
      <vt:lpstr>Tableau 1E</vt:lpstr>
      <vt:lpstr>Tableau 2</vt:lpstr>
      <vt:lpstr>Tableau 2A</vt:lpstr>
      <vt:lpstr>Tableau 3A</vt:lpstr>
      <vt:lpstr>Tableau 4A</vt:lpstr>
      <vt:lpstr>Tableau 6</vt:lpstr>
      <vt:lpstr>Tableau 6 ter</vt:lpstr>
      <vt:lpstr>Tableau 6A</vt:lpstr>
      <vt:lpstr>Tableau 6B</vt:lpstr>
      <vt:lpstr>Tableau 6C</vt:lpstr>
      <vt:lpstr>Tableau 6D</vt:lpstr>
      <vt:lpstr>Tableau 6E</vt:lpstr>
      <vt:lpstr>Tableau 6F</vt:lpstr>
      <vt:lpstr>Tableau 6G</vt:lpstr>
      <vt:lpstr>Tableau 6H</vt:lpstr>
      <vt:lpstr>Tableau 6I</vt:lpstr>
      <vt:lpstr>Tableau 6J</vt:lpstr>
      <vt:lpstr>Tableau 6L</vt:lpstr>
      <vt:lpstr>Tableau 6M</vt:lpstr>
      <vt:lpstr>Tableau 6N</vt:lpstr>
      <vt:lpstr>Tableau 6O</vt:lpstr>
      <vt:lpstr>Tableau 6P</vt:lpstr>
      <vt:lpstr>Tableau 7</vt:lpstr>
      <vt:lpstr>Tableau 7C</vt:lpstr>
      <vt:lpstr>Tableau 7D</vt:lpstr>
      <vt:lpstr>Tableau 7E</vt:lpstr>
      <vt:lpstr>Tableau 7F</vt:lpstr>
      <vt:lpstr>Tableau 7G</vt:lpstr>
      <vt:lpstr>Tableau 7H</vt:lpstr>
      <vt:lpstr>Tableau 7I</vt:lpstr>
      <vt:lpstr>Tableau 7J</vt:lpstr>
      <vt:lpstr>Tableau 7K</vt:lpstr>
      <vt:lpstr>Tableau 7L</vt:lpstr>
      <vt:lpstr>Tableau 7M</vt:lpstr>
      <vt:lpstr>Tableau 7N</vt:lpstr>
      <vt:lpstr>Tableau 7O</vt:lpstr>
      <vt:lpstr>Tableau 7P</vt:lpstr>
      <vt:lpstr>Tableau 7Q</vt:lpstr>
      <vt:lpstr>Tableau 8A</vt:lpstr>
      <vt:lpstr>Tableau 8C</vt:lpstr>
      <vt:lpstr>Tableau 8D</vt:lpstr>
      <vt:lpstr>Tableau 9A</vt:lpstr>
      <vt:lpstr>Tableau 9B</vt:lpstr>
      <vt:lpstr>Tableau 9C</vt:lpstr>
      <vt:lpstr>Tableau 10B</vt:lpstr>
      <vt:lpstr>Tableau 10C</vt:lpstr>
      <vt:lpstr>Tableau 11A</vt:lpstr>
      <vt:lpstr>Tableau 11B</vt:lpstr>
      <vt:lpstr>Tableau 12</vt:lpstr>
      <vt:lpstr>Tableau 13</vt:lpstr>
      <vt:lpstr>Tableau 14</vt:lpstr>
      <vt:lpstr>Tableau 14A</vt:lpstr>
      <vt:lpstr>Tableau 14B</vt:lpstr>
      <vt:lpstr>Tableau 14C</vt:lpstr>
      <vt:lpstr>Tableau 15</vt:lpstr>
      <vt:lpstr>Tableau 16A</vt:lpstr>
      <vt:lpstr>Tableau 16B</vt:lpstr>
      <vt:lpstr>Tableau 17</vt:lpstr>
      <vt:lpstr>Tableau 17A</vt:lpstr>
      <vt:lpstr>Tableau 17B</vt:lpstr>
      <vt:lpstr>Tableau 18A</vt:lpstr>
      <vt:lpstr>Tableau 18B</vt:lpstr>
      <vt:lpstr>Tableau 19</vt:lpstr>
      <vt:lpstr>Tableau 20A</vt:lpstr>
      <vt:lpstr>Tableau 20B</vt:lpstr>
      <vt:lpstr>Tableau 20C</vt:lpstr>
      <vt:lpstr>Tableau 28</vt:lpstr>
      <vt:lpstr>Tableau 29</vt:lpstr>
      <vt:lpstr>Tableau 30</vt:lpstr>
      <vt:lpstr>'Tableau 20A'!Impression_des_titres</vt:lpstr>
      <vt:lpstr>'Tableau 20C'!Impression_des_titres</vt:lpstr>
      <vt:lpstr>'Tableau 3A'!Impression_des_titres</vt:lpstr>
      <vt:lpstr>'Tableau 4A'!Impression_des_titres</vt:lpstr>
      <vt:lpstr>Tableau_17___Postes_de_tarif__impôts__prélèvements__surcharges__contributions_et_rétributions</vt:lpstr>
      <vt:lpstr>ANNEXES!Zone_d_impression</vt:lpstr>
      <vt:lpstr>HYPOTHESES!Zone_d_impression</vt:lpstr>
      <vt:lpstr>'LIGNES DIRECTRICES'!Zone_d_impression</vt:lpstr>
      <vt:lpstr>'Tableau 10B'!Zone_d_impression</vt:lpstr>
      <vt:lpstr>'Tableau 11A'!Zone_d_impression</vt:lpstr>
      <vt:lpstr>'Tableau 11B'!Zone_d_impression</vt:lpstr>
      <vt:lpstr>'Tableau 12'!Zone_d_impression</vt:lpstr>
      <vt:lpstr>'Tableau 16B'!Zone_d_impression</vt:lpstr>
      <vt:lpstr>'Tableau 17B'!Zone_d_impression</vt:lpstr>
      <vt:lpstr>'Tableau 2'!Zone_d_impression</vt:lpstr>
      <vt:lpstr>'Tableau 20B'!Zone_d_impression</vt:lpstr>
      <vt:lpstr>'Tableau 29'!Zone_d_impression</vt:lpstr>
      <vt:lpstr>'Tableau 6'!Zone_d_impression</vt:lpstr>
      <vt:lpstr>'Tableau 6 ter'!Zone_d_impression</vt:lpstr>
      <vt:lpstr>'Tableau 6A'!Zone_d_impression</vt:lpstr>
      <vt:lpstr>'Tableau 6B'!Zone_d_impression</vt:lpstr>
      <vt:lpstr>'Tableau 6C'!Zone_d_impression</vt:lpstr>
      <vt:lpstr>'Tableau 6D'!Zone_d_impression</vt:lpstr>
      <vt:lpstr>'Tableau 7C'!Zone_d_impression</vt:lpstr>
      <vt:lpstr>'Tableau 7E'!Zone_d_impression</vt:lpstr>
      <vt:lpstr>'Tableau 7F'!Zone_d_impression</vt:lpstr>
      <vt:lpstr>'Tableau 7I'!Zone_d_impression</vt:lpstr>
      <vt:lpstr>'Tableau 7K'!Zone_d_impression</vt:lpstr>
    </vt:vector>
  </TitlesOfParts>
  <Company>-</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FGe</dc:creator>
  <cp:lastModifiedBy>Jacqueline SERVATIUS</cp:lastModifiedBy>
  <cp:lastPrinted>2019-01-08T09:22:52Z</cp:lastPrinted>
  <dcterms:created xsi:type="dcterms:W3CDTF">2003-03-20T13:00:31Z</dcterms:created>
  <dcterms:modified xsi:type="dcterms:W3CDTF">2019-01-14T12:37:04Z</dcterms:modified>
</cp:coreProperties>
</file>